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7"/>
  <workbookPr defaultThemeVersion="123820"/>
  <mc:AlternateContent xmlns:mc="http://schemas.openxmlformats.org/markup-compatibility/2006">
    <mc:Choice Requires="x15">
      <x15ac:absPath xmlns:x15ac="http://schemas.microsoft.com/office/spreadsheetml/2010/11/ac" url="C:\Users\user.LPD16-42\Desktop\Files - GitHub\"/>
    </mc:Choice>
  </mc:AlternateContent>
  <xr:revisionPtr revIDLastSave="0" documentId="8_{841549E9-4C35-430A-9118-C550B629E172}" xr6:coauthVersionLast="36" xr6:coauthVersionMax="36" xr10:uidLastSave="{00000000-0000-0000-0000-000000000000}"/>
  <bookViews>
    <workbookView xWindow="120" yWindow="45" windowWidth="15135" windowHeight="7650" tabRatio="443" xr2:uid="{00000000-000D-0000-FFFF-FFFF00000000}"/>
  </bookViews>
  <sheets>
    <sheet name="Documentation" sheetId="2" r:id="rId1"/>
    <sheet name="LUS_CLEANED" sheetId="14" r:id="rId2"/>
    <sheet name="LUS_RAW" sheetId="1" r:id="rId3"/>
    <sheet name="CORR_1" sheetId="11" r:id="rId4"/>
    <sheet name="Calculations" sheetId="12" r:id="rId5"/>
    <sheet name="CORR_2" sheetId="13" r:id="rId6"/>
  </sheets>
  <definedNames>
    <definedName name="_xlnm._FilterDatabase" localSheetId="4" hidden="1">Calculations!$A$1:$AG$916</definedName>
    <definedName name="_xlnm._FilterDatabase" localSheetId="3" hidden="1">CORR_1!$A$1:$U$1038</definedName>
    <definedName name="_xlnm._FilterDatabase" localSheetId="5" hidden="1">CORR_2!#REF!</definedName>
    <definedName name="_xlnm._FilterDatabase" localSheetId="1" hidden="1">LUS_CLEANED!#REF!</definedName>
    <definedName name="_xlnm._FilterDatabase" localSheetId="2" hidden="1">LUS_RAW!$A$1:$O$916</definedName>
    <definedName name="_xlnm.Print_Area" localSheetId="4">Calculations!$A$1:$O$916</definedName>
    <definedName name="_xlnm.Print_Area" localSheetId="3">CORR_1!$A$1:$O$916</definedName>
    <definedName name="_xlnm.Print_Area" localSheetId="5">CORR_2!#REF!</definedName>
    <definedName name="_xlnm.Print_Area" localSheetId="1">LUS_CLEANED!#REF!</definedName>
    <definedName name="_xlnm.Print_Area" localSheetId="2">LUS_RAW!$A$1:$O$916</definedName>
    <definedName name="_xlnm.Print_Titles" localSheetId="4">Calculations!$1:$1</definedName>
    <definedName name="_xlnm.Print_Titles" localSheetId="3">CORR_1!$1:$1</definedName>
    <definedName name="_xlnm.Print_Titles" localSheetId="5">CORR_2!$1:$1</definedName>
    <definedName name="_xlnm.Print_Titles" localSheetId="1">LUS_CLEANED!$1:$1</definedName>
    <definedName name="_xlnm.Print_Titles" localSheetId="2">LUS_RAW!$1:$1</definedName>
    <definedName name="TVM_LUS_2" localSheetId="4">Calculations!$B$25:$O$59</definedName>
    <definedName name="TVM_LUS_2" localSheetId="3">CORR_1!$B$25:$O$59</definedName>
    <definedName name="TVM_LUS_2" localSheetId="5">CORR_2!#REF!</definedName>
    <definedName name="TVM_LUS_2" localSheetId="1">LUS_CLEANED!#REF!</definedName>
    <definedName name="TVM_LUS_2" localSheetId="2">LUS_RAW!$B$25:$O$59</definedName>
    <definedName name="TVM_LUS_2_1" localSheetId="4">Calculations!$S$25:$AG$59</definedName>
    <definedName name="TVM_LUS_2_1" localSheetId="5">CORR_2!$B$25:$P$59</definedName>
    <definedName name="TVM_LUS_2_1" localSheetId="1">LUS_CLEANED!$B$25:$O$59</definedName>
  </definedNames>
  <calcPr calcId="191029"/>
</workbook>
</file>

<file path=xl/calcChain.xml><?xml version="1.0" encoding="utf-8"?>
<calcChain xmlns="http://schemas.openxmlformats.org/spreadsheetml/2006/main">
  <c r="D88" i="2" l="1"/>
  <c r="D89" i="2"/>
  <c r="D94" i="2"/>
  <c r="C127" i="2"/>
  <c r="C133" i="2" s="1"/>
  <c r="C114" i="2" l="1"/>
  <c r="C113" i="2"/>
  <c r="N326" i="2" l="1"/>
  <c r="M329" i="2"/>
  <c r="N329" i="2" s="1"/>
  <c r="M328" i="2"/>
  <c r="N328" i="2" s="1"/>
  <c r="R330" i="2"/>
  <c r="R329" i="2"/>
  <c r="R328" i="2"/>
  <c r="R327" i="2"/>
  <c r="R326" i="2"/>
  <c r="R325" i="2"/>
  <c r="R324" i="2"/>
  <c r="R323" i="2"/>
  <c r="R322" i="2"/>
  <c r="R321" i="2"/>
  <c r="R320" i="2"/>
  <c r="R319" i="2"/>
  <c r="R318" i="2"/>
  <c r="R317" i="2"/>
  <c r="R316" i="2"/>
  <c r="R315" i="2"/>
  <c r="R314" i="2"/>
  <c r="R313" i="2"/>
  <c r="R312" i="2"/>
  <c r="R311" i="2"/>
  <c r="R310" i="2"/>
  <c r="R309" i="2"/>
  <c r="R308" i="2"/>
  <c r="R307" i="2"/>
  <c r="R306" i="2"/>
  <c r="R305" i="2"/>
  <c r="R304" i="2"/>
  <c r="R303" i="2"/>
  <c r="R302" i="2"/>
  <c r="R301" i="2"/>
  <c r="R300" i="2"/>
  <c r="R299" i="2"/>
  <c r="R298" i="2"/>
  <c r="R297" i="2"/>
  <c r="R296" i="2"/>
  <c r="R295" i="2"/>
  <c r="R294" i="2"/>
  <c r="R293" i="2"/>
  <c r="R292" i="2"/>
  <c r="R291" i="2"/>
  <c r="R290" i="2"/>
  <c r="R289" i="2"/>
  <c r="R288" i="2"/>
  <c r="R287" i="2"/>
  <c r="R286" i="2"/>
  <c r="R285" i="2"/>
  <c r="R284" i="2"/>
  <c r="R283" i="2"/>
  <c r="R282" i="2"/>
  <c r="R281" i="2"/>
  <c r="E239" i="2" l="1"/>
  <c r="E240" i="2" s="1"/>
  <c r="N239" i="2"/>
  <c r="K239" i="2"/>
  <c r="K240" i="2" s="1"/>
  <c r="J239" i="2"/>
  <c r="J240" i="2" s="1"/>
  <c r="I239" i="2"/>
  <c r="I240" i="2" s="1"/>
  <c r="H239" i="2"/>
  <c r="H240" i="2" s="1"/>
  <c r="G239" i="2"/>
  <c r="G240" i="2" s="1"/>
  <c r="F239" i="2"/>
  <c r="F240" i="2" s="1"/>
  <c r="O232" i="2"/>
  <c r="N232" i="2"/>
  <c r="M232" i="2"/>
  <c r="K232" i="2"/>
  <c r="J232" i="2"/>
  <c r="I232" i="2"/>
  <c r="H232" i="2"/>
  <c r="G232" i="2"/>
  <c r="F232" i="2"/>
  <c r="E232" i="2"/>
  <c r="D232" i="2"/>
  <c r="C232" i="2"/>
  <c r="Q916" i="11"/>
  <c r="R916" i="11" s="1"/>
  <c r="Q915" i="11"/>
  <c r="R915" i="11" s="1"/>
  <c r="Q914" i="11"/>
  <c r="R914" i="11" s="1"/>
  <c r="Q913" i="11"/>
  <c r="R913" i="11" s="1"/>
  <c r="Q912" i="11"/>
  <c r="R912" i="11" s="1"/>
  <c r="Q911" i="11"/>
  <c r="R911" i="11" s="1"/>
  <c r="Q910" i="11"/>
  <c r="R910" i="11" s="1"/>
  <c r="Q909" i="11"/>
  <c r="R909" i="11" s="1"/>
  <c r="Q908" i="11"/>
  <c r="R908" i="11" s="1"/>
  <c r="Q907" i="11"/>
  <c r="R907" i="11" s="1"/>
  <c r="Q906" i="11"/>
  <c r="R906" i="11" s="1"/>
  <c r="Q905" i="11"/>
  <c r="R905" i="11" s="1"/>
  <c r="Q904" i="11"/>
  <c r="R904" i="11" s="1"/>
  <c r="Q903" i="11"/>
  <c r="R903" i="11" s="1"/>
  <c r="Q902" i="11"/>
  <c r="R902" i="11" s="1"/>
  <c r="Q901" i="11"/>
  <c r="R901" i="11" s="1"/>
  <c r="Q900" i="11"/>
  <c r="R900" i="11" s="1"/>
  <c r="Q899" i="11"/>
  <c r="R899" i="11" s="1"/>
  <c r="Q898" i="11"/>
  <c r="R898" i="11" s="1"/>
  <c r="Q897" i="11"/>
  <c r="R897" i="11" s="1"/>
  <c r="Q896" i="11"/>
  <c r="R896" i="11" s="1"/>
  <c r="Q895" i="11"/>
  <c r="R895" i="11" s="1"/>
  <c r="Q894" i="11"/>
  <c r="R894" i="11" s="1"/>
  <c r="Q893" i="11"/>
  <c r="R893" i="11" s="1"/>
  <c r="Q892" i="11"/>
  <c r="R892" i="11" s="1"/>
  <c r="Q891" i="11"/>
  <c r="R891" i="11" s="1"/>
  <c r="Q890" i="11"/>
  <c r="R890" i="11" s="1"/>
  <c r="Q889" i="11"/>
  <c r="R889" i="11" s="1"/>
  <c r="Q888" i="11"/>
  <c r="R888" i="11" s="1"/>
  <c r="Q887" i="11"/>
  <c r="R887" i="11" s="1"/>
  <c r="Q886" i="11"/>
  <c r="R886" i="11" s="1"/>
  <c r="Q885" i="11"/>
  <c r="R885" i="11" s="1"/>
  <c r="Q884" i="11"/>
  <c r="R884" i="11" s="1"/>
  <c r="Q883" i="11"/>
  <c r="R883" i="11" s="1"/>
  <c r="Q882" i="11"/>
  <c r="R882" i="11" s="1"/>
  <c r="Q881" i="11"/>
  <c r="R881" i="11" s="1"/>
  <c r="Q880" i="11"/>
  <c r="R880" i="11" s="1"/>
  <c r="Q879" i="11"/>
  <c r="R879" i="11" s="1"/>
  <c r="Q878" i="11"/>
  <c r="R878" i="11" s="1"/>
  <c r="Q877" i="11"/>
  <c r="R877" i="11" s="1"/>
  <c r="Q876" i="11"/>
  <c r="R876" i="11" s="1"/>
  <c r="Q875" i="11"/>
  <c r="R875" i="11" s="1"/>
  <c r="Q874" i="11"/>
  <c r="R874" i="11" s="1"/>
  <c r="Q873" i="11"/>
  <c r="R873" i="11" s="1"/>
  <c r="Q872" i="11"/>
  <c r="R872" i="11" s="1"/>
  <c r="Q871" i="11"/>
  <c r="R871" i="11" s="1"/>
  <c r="Q870" i="11"/>
  <c r="R870" i="11" s="1"/>
  <c r="Q869" i="11"/>
  <c r="R869" i="11" s="1"/>
  <c r="Q868" i="11"/>
  <c r="R868" i="11" s="1"/>
  <c r="Q867" i="11"/>
  <c r="R867" i="11" s="1"/>
  <c r="Q866" i="11"/>
  <c r="R866" i="11" s="1"/>
  <c r="Q865" i="11"/>
  <c r="R865" i="11" s="1"/>
  <c r="Q864" i="11"/>
  <c r="R864" i="11" s="1"/>
  <c r="Q863" i="11"/>
  <c r="R863" i="11" s="1"/>
  <c r="Q862" i="11"/>
  <c r="R862" i="11" s="1"/>
  <c r="Q861" i="11"/>
  <c r="R861" i="11" s="1"/>
  <c r="Q860" i="11"/>
  <c r="R860" i="11" s="1"/>
  <c r="Q859" i="11"/>
  <c r="R859" i="11" s="1"/>
  <c r="Q858" i="11"/>
  <c r="R858" i="11" s="1"/>
  <c r="Q857" i="11"/>
  <c r="R857" i="11" s="1"/>
  <c r="Q856" i="11"/>
  <c r="R856" i="11" s="1"/>
  <c r="Q855" i="11"/>
  <c r="R855" i="11" s="1"/>
  <c r="Q854" i="11"/>
  <c r="R854" i="11" s="1"/>
  <c r="Q853" i="11"/>
  <c r="R853" i="11" s="1"/>
  <c r="Q852" i="11"/>
  <c r="R852" i="11" s="1"/>
  <c r="Q851" i="11"/>
  <c r="R851" i="11" s="1"/>
  <c r="Q850" i="11"/>
  <c r="R850" i="11" s="1"/>
  <c r="Q849" i="11"/>
  <c r="R849" i="11" s="1"/>
  <c r="Q848" i="11"/>
  <c r="R848" i="11" s="1"/>
  <c r="Q847" i="11"/>
  <c r="R847" i="11" s="1"/>
  <c r="Q846" i="11"/>
  <c r="R846" i="11" s="1"/>
  <c r="Q845" i="11"/>
  <c r="R845" i="11" s="1"/>
  <c r="Q844" i="11"/>
  <c r="R844" i="11" s="1"/>
  <c r="Q843" i="11"/>
  <c r="R843" i="11" s="1"/>
  <c r="Q842" i="11"/>
  <c r="R842" i="11" s="1"/>
  <c r="Q841" i="11"/>
  <c r="R841" i="11" s="1"/>
  <c r="Q840" i="11"/>
  <c r="R840" i="11" s="1"/>
  <c r="Q839" i="11"/>
  <c r="R839" i="11" s="1"/>
  <c r="Q838" i="11"/>
  <c r="R838" i="11" s="1"/>
  <c r="Q837" i="11"/>
  <c r="R837" i="11" s="1"/>
  <c r="Q836" i="11"/>
  <c r="R836" i="11" s="1"/>
  <c r="Q835" i="11"/>
  <c r="R835" i="11" s="1"/>
  <c r="Q834" i="11"/>
  <c r="R834" i="11" s="1"/>
  <c r="Q833" i="11"/>
  <c r="R833" i="11" s="1"/>
  <c r="Q832" i="11"/>
  <c r="R832" i="11" s="1"/>
  <c r="Q831" i="11"/>
  <c r="R831" i="11" s="1"/>
  <c r="Q830" i="11"/>
  <c r="R830" i="11" s="1"/>
  <c r="Q829" i="11"/>
  <c r="R829" i="11" s="1"/>
  <c r="Q828" i="11"/>
  <c r="R828" i="11" s="1"/>
  <c r="Q827" i="11"/>
  <c r="R827" i="11" s="1"/>
  <c r="Q826" i="11"/>
  <c r="R826" i="11" s="1"/>
  <c r="Q825" i="11"/>
  <c r="R825" i="11" s="1"/>
  <c r="Q824" i="11"/>
  <c r="R824" i="11" s="1"/>
  <c r="Q823" i="11"/>
  <c r="R823" i="11" s="1"/>
  <c r="Q822" i="11"/>
  <c r="R822" i="11" s="1"/>
  <c r="Q821" i="11"/>
  <c r="R821" i="11" s="1"/>
  <c r="Q820" i="11"/>
  <c r="R820" i="11" s="1"/>
  <c r="Q819" i="11"/>
  <c r="R819" i="11" s="1"/>
  <c r="Q818" i="11"/>
  <c r="R818" i="11" s="1"/>
  <c r="Q817" i="11"/>
  <c r="R817" i="11" s="1"/>
  <c r="Q816" i="11"/>
  <c r="R816" i="11" s="1"/>
  <c r="Q815" i="11"/>
  <c r="R815" i="11" s="1"/>
  <c r="Q814" i="11"/>
  <c r="R814" i="11" s="1"/>
  <c r="Q813" i="11"/>
  <c r="R813" i="11" s="1"/>
  <c r="Q812" i="11"/>
  <c r="R812" i="11" s="1"/>
  <c r="Q811" i="11"/>
  <c r="R811" i="11" s="1"/>
  <c r="Q810" i="11"/>
  <c r="R810" i="11" s="1"/>
  <c r="Q809" i="11"/>
  <c r="R809" i="11" s="1"/>
  <c r="Q808" i="11"/>
  <c r="R808" i="11" s="1"/>
  <c r="Q807" i="11"/>
  <c r="R807" i="11" s="1"/>
  <c r="Q806" i="11"/>
  <c r="R806" i="11" s="1"/>
  <c r="Q805" i="11"/>
  <c r="R805" i="11" s="1"/>
  <c r="Q804" i="11"/>
  <c r="R804" i="11" s="1"/>
  <c r="Q803" i="11"/>
  <c r="R803" i="11" s="1"/>
  <c r="Q802" i="11"/>
  <c r="R802" i="11" s="1"/>
  <c r="Q801" i="11"/>
  <c r="R801" i="11" s="1"/>
  <c r="Q800" i="11"/>
  <c r="R800" i="11" s="1"/>
  <c r="Q799" i="11"/>
  <c r="R799" i="11" s="1"/>
  <c r="Q798" i="11"/>
  <c r="R798" i="11" s="1"/>
  <c r="Q797" i="11"/>
  <c r="R797" i="11" s="1"/>
  <c r="Q796" i="11"/>
  <c r="R796" i="11" s="1"/>
  <c r="Q795" i="11"/>
  <c r="R795" i="11" s="1"/>
  <c r="Q794" i="11"/>
  <c r="R794" i="11" s="1"/>
  <c r="Q793" i="11"/>
  <c r="R793" i="11" s="1"/>
  <c r="Q792" i="11"/>
  <c r="R792" i="11" s="1"/>
  <c r="Q791" i="11"/>
  <c r="R791" i="11" s="1"/>
  <c r="Q790" i="11"/>
  <c r="R790" i="11" s="1"/>
  <c r="Q789" i="11"/>
  <c r="R789" i="11" s="1"/>
  <c r="Q788" i="11"/>
  <c r="R788" i="11" s="1"/>
  <c r="Q787" i="11"/>
  <c r="R787" i="11" s="1"/>
  <c r="Q786" i="11"/>
  <c r="R786" i="11" s="1"/>
  <c r="Q785" i="11"/>
  <c r="R785" i="11" s="1"/>
  <c r="Q784" i="11"/>
  <c r="R784" i="11" s="1"/>
  <c r="Q783" i="11"/>
  <c r="R783" i="11" s="1"/>
  <c r="Q782" i="11"/>
  <c r="R782" i="11" s="1"/>
  <c r="Q781" i="11"/>
  <c r="R781" i="11" s="1"/>
  <c r="Q780" i="11"/>
  <c r="R780" i="11" s="1"/>
  <c r="Q779" i="11"/>
  <c r="R779" i="11" s="1"/>
  <c r="Q778" i="11"/>
  <c r="R778" i="11" s="1"/>
  <c r="Q777" i="11"/>
  <c r="R777" i="11" s="1"/>
  <c r="Q776" i="11"/>
  <c r="R776" i="11" s="1"/>
  <c r="Q775" i="11"/>
  <c r="R775" i="11" s="1"/>
  <c r="Q774" i="11"/>
  <c r="R774" i="11" s="1"/>
  <c r="Q773" i="11"/>
  <c r="R773" i="11" s="1"/>
  <c r="Q772" i="11"/>
  <c r="R772" i="11" s="1"/>
  <c r="Q771" i="11"/>
  <c r="R771" i="11" s="1"/>
  <c r="Q770" i="11"/>
  <c r="R770" i="11" s="1"/>
  <c r="Q769" i="11"/>
  <c r="R769" i="11" s="1"/>
  <c r="Q768" i="11"/>
  <c r="R768" i="11" s="1"/>
  <c r="Q767" i="11"/>
  <c r="R767" i="11" s="1"/>
  <c r="Q766" i="11"/>
  <c r="R766" i="11" s="1"/>
  <c r="Q765" i="11"/>
  <c r="R765" i="11" s="1"/>
  <c r="Q764" i="11"/>
  <c r="R764" i="11" s="1"/>
  <c r="Q763" i="11"/>
  <c r="R763" i="11" s="1"/>
  <c r="Q762" i="11"/>
  <c r="R762" i="11" s="1"/>
  <c r="Q761" i="11"/>
  <c r="R761" i="11" s="1"/>
  <c r="Q760" i="11"/>
  <c r="R760" i="11" s="1"/>
  <c r="Q759" i="11"/>
  <c r="R759" i="11" s="1"/>
  <c r="Q758" i="11"/>
  <c r="R758" i="11" s="1"/>
  <c r="Q757" i="11"/>
  <c r="R757" i="11" s="1"/>
  <c r="Q756" i="11"/>
  <c r="R756" i="11" s="1"/>
  <c r="Q755" i="11"/>
  <c r="R755" i="11" s="1"/>
  <c r="Q754" i="11"/>
  <c r="R754" i="11" s="1"/>
  <c r="Q753" i="11"/>
  <c r="R753" i="11" s="1"/>
  <c r="Q752" i="11"/>
  <c r="R752" i="11" s="1"/>
  <c r="Q751" i="11"/>
  <c r="R751" i="11" s="1"/>
  <c r="Q750" i="11"/>
  <c r="R750" i="11" s="1"/>
  <c r="Q749" i="11"/>
  <c r="R749" i="11" s="1"/>
  <c r="Q748" i="11"/>
  <c r="R748" i="11" s="1"/>
  <c r="Q747" i="11"/>
  <c r="R747" i="11" s="1"/>
  <c r="Q746" i="11"/>
  <c r="R746" i="11" s="1"/>
  <c r="Q745" i="11"/>
  <c r="R745" i="11" s="1"/>
  <c r="Q744" i="11"/>
  <c r="R744" i="11" s="1"/>
  <c r="Q743" i="11"/>
  <c r="R743" i="11" s="1"/>
  <c r="Q742" i="11"/>
  <c r="R742" i="11" s="1"/>
  <c r="Q741" i="11"/>
  <c r="R741" i="11" s="1"/>
  <c r="Q740" i="11"/>
  <c r="R740" i="11" s="1"/>
  <c r="Q739" i="11"/>
  <c r="R739" i="11" s="1"/>
  <c r="Q738" i="11"/>
  <c r="R738" i="11" s="1"/>
  <c r="Q737" i="11"/>
  <c r="R737" i="11" s="1"/>
  <c r="Q736" i="11"/>
  <c r="R736" i="11" s="1"/>
  <c r="Q735" i="11"/>
  <c r="R735" i="11" s="1"/>
  <c r="Q734" i="11"/>
  <c r="R734" i="11" s="1"/>
  <c r="Q733" i="11"/>
  <c r="R733" i="11" s="1"/>
  <c r="Q732" i="11"/>
  <c r="R732" i="11" s="1"/>
  <c r="Q731" i="11"/>
  <c r="R731" i="11" s="1"/>
  <c r="Q730" i="11"/>
  <c r="R730" i="11" s="1"/>
  <c r="Q729" i="11"/>
  <c r="R729" i="11" s="1"/>
  <c r="Q728" i="11"/>
  <c r="R728" i="11" s="1"/>
  <c r="Q727" i="11"/>
  <c r="R727" i="11" s="1"/>
  <c r="Q726" i="11"/>
  <c r="R726" i="11" s="1"/>
  <c r="Q725" i="11"/>
  <c r="R725" i="11" s="1"/>
  <c r="Q724" i="11"/>
  <c r="R724" i="11" s="1"/>
  <c r="Q723" i="11"/>
  <c r="R723" i="11" s="1"/>
  <c r="Q722" i="11"/>
  <c r="R722" i="11" s="1"/>
  <c r="Q721" i="11"/>
  <c r="R721" i="11" s="1"/>
  <c r="Q720" i="11"/>
  <c r="R720" i="11" s="1"/>
  <c r="Q719" i="11"/>
  <c r="R719" i="11" s="1"/>
  <c r="Q718" i="11"/>
  <c r="R718" i="11" s="1"/>
  <c r="Q717" i="11"/>
  <c r="R717" i="11" s="1"/>
  <c r="Q716" i="11"/>
  <c r="R716" i="11" s="1"/>
  <c r="Q715" i="11"/>
  <c r="R715" i="11" s="1"/>
  <c r="Q714" i="11"/>
  <c r="R714" i="11" s="1"/>
  <c r="Q713" i="11"/>
  <c r="R713" i="11" s="1"/>
  <c r="Q712" i="11"/>
  <c r="R712" i="11" s="1"/>
  <c r="Q711" i="11"/>
  <c r="R711" i="11" s="1"/>
  <c r="Q710" i="11"/>
  <c r="R710" i="11" s="1"/>
  <c r="Q709" i="11"/>
  <c r="R709" i="11" s="1"/>
  <c r="Q708" i="11"/>
  <c r="R708" i="11" s="1"/>
  <c r="Q707" i="11"/>
  <c r="R707" i="11" s="1"/>
  <c r="Q706" i="11"/>
  <c r="R706" i="11" s="1"/>
  <c r="Q705" i="11"/>
  <c r="R705" i="11" s="1"/>
  <c r="Q704" i="11"/>
  <c r="R704" i="11" s="1"/>
  <c r="Q703" i="11"/>
  <c r="R703" i="11" s="1"/>
  <c r="Q702" i="11"/>
  <c r="R702" i="11" s="1"/>
  <c r="Q701" i="11"/>
  <c r="R701" i="11" s="1"/>
  <c r="Q700" i="11"/>
  <c r="R700" i="11" s="1"/>
  <c r="Q699" i="11"/>
  <c r="R699" i="11" s="1"/>
  <c r="Q698" i="11"/>
  <c r="R698" i="11" s="1"/>
  <c r="Q697" i="11"/>
  <c r="R697" i="11" s="1"/>
  <c r="Q696" i="11"/>
  <c r="R696" i="11" s="1"/>
  <c r="Q695" i="11"/>
  <c r="R695" i="11" s="1"/>
  <c r="Q694" i="11"/>
  <c r="R694" i="11" s="1"/>
  <c r="Q693" i="11"/>
  <c r="R693" i="11" s="1"/>
  <c r="Q692" i="11"/>
  <c r="R692" i="11" s="1"/>
  <c r="Q691" i="11"/>
  <c r="R691" i="11" s="1"/>
  <c r="Q690" i="11"/>
  <c r="R690" i="11" s="1"/>
  <c r="Q689" i="11"/>
  <c r="R689" i="11" s="1"/>
  <c r="Q688" i="11"/>
  <c r="R688" i="11" s="1"/>
  <c r="Q687" i="11"/>
  <c r="R687" i="11" s="1"/>
  <c r="Q686" i="11"/>
  <c r="R686" i="11" s="1"/>
  <c r="Q685" i="11"/>
  <c r="R685" i="11" s="1"/>
  <c r="Q684" i="11"/>
  <c r="R684" i="11" s="1"/>
  <c r="Q683" i="11"/>
  <c r="R683" i="11" s="1"/>
  <c r="Q682" i="11"/>
  <c r="R682" i="11" s="1"/>
  <c r="Q681" i="11"/>
  <c r="R681" i="11" s="1"/>
  <c r="Q680" i="11"/>
  <c r="R680" i="11" s="1"/>
  <c r="Q679" i="11"/>
  <c r="R679" i="11" s="1"/>
  <c r="Q678" i="11"/>
  <c r="R678" i="11" s="1"/>
  <c r="Q677" i="11"/>
  <c r="R677" i="11" s="1"/>
  <c r="Q676" i="11"/>
  <c r="R676" i="11" s="1"/>
  <c r="Q675" i="11"/>
  <c r="R675" i="11" s="1"/>
  <c r="Q674" i="11"/>
  <c r="R674" i="11" s="1"/>
  <c r="Q673" i="11"/>
  <c r="R673" i="11" s="1"/>
  <c r="Q672" i="11"/>
  <c r="R672" i="11" s="1"/>
  <c r="Q671" i="11"/>
  <c r="R671" i="11" s="1"/>
  <c r="Q670" i="11"/>
  <c r="R670" i="11" s="1"/>
  <c r="Q669" i="11"/>
  <c r="R669" i="11" s="1"/>
  <c r="Q668" i="11"/>
  <c r="R668" i="11" s="1"/>
  <c r="Q667" i="11"/>
  <c r="R667" i="11" s="1"/>
  <c r="Q666" i="11"/>
  <c r="R666" i="11" s="1"/>
  <c r="R665" i="11"/>
  <c r="Q665" i="11"/>
  <c r="Q664" i="11"/>
  <c r="R664" i="11" s="1"/>
  <c r="Q663" i="11"/>
  <c r="R663" i="11" s="1"/>
  <c r="Q662" i="11"/>
  <c r="R662" i="11" s="1"/>
  <c r="Q661" i="11"/>
  <c r="R661" i="11" s="1"/>
  <c r="Q660" i="11"/>
  <c r="R660" i="11" s="1"/>
  <c r="Q659" i="11"/>
  <c r="R659" i="11" s="1"/>
  <c r="Q658" i="11"/>
  <c r="R658" i="11" s="1"/>
  <c r="Q657" i="11"/>
  <c r="R657" i="11" s="1"/>
  <c r="Q656" i="11"/>
  <c r="R656" i="11" s="1"/>
  <c r="Q655" i="11"/>
  <c r="R655" i="11" s="1"/>
  <c r="Q654" i="11"/>
  <c r="R654" i="11" s="1"/>
  <c r="Q653" i="11"/>
  <c r="R653" i="11" s="1"/>
  <c r="Q652" i="11"/>
  <c r="R652" i="11" s="1"/>
  <c r="R651" i="11"/>
  <c r="Q651" i="11"/>
  <c r="Q650" i="11"/>
  <c r="R650" i="11" s="1"/>
  <c r="Q649" i="11"/>
  <c r="R649" i="11" s="1"/>
  <c r="Q648" i="11"/>
  <c r="R648" i="11" s="1"/>
  <c r="Q647" i="11"/>
  <c r="R647" i="11" s="1"/>
  <c r="Q646" i="11"/>
  <c r="R646" i="11" s="1"/>
  <c r="Q645" i="11"/>
  <c r="R645" i="11" s="1"/>
  <c r="Q644" i="11"/>
  <c r="R644" i="11" s="1"/>
  <c r="Q643" i="11"/>
  <c r="R643" i="11" s="1"/>
  <c r="Q642" i="11"/>
  <c r="R642" i="11" s="1"/>
  <c r="R641" i="11"/>
  <c r="Q641" i="11"/>
  <c r="Q640" i="11"/>
  <c r="R640" i="11" s="1"/>
  <c r="Q639" i="11"/>
  <c r="R639" i="11" s="1"/>
  <c r="Q638" i="11"/>
  <c r="R638" i="11" s="1"/>
  <c r="Q637" i="11"/>
  <c r="R637" i="11" s="1"/>
  <c r="Q636" i="11"/>
  <c r="R636" i="11" s="1"/>
  <c r="R635" i="11"/>
  <c r="Q635" i="11"/>
  <c r="Q634" i="11"/>
  <c r="R634" i="11" s="1"/>
  <c r="Q633" i="11"/>
  <c r="R633" i="11" s="1"/>
  <c r="Q632" i="11"/>
  <c r="R632" i="11" s="1"/>
  <c r="Q631" i="11"/>
  <c r="R631" i="11" s="1"/>
  <c r="Q630" i="11"/>
  <c r="R630" i="11" s="1"/>
  <c r="Q629" i="11"/>
  <c r="R629" i="11" s="1"/>
  <c r="Q628" i="11"/>
  <c r="R628" i="11" s="1"/>
  <c r="Q627" i="11"/>
  <c r="R627" i="11" s="1"/>
  <c r="Q626" i="11"/>
  <c r="R626" i="11" s="1"/>
  <c r="Q625" i="11"/>
  <c r="R625" i="11" s="1"/>
  <c r="Q624" i="11"/>
  <c r="R624" i="11" s="1"/>
  <c r="Q623" i="11"/>
  <c r="R623" i="11" s="1"/>
  <c r="Q622" i="11"/>
  <c r="R622" i="11" s="1"/>
  <c r="Q621" i="11"/>
  <c r="R621" i="11" s="1"/>
  <c r="Q620" i="11"/>
  <c r="R620" i="11" s="1"/>
  <c r="Q619" i="11"/>
  <c r="R619" i="11" s="1"/>
  <c r="Q618" i="11"/>
  <c r="R618" i="11" s="1"/>
  <c r="Q617" i="11"/>
  <c r="R617" i="11" s="1"/>
  <c r="Q616" i="11"/>
  <c r="R616" i="11" s="1"/>
  <c r="Q615" i="11"/>
  <c r="R615" i="11" s="1"/>
  <c r="Q614" i="11"/>
  <c r="R614" i="11" s="1"/>
  <c r="Q613" i="11"/>
  <c r="R613" i="11" s="1"/>
  <c r="Q612" i="11"/>
  <c r="R612" i="11" s="1"/>
  <c r="Q611" i="11"/>
  <c r="R611" i="11" s="1"/>
  <c r="Q610" i="11"/>
  <c r="R610" i="11" s="1"/>
  <c r="Q609" i="11"/>
  <c r="R609" i="11" s="1"/>
  <c r="Q608" i="11"/>
  <c r="R608" i="11" s="1"/>
  <c r="Q607" i="11"/>
  <c r="R607" i="11" s="1"/>
  <c r="Q606" i="11"/>
  <c r="R606" i="11" s="1"/>
  <c r="Q605" i="11"/>
  <c r="R605" i="11" s="1"/>
  <c r="Q604" i="11"/>
  <c r="R604" i="11" s="1"/>
  <c r="Q603" i="11"/>
  <c r="R603" i="11" s="1"/>
  <c r="Q602" i="11"/>
  <c r="R602" i="11" s="1"/>
  <c r="Q601" i="11"/>
  <c r="R601" i="11" s="1"/>
  <c r="Q600" i="11"/>
  <c r="R600" i="11" s="1"/>
  <c r="Q599" i="11"/>
  <c r="R599" i="11" s="1"/>
  <c r="Q598" i="11"/>
  <c r="R598" i="11" s="1"/>
  <c r="Q597" i="11"/>
  <c r="R597" i="11" s="1"/>
  <c r="Q596" i="11"/>
  <c r="R596" i="11" s="1"/>
  <c r="Q595" i="11"/>
  <c r="R595" i="11" s="1"/>
  <c r="Q594" i="11"/>
  <c r="R594" i="11" s="1"/>
  <c r="Q593" i="11"/>
  <c r="R593" i="11" s="1"/>
  <c r="Q592" i="11"/>
  <c r="R592" i="11" s="1"/>
  <c r="Q591" i="11"/>
  <c r="R591" i="11" s="1"/>
  <c r="Q590" i="11"/>
  <c r="R590" i="11" s="1"/>
  <c r="Q589" i="11"/>
  <c r="R589" i="11" s="1"/>
  <c r="Q588" i="11"/>
  <c r="R588" i="11" s="1"/>
  <c r="Q587" i="11"/>
  <c r="R587" i="11" s="1"/>
  <c r="Q586" i="11"/>
  <c r="R586" i="11" s="1"/>
  <c r="Q585" i="11"/>
  <c r="R585" i="11" s="1"/>
  <c r="Q584" i="11"/>
  <c r="R584" i="11" s="1"/>
  <c r="Q583" i="11"/>
  <c r="R583" i="11" s="1"/>
  <c r="Q582" i="11"/>
  <c r="R582" i="11" s="1"/>
  <c r="Q581" i="11"/>
  <c r="R581" i="11" s="1"/>
  <c r="Q580" i="11"/>
  <c r="R580" i="11" s="1"/>
  <c r="Q579" i="11"/>
  <c r="R579" i="11" s="1"/>
  <c r="Q578" i="11"/>
  <c r="R578" i="11" s="1"/>
  <c r="Q577" i="11"/>
  <c r="R577" i="11" s="1"/>
  <c r="Q576" i="11"/>
  <c r="R576" i="11" s="1"/>
  <c r="Q575" i="11"/>
  <c r="R575" i="11" s="1"/>
  <c r="Q574" i="11"/>
  <c r="R574" i="11" s="1"/>
  <c r="Q573" i="11"/>
  <c r="R573" i="11" s="1"/>
  <c r="Q572" i="11"/>
  <c r="R572" i="11" s="1"/>
  <c r="Q571" i="11"/>
  <c r="R571" i="11" s="1"/>
  <c r="Q570" i="11"/>
  <c r="R570" i="11" s="1"/>
  <c r="Q569" i="11"/>
  <c r="R569" i="11" s="1"/>
  <c r="Q568" i="11"/>
  <c r="R568" i="11" s="1"/>
  <c r="Q567" i="11"/>
  <c r="R567" i="11" s="1"/>
  <c r="Q566" i="11"/>
  <c r="R566" i="11" s="1"/>
  <c r="Q565" i="11"/>
  <c r="R565" i="11" s="1"/>
  <c r="Q564" i="11"/>
  <c r="R564" i="11" s="1"/>
  <c r="Q563" i="11"/>
  <c r="R563" i="11" s="1"/>
  <c r="Q562" i="11"/>
  <c r="R562" i="11" s="1"/>
  <c r="Q561" i="11"/>
  <c r="R561" i="11" s="1"/>
  <c r="Q560" i="11"/>
  <c r="R560" i="11" s="1"/>
  <c r="Q559" i="11"/>
  <c r="R559" i="11" s="1"/>
  <c r="Q558" i="11"/>
  <c r="R558" i="11" s="1"/>
  <c r="Q557" i="11"/>
  <c r="R557" i="11" s="1"/>
  <c r="Q556" i="11"/>
  <c r="R556" i="11" s="1"/>
  <c r="Q555" i="11"/>
  <c r="R555" i="11" s="1"/>
  <c r="Q554" i="11"/>
  <c r="R554" i="11" s="1"/>
  <c r="Q553" i="11"/>
  <c r="R553" i="11" s="1"/>
  <c r="Q552" i="11"/>
  <c r="R552" i="11" s="1"/>
  <c r="Q551" i="11"/>
  <c r="R551" i="11" s="1"/>
  <c r="Q550" i="11"/>
  <c r="R550" i="11" s="1"/>
  <c r="Q549" i="11"/>
  <c r="R549" i="11" s="1"/>
  <c r="Q548" i="11"/>
  <c r="R548" i="11" s="1"/>
  <c r="Q547" i="11"/>
  <c r="R547" i="11" s="1"/>
  <c r="Q546" i="11"/>
  <c r="R546" i="11" s="1"/>
  <c r="Q545" i="11"/>
  <c r="R545" i="11" s="1"/>
  <c r="Q544" i="11"/>
  <c r="R544" i="11" s="1"/>
  <c r="Q543" i="11"/>
  <c r="R543" i="11" s="1"/>
  <c r="Q542" i="11"/>
  <c r="R542" i="11" s="1"/>
  <c r="Q541" i="11"/>
  <c r="R541" i="11" s="1"/>
  <c r="Q540" i="11"/>
  <c r="R540" i="11" s="1"/>
  <c r="Q539" i="11"/>
  <c r="R539" i="11" s="1"/>
  <c r="Q538" i="11"/>
  <c r="R538" i="11" s="1"/>
  <c r="Q537" i="11"/>
  <c r="R537" i="11" s="1"/>
  <c r="Q536" i="11"/>
  <c r="R536" i="11" s="1"/>
  <c r="Q535" i="11"/>
  <c r="R535" i="11" s="1"/>
  <c r="Q534" i="11"/>
  <c r="R534" i="11" s="1"/>
  <c r="Q533" i="11"/>
  <c r="R533" i="11" s="1"/>
  <c r="Q532" i="11"/>
  <c r="R532" i="11" s="1"/>
  <c r="Q531" i="11"/>
  <c r="R531" i="11" s="1"/>
  <c r="Q530" i="11"/>
  <c r="R530" i="11" s="1"/>
  <c r="Q529" i="11"/>
  <c r="R529" i="11" s="1"/>
  <c r="Q528" i="11"/>
  <c r="R528" i="11" s="1"/>
  <c r="Q527" i="11"/>
  <c r="R527" i="11" s="1"/>
  <c r="Q526" i="11"/>
  <c r="R526" i="11" s="1"/>
  <c r="Q525" i="11"/>
  <c r="R525" i="11" s="1"/>
  <c r="Q524" i="11"/>
  <c r="R524" i="11" s="1"/>
  <c r="Q523" i="11"/>
  <c r="R523" i="11" s="1"/>
  <c r="Q522" i="11"/>
  <c r="R522" i="11" s="1"/>
  <c r="Q521" i="11"/>
  <c r="R521" i="11" s="1"/>
  <c r="Q520" i="11"/>
  <c r="R520" i="11" s="1"/>
  <c r="Q519" i="11"/>
  <c r="R519" i="11" s="1"/>
  <c r="Q518" i="11"/>
  <c r="R518" i="11" s="1"/>
  <c r="Q517" i="11"/>
  <c r="R517" i="11" s="1"/>
  <c r="Q516" i="11"/>
  <c r="R516" i="11" s="1"/>
  <c r="Q515" i="11"/>
  <c r="R515" i="11" s="1"/>
  <c r="Q514" i="11"/>
  <c r="R514" i="11" s="1"/>
  <c r="Q513" i="11"/>
  <c r="R513" i="11" s="1"/>
  <c r="Q512" i="11"/>
  <c r="R512" i="11" s="1"/>
  <c r="Q511" i="11"/>
  <c r="R511" i="11" s="1"/>
  <c r="Q510" i="11"/>
  <c r="R510" i="11" s="1"/>
  <c r="Q509" i="11"/>
  <c r="R509" i="11" s="1"/>
  <c r="Q508" i="11"/>
  <c r="R508" i="11" s="1"/>
  <c r="Q507" i="11"/>
  <c r="R507" i="11" s="1"/>
  <c r="Q506" i="11"/>
  <c r="R506" i="11" s="1"/>
  <c r="Q505" i="11"/>
  <c r="R505" i="11" s="1"/>
  <c r="Q504" i="11"/>
  <c r="R504" i="11" s="1"/>
  <c r="Q503" i="11"/>
  <c r="R503" i="11" s="1"/>
  <c r="Q502" i="11"/>
  <c r="R502" i="11" s="1"/>
  <c r="Q501" i="11"/>
  <c r="R501" i="11" s="1"/>
  <c r="Q500" i="11"/>
  <c r="R500" i="11" s="1"/>
  <c r="Q499" i="11"/>
  <c r="R499" i="11" s="1"/>
  <c r="Q498" i="11"/>
  <c r="R498" i="11" s="1"/>
  <c r="Q497" i="11"/>
  <c r="R497" i="11" s="1"/>
  <c r="Q496" i="11"/>
  <c r="R496" i="11" s="1"/>
  <c r="Q495" i="11"/>
  <c r="R495" i="11" s="1"/>
  <c r="Q494" i="11"/>
  <c r="R494" i="11" s="1"/>
  <c r="Q493" i="11"/>
  <c r="R493" i="11" s="1"/>
  <c r="Q492" i="11"/>
  <c r="R492" i="11" s="1"/>
  <c r="Q491" i="11"/>
  <c r="R491" i="11" s="1"/>
  <c r="Q490" i="11"/>
  <c r="R490" i="11" s="1"/>
  <c r="Q489" i="11"/>
  <c r="R489" i="11" s="1"/>
  <c r="Q488" i="11"/>
  <c r="R488" i="11" s="1"/>
  <c r="Q487" i="11"/>
  <c r="R487" i="11" s="1"/>
  <c r="Q486" i="11"/>
  <c r="R486" i="11" s="1"/>
  <c r="Q485" i="11"/>
  <c r="R485" i="11" s="1"/>
  <c r="Q484" i="11"/>
  <c r="R484" i="11" s="1"/>
  <c r="Q483" i="11"/>
  <c r="R483" i="11" s="1"/>
  <c r="Q482" i="11"/>
  <c r="R482" i="11" s="1"/>
  <c r="Q481" i="11"/>
  <c r="R481" i="11" s="1"/>
  <c r="Q480" i="11"/>
  <c r="R480" i="11" s="1"/>
  <c r="Q479" i="11"/>
  <c r="R479" i="11" s="1"/>
  <c r="Q478" i="11"/>
  <c r="R478" i="11" s="1"/>
  <c r="Q477" i="11"/>
  <c r="R477" i="11" s="1"/>
  <c r="Q476" i="11"/>
  <c r="R476" i="11" s="1"/>
  <c r="Q475" i="11"/>
  <c r="R475" i="11" s="1"/>
  <c r="Q474" i="11"/>
  <c r="R474" i="11" s="1"/>
  <c r="Q473" i="11"/>
  <c r="R473" i="11" s="1"/>
  <c r="Q472" i="11"/>
  <c r="R472" i="11" s="1"/>
  <c r="Q471" i="11"/>
  <c r="R471" i="11" s="1"/>
  <c r="Q470" i="11"/>
  <c r="R470" i="11" s="1"/>
  <c r="Q469" i="11"/>
  <c r="R469" i="11" s="1"/>
  <c r="Q468" i="11"/>
  <c r="R468" i="11" s="1"/>
  <c r="Q467" i="11"/>
  <c r="R467" i="11" s="1"/>
  <c r="Q466" i="11"/>
  <c r="R466" i="11" s="1"/>
  <c r="Q465" i="11"/>
  <c r="R465" i="11" s="1"/>
  <c r="Q464" i="11"/>
  <c r="R464" i="11" s="1"/>
  <c r="Q463" i="11"/>
  <c r="R463" i="11" s="1"/>
  <c r="Q462" i="11"/>
  <c r="R462" i="11" s="1"/>
  <c r="Q461" i="11"/>
  <c r="R461" i="11" s="1"/>
  <c r="Q460" i="11"/>
  <c r="R460" i="11" s="1"/>
  <c r="Q459" i="11"/>
  <c r="R459" i="11" s="1"/>
  <c r="Q458" i="11"/>
  <c r="R458" i="11" s="1"/>
  <c r="Q457" i="11"/>
  <c r="R457" i="11" s="1"/>
  <c r="Q456" i="11"/>
  <c r="R456" i="11" s="1"/>
  <c r="Q455" i="11"/>
  <c r="R455" i="11" s="1"/>
  <c r="Q454" i="11"/>
  <c r="R454" i="11" s="1"/>
  <c r="Q453" i="11"/>
  <c r="R453" i="11" s="1"/>
  <c r="Q452" i="11"/>
  <c r="R452" i="11" s="1"/>
  <c r="Q451" i="11"/>
  <c r="R451" i="11" s="1"/>
  <c r="Q450" i="11"/>
  <c r="R450" i="11" s="1"/>
  <c r="Q449" i="11"/>
  <c r="R449" i="11" s="1"/>
  <c r="Q448" i="11"/>
  <c r="R448" i="11" s="1"/>
  <c r="Q447" i="11"/>
  <c r="R447" i="11" s="1"/>
  <c r="Q446" i="11"/>
  <c r="R446" i="11" s="1"/>
  <c r="Q445" i="11"/>
  <c r="R445" i="11" s="1"/>
  <c r="Q444" i="11"/>
  <c r="R444" i="11" s="1"/>
  <c r="Q443" i="11"/>
  <c r="R443" i="11" s="1"/>
  <c r="Q442" i="11"/>
  <c r="R442" i="11" s="1"/>
  <c r="Q441" i="11"/>
  <c r="R441" i="11" s="1"/>
  <c r="Q440" i="11"/>
  <c r="R440" i="11" s="1"/>
  <c r="Q439" i="11"/>
  <c r="R439" i="11" s="1"/>
  <c r="Q438" i="11"/>
  <c r="R438" i="11" s="1"/>
  <c r="Q437" i="11"/>
  <c r="R437" i="11" s="1"/>
  <c r="Q436" i="11"/>
  <c r="R436" i="11" s="1"/>
  <c r="Q435" i="11"/>
  <c r="R435" i="11" s="1"/>
  <c r="Q434" i="11"/>
  <c r="R434" i="11" s="1"/>
  <c r="Q433" i="11"/>
  <c r="R433" i="11" s="1"/>
  <c r="Q432" i="11"/>
  <c r="R432" i="11" s="1"/>
  <c r="Q431" i="11"/>
  <c r="R431" i="11" s="1"/>
  <c r="Q430" i="11"/>
  <c r="R430" i="11" s="1"/>
  <c r="Q429" i="11"/>
  <c r="R429" i="11" s="1"/>
  <c r="Q428" i="11"/>
  <c r="R428" i="11" s="1"/>
  <c r="Q427" i="11"/>
  <c r="R427" i="11" s="1"/>
  <c r="Q426" i="11"/>
  <c r="R426" i="11" s="1"/>
  <c r="Q425" i="11"/>
  <c r="R425" i="11" s="1"/>
  <c r="Q424" i="11"/>
  <c r="R424" i="11" s="1"/>
  <c r="Q423" i="11"/>
  <c r="R423" i="11" s="1"/>
  <c r="Q422" i="11"/>
  <c r="R422" i="11" s="1"/>
  <c r="Q421" i="11"/>
  <c r="R421" i="11" s="1"/>
  <c r="Q420" i="11"/>
  <c r="R420" i="11" s="1"/>
  <c r="Q419" i="11"/>
  <c r="R419" i="11" s="1"/>
  <c r="Q418" i="11"/>
  <c r="R418" i="11" s="1"/>
  <c r="Q417" i="11"/>
  <c r="R417" i="11" s="1"/>
  <c r="Q416" i="11"/>
  <c r="R416" i="11" s="1"/>
  <c r="Q415" i="11"/>
  <c r="R415" i="11" s="1"/>
  <c r="Q414" i="11"/>
  <c r="R414" i="11" s="1"/>
  <c r="Q413" i="11"/>
  <c r="R413" i="11" s="1"/>
  <c r="Q412" i="11"/>
  <c r="R412" i="11" s="1"/>
  <c r="Q411" i="11"/>
  <c r="R411" i="11" s="1"/>
  <c r="Q410" i="11"/>
  <c r="R410" i="11" s="1"/>
  <c r="Q409" i="11"/>
  <c r="R409" i="11" s="1"/>
  <c r="Q408" i="11"/>
  <c r="R408" i="11" s="1"/>
  <c r="Q407" i="11"/>
  <c r="R407" i="11" s="1"/>
  <c r="Q406" i="11"/>
  <c r="R406" i="11" s="1"/>
  <c r="Q405" i="11"/>
  <c r="R405" i="11" s="1"/>
  <c r="Q404" i="11"/>
  <c r="R404" i="11" s="1"/>
  <c r="Q403" i="11"/>
  <c r="R403" i="11" s="1"/>
  <c r="Q402" i="11"/>
  <c r="R402" i="11" s="1"/>
  <c r="Q401" i="11"/>
  <c r="R401" i="11" s="1"/>
  <c r="Q400" i="11"/>
  <c r="R400" i="11" s="1"/>
  <c r="Q399" i="11"/>
  <c r="R399" i="11" s="1"/>
  <c r="Q398" i="11"/>
  <c r="R398" i="11" s="1"/>
  <c r="Q397" i="11"/>
  <c r="R397" i="11" s="1"/>
  <c r="Q396" i="11"/>
  <c r="R396" i="11" s="1"/>
  <c r="Q395" i="11"/>
  <c r="R395" i="11" s="1"/>
  <c r="Q394" i="11"/>
  <c r="R394" i="11" s="1"/>
  <c r="Q393" i="11"/>
  <c r="R393" i="11" s="1"/>
  <c r="Q392" i="11"/>
  <c r="R392" i="11" s="1"/>
  <c r="Q391" i="11"/>
  <c r="R391" i="11" s="1"/>
  <c r="Q390" i="11"/>
  <c r="R390" i="11" s="1"/>
  <c r="Q389" i="11"/>
  <c r="R389" i="11" s="1"/>
  <c r="Q388" i="11"/>
  <c r="R388" i="11" s="1"/>
  <c r="Q387" i="11"/>
  <c r="R387" i="11" s="1"/>
  <c r="Q386" i="11"/>
  <c r="R386" i="11" s="1"/>
  <c r="Q385" i="11"/>
  <c r="R385" i="11" s="1"/>
  <c r="Q384" i="11"/>
  <c r="R384" i="11" s="1"/>
  <c r="Q383" i="11"/>
  <c r="R383" i="11" s="1"/>
  <c r="Q382" i="11"/>
  <c r="R382" i="11" s="1"/>
  <c r="Q381" i="11"/>
  <c r="R381" i="11" s="1"/>
  <c r="Q380" i="11"/>
  <c r="R380" i="11" s="1"/>
  <c r="Q379" i="11"/>
  <c r="R379" i="11" s="1"/>
  <c r="Q378" i="11"/>
  <c r="R378" i="11" s="1"/>
  <c r="Q377" i="11"/>
  <c r="R377" i="11" s="1"/>
  <c r="Q376" i="11"/>
  <c r="R376" i="11" s="1"/>
  <c r="Q375" i="11"/>
  <c r="R375" i="11" s="1"/>
  <c r="Q374" i="11"/>
  <c r="R374" i="11" s="1"/>
  <c r="Q373" i="11"/>
  <c r="R373" i="11" s="1"/>
  <c r="Q372" i="11"/>
  <c r="R372" i="11" s="1"/>
  <c r="Q371" i="11"/>
  <c r="R371" i="11" s="1"/>
  <c r="Q370" i="11"/>
  <c r="R370" i="11" s="1"/>
  <c r="Q369" i="11"/>
  <c r="R369" i="11" s="1"/>
  <c r="Q368" i="11"/>
  <c r="R368" i="11" s="1"/>
  <c r="Q367" i="11"/>
  <c r="R367" i="11" s="1"/>
  <c r="Q366" i="11"/>
  <c r="R366" i="11" s="1"/>
  <c r="Q365" i="11"/>
  <c r="R365" i="11" s="1"/>
  <c r="Q364" i="11"/>
  <c r="R364" i="11" s="1"/>
  <c r="Q363" i="11"/>
  <c r="R363" i="11" s="1"/>
  <c r="Q362" i="11"/>
  <c r="R362" i="11" s="1"/>
  <c r="Q361" i="11"/>
  <c r="R361" i="11" s="1"/>
  <c r="Q360" i="11"/>
  <c r="R360" i="11" s="1"/>
  <c r="Q359" i="11"/>
  <c r="R359" i="11" s="1"/>
  <c r="Q358" i="11"/>
  <c r="R358" i="11" s="1"/>
  <c r="Q357" i="11"/>
  <c r="R357" i="11" s="1"/>
  <c r="Q356" i="11"/>
  <c r="R356" i="11" s="1"/>
  <c r="Q355" i="11"/>
  <c r="R355" i="11" s="1"/>
  <c r="Q354" i="11"/>
  <c r="R354" i="11" s="1"/>
  <c r="Q353" i="11"/>
  <c r="R353" i="11" s="1"/>
  <c r="Q352" i="11"/>
  <c r="R352" i="11" s="1"/>
  <c r="Q351" i="11"/>
  <c r="R351" i="11" s="1"/>
  <c r="Q350" i="11"/>
  <c r="R350" i="11" s="1"/>
  <c r="Q349" i="11"/>
  <c r="R349" i="11" s="1"/>
  <c r="Q348" i="11"/>
  <c r="R348" i="11" s="1"/>
  <c r="Q347" i="11"/>
  <c r="R347" i="11" s="1"/>
  <c r="Q346" i="11"/>
  <c r="R346" i="11" s="1"/>
  <c r="Q345" i="11"/>
  <c r="R345" i="11" s="1"/>
  <c r="Q344" i="11"/>
  <c r="R344" i="11" s="1"/>
  <c r="Q343" i="11"/>
  <c r="R343" i="11" s="1"/>
  <c r="Q342" i="11"/>
  <c r="R342" i="11" s="1"/>
  <c r="Q341" i="11"/>
  <c r="R341" i="11" s="1"/>
  <c r="Q340" i="11"/>
  <c r="R340" i="11" s="1"/>
  <c r="Q339" i="11"/>
  <c r="R339" i="11" s="1"/>
  <c r="Q338" i="11"/>
  <c r="R338" i="11" s="1"/>
  <c r="Q337" i="11"/>
  <c r="R337" i="11" s="1"/>
  <c r="Q336" i="11"/>
  <c r="R336" i="11" s="1"/>
  <c r="Q335" i="11"/>
  <c r="R335" i="11" s="1"/>
  <c r="Q334" i="11"/>
  <c r="R334" i="11" s="1"/>
  <c r="Q333" i="11"/>
  <c r="R333" i="11" s="1"/>
  <c r="Q332" i="11"/>
  <c r="R332" i="11" s="1"/>
  <c r="Q331" i="11"/>
  <c r="R331" i="11" s="1"/>
  <c r="Q330" i="11"/>
  <c r="R330" i="11" s="1"/>
  <c r="Q329" i="11"/>
  <c r="R329" i="11" s="1"/>
  <c r="Q328" i="11"/>
  <c r="R328" i="11" s="1"/>
  <c r="Q327" i="11"/>
  <c r="R327" i="11" s="1"/>
  <c r="Q326" i="11"/>
  <c r="R326" i="11" s="1"/>
  <c r="Q325" i="11"/>
  <c r="R325" i="11" s="1"/>
  <c r="Q324" i="11"/>
  <c r="R324" i="11" s="1"/>
  <c r="Q323" i="11"/>
  <c r="R323" i="11" s="1"/>
  <c r="Q322" i="11"/>
  <c r="R322" i="11" s="1"/>
  <c r="Q321" i="11"/>
  <c r="R321" i="11" s="1"/>
  <c r="Q320" i="11"/>
  <c r="R320" i="11" s="1"/>
  <c r="Q319" i="11"/>
  <c r="R319" i="11" s="1"/>
  <c r="Q318" i="11"/>
  <c r="R318" i="11" s="1"/>
  <c r="Q317" i="11"/>
  <c r="R317" i="11" s="1"/>
  <c r="Q316" i="11"/>
  <c r="R316" i="11" s="1"/>
  <c r="Q315" i="11"/>
  <c r="R315" i="11" s="1"/>
  <c r="Q314" i="11"/>
  <c r="R314" i="11" s="1"/>
  <c r="Q313" i="11"/>
  <c r="R313" i="11" s="1"/>
  <c r="Q312" i="11"/>
  <c r="R312" i="11" s="1"/>
  <c r="Q311" i="11"/>
  <c r="R311" i="11" s="1"/>
  <c r="Q310" i="11"/>
  <c r="R310" i="11" s="1"/>
  <c r="Q309" i="11"/>
  <c r="R309" i="11" s="1"/>
  <c r="Q308" i="11"/>
  <c r="R308" i="11" s="1"/>
  <c r="Q307" i="11"/>
  <c r="R307" i="11" s="1"/>
  <c r="Q306" i="11"/>
  <c r="R306" i="11" s="1"/>
  <c r="Q305" i="11"/>
  <c r="R305" i="11" s="1"/>
  <c r="Q304" i="11"/>
  <c r="R304" i="11" s="1"/>
  <c r="Q303" i="11"/>
  <c r="R303" i="11" s="1"/>
  <c r="Q302" i="11"/>
  <c r="R302" i="11" s="1"/>
  <c r="Q301" i="11"/>
  <c r="R301" i="11" s="1"/>
  <c r="Q300" i="11"/>
  <c r="R300" i="11" s="1"/>
  <c r="Q299" i="11"/>
  <c r="R299" i="11" s="1"/>
  <c r="Q298" i="11"/>
  <c r="R298" i="11" s="1"/>
  <c r="Q297" i="11"/>
  <c r="R297" i="11" s="1"/>
  <c r="Q296" i="11"/>
  <c r="R296" i="11" s="1"/>
  <c r="Q295" i="11"/>
  <c r="R295" i="11" s="1"/>
  <c r="Q294" i="11"/>
  <c r="R294" i="11" s="1"/>
  <c r="Q293" i="11"/>
  <c r="R293" i="11" s="1"/>
  <c r="Q292" i="11"/>
  <c r="R292" i="11" s="1"/>
  <c r="Q291" i="11"/>
  <c r="R291" i="11" s="1"/>
  <c r="Q290" i="11"/>
  <c r="R290" i="11" s="1"/>
  <c r="Q289" i="11"/>
  <c r="R289" i="11" s="1"/>
  <c r="Q288" i="11"/>
  <c r="R288" i="11" s="1"/>
  <c r="Q287" i="11"/>
  <c r="R287" i="11" s="1"/>
  <c r="Q286" i="11"/>
  <c r="R286" i="11" s="1"/>
  <c r="Q285" i="11"/>
  <c r="R285" i="11" s="1"/>
  <c r="Q284" i="11"/>
  <c r="R284" i="11" s="1"/>
  <c r="Q283" i="11"/>
  <c r="R283" i="11" s="1"/>
  <c r="Q282" i="11"/>
  <c r="R282" i="11" s="1"/>
  <c r="Q281" i="11"/>
  <c r="R281" i="11" s="1"/>
  <c r="R280" i="11"/>
  <c r="Q280" i="11"/>
  <c r="Q279" i="11"/>
  <c r="R279" i="11" s="1"/>
  <c r="Q278" i="11"/>
  <c r="R278" i="11" s="1"/>
  <c r="Q277" i="11"/>
  <c r="R277" i="11" s="1"/>
  <c r="Q276" i="11"/>
  <c r="R276" i="11" s="1"/>
  <c r="Q275" i="11"/>
  <c r="R275" i="11" s="1"/>
  <c r="Q274" i="11"/>
  <c r="R274" i="11" s="1"/>
  <c r="Q273" i="11"/>
  <c r="R273" i="11" s="1"/>
  <c r="Q272" i="11"/>
  <c r="R272" i="11" s="1"/>
  <c r="Q271" i="11"/>
  <c r="R271" i="11" s="1"/>
  <c r="Q270" i="11"/>
  <c r="R270" i="11" s="1"/>
  <c r="Q269" i="11"/>
  <c r="R269" i="11" s="1"/>
  <c r="Q268" i="11"/>
  <c r="R268" i="11" s="1"/>
  <c r="Q267" i="11"/>
  <c r="R267" i="11" s="1"/>
  <c r="Q266" i="11"/>
  <c r="R266" i="11" s="1"/>
  <c r="Q265" i="11"/>
  <c r="R265" i="11" s="1"/>
  <c r="Q264" i="11"/>
  <c r="R264" i="11" s="1"/>
  <c r="Q263" i="11"/>
  <c r="R263" i="11" s="1"/>
  <c r="Q262" i="11"/>
  <c r="R262" i="11" s="1"/>
  <c r="Q261" i="11"/>
  <c r="R261" i="11" s="1"/>
  <c r="Q260" i="11"/>
  <c r="R260" i="11" s="1"/>
  <c r="Q259" i="11"/>
  <c r="R259" i="11" s="1"/>
  <c r="Q258" i="11"/>
  <c r="R258" i="11" s="1"/>
  <c r="Q257" i="11"/>
  <c r="R257" i="11" s="1"/>
  <c r="Q256" i="11"/>
  <c r="R256" i="11" s="1"/>
  <c r="Q255" i="11"/>
  <c r="R255" i="11" s="1"/>
  <c r="Q254" i="11"/>
  <c r="R254" i="11" s="1"/>
  <c r="Q253" i="11"/>
  <c r="R253" i="11" s="1"/>
  <c r="Q252" i="11"/>
  <c r="R252" i="11" s="1"/>
  <c r="Q251" i="11"/>
  <c r="R251" i="11" s="1"/>
  <c r="Q250" i="11"/>
  <c r="R250" i="11" s="1"/>
  <c r="Q249" i="11"/>
  <c r="R249" i="11" s="1"/>
  <c r="Q248" i="11"/>
  <c r="R248" i="11" s="1"/>
  <c r="Q247" i="11"/>
  <c r="R247" i="11" s="1"/>
  <c r="Q246" i="11"/>
  <c r="R246" i="11" s="1"/>
  <c r="Q245" i="11"/>
  <c r="R245" i="11" s="1"/>
  <c r="Q244" i="11"/>
  <c r="R244" i="11" s="1"/>
  <c r="Q243" i="11"/>
  <c r="R243" i="11" s="1"/>
  <c r="Q242" i="11"/>
  <c r="R242" i="11" s="1"/>
  <c r="Q241" i="11"/>
  <c r="R241" i="11" s="1"/>
  <c r="Q240" i="11"/>
  <c r="R240" i="11" s="1"/>
  <c r="Q239" i="11"/>
  <c r="R239" i="11" s="1"/>
  <c r="Q238" i="11"/>
  <c r="R238" i="11" s="1"/>
  <c r="Q237" i="11"/>
  <c r="R237" i="11" s="1"/>
  <c r="Q236" i="11"/>
  <c r="R236" i="11" s="1"/>
  <c r="Q235" i="11"/>
  <c r="R235" i="11" s="1"/>
  <c r="Q234" i="11"/>
  <c r="R234" i="11" s="1"/>
  <c r="Q233" i="11"/>
  <c r="R233" i="11" s="1"/>
  <c r="Q232" i="11"/>
  <c r="R232" i="11" s="1"/>
  <c r="Q231" i="11"/>
  <c r="R231" i="11" s="1"/>
  <c r="Q230" i="11"/>
  <c r="R230" i="11" s="1"/>
  <c r="Q229" i="11"/>
  <c r="R229" i="11" s="1"/>
  <c r="Q228" i="11"/>
  <c r="R228" i="11" s="1"/>
  <c r="Q227" i="11"/>
  <c r="R227" i="11" s="1"/>
  <c r="Q226" i="11"/>
  <c r="R226" i="11" s="1"/>
  <c r="Q225" i="11"/>
  <c r="R225" i="11" s="1"/>
  <c r="Q224" i="11"/>
  <c r="R224" i="11" s="1"/>
  <c r="Q223" i="11"/>
  <c r="R223" i="11" s="1"/>
  <c r="Q222" i="11"/>
  <c r="R222" i="11" s="1"/>
  <c r="Q221" i="11"/>
  <c r="R221" i="11" s="1"/>
  <c r="Q220" i="11"/>
  <c r="R220" i="11" s="1"/>
  <c r="Q219" i="11"/>
  <c r="R219" i="11" s="1"/>
  <c r="Q218" i="11"/>
  <c r="R218" i="11" s="1"/>
  <c r="Q217" i="11"/>
  <c r="R217" i="11" s="1"/>
  <c r="Q216" i="11"/>
  <c r="R216" i="11" s="1"/>
  <c r="Q215" i="11"/>
  <c r="R215" i="11" s="1"/>
  <c r="Q214" i="11"/>
  <c r="R214" i="11" s="1"/>
  <c r="Q213" i="11"/>
  <c r="R213" i="11" s="1"/>
  <c r="Q212" i="11"/>
  <c r="R212" i="11" s="1"/>
  <c r="Q211" i="11"/>
  <c r="R211" i="11" s="1"/>
  <c r="Q210" i="11"/>
  <c r="R210" i="11" s="1"/>
  <c r="Q209" i="11"/>
  <c r="R209" i="11" s="1"/>
  <c r="Q208" i="11"/>
  <c r="R208" i="11" s="1"/>
  <c r="Q207" i="11"/>
  <c r="R207" i="11" s="1"/>
  <c r="Q206" i="11"/>
  <c r="R206" i="11" s="1"/>
  <c r="Q205" i="11"/>
  <c r="R205" i="11" s="1"/>
  <c r="Q204" i="11"/>
  <c r="R204" i="11" s="1"/>
  <c r="Q203" i="11"/>
  <c r="R203" i="11" s="1"/>
  <c r="Q202" i="11"/>
  <c r="R202" i="11" s="1"/>
  <c r="Q201" i="11"/>
  <c r="R201" i="11" s="1"/>
  <c r="Q200" i="11"/>
  <c r="R200" i="11" s="1"/>
  <c r="Q199" i="11"/>
  <c r="R199" i="11" s="1"/>
  <c r="Q198" i="11"/>
  <c r="R198" i="11" s="1"/>
  <c r="Q197" i="11"/>
  <c r="R197" i="11" s="1"/>
  <c r="Q196" i="11"/>
  <c r="R196" i="11" s="1"/>
  <c r="Q195" i="11"/>
  <c r="R195" i="11" s="1"/>
  <c r="Q194" i="11"/>
  <c r="R194" i="11" s="1"/>
  <c r="Q193" i="11"/>
  <c r="R193" i="11" s="1"/>
  <c r="Q192" i="11"/>
  <c r="R192" i="11" s="1"/>
  <c r="Q191" i="11"/>
  <c r="R191" i="11" s="1"/>
  <c r="Q190" i="11"/>
  <c r="R190" i="11" s="1"/>
  <c r="Q189" i="11"/>
  <c r="R189" i="11" s="1"/>
  <c r="Q188" i="11"/>
  <c r="R188" i="11" s="1"/>
  <c r="Q187" i="11"/>
  <c r="R187" i="11" s="1"/>
  <c r="Q186" i="11"/>
  <c r="R186" i="11" s="1"/>
  <c r="Q185" i="11"/>
  <c r="R185" i="11" s="1"/>
  <c r="Q184" i="11"/>
  <c r="R184" i="11" s="1"/>
  <c r="Q183" i="11"/>
  <c r="R183" i="11" s="1"/>
  <c r="Q182" i="11"/>
  <c r="R182" i="11" s="1"/>
  <c r="Q181" i="11"/>
  <c r="R181" i="11" s="1"/>
  <c r="Q180" i="11"/>
  <c r="R180" i="11" s="1"/>
  <c r="Q179" i="11"/>
  <c r="R179" i="11" s="1"/>
  <c r="Q178" i="11"/>
  <c r="R178" i="11" s="1"/>
  <c r="Q177" i="11"/>
  <c r="R177" i="11" s="1"/>
  <c r="Q176" i="11"/>
  <c r="R176" i="11" s="1"/>
  <c r="Q175" i="11"/>
  <c r="R175" i="11" s="1"/>
  <c r="Q174" i="11"/>
  <c r="R174" i="11" s="1"/>
  <c r="Q173" i="11"/>
  <c r="R173" i="11" s="1"/>
  <c r="Q172" i="11"/>
  <c r="R172" i="11" s="1"/>
  <c r="Q171" i="11"/>
  <c r="R171" i="11" s="1"/>
  <c r="Q170" i="11"/>
  <c r="R170" i="11" s="1"/>
  <c r="Q169" i="11"/>
  <c r="R169" i="11" s="1"/>
  <c r="Q168" i="11"/>
  <c r="R168" i="11" s="1"/>
  <c r="Q167" i="11"/>
  <c r="R167" i="11" s="1"/>
  <c r="Q166" i="11"/>
  <c r="R166" i="11" s="1"/>
  <c r="Q165" i="11"/>
  <c r="R165" i="11" s="1"/>
  <c r="Q164" i="11"/>
  <c r="R164" i="11" s="1"/>
  <c r="Q163" i="11"/>
  <c r="R163" i="11" s="1"/>
  <c r="Q162" i="11"/>
  <c r="R162" i="11" s="1"/>
  <c r="Q161" i="11"/>
  <c r="R161" i="11" s="1"/>
  <c r="Q160" i="11"/>
  <c r="R160" i="11" s="1"/>
  <c r="Q159" i="11"/>
  <c r="R159" i="11" s="1"/>
  <c r="Q158" i="11"/>
  <c r="R158" i="11" s="1"/>
  <c r="Q157" i="11"/>
  <c r="R157" i="11" s="1"/>
  <c r="Q156" i="11"/>
  <c r="R156" i="11" s="1"/>
  <c r="Q155" i="11"/>
  <c r="R155" i="11" s="1"/>
  <c r="Q154" i="11"/>
  <c r="R154" i="11" s="1"/>
  <c r="Q153" i="11"/>
  <c r="R153" i="11" s="1"/>
  <c r="Q152" i="11"/>
  <c r="R152" i="11" s="1"/>
  <c r="Q151" i="11"/>
  <c r="R151" i="11" s="1"/>
  <c r="Q150" i="11"/>
  <c r="R150" i="11" s="1"/>
  <c r="Q149" i="11"/>
  <c r="R149" i="11" s="1"/>
  <c r="Q148" i="11"/>
  <c r="R148" i="11" s="1"/>
  <c r="Q147" i="11"/>
  <c r="R147" i="11" s="1"/>
  <c r="Q146" i="11"/>
  <c r="R146" i="11" s="1"/>
  <c r="Q145" i="11"/>
  <c r="R145" i="11" s="1"/>
  <c r="Q144" i="11"/>
  <c r="R144" i="11" s="1"/>
  <c r="Q143" i="11"/>
  <c r="R143" i="11" s="1"/>
  <c r="Q142" i="11"/>
  <c r="R142" i="11" s="1"/>
  <c r="Q141" i="11"/>
  <c r="R141" i="11" s="1"/>
  <c r="Q140" i="11"/>
  <c r="R140" i="11" s="1"/>
  <c r="Q139" i="11"/>
  <c r="R139" i="11" s="1"/>
  <c r="Q138" i="11"/>
  <c r="R138" i="11" s="1"/>
  <c r="Q137" i="11"/>
  <c r="R137" i="11" s="1"/>
  <c r="Q136" i="11"/>
  <c r="R136" i="11" s="1"/>
  <c r="Q135" i="11"/>
  <c r="R135" i="11" s="1"/>
  <c r="Q134" i="11"/>
  <c r="R134" i="11" s="1"/>
  <c r="Q133" i="11"/>
  <c r="R133" i="11" s="1"/>
  <c r="Q132" i="11"/>
  <c r="R132" i="11" s="1"/>
  <c r="Q131" i="11"/>
  <c r="R131" i="11" s="1"/>
  <c r="Q130" i="11"/>
  <c r="R130" i="11" s="1"/>
  <c r="Q129" i="11"/>
  <c r="R129" i="11" s="1"/>
  <c r="Q128" i="11"/>
  <c r="R128" i="11" s="1"/>
  <c r="Q127" i="11"/>
  <c r="R127" i="11" s="1"/>
  <c r="Q126" i="11"/>
  <c r="R126" i="11" s="1"/>
  <c r="Q125" i="11"/>
  <c r="R125" i="11" s="1"/>
  <c r="Q124" i="11"/>
  <c r="R124" i="11" s="1"/>
  <c r="Q123" i="11"/>
  <c r="R123" i="11" s="1"/>
  <c r="Q122" i="11"/>
  <c r="R122" i="11" s="1"/>
  <c r="Q121" i="11"/>
  <c r="R121" i="11" s="1"/>
  <c r="Q120" i="11"/>
  <c r="R120" i="11" s="1"/>
  <c r="Q119" i="11"/>
  <c r="R119" i="11" s="1"/>
  <c r="Q118" i="11"/>
  <c r="R118" i="11" s="1"/>
  <c r="Q117" i="11"/>
  <c r="R117" i="11" s="1"/>
  <c r="Q116" i="11"/>
  <c r="R116" i="11" s="1"/>
  <c r="Q115" i="11"/>
  <c r="R115" i="11" s="1"/>
  <c r="Q114" i="11"/>
  <c r="R114" i="11" s="1"/>
  <c r="Q113" i="11"/>
  <c r="R113" i="11" s="1"/>
  <c r="Q112" i="11"/>
  <c r="R112" i="11" s="1"/>
  <c r="Q111" i="11"/>
  <c r="R111" i="11" s="1"/>
  <c r="Q110" i="11"/>
  <c r="R110" i="11" s="1"/>
  <c r="Q109" i="11"/>
  <c r="R109" i="11" s="1"/>
  <c r="Q108" i="11"/>
  <c r="R108" i="11" s="1"/>
  <c r="Q107" i="11"/>
  <c r="R107" i="11" s="1"/>
  <c r="Q106" i="11"/>
  <c r="R106" i="11" s="1"/>
  <c r="Q105" i="11"/>
  <c r="R105" i="11" s="1"/>
  <c r="Q104" i="11"/>
  <c r="R104" i="11" s="1"/>
  <c r="Q103" i="11"/>
  <c r="R103" i="11" s="1"/>
  <c r="Q102" i="11"/>
  <c r="R102" i="11" s="1"/>
  <c r="Q101" i="11"/>
  <c r="R101" i="11" s="1"/>
  <c r="Q100" i="11"/>
  <c r="R100" i="11" s="1"/>
  <c r="Q99" i="11"/>
  <c r="R99" i="11" s="1"/>
  <c r="Q98" i="11"/>
  <c r="R98" i="11" s="1"/>
  <c r="Q97" i="11"/>
  <c r="R97" i="11" s="1"/>
  <c r="Q96" i="11"/>
  <c r="R96" i="11" s="1"/>
  <c r="Q95" i="11"/>
  <c r="R95" i="11" s="1"/>
  <c r="Q94" i="11"/>
  <c r="R94" i="11" s="1"/>
  <c r="Q93" i="11"/>
  <c r="R93" i="11" s="1"/>
  <c r="Q92" i="11"/>
  <c r="R92" i="11" s="1"/>
  <c r="Q91" i="11"/>
  <c r="R91" i="11" s="1"/>
  <c r="Q90" i="11"/>
  <c r="R90" i="11" s="1"/>
  <c r="Q89" i="11"/>
  <c r="R89" i="11" s="1"/>
  <c r="Q88" i="11"/>
  <c r="R88" i="11" s="1"/>
  <c r="Q87" i="11"/>
  <c r="R87" i="11" s="1"/>
  <c r="Q86" i="11"/>
  <c r="R86" i="11" s="1"/>
  <c r="Q85" i="11"/>
  <c r="R85" i="11" s="1"/>
  <c r="Q84" i="11"/>
  <c r="R84" i="11" s="1"/>
  <c r="Q83" i="11"/>
  <c r="R83" i="11" s="1"/>
  <c r="Q82" i="11"/>
  <c r="R82" i="11" s="1"/>
  <c r="Q81" i="11"/>
  <c r="R81" i="11" s="1"/>
  <c r="Q80" i="11"/>
  <c r="R80" i="11" s="1"/>
  <c r="Q79" i="11"/>
  <c r="R79" i="11" s="1"/>
  <c r="Q78" i="11"/>
  <c r="R78" i="11" s="1"/>
  <c r="Q77" i="11"/>
  <c r="R77" i="11" s="1"/>
  <c r="Q76" i="11"/>
  <c r="R76" i="11" s="1"/>
  <c r="Q75" i="11"/>
  <c r="R75" i="11" s="1"/>
  <c r="Q74" i="11"/>
  <c r="R74" i="11" s="1"/>
  <c r="Q73" i="11"/>
  <c r="R73" i="11" s="1"/>
  <c r="Q72" i="11"/>
  <c r="R72" i="11" s="1"/>
  <c r="Q71" i="11"/>
  <c r="R71" i="11" s="1"/>
  <c r="Q70" i="11"/>
  <c r="R70" i="11" s="1"/>
  <c r="Q69" i="11"/>
  <c r="R69" i="11" s="1"/>
  <c r="Q68" i="11"/>
  <c r="R68" i="11" s="1"/>
  <c r="Q67" i="11"/>
  <c r="R67" i="11" s="1"/>
  <c r="Q66" i="11"/>
  <c r="R66" i="11" s="1"/>
  <c r="Q65" i="11"/>
  <c r="R65" i="11" s="1"/>
  <c r="Q64" i="11"/>
  <c r="R64" i="11" s="1"/>
  <c r="Q63" i="11"/>
  <c r="R63" i="11" s="1"/>
  <c r="Q62" i="11"/>
  <c r="R62" i="11" s="1"/>
  <c r="Q61" i="11"/>
  <c r="R61" i="11" s="1"/>
  <c r="Q60" i="11"/>
  <c r="R60" i="11" s="1"/>
  <c r="Q59" i="11"/>
  <c r="R59" i="11" s="1"/>
  <c r="Q58" i="11"/>
  <c r="R58" i="11" s="1"/>
  <c r="Q57" i="11"/>
  <c r="R57" i="11" s="1"/>
  <c r="Q56" i="11"/>
  <c r="R56" i="11" s="1"/>
  <c r="Q55" i="11"/>
  <c r="R55" i="11" s="1"/>
  <c r="Q54" i="11"/>
  <c r="R54" i="11" s="1"/>
  <c r="Q53" i="11"/>
  <c r="R53" i="11" s="1"/>
  <c r="Q52" i="11"/>
  <c r="R52" i="11" s="1"/>
  <c r="Q51" i="11"/>
  <c r="R51" i="11" s="1"/>
  <c r="Q50" i="11"/>
  <c r="R50" i="11" s="1"/>
  <c r="Q49" i="11"/>
  <c r="R49" i="11" s="1"/>
  <c r="Q48" i="11"/>
  <c r="R48" i="11" s="1"/>
  <c r="Q47" i="11"/>
  <c r="R47" i="11" s="1"/>
  <c r="Q46" i="11"/>
  <c r="R46" i="11" s="1"/>
  <c r="Q45" i="11"/>
  <c r="R45" i="11" s="1"/>
  <c r="Q44" i="11"/>
  <c r="R44" i="11" s="1"/>
  <c r="Q43" i="11"/>
  <c r="R43" i="11" s="1"/>
  <c r="Q42" i="11"/>
  <c r="R42" i="11" s="1"/>
  <c r="Q41" i="11"/>
  <c r="R41" i="11" s="1"/>
  <c r="Q40" i="11"/>
  <c r="R40" i="11" s="1"/>
  <c r="Q39" i="11"/>
  <c r="R39" i="11" s="1"/>
  <c r="Q38" i="11"/>
  <c r="R38" i="11" s="1"/>
  <c r="Q37" i="11"/>
  <c r="R37" i="11" s="1"/>
  <c r="Q36" i="11"/>
  <c r="R36" i="11" s="1"/>
  <c r="Q35" i="11"/>
  <c r="R35" i="11" s="1"/>
  <c r="Q34" i="11"/>
  <c r="R34" i="11" s="1"/>
  <c r="Q33" i="11"/>
  <c r="R33" i="11" s="1"/>
  <c r="Q32" i="11"/>
  <c r="R32" i="11" s="1"/>
  <c r="Q31" i="11"/>
  <c r="R31" i="11" s="1"/>
  <c r="Q30" i="11"/>
  <c r="R30" i="11" s="1"/>
  <c r="Q29" i="11"/>
  <c r="R29" i="11" s="1"/>
  <c r="Q28" i="11"/>
  <c r="R28" i="11" s="1"/>
  <c r="Q27" i="11"/>
  <c r="R27" i="11" s="1"/>
  <c r="Q26" i="11"/>
  <c r="R26" i="11" s="1"/>
  <c r="Q25" i="11"/>
  <c r="R25" i="11" s="1"/>
  <c r="Q24" i="11"/>
  <c r="R24" i="11" s="1"/>
  <c r="Q23" i="11"/>
  <c r="R23" i="11" s="1"/>
  <c r="Q22" i="11"/>
  <c r="R22" i="11" s="1"/>
  <c r="Q21" i="11"/>
  <c r="R21" i="11" s="1"/>
  <c r="Q20" i="11"/>
  <c r="R20" i="11" s="1"/>
  <c r="Q19" i="11"/>
  <c r="R19" i="11" s="1"/>
  <c r="Q18" i="11"/>
  <c r="R18" i="11" s="1"/>
  <c r="Q17" i="11"/>
  <c r="R17" i="11" s="1"/>
  <c r="Q16" i="11"/>
  <c r="R16" i="11" s="1"/>
  <c r="Q15" i="11"/>
  <c r="R15" i="11" s="1"/>
  <c r="Q14" i="11"/>
  <c r="R14" i="11" s="1"/>
  <c r="Q13" i="11"/>
  <c r="R13" i="11" s="1"/>
  <c r="Q12" i="11"/>
  <c r="R12" i="11" s="1"/>
  <c r="Q11" i="11"/>
  <c r="R11" i="11" s="1"/>
  <c r="Q10" i="11"/>
  <c r="R10" i="11" s="1"/>
  <c r="Q9" i="11"/>
  <c r="R9" i="11" s="1"/>
  <c r="Q8" i="11"/>
  <c r="R8" i="11" s="1"/>
  <c r="Q7" i="11"/>
  <c r="R7" i="11" s="1"/>
  <c r="Q6" i="11"/>
  <c r="R6" i="11" s="1"/>
  <c r="Q5" i="11"/>
  <c r="R5" i="11" s="1"/>
  <c r="Q4" i="11"/>
  <c r="R4" i="11" s="1"/>
  <c r="Q3" i="11"/>
  <c r="R3" i="11" s="1"/>
  <c r="Q2" i="11"/>
  <c r="R2" i="11" s="1"/>
  <c r="M240" i="2" l="1"/>
  <c r="M239" i="2"/>
  <c r="O239" i="2" s="1"/>
  <c r="N240" i="2"/>
  <c r="O240" i="2" l="1"/>
  <c r="C75" i="2" l="1"/>
  <c r="C74" i="2"/>
  <c r="C611" i="13"/>
  <c r="C610" i="13"/>
  <c r="C609" i="13"/>
  <c r="C608" i="13"/>
  <c r="C607" i="13"/>
  <c r="C606" i="13"/>
  <c r="C605" i="13"/>
  <c r="C604" i="13"/>
  <c r="C603" i="13"/>
  <c r="C602" i="13"/>
  <c r="C601" i="13"/>
  <c r="C600" i="13"/>
  <c r="C599" i="13"/>
  <c r="C598" i="13"/>
  <c r="C597" i="13"/>
  <c r="C596" i="13"/>
  <c r="C595" i="13"/>
  <c r="C594" i="13"/>
  <c r="C593" i="13"/>
  <c r="C592" i="13"/>
  <c r="C591" i="13"/>
  <c r="C590" i="13"/>
  <c r="C589" i="13"/>
  <c r="C588" i="13"/>
  <c r="C587" i="13"/>
  <c r="C586" i="13"/>
  <c r="C585" i="13"/>
  <c r="C584" i="13"/>
  <c r="C583" i="13"/>
  <c r="C582" i="13"/>
  <c r="C581" i="13"/>
  <c r="C580" i="13"/>
  <c r="C579" i="13"/>
  <c r="C578" i="13"/>
  <c r="C577" i="13"/>
  <c r="C576" i="13"/>
  <c r="C575" i="13"/>
  <c r="C574" i="13"/>
  <c r="C573" i="13"/>
  <c r="C572" i="13"/>
  <c r="C571" i="13"/>
  <c r="C570" i="13"/>
  <c r="C569" i="13"/>
  <c r="C568" i="13"/>
  <c r="C567" i="13"/>
  <c r="C566" i="13"/>
  <c r="C565" i="13"/>
  <c r="C564" i="13"/>
  <c r="C563" i="13"/>
  <c r="C562" i="13"/>
  <c r="C561" i="13"/>
  <c r="C560" i="13"/>
  <c r="C559" i="13"/>
  <c r="C558" i="13"/>
  <c r="C557" i="13"/>
  <c r="C556" i="13"/>
  <c r="C555" i="13"/>
  <c r="C554" i="13"/>
  <c r="C553" i="13"/>
  <c r="C552" i="13"/>
  <c r="C551" i="13"/>
  <c r="C550" i="13"/>
  <c r="C549" i="13"/>
  <c r="C548" i="13"/>
  <c r="C547" i="13"/>
  <c r="C546" i="13"/>
  <c r="C545" i="13"/>
  <c r="C544" i="13"/>
  <c r="C543" i="13"/>
  <c r="C542" i="13"/>
  <c r="C541" i="13"/>
  <c r="C540" i="13"/>
  <c r="C539" i="13"/>
  <c r="C538" i="13"/>
  <c r="C537" i="13"/>
  <c r="C536" i="13"/>
  <c r="C535" i="13"/>
  <c r="C534" i="13"/>
  <c r="C533" i="13"/>
  <c r="C532" i="13"/>
  <c r="C531" i="13"/>
  <c r="C530" i="13"/>
  <c r="C529" i="13"/>
  <c r="C528" i="13"/>
  <c r="C527" i="13"/>
  <c r="C526" i="13"/>
  <c r="C525" i="13"/>
  <c r="C524" i="13"/>
  <c r="C523" i="13"/>
  <c r="C522" i="13"/>
  <c r="C521" i="13"/>
  <c r="C520" i="13"/>
  <c r="C519" i="13"/>
  <c r="C518" i="13"/>
  <c r="C517" i="13"/>
  <c r="C516" i="13"/>
  <c r="C515" i="13"/>
  <c r="C514" i="13"/>
  <c r="C513" i="13"/>
  <c r="C512" i="13"/>
  <c r="C511" i="13"/>
  <c r="C510" i="13"/>
  <c r="C509" i="13"/>
  <c r="C508" i="13"/>
  <c r="C507" i="13"/>
  <c r="C506" i="13"/>
  <c r="C505" i="13"/>
  <c r="C504" i="13"/>
  <c r="C503" i="13"/>
  <c r="C502" i="13"/>
  <c r="C501" i="13"/>
  <c r="C500" i="13"/>
  <c r="C499" i="13"/>
  <c r="C498" i="13"/>
  <c r="C497" i="13"/>
  <c r="C496" i="13"/>
  <c r="C495" i="13"/>
  <c r="C494" i="13"/>
  <c r="C493" i="13"/>
  <c r="C492" i="13"/>
  <c r="C491" i="13"/>
  <c r="C490" i="13"/>
  <c r="C489" i="13"/>
  <c r="C488" i="13"/>
  <c r="C487" i="13"/>
  <c r="C486" i="13"/>
  <c r="C485" i="13"/>
  <c r="C484" i="13"/>
  <c r="C483" i="13"/>
  <c r="C482" i="13"/>
  <c r="C481" i="13"/>
  <c r="C480" i="13"/>
  <c r="C479" i="13"/>
  <c r="C478" i="13"/>
  <c r="C477" i="13"/>
  <c r="C476" i="13"/>
  <c r="C475" i="13"/>
  <c r="C474" i="13"/>
  <c r="C473" i="13"/>
  <c r="C472" i="13"/>
  <c r="C471" i="13"/>
  <c r="C470" i="13"/>
  <c r="C469" i="13"/>
  <c r="C468" i="13"/>
  <c r="C467" i="13"/>
  <c r="C466" i="13"/>
  <c r="C465" i="13"/>
  <c r="C464" i="13"/>
  <c r="C463" i="13"/>
  <c r="C462" i="13"/>
  <c r="C461" i="13"/>
  <c r="C460" i="13"/>
  <c r="C459" i="13"/>
  <c r="C458" i="13"/>
  <c r="C457" i="13"/>
  <c r="C456" i="13"/>
  <c r="C455" i="13"/>
  <c r="C454" i="13"/>
  <c r="C453" i="13"/>
  <c r="C452" i="13"/>
  <c r="C451" i="13"/>
  <c r="C450" i="13"/>
  <c r="C449" i="13"/>
  <c r="C448" i="13"/>
  <c r="C447" i="13"/>
  <c r="C446" i="13"/>
  <c r="C445" i="13"/>
  <c r="C444" i="13"/>
  <c r="C443" i="13"/>
  <c r="C442" i="13"/>
  <c r="C441" i="13"/>
  <c r="C440" i="13"/>
  <c r="C439" i="13"/>
  <c r="C438" i="13"/>
  <c r="C437" i="13"/>
  <c r="C436" i="13"/>
  <c r="C435" i="13"/>
  <c r="C434" i="13"/>
  <c r="C433" i="13"/>
  <c r="C432" i="13"/>
  <c r="C431" i="13"/>
  <c r="C430" i="13"/>
  <c r="C429" i="13"/>
  <c r="C428" i="13"/>
  <c r="C427" i="13"/>
  <c r="C426" i="13"/>
  <c r="C425" i="13"/>
  <c r="C424" i="13"/>
  <c r="C423" i="13"/>
  <c r="C422" i="13"/>
  <c r="C421" i="13"/>
  <c r="C420" i="13"/>
  <c r="C419" i="13"/>
  <c r="C418" i="13"/>
  <c r="C417" i="13"/>
  <c r="C416" i="13"/>
  <c r="C415" i="13"/>
  <c r="C414" i="13"/>
  <c r="C413" i="13"/>
  <c r="C412" i="13"/>
  <c r="C411" i="13"/>
  <c r="C410" i="13"/>
  <c r="C409" i="13"/>
  <c r="C408" i="13"/>
  <c r="C407" i="13"/>
  <c r="C406" i="13"/>
  <c r="C405" i="13"/>
  <c r="C404" i="13"/>
  <c r="C403" i="13"/>
  <c r="C402" i="13"/>
  <c r="C401" i="13"/>
  <c r="C400" i="13"/>
  <c r="C399" i="13"/>
  <c r="C398" i="13"/>
  <c r="C397" i="13"/>
  <c r="C396" i="13"/>
  <c r="C395" i="13"/>
  <c r="C394" i="13"/>
  <c r="C393" i="13"/>
  <c r="C392" i="13"/>
  <c r="C391" i="13"/>
  <c r="C390" i="13"/>
  <c r="C389" i="13"/>
  <c r="C388" i="13"/>
  <c r="C387" i="13"/>
  <c r="C386" i="13"/>
  <c r="C385" i="13"/>
  <c r="C384" i="13"/>
  <c r="C383" i="13"/>
  <c r="C382" i="13"/>
  <c r="C381" i="13"/>
  <c r="C380" i="13"/>
  <c r="C379" i="13"/>
  <c r="C378" i="13"/>
  <c r="C377" i="13"/>
  <c r="C376" i="13"/>
  <c r="C375" i="13"/>
  <c r="C374" i="13"/>
  <c r="C373" i="13"/>
  <c r="C372" i="13"/>
  <c r="C371" i="13"/>
  <c r="C370" i="13"/>
  <c r="C369" i="13"/>
  <c r="C368" i="13"/>
  <c r="C367" i="13"/>
  <c r="C366" i="13"/>
  <c r="C365" i="13"/>
  <c r="C364" i="13"/>
  <c r="C363" i="13"/>
  <c r="C362" i="13"/>
  <c r="C361" i="13"/>
  <c r="C360" i="13"/>
  <c r="C359" i="13"/>
  <c r="C358" i="13"/>
  <c r="C357" i="13"/>
  <c r="C356" i="13"/>
  <c r="C355" i="13"/>
  <c r="C354" i="13"/>
  <c r="C353" i="13"/>
  <c r="C352" i="13"/>
  <c r="C351" i="13"/>
  <c r="C350" i="13"/>
  <c r="C349" i="13"/>
  <c r="C348" i="13"/>
  <c r="C347" i="13"/>
  <c r="C346" i="13"/>
  <c r="C345" i="13"/>
  <c r="C344" i="13"/>
  <c r="C343" i="13"/>
  <c r="C342" i="13"/>
  <c r="C341" i="13"/>
  <c r="C340" i="13"/>
  <c r="C339" i="13"/>
  <c r="C338" i="13"/>
  <c r="C337" i="13"/>
  <c r="C336" i="13"/>
  <c r="C335" i="13"/>
  <c r="C334" i="13"/>
  <c r="C333" i="13"/>
  <c r="C332" i="13"/>
  <c r="C331" i="13"/>
  <c r="C330" i="13"/>
  <c r="C329" i="13"/>
  <c r="C328" i="13"/>
  <c r="C327" i="13"/>
  <c r="C326" i="13"/>
  <c r="C325" i="13"/>
  <c r="C324" i="13"/>
  <c r="C323" i="13"/>
  <c r="C322" i="13"/>
  <c r="C321" i="13"/>
  <c r="C320" i="13"/>
  <c r="C319" i="13"/>
  <c r="C318" i="13"/>
  <c r="C317" i="13"/>
  <c r="C316" i="13"/>
  <c r="C315" i="13"/>
  <c r="C314" i="13"/>
  <c r="C313" i="13"/>
  <c r="C312" i="13"/>
  <c r="C311" i="13"/>
  <c r="C310" i="13"/>
  <c r="C309" i="13"/>
  <c r="C308" i="13"/>
  <c r="C307" i="13"/>
  <c r="C306" i="13"/>
  <c r="C305" i="13"/>
  <c r="C304" i="13"/>
  <c r="C303" i="13"/>
  <c r="C302" i="13"/>
  <c r="C301" i="13"/>
  <c r="C300" i="13"/>
  <c r="C299" i="13"/>
  <c r="C298" i="13"/>
  <c r="C297" i="13"/>
  <c r="C296" i="13"/>
  <c r="C295" i="13"/>
  <c r="C294" i="13"/>
  <c r="C293" i="13"/>
  <c r="C292" i="13"/>
  <c r="C291" i="13"/>
  <c r="C290" i="13"/>
  <c r="C289" i="13"/>
  <c r="C288" i="13"/>
  <c r="C287" i="13"/>
  <c r="C286" i="13"/>
  <c r="C285" i="13"/>
  <c r="C284" i="13"/>
  <c r="C283" i="13"/>
  <c r="C282" i="13"/>
  <c r="C281" i="13"/>
  <c r="C280" i="13"/>
  <c r="C279" i="13"/>
  <c r="C278"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C244" i="13"/>
  <c r="C243" i="13"/>
  <c r="C242" i="13"/>
  <c r="C241" i="13"/>
  <c r="C240" i="13"/>
  <c r="C239" i="13"/>
  <c r="C238" i="13"/>
  <c r="C237" i="13"/>
  <c r="C236" i="13"/>
  <c r="C235" i="13"/>
  <c r="C234" i="13"/>
  <c r="C233" i="13"/>
  <c r="C232" i="13"/>
  <c r="C231" i="13"/>
  <c r="C230" i="13"/>
  <c r="C229" i="13"/>
  <c r="C228" i="13"/>
  <c r="C227" i="13"/>
  <c r="C226" i="13"/>
  <c r="C225" i="13"/>
  <c r="C224" i="13"/>
  <c r="C223" i="13"/>
  <c r="C222" i="13"/>
  <c r="C221" i="13"/>
  <c r="C220" i="13"/>
  <c r="C219" i="13"/>
  <c r="C218" i="13"/>
  <c r="C217" i="13"/>
  <c r="C216" i="13"/>
  <c r="C215" i="13"/>
  <c r="C214" i="13"/>
  <c r="C213" i="13"/>
  <c r="C212" i="13"/>
  <c r="C211" i="13"/>
  <c r="C210" i="13"/>
  <c r="C209" i="13"/>
  <c r="C208" i="13"/>
  <c r="C207" i="13"/>
  <c r="C206" i="13"/>
  <c r="C205" i="13"/>
  <c r="C204" i="13"/>
  <c r="C203" i="13"/>
  <c r="C202" i="13"/>
  <c r="C201" i="13"/>
  <c r="C200" i="13"/>
  <c r="C199" i="13"/>
  <c r="C198" i="13"/>
  <c r="C197" i="13"/>
  <c r="C196" i="13"/>
  <c r="C195" i="13"/>
  <c r="C194" i="13"/>
  <c r="C193" i="13"/>
  <c r="C192" i="13"/>
  <c r="C191" i="13"/>
  <c r="C190" i="13"/>
  <c r="C189" i="13"/>
  <c r="C188" i="13"/>
  <c r="C187" i="13"/>
  <c r="C186" i="13"/>
  <c r="C185" i="13"/>
  <c r="C184" i="13"/>
  <c r="C183" i="13"/>
  <c r="C182" i="13"/>
  <c r="C181" i="13"/>
  <c r="C180" i="13"/>
  <c r="C179" i="13"/>
  <c r="C178" i="13"/>
  <c r="C177" i="13"/>
  <c r="C176" i="13"/>
  <c r="C175" i="13"/>
  <c r="C174" i="13"/>
  <c r="C173" i="13"/>
  <c r="C172" i="13"/>
  <c r="C171" i="13"/>
  <c r="C170" i="13"/>
  <c r="C169" i="13"/>
  <c r="C168" i="13"/>
  <c r="C167" i="13"/>
  <c r="C166" i="13"/>
  <c r="C165" i="13"/>
  <c r="C164" i="13"/>
  <c r="C163" i="13"/>
  <c r="C162" i="13"/>
  <c r="C161" i="13"/>
  <c r="C160" i="13"/>
  <c r="C159" i="13"/>
  <c r="C158" i="13"/>
  <c r="C157" i="13"/>
  <c r="C156" i="13"/>
  <c r="C155" i="13"/>
  <c r="C154" i="13"/>
  <c r="C153" i="13"/>
  <c r="C152" i="13"/>
  <c r="C151" i="13"/>
  <c r="C150" i="13"/>
  <c r="C149" i="13"/>
  <c r="C148" i="13"/>
  <c r="C147" i="13"/>
  <c r="C146" i="13"/>
  <c r="C145" i="13"/>
  <c r="C144" i="13"/>
  <c r="C143" i="13"/>
  <c r="C142" i="13"/>
  <c r="C141" i="13"/>
  <c r="C140" i="13"/>
  <c r="C139" i="13"/>
  <c r="C138" i="13"/>
  <c r="C137" i="13"/>
  <c r="C136" i="13"/>
  <c r="C135" i="13"/>
  <c r="C134" i="13"/>
  <c r="C133" i="13"/>
  <c r="C132" i="13"/>
  <c r="C131" i="13"/>
  <c r="C130" i="13"/>
  <c r="C129" i="13"/>
  <c r="C128" i="13"/>
  <c r="C127" i="13"/>
  <c r="C126" i="13"/>
  <c r="C125" i="13"/>
  <c r="C124" i="13"/>
  <c r="C123" i="13"/>
  <c r="C122" i="13"/>
  <c r="C121" i="13"/>
  <c r="C120" i="13"/>
  <c r="C119" i="13"/>
  <c r="C118" i="13"/>
  <c r="C117" i="13"/>
  <c r="C116" i="13"/>
  <c r="C115" i="13"/>
  <c r="C114" i="13"/>
  <c r="C113" i="13"/>
  <c r="C112" i="13"/>
  <c r="C111" i="13"/>
  <c r="C110" i="13"/>
  <c r="C109" i="13"/>
  <c r="C108" i="13"/>
  <c r="C107" i="13"/>
  <c r="C106" i="13"/>
  <c r="C105" i="13"/>
  <c r="C104" i="13"/>
  <c r="C103" i="13"/>
  <c r="C102" i="13"/>
  <c r="C101" i="13"/>
  <c r="C100" i="13"/>
  <c r="C99" i="13"/>
  <c r="C98" i="13"/>
  <c r="C97" i="13"/>
  <c r="C96" i="13"/>
  <c r="C95" i="13"/>
  <c r="C94" i="13"/>
  <c r="C93" i="13"/>
  <c r="C92" i="13"/>
  <c r="C91" i="13"/>
  <c r="C90" i="13"/>
  <c r="C89" i="13"/>
  <c r="C88" i="13"/>
  <c r="C87" i="13"/>
  <c r="C86" i="13"/>
  <c r="C85" i="13"/>
  <c r="C84" i="13"/>
  <c r="C83" i="13"/>
  <c r="C82" i="13"/>
  <c r="C81" i="13"/>
  <c r="C80" i="13"/>
  <c r="C79" i="13"/>
  <c r="C78" i="13"/>
  <c r="C77" i="13"/>
  <c r="C76" i="13"/>
  <c r="C75" i="13"/>
  <c r="C74" i="13"/>
  <c r="C73" i="13"/>
  <c r="C72" i="13"/>
  <c r="C71" i="13"/>
  <c r="C70" i="13"/>
  <c r="C69" i="13"/>
  <c r="C68" i="13"/>
  <c r="C67" i="13"/>
  <c r="C66" i="13"/>
  <c r="C65" i="13"/>
  <c r="C64" i="13"/>
  <c r="C63" i="13"/>
  <c r="C62" i="13"/>
  <c r="C61" i="13"/>
  <c r="C60" i="13"/>
  <c r="C59" i="13"/>
  <c r="C58" i="13"/>
  <c r="C57" i="13"/>
  <c r="C56" i="13"/>
  <c r="C55" i="13"/>
  <c r="C54" i="13"/>
  <c r="C53" i="13"/>
  <c r="C52" i="13"/>
  <c r="C51" i="13"/>
  <c r="C50" i="13"/>
  <c r="C49" i="13"/>
  <c r="C48" i="13"/>
  <c r="C47" i="13"/>
  <c r="C46" i="13"/>
  <c r="C45" i="13"/>
  <c r="C44" i="13"/>
  <c r="C43" i="13"/>
  <c r="C42" i="13"/>
  <c r="C41" i="13"/>
  <c r="C40" i="13"/>
  <c r="C39" i="13"/>
  <c r="C38" i="13"/>
  <c r="C37" i="13"/>
  <c r="C36" i="13"/>
  <c r="C35" i="13"/>
  <c r="C34" i="13"/>
  <c r="C33" i="13"/>
  <c r="C32" i="13"/>
  <c r="C31" i="13"/>
  <c r="C30" i="13"/>
  <c r="C29" i="13"/>
  <c r="C28" i="13"/>
  <c r="C27" i="13"/>
  <c r="C26" i="13"/>
  <c r="C25" i="13"/>
  <c r="C24" i="13"/>
  <c r="C23" i="13"/>
  <c r="C22" i="13"/>
  <c r="C21" i="13"/>
  <c r="C20" i="13"/>
  <c r="C19" i="13"/>
  <c r="C18" i="13"/>
  <c r="C17" i="13"/>
  <c r="C16" i="13"/>
  <c r="C15" i="13"/>
  <c r="C14" i="13"/>
  <c r="C13" i="13"/>
  <c r="C12" i="13"/>
  <c r="C11" i="13"/>
  <c r="C10" i="13"/>
  <c r="C9" i="13"/>
  <c r="C8" i="13"/>
  <c r="C7" i="13"/>
  <c r="C6" i="13"/>
  <c r="C5" i="13"/>
  <c r="C4" i="13"/>
  <c r="C3" i="13"/>
  <c r="C2" i="13"/>
  <c r="T3" i="12"/>
  <c r="T4" i="12"/>
  <c r="T5" i="12"/>
  <c r="T6" i="12"/>
  <c r="T7" i="12"/>
  <c r="T8" i="12"/>
  <c r="T9" i="12"/>
  <c r="T10" i="12"/>
  <c r="T11" i="12"/>
  <c r="T12" i="12"/>
  <c r="T13" i="12"/>
  <c r="T14" i="12"/>
  <c r="T15" i="12"/>
  <c r="T16" i="12"/>
  <c r="T17" i="12"/>
  <c r="T18" i="12"/>
  <c r="T19" i="12"/>
  <c r="T20" i="12"/>
  <c r="T21" i="12"/>
  <c r="T22" i="12"/>
  <c r="T23" i="12"/>
  <c r="T24" i="12"/>
  <c r="T25" i="12"/>
  <c r="T26" i="12"/>
  <c r="T27" i="12"/>
  <c r="T28" i="12"/>
  <c r="T29" i="12"/>
  <c r="T30" i="12"/>
  <c r="T31" i="12"/>
  <c r="T32" i="12"/>
  <c r="T33" i="12"/>
  <c r="T34" i="12"/>
  <c r="T35" i="12"/>
  <c r="T36" i="12"/>
  <c r="T37" i="12"/>
  <c r="T38" i="12"/>
  <c r="T39" i="12"/>
  <c r="T40" i="12"/>
  <c r="T41" i="12"/>
  <c r="T42" i="12"/>
  <c r="T43" i="12"/>
  <c r="T44" i="12"/>
  <c r="T45" i="12"/>
  <c r="T46" i="12"/>
  <c r="T47" i="12"/>
  <c r="T48" i="12"/>
  <c r="T49" i="12"/>
  <c r="T50" i="12"/>
  <c r="T51" i="12"/>
  <c r="T52" i="12"/>
  <c r="T53" i="12"/>
  <c r="T54" i="12"/>
  <c r="T55" i="12"/>
  <c r="T56" i="12"/>
  <c r="T57" i="12"/>
  <c r="T58" i="12"/>
  <c r="T59" i="12"/>
  <c r="T60" i="12"/>
  <c r="T61" i="12"/>
  <c r="T62" i="12"/>
  <c r="T63" i="12"/>
  <c r="T64" i="12"/>
  <c r="T65" i="12"/>
  <c r="T66" i="12"/>
  <c r="T67" i="12"/>
  <c r="T68" i="12"/>
  <c r="T69" i="12"/>
  <c r="T70" i="12"/>
  <c r="T71" i="12"/>
  <c r="T72" i="12"/>
  <c r="T73" i="12"/>
  <c r="T74" i="12"/>
  <c r="T75" i="12"/>
  <c r="T76" i="12"/>
  <c r="T77" i="12"/>
  <c r="T78" i="12"/>
  <c r="T79" i="12"/>
  <c r="T80" i="12"/>
  <c r="T81" i="12"/>
  <c r="T82" i="12"/>
  <c r="T83" i="12"/>
  <c r="T84" i="12"/>
  <c r="T85" i="12"/>
  <c r="T86" i="12"/>
  <c r="T87" i="12"/>
  <c r="T88" i="12"/>
  <c r="T89" i="12"/>
  <c r="T90" i="12"/>
  <c r="T91" i="12"/>
  <c r="T92" i="12"/>
  <c r="T93" i="12"/>
  <c r="T94" i="12"/>
  <c r="T95" i="12"/>
  <c r="T96" i="12"/>
  <c r="T97" i="12"/>
  <c r="T98" i="12"/>
  <c r="T99" i="12"/>
  <c r="T100" i="12"/>
  <c r="T101" i="12"/>
  <c r="T102" i="12"/>
  <c r="T103" i="12"/>
  <c r="T104" i="12"/>
  <c r="T105" i="12"/>
  <c r="T106" i="12"/>
  <c r="T107" i="12"/>
  <c r="T108" i="12"/>
  <c r="T109" i="12"/>
  <c r="T110" i="12"/>
  <c r="T111" i="12"/>
  <c r="T112" i="12"/>
  <c r="T113" i="12"/>
  <c r="T114" i="12"/>
  <c r="T115" i="12"/>
  <c r="T116" i="12"/>
  <c r="T117" i="12"/>
  <c r="T118" i="12"/>
  <c r="T119" i="12"/>
  <c r="T120" i="12"/>
  <c r="T121" i="12"/>
  <c r="T122" i="12"/>
  <c r="T123" i="12"/>
  <c r="T124" i="12"/>
  <c r="T125" i="12"/>
  <c r="T126" i="12"/>
  <c r="T127" i="12"/>
  <c r="T128" i="12"/>
  <c r="T129" i="12"/>
  <c r="T130" i="12"/>
  <c r="T131" i="12"/>
  <c r="T132" i="12"/>
  <c r="T133" i="12"/>
  <c r="T134" i="12"/>
  <c r="T135" i="12"/>
  <c r="T136" i="12"/>
  <c r="T137" i="12"/>
  <c r="T138" i="12"/>
  <c r="T139" i="12"/>
  <c r="T140" i="12"/>
  <c r="T141" i="12"/>
  <c r="T142" i="12"/>
  <c r="T143" i="12"/>
  <c r="T144" i="12"/>
  <c r="T145" i="12"/>
  <c r="T146" i="12"/>
  <c r="T147" i="12"/>
  <c r="T148" i="12"/>
  <c r="T149" i="12"/>
  <c r="T150" i="12"/>
  <c r="T151" i="12"/>
  <c r="T152" i="12"/>
  <c r="T153" i="12"/>
  <c r="T154" i="12"/>
  <c r="T155" i="12"/>
  <c r="T156" i="12"/>
  <c r="T157" i="12"/>
  <c r="T158" i="12"/>
  <c r="T159" i="12"/>
  <c r="T160" i="12"/>
  <c r="T161" i="12"/>
  <c r="T162" i="12"/>
  <c r="T163" i="12"/>
  <c r="T164" i="12"/>
  <c r="T165" i="12"/>
  <c r="T166" i="12"/>
  <c r="T167" i="12"/>
  <c r="T168" i="12"/>
  <c r="T169" i="12"/>
  <c r="T170" i="12"/>
  <c r="T171" i="12"/>
  <c r="T172" i="12"/>
  <c r="T173" i="12"/>
  <c r="T174" i="12"/>
  <c r="T175" i="12"/>
  <c r="T176" i="12"/>
  <c r="T177" i="12"/>
  <c r="T178" i="12"/>
  <c r="T179" i="12"/>
  <c r="T180" i="12"/>
  <c r="T181" i="12"/>
  <c r="T182" i="12"/>
  <c r="T183" i="12"/>
  <c r="T184" i="12"/>
  <c r="T185" i="12"/>
  <c r="T186" i="12"/>
  <c r="T187" i="12"/>
  <c r="T188" i="12"/>
  <c r="T189" i="12"/>
  <c r="T190" i="12"/>
  <c r="T191" i="12"/>
  <c r="T192" i="12"/>
  <c r="T193" i="12"/>
  <c r="T194" i="12"/>
  <c r="T195" i="12"/>
  <c r="T196" i="12"/>
  <c r="T197" i="12"/>
  <c r="T198" i="12"/>
  <c r="T199" i="12"/>
  <c r="T200" i="12"/>
  <c r="T201" i="12"/>
  <c r="T202" i="12"/>
  <c r="T203" i="12"/>
  <c r="T204" i="12"/>
  <c r="T205" i="12"/>
  <c r="T206" i="12"/>
  <c r="T207" i="12"/>
  <c r="T208" i="12"/>
  <c r="T209" i="12"/>
  <c r="T210" i="12"/>
  <c r="T211" i="12"/>
  <c r="T212" i="12"/>
  <c r="T213" i="12"/>
  <c r="T214" i="12"/>
  <c r="T215" i="12"/>
  <c r="T216" i="12"/>
  <c r="T217" i="12"/>
  <c r="T218" i="12"/>
  <c r="T219" i="12"/>
  <c r="T220" i="12"/>
  <c r="T221" i="12"/>
  <c r="T222" i="12"/>
  <c r="T223" i="12"/>
  <c r="T224" i="12"/>
  <c r="T225" i="12"/>
  <c r="T226" i="12"/>
  <c r="T227" i="12"/>
  <c r="T228" i="12"/>
  <c r="T229" i="12"/>
  <c r="T230" i="12"/>
  <c r="T231" i="12"/>
  <c r="T232" i="12"/>
  <c r="T233" i="12"/>
  <c r="T234" i="12"/>
  <c r="T235" i="12"/>
  <c r="T236" i="12"/>
  <c r="T237" i="12"/>
  <c r="T238" i="12"/>
  <c r="T239" i="12"/>
  <c r="T240" i="12"/>
  <c r="T241" i="12"/>
  <c r="T242" i="12"/>
  <c r="T243" i="12"/>
  <c r="T244" i="12"/>
  <c r="T245" i="12"/>
  <c r="T246" i="12"/>
  <c r="T247" i="12"/>
  <c r="T248" i="12"/>
  <c r="T249" i="12"/>
  <c r="T250" i="12"/>
  <c r="T251" i="12"/>
  <c r="T252" i="12"/>
  <c r="T253" i="12"/>
  <c r="T254" i="12"/>
  <c r="T255" i="12"/>
  <c r="T256" i="12"/>
  <c r="T257" i="12"/>
  <c r="T258" i="12"/>
  <c r="T259" i="12"/>
  <c r="T260" i="12"/>
  <c r="T261" i="12"/>
  <c r="T262" i="12"/>
  <c r="T263" i="12"/>
  <c r="T264" i="12"/>
  <c r="T265" i="12"/>
  <c r="T266" i="12"/>
  <c r="T267" i="12"/>
  <c r="T268" i="12"/>
  <c r="T269" i="12"/>
  <c r="T270" i="12"/>
  <c r="T271" i="12"/>
  <c r="T272" i="12"/>
  <c r="T273" i="12"/>
  <c r="T274" i="12"/>
  <c r="T275" i="12"/>
  <c r="T276" i="12"/>
  <c r="T277" i="12"/>
  <c r="T278" i="12"/>
  <c r="T279" i="12"/>
  <c r="T280" i="12"/>
  <c r="T281" i="12"/>
  <c r="T282" i="12"/>
  <c r="T283" i="12"/>
  <c r="T284" i="12"/>
  <c r="T285" i="12"/>
  <c r="T286" i="12"/>
  <c r="T287" i="12"/>
  <c r="T288" i="12"/>
  <c r="T289" i="12"/>
  <c r="T290" i="12"/>
  <c r="T291" i="12"/>
  <c r="T292" i="12"/>
  <c r="T293" i="12"/>
  <c r="T294" i="12"/>
  <c r="T295" i="12"/>
  <c r="T296" i="12"/>
  <c r="T297" i="12"/>
  <c r="T298" i="12"/>
  <c r="T299" i="12"/>
  <c r="T300" i="12"/>
  <c r="T301" i="12"/>
  <c r="T302" i="12"/>
  <c r="T303" i="12"/>
  <c r="T304" i="12"/>
  <c r="T305" i="12"/>
  <c r="T306" i="12"/>
  <c r="T307" i="12"/>
  <c r="T308" i="12"/>
  <c r="T309" i="12"/>
  <c r="T310" i="12"/>
  <c r="T311" i="12"/>
  <c r="T312" i="12"/>
  <c r="T313" i="12"/>
  <c r="T314" i="12"/>
  <c r="T315" i="12"/>
  <c r="T316" i="12"/>
  <c r="T317" i="12"/>
  <c r="T318" i="12"/>
  <c r="T319" i="12"/>
  <c r="T320" i="12"/>
  <c r="T321" i="12"/>
  <c r="T322" i="12"/>
  <c r="T323" i="12"/>
  <c r="T324" i="12"/>
  <c r="T325" i="12"/>
  <c r="T326" i="12"/>
  <c r="T327" i="12"/>
  <c r="T328" i="12"/>
  <c r="T329" i="12"/>
  <c r="T330" i="12"/>
  <c r="T331" i="12"/>
  <c r="T332" i="12"/>
  <c r="T333" i="12"/>
  <c r="T334" i="12"/>
  <c r="T335" i="12"/>
  <c r="T336" i="12"/>
  <c r="T337" i="12"/>
  <c r="T338" i="12"/>
  <c r="T339" i="12"/>
  <c r="T340" i="12"/>
  <c r="T341" i="12"/>
  <c r="T342" i="12"/>
  <c r="T343" i="12"/>
  <c r="T344" i="12"/>
  <c r="T345" i="12"/>
  <c r="T346" i="12"/>
  <c r="T347" i="12"/>
  <c r="T348" i="12"/>
  <c r="T349" i="12"/>
  <c r="T350" i="12"/>
  <c r="T351" i="12"/>
  <c r="T352" i="12"/>
  <c r="T353" i="12"/>
  <c r="T354" i="12"/>
  <c r="T355" i="12"/>
  <c r="T356" i="12"/>
  <c r="T357" i="12"/>
  <c r="T358" i="12"/>
  <c r="T359" i="12"/>
  <c r="T360" i="12"/>
  <c r="T361" i="12"/>
  <c r="T362" i="12"/>
  <c r="T363" i="12"/>
  <c r="T364" i="12"/>
  <c r="T365" i="12"/>
  <c r="T366" i="12"/>
  <c r="T367" i="12"/>
  <c r="T368" i="12"/>
  <c r="T369" i="12"/>
  <c r="T370" i="12"/>
  <c r="T371" i="12"/>
  <c r="T372" i="12"/>
  <c r="T373" i="12"/>
  <c r="T374" i="12"/>
  <c r="T375" i="12"/>
  <c r="T376" i="12"/>
  <c r="T377" i="12"/>
  <c r="T378" i="12"/>
  <c r="T379" i="12"/>
  <c r="T380" i="12"/>
  <c r="T381" i="12"/>
  <c r="T382" i="12"/>
  <c r="T383" i="12"/>
  <c r="T384" i="12"/>
  <c r="T385" i="12"/>
  <c r="T386" i="12"/>
  <c r="T387" i="12"/>
  <c r="T388" i="12"/>
  <c r="T389" i="12"/>
  <c r="T390" i="12"/>
  <c r="T391" i="12"/>
  <c r="T392" i="12"/>
  <c r="T393" i="12"/>
  <c r="T394" i="12"/>
  <c r="T395" i="12"/>
  <c r="T396" i="12"/>
  <c r="T397" i="12"/>
  <c r="T398" i="12"/>
  <c r="T399" i="12"/>
  <c r="T400" i="12"/>
  <c r="T401" i="12"/>
  <c r="T402" i="12"/>
  <c r="T403" i="12"/>
  <c r="T404" i="12"/>
  <c r="T405" i="12"/>
  <c r="T406" i="12"/>
  <c r="T407" i="12"/>
  <c r="T408" i="12"/>
  <c r="T409" i="12"/>
  <c r="T410" i="12"/>
  <c r="T411" i="12"/>
  <c r="T412" i="12"/>
  <c r="T413" i="12"/>
  <c r="T414" i="12"/>
  <c r="T415" i="12"/>
  <c r="T416" i="12"/>
  <c r="T417" i="12"/>
  <c r="T418" i="12"/>
  <c r="T419" i="12"/>
  <c r="T420" i="12"/>
  <c r="T421" i="12"/>
  <c r="T422" i="12"/>
  <c r="T423" i="12"/>
  <c r="T424" i="12"/>
  <c r="T425" i="12"/>
  <c r="T426" i="12"/>
  <c r="T427" i="12"/>
  <c r="T428" i="12"/>
  <c r="T429" i="12"/>
  <c r="T430" i="12"/>
  <c r="T431" i="12"/>
  <c r="T432" i="12"/>
  <c r="T433" i="12"/>
  <c r="T434" i="12"/>
  <c r="T435" i="12"/>
  <c r="T436" i="12"/>
  <c r="T437" i="12"/>
  <c r="T438" i="12"/>
  <c r="T439" i="12"/>
  <c r="T440" i="12"/>
  <c r="T441" i="12"/>
  <c r="T442" i="12"/>
  <c r="T443" i="12"/>
  <c r="T444" i="12"/>
  <c r="T445" i="12"/>
  <c r="T446" i="12"/>
  <c r="T447" i="12"/>
  <c r="T448" i="12"/>
  <c r="T449" i="12"/>
  <c r="T450" i="12"/>
  <c r="T451" i="12"/>
  <c r="T452" i="12"/>
  <c r="T453" i="12"/>
  <c r="T454" i="12"/>
  <c r="T455" i="12"/>
  <c r="T456" i="12"/>
  <c r="T457" i="12"/>
  <c r="T458" i="12"/>
  <c r="T459" i="12"/>
  <c r="T460" i="12"/>
  <c r="T461" i="12"/>
  <c r="T462" i="12"/>
  <c r="T463" i="12"/>
  <c r="T464" i="12"/>
  <c r="T465" i="12"/>
  <c r="T466" i="12"/>
  <c r="T467" i="12"/>
  <c r="T468" i="12"/>
  <c r="T469" i="12"/>
  <c r="T470" i="12"/>
  <c r="T471" i="12"/>
  <c r="T472" i="12"/>
  <c r="T473" i="12"/>
  <c r="T474" i="12"/>
  <c r="T475" i="12"/>
  <c r="T476" i="12"/>
  <c r="T477" i="12"/>
  <c r="T478" i="12"/>
  <c r="T479" i="12"/>
  <c r="T480" i="12"/>
  <c r="T481" i="12"/>
  <c r="T482" i="12"/>
  <c r="T483" i="12"/>
  <c r="T484" i="12"/>
  <c r="T485" i="12"/>
  <c r="T486" i="12"/>
  <c r="T487" i="12"/>
  <c r="T488" i="12"/>
  <c r="T489" i="12"/>
  <c r="T490" i="12"/>
  <c r="T491" i="12"/>
  <c r="T492" i="12"/>
  <c r="T493" i="12"/>
  <c r="T494" i="12"/>
  <c r="T495" i="12"/>
  <c r="T496" i="12"/>
  <c r="T497" i="12"/>
  <c r="T498" i="12"/>
  <c r="T499" i="12"/>
  <c r="T500" i="12"/>
  <c r="T501" i="12"/>
  <c r="T502" i="12"/>
  <c r="T503" i="12"/>
  <c r="T504" i="12"/>
  <c r="T505" i="12"/>
  <c r="T506" i="12"/>
  <c r="T507" i="12"/>
  <c r="T508" i="12"/>
  <c r="T509" i="12"/>
  <c r="T510" i="12"/>
  <c r="T511" i="12"/>
  <c r="T512" i="12"/>
  <c r="T513" i="12"/>
  <c r="T514" i="12"/>
  <c r="T515" i="12"/>
  <c r="T516" i="12"/>
  <c r="T517" i="12"/>
  <c r="T518" i="12"/>
  <c r="T519" i="12"/>
  <c r="T520" i="12"/>
  <c r="T521" i="12"/>
  <c r="T522" i="12"/>
  <c r="T523" i="12"/>
  <c r="T524" i="12"/>
  <c r="T525" i="12"/>
  <c r="T526" i="12"/>
  <c r="T527" i="12"/>
  <c r="T528" i="12"/>
  <c r="T529" i="12"/>
  <c r="T530" i="12"/>
  <c r="T531" i="12"/>
  <c r="T532" i="12"/>
  <c r="T533" i="12"/>
  <c r="T534" i="12"/>
  <c r="T535" i="12"/>
  <c r="T536" i="12"/>
  <c r="T537" i="12"/>
  <c r="T538" i="12"/>
  <c r="T539" i="12"/>
  <c r="T540" i="12"/>
  <c r="T541" i="12"/>
  <c r="T542" i="12"/>
  <c r="T543" i="12"/>
  <c r="T544" i="12"/>
  <c r="T545" i="12"/>
  <c r="T546" i="12"/>
  <c r="T547" i="12"/>
  <c r="T548" i="12"/>
  <c r="T549" i="12"/>
  <c r="T550" i="12"/>
  <c r="T551" i="12"/>
  <c r="T552" i="12"/>
  <c r="T553" i="12"/>
  <c r="T554" i="12"/>
  <c r="T555" i="12"/>
  <c r="T556" i="12"/>
  <c r="T557" i="12"/>
  <c r="T558" i="12"/>
  <c r="T559" i="12"/>
  <c r="T560" i="12"/>
  <c r="T561" i="12"/>
  <c r="T562" i="12"/>
  <c r="T563" i="12"/>
  <c r="T564" i="12"/>
  <c r="T565" i="12"/>
  <c r="T566" i="12"/>
  <c r="T567" i="12"/>
  <c r="T568" i="12"/>
  <c r="T569" i="12"/>
  <c r="T570" i="12"/>
  <c r="T571" i="12"/>
  <c r="T572" i="12"/>
  <c r="T573" i="12"/>
  <c r="T574" i="12"/>
  <c r="T575" i="12"/>
  <c r="T576" i="12"/>
  <c r="T577" i="12"/>
  <c r="T578" i="12"/>
  <c r="T579" i="12"/>
  <c r="T580" i="12"/>
  <c r="T581" i="12"/>
  <c r="T582" i="12"/>
  <c r="T583" i="12"/>
  <c r="T584" i="12"/>
  <c r="T585" i="12"/>
  <c r="T586" i="12"/>
  <c r="T587" i="12"/>
  <c r="T588" i="12"/>
  <c r="T589" i="12"/>
  <c r="T590" i="12"/>
  <c r="T591" i="12"/>
  <c r="T592" i="12"/>
  <c r="T593" i="12"/>
  <c r="T594" i="12"/>
  <c r="T595" i="12"/>
  <c r="T596" i="12"/>
  <c r="T597" i="12"/>
  <c r="T598" i="12"/>
  <c r="T599" i="12"/>
  <c r="T600" i="12"/>
  <c r="T601" i="12"/>
  <c r="T602" i="12"/>
  <c r="T603" i="12"/>
  <c r="T604" i="12"/>
  <c r="T605" i="12"/>
  <c r="T606" i="12"/>
  <c r="T607" i="12"/>
  <c r="T608" i="12"/>
  <c r="T609" i="12"/>
  <c r="T610" i="12"/>
  <c r="T611" i="12"/>
  <c r="T2" i="12"/>
  <c r="AG550" i="12"/>
  <c r="P550" i="13" s="1"/>
  <c r="AF550" i="12"/>
  <c r="O550" i="13" s="1"/>
  <c r="AE550" i="12"/>
  <c r="N550" i="13" s="1"/>
  <c r="AD550" i="12"/>
  <c r="M550" i="13" s="1"/>
  <c r="AC550" i="12"/>
  <c r="AB550" i="12"/>
  <c r="AA550" i="12"/>
  <c r="J550" i="13" s="1"/>
  <c r="Z550" i="12"/>
  <c r="I550" i="13" s="1"/>
  <c r="Y550" i="12"/>
  <c r="H550" i="13" s="1"/>
  <c r="X550" i="12"/>
  <c r="G550" i="13" s="1"/>
  <c r="W550" i="12"/>
  <c r="F550" i="13" s="1"/>
  <c r="V550" i="12"/>
  <c r="E550" i="13" s="1"/>
  <c r="U550" i="12"/>
  <c r="D550" i="13" s="1"/>
  <c r="AG549" i="12"/>
  <c r="P549" i="13" s="1"/>
  <c r="AF549" i="12"/>
  <c r="O549" i="13" s="1"/>
  <c r="AE549" i="12"/>
  <c r="N549" i="13" s="1"/>
  <c r="AD549" i="12"/>
  <c r="M549" i="13" s="1"/>
  <c r="AC549" i="12"/>
  <c r="L549" i="13" s="1"/>
  <c r="AB549" i="12"/>
  <c r="K549" i="13" s="1"/>
  <c r="AA549" i="12"/>
  <c r="J549" i="13" s="1"/>
  <c r="Z549" i="12"/>
  <c r="I549" i="13" s="1"/>
  <c r="Y549" i="12"/>
  <c r="H549" i="13" s="1"/>
  <c r="X549" i="12"/>
  <c r="G549" i="13" s="1"/>
  <c r="W549" i="12"/>
  <c r="F549" i="13" s="1"/>
  <c r="V549" i="12"/>
  <c r="E549" i="13" s="1"/>
  <c r="U549" i="12"/>
  <c r="D549" i="13" s="1"/>
  <c r="AG548" i="12"/>
  <c r="P548" i="13" s="1"/>
  <c r="AF548" i="12"/>
  <c r="O548" i="13" s="1"/>
  <c r="AE548" i="12"/>
  <c r="N548" i="13" s="1"/>
  <c r="AD548" i="12"/>
  <c r="M548" i="13" s="1"/>
  <c r="AC548" i="12"/>
  <c r="L548" i="13" s="1"/>
  <c r="AB548" i="12"/>
  <c r="K548" i="13" s="1"/>
  <c r="AA548" i="12"/>
  <c r="J548" i="13" s="1"/>
  <c r="Z548" i="12"/>
  <c r="I548" i="13" s="1"/>
  <c r="Y548" i="12"/>
  <c r="H548" i="13" s="1"/>
  <c r="X548" i="12"/>
  <c r="G548" i="13" s="1"/>
  <c r="W548" i="12"/>
  <c r="F548" i="13" s="1"/>
  <c r="V548" i="12"/>
  <c r="E548" i="13" s="1"/>
  <c r="U548" i="12"/>
  <c r="D548" i="13" s="1"/>
  <c r="AG547" i="12"/>
  <c r="P547" i="13" s="1"/>
  <c r="AF547" i="12"/>
  <c r="O547" i="13" s="1"/>
  <c r="AE547" i="12"/>
  <c r="N547" i="13" s="1"/>
  <c r="AD547" i="12"/>
  <c r="M547" i="13" s="1"/>
  <c r="AC547" i="12"/>
  <c r="L547" i="13" s="1"/>
  <c r="AB547" i="12"/>
  <c r="K547" i="13" s="1"/>
  <c r="AA547" i="12"/>
  <c r="J547" i="13" s="1"/>
  <c r="Z547" i="12"/>
  <c r="I547" i="13" s="1"/>
  <c r="Y547" i="12"/>
  <c r="H547" i="13" s="1"/>
  <c r="X547" i="12"/>
  <c r="G547" i="13" s="1"/>
  <c r="W547" i="12"/>
  <c r="F547" i="13" s="1"/>
  <c r="V547" i="12"/>
  <c r="E547" i="13" s="1"/>
  <c r="U547" i="12"/>
  <c r="D547" i="13" s="1"/>
  <c r="AG546" i="12"/>
  <c r="P546" i="13" s="1"/>
  <c r="AF546" i="12"/>
  <c r="O546" i="13" s="1"/>
  <c r="AE546" i="12"/>
  <c r="N546" i="13" s="1"/>
  <c r="AD546" i="12"/>
  <c r="M546" i="13" s="1"/>
  <c r="AC546" i="12"/>
  <c r="L546" i="13" s="1"/>
  <c r="AB546" i="12"/>
  <c r="K546" i="13" s="1"/>
  <c r="AA546" i="12"/>
  <c r="J546" i="13" s="1"/>
  <c r="Z546" i="12"/>
  <c r="I546" i="13" s="1"/>
  <c r="Y546" i="12"/>
  <c r="H546" i="13" s="1"/>
  <c r="X546" i="12"/>
  <c r="G546" i="13" s="1"/>
  <c r="W546" i="12"/>
  <c r="F546" i="13" s="1"/>
  <c r="V546" i="12"/>
  <c r="E546" i="13" s="1"/>
  <c r="U546" i="12"/>
  <c r="D546" i="13" s="1"/>
  <c r="AG545" i="12"/>
  <c r="P545" i="13" s="1"/>
  <c r="AF545" i="12"/>
  <c r="O545" i="13" s="1"/>
  <c r="AE545" i="12"/>
  <c r="N545" i="13" s="1"/>
  <c r="AD545" i="12"/>
  <c r="M545" i="13" s="1"/>
  <c r="AC545" i="12"/>
  <c r="L545" i="13" s="1"/>
  <c r="AB545" i="12"/>
  <c r="K545" i="13" s="1"/>
  <c r="AA545" i="12"/>
  <c r="J545" i="13" s="1"/>
  <c r="Z545" i="12"/>
  <c r="I545" i="13" s="1"/>
  <c r="Y545" i="12"/>
  <c r="H545" i="13" s="1"/>
  <c r="X545" i="12"/>
  <c r="G545" i="13" s="1"/>
  <c r="W545" i="12"/>
  <c r="F545" i="13" s="1"/>
  <c r="V545" i="12"/>
  <c r="E545" i="13" s="1"/>
  <c r="U545" i="12"/>
  <c r="D545" i="13" s="1"/>
  <c r="AG544" i="12"/>
  <c r="P544" i="13" s="1"/>
  <c r="AF544" i="12"/>
  <c r="O544" i="13" s="1"/>
  <c r="AE544" i="12"/>
  <c r="N544" i="13" s="1"/>
  <c r="AD544" i="12"/>
  <c r="M544" i="13" s="1"/>
  <c r="AC544" i="12"/>
  <c r="L544" i="13" s="1"/>
  <c r="AB544" i="12"/>
  <c r="K544" i="13" s="1"/>
  <c r="AA544" i="12"/>
  <c r="J544" i="13" s="1"/>
  <c r="Z544" i="12"/>
  <c r="I544" i="13" s="1"/>
  <c r="Y544" i="12"/>
  <c r="H544" i="13" s="1"/>
  <c r="X544" i="12"/>
  <c r="G544" i="13" s="1"/>
  <c r="W544" i="12"/>
  <c r="F544" i="13" s="1"/>
  <c r="V544" i="12"/>
  <c r="E544" i="13" s="1"/>
  <c r="U544" i="12"/>
  <c r="D544" i="13" s="1"/>
  <c r="AG543" i="12"/>
  <c r="P543" i="13" s="1"/>
  <c r="AF543" i="12"/>
  <c r="O543" i="13" s="1"/>
  <c r="AE543" i="12"/>
  <c r="N543" i="13" s="1"/>
  <c r="AD543" i="12"/>
  <c r="M543" i="13" s="1"/>
  <c r="AC543" i="12"/>
  <c r="L543" i="13" s="1"/>
  <c r="AB543" i="12"/>
  <c r="K543" i="13" s="1"/>
  <c r="AA543" i="12"/>
  <c r="J543" i="13" s="1"/>
  <c r="Z543" i="12"/>
  <c r="I543" i="13" s="1"/>
  <c r="Y543" i="12"/>
  <c r="H543" i="13" s="1"/>
  <c r="X543" i="12"/>
  <c r="G543" i="13" s="1"/>
  <c r="W543" i="12"/>
  <c r="F543" i="13" s="1"/>
  <c r="V543" i="12"/>
  <c r="E543" i="13" s="1"/>
  <c r="U543" i="12"/>
  <c r="D543" i="13" s="1"/>
  <c r="AG542" i="12"/>
  <c r="P542" i="13" s="1"/>
  <c r="AF542" i="12"/>
  <c r="O542" i="13" s="1"/>
  <c r="AE542" i="12"/>
  <c r="N542" i="13" s="1"/>
  <c r="AD542" i="12"/>
  <c r="M542" i="13" s="1"/>
  <c r="AC542" i="12"/>
  <c r="L542" i="13" s="1"/>
  <c r="AB542" i="12"/>
  <c r="K542" i="13" s="1"/>
  <c r="AA542" i="12"/>
  <c r="J542" i="13" s="1"/>
  <c r="Z542" i="12"/>
  <c r="I542" i="13" s="1"/>
  <c r="Y542" i="12"/>
  <c r="H542" i="13" s="1"/>
  <c r="X542" i="12"/>
  <c r="G542" i="13" s="1"/>
  <c r="W542" i="12"/>
  <c r="F542" i="13" s="1"/>
  <c r="V542" i="12"/>
  <c r="E542" i="13" s="1"/>
  <c r="U542" i="12"/>
  <c r="D542" i="13" s="1"/>
  <c r="AG541" i="12"/>
  <c r="P541" i="13" s="1"/>
  <c r="AF541" i="12"/>
  <c r="O541" i="13" s="1"/>
  <c r="AE541" i="12"/>
  <c r="N541" i="13" s="1"/>
  <c r="AD541" i="12"/>
  <c r="M541" i="13" s="1"/>
  <c r="AC541" i="12"/>
  <c r="L541" i="13" s="1"/>
  <c r="AB541" i="12"/>
  <c r="K541" i="13" s="1"/>
  <c r="AA541" i="12"/>
  <c r="J541" i="13" s="1"/>
  <c r="Z541" i="12"/>
  <c r="I541" i="13" s="1"/>
  <c r="Y541" i="12"/>
  <c r="H541" i="13" s="1"/>
  <c r="X541" i="12"/>
  <c r="G541" i="13" s="1"/>
  <c r="W541" i="12"/>
  <c r="F541" i="13" s="1"/>
  <c r="V541" i="12"/>
  <c r="E541" i="13" s="1"/>
  <c r="U541" i="12"/>
  <c r="D541" i="13" s="1"/>
  <c r="AG540" i="12"/>
  <c r="P540" i="13" s="1"/>
  <c r="AF540" i="12"/>
  <c r="O540" i="13" s="1"/>
  <c r="AE540" i="12"/>
  <c r="N540" i="13" s="1"/>
  <c r="AD540" i="12"/>
  <c r="M540" i="13" s="1"/>
  <c r="AC540" i="12"/>
  <c r="L540" i="13" s="1"/>
  <c r="AB540" i="12"/>
  <c r="K540" i="13" s="1"/>
  <c r="AA540" i="12"/>
  <c r="J540" i="13" s="1"/>
  <c r="Z540" i="12"/>
  <c r="I540" i="13" s="1"/>
  <c r="Y540" i="12"/>
  <c r="H540" i="13" s="1"/>
  <c r="X540" i="12"/>
  <c r="G540" i="13" s="1"/>
  <c r="W540" i="12"/>
  <c r="F540" i="13" s="1"/>
  <c r="V540" i="12"/>
  <c r="E540" i="13" s="1"/>
  <c r="U540" i="12"/>
  <c r="D540" i="13" s="1"/>
  <c r="AG539" i="12"/>
  <c r="P539" i="13" s="1"/>
  <c r="AF539" i="12"/>
  <c r="O539" i="13" s="1"/>
  <c r="AE539" i="12"/>
  <c r="N539" i="13" s="1"/>
  <c r="AD539" i="12"/>
  <c r="M539" i="13" s="1"/>
  <c r="AC539" i="12"/>
  <c r="L539" i="13" s="1"/>
  <c r="AB539" i="12"/>
  <c r="K539" i="13" s="1"/>
  <c r="AA539" i="12"/>
  <c r="J539" i="13" s="1"/>
  <c r="Z539" i="12"/>
  <c r="I539" i="13" s="1"/>
  <c r="Y539" i="12"/>
  <c r="H539" i="13" s="1"/>
  <c r="X539" i="12"/>
  <c r="G539" i="13" s="1"/>
  <c r="W539" i="12"/>
  <c r="F539" i="13" s="1"/>
  <c r="V539" i="12"/>
  <c r="E539" i="13" s="1"/>
  <c r="U539" i="12"/>
  <c r="D539" i="13" s="1"/>
  <c r="AG538" i="12"/>
  <c r="P538" i="13" s="1"/>
  <c r="AF538" i="12"/>
  <c r="O538" i="13" s="1"/>
  <c r="AE538" i="12"/>
  <c r="N538" i="13" s="1"/>
  <c r="AD538" i="12"/>
  <c r="M538" i="13" s="1"/>
  <c r="AC538" i="12"/>
  <c r="L538" i="13" s="1"/>
  <c r="AB538" i="12"/>
  <c r="K538" i="13" s="1"/>
  <c r="AA538" i="12"/>
  <c r="J538" i="13" s="1"/>
  <c r="Z538" i="12"/>
  <c r="I538" i="13" s="1"/>
  <c r="Y538" i="12"/>
  <c r="H538" i="13" s="1"/>
  <c r="X538" i="12"/>
  <c r="G538" i="13" s="1"/>
  <c r="W538" i="12"/>
  <c r="F538" i="13" s="1"/>
  <c r="V538" i="12"/>
  <c r="E538" i="13" s="1"/>
  <c r="U538" i="12"/>
  <c r="D538" i="13" s="1"/>
  <c r="AG537" i="12"/>
  <c r="P537" i="13" s="1"/>
  <c r="AF537" i="12"/>
  <c r="O537" i="13" s="1"/>
  <c r="AE537" i="12"/>
  <c r="N537" i="13" s="1"/>
  <c r="AD537" i="12"/>
  <c r="M537" i="13" s="1"/>
  <c r="AC537" i="12"/>
  <c r="L537" i="13" s="1"/>
  <c r="AB537" i="12"/>
  <c r="K537" i="13" s="1"/>
  <c r="AA537" i="12"/>
  <c r="J537" i="13" s="1"/>
  <c r="Z537" i="12"/>
  <c r="I537" i="13" s="1"/>
  <c r="Y537" i="12"/>
  <c r="H537" i="13" s="1"/>
  <c r="X537" i="12"/>
  <c r="G537" i="13" s="1"/>
  <c r="W537" i="12"/>
  <c r="F537" i="13" s="1"/>
  <c r="V537" i="12"/>
  <c r="E537" i="13" s="1"/>
  <c r="U537" i="12"/>
  <c r="D537" i="13" s="1"/>
  <c r="AG536" i="12"/>
  <c r="P536" i="13" s="1"/>
  <c r="AF536" i="12"/>
  <c r="O536" i="13" s="1"/>
  <c r="AE536" i="12"/>
  <c r="N536" i="13" s="1"/>
  <c r="AD536" i="12"/>
  <c r="M536" i="13" s="1"/>
  <c r="AC536" i="12"/>
  <c r="L536" i="13" s="1"/>
  <c r="AB536" i="12"/>
  <c r="K536" i="13" s="1"/>
  <c r="AA536" i="12"/>
  <c r="J536" i="13" s="1"/>
  <c r="Z536" i="12"/>
  <c r="I536" i="13" s="1"/>
  <c r="Y536" i="12"/>
  <c r="H536" i="13" s="1"/>
  <c r="X536" i="12"/>
  <c r="G536" i="13" s="1"/>
  <c r="W536" i="12"/>
  <c r="F536" i="13" s="1"/>
  <c r="V536" i="12"/>
  <c r="E536" i="13" s="1"/>
  <c r="U536" i="12"/>
  <c r="D536" i="13" s="1"/>
  <c r="AG535" i="12"/>
  <c r="P535" i="13" s="1"/>
  <c r="AF535" i="12"/>
  <c r="O535" i="13" s="1"/>
  <c r="AE535" i="12"/>
  <c r="N535" i="13" s="1"/>
  <c r="AD535" i="12"/>
  <c r="M535" i="13" s="1"/>
  <c r="AC535" i="12"/>
  <c r="L535" i="13" s="1"/>
  <c r="AB535" i="12"/>
  <c r="K535" i="13" s="1"/>
  <c r="AA535" i="12"/>
  <c r="J535" i="13" s="1"/>
  <c r="Z535" i="12"/>
  <c r="I535" i="13" s="1"/>
  <c r="Y535" i="12"/>
  <c r="H535" i="13" s="1"/>
  <c r="X535" i="12"/>
  <c r="G535" i="13" s="1"/>
  <c r="W535" i="12"/>
  <c r="F535" i="13" s="1"/>
  <c r="V535" i="12"/>
  <c r="E535" i="13" s="1"/>
  <c r="U535" i="12"/>
  <c r="D535" i="13" s="1"/>
  <c r="AG534" i="12"/>
  <c r="P534" i="13" s="1"/>
  <c r="AF534" i="12"/>
  <c r="O534" i="13" s="1"/>
  <c r="AE534" i="12"/>
  <c r="N534" i="13" s="1"/>
  <c r="AD534" i="12"/>
  <c r="M534" i="13" s="1"/>
  <c r="AC534" i="12"/>
  <c r="L534" i="13" s="1"/>
  <c r="AB534" i="12"/>
  <c r="K534" i="13" s="1"/>
  <c r="AA534" i="12"/>
  <c r="J534" i="13" s="1"/>
  <c r="Z534" i="12"/>
  <c r="I534" i="13" s="1"/>
  <c r="Y534" i="12"/>
  <c r="H534" i="13" s="1"/>
  <c r="X534" i="12"/>
  <c r="G534" i="13" s="1"/>
  <c r="W534" i="12"/>
  <c r="F534" i="13" s="1"/>
  <c r="V534" i="12"/>
  <c r="E534" i="13" s="1"/>
  <c r="U534" i="12"/>
  <c r="D534" i="13" s="1"/>
  <c r="AG533" i="12"/>
  <c r="P533" i="13" s="1"/>
  <c r="AF533" i="12"/>
  <c r="O533" i="13" s="1"/>
  <c r="AE533" i="12"/>
  <c r="N533" i="13" s="1"/>
  <c r="AD533" i="12"/>
  <c r="M533" i="13" s="1"/>
  <c r="AC533" i="12"/>
  <c r="L533" i="13" s="1"/>
  <c r="AB533" i="12"/>
  <c r="K533" i="13" s="1"/>
  <c r="AA533" i="12"/>
  <c r="J533" i="13" s="1"/>
  <c r="Z533" i="12"/>
  <c r="I533" i="13" s="1"/>
  <c r="Y533" i="12"/>
  <c r="H533" i="13" s="1"/>
  <c r="X533" i="12"/>
  <c r="G533" i="13" s="1"/>
  <c r="W533" i="12"/>
  <c r="F533" i="13" s="1"/>
  <c r="V533" i="12"/>
  <c r="E533" i="13" s="1"/>
  <c r="U533" i="12"/>
  <c r="D533" i="13" s="1"/>
  <c r="AG532" i="12"/>
  <c r="P532" i="13" s="1"/>
  <c r="AF532" i="12"/>
  <c r="O532" i="13" s="1"/>
  <c r="AE532" i="12"/>
  <c r="N532" i="13" s="1"/>
  <c r="AD532" i="12"/>
  <c r="M532" i="13" s="1"/>
  <c r="AC532" i="12"/>
  <c r="L532" i="13" s="1"/>
  <c r="AB532" i="12"/>
  <c r="K532" i="13" s="1"/>
  <c r="AA532" i="12"/>
  <c r="J532" i="13" s="1"/>
  <c r="Z532" i="12"/>
  <c r="I532" i="13" s="1"/>
  <c r="Y532" i="12"/>
  <c r="H532" i="13" s="1"/>
  <c r="X532" i="12"/>
  <c r="G532" i="13" s="1"/>
  <c r="W532" i="12"/>
  <c r="F532" i="13" s="1"/>
  <c r="V532" i="12"/>
  <c r="E532" i="13" s="1"/>
  <c r="U532" i="12"/>
  <c r="D532" i="13" s="1"/>
  <c r="AG531" i="12"/>
  <c r="P531" i="13" s="1"/>
  <c r="AF531" i="12"/>
  <c r="O531" i="13" s="1"/>
  <c r="AE531" i="12"/>
  <c r="N531" i="13" s="1"/>
  <c r="AD531" i="12"/>
  <c r="M531" i="13" s="1"/>
  <c r="AC531" i="12"/>
  <c r="L531" i="13" s="1"/>
  <c r="AB531" i="12"/>
  <c r="K531" i="13" s="1"/>
  <c r="AA531" i="12"/>
  <c r="J531" i="13" s="1"/>
  <c r="Z531" i="12"/>
  <c r="I531" i="13" s="1"/>
  <c r="Y531" i="12"/>
  <c r="H531" i="13" s="1"/>
  <c r="X531" i="12"/>
  <c r="G531" i="13" s="1"/>
  <c r="W531" i="12"/>
  <c r="F531" i="13" s="1"/>
  <c r="V531" i="12"/>
  <c r="E531" i="13" s="1"/>
  <c r="U531" i="12"/>
  <c r="D531" i="13" s="1"/>
  <c r="AG530" i="12"/>
  <c r="P530" i="13" s="1"/>
  <c r="AF530" i="12"/>
  <c r="O530" i="13" s="1"/>
  <c r="AE530" i="12"/>
  <c r="N530" i="13" s="1"/>
  <c r="AD530" i="12"/>
  <c r="M530" i="13" s="1"/>
  <c r="AC530" i="12"/>
  <c r="L530" i="13" s="1"/>
  <c r="AB530" i="12"/>
  <c r="K530" i="13" s="1"/>
  <c r="AA530" i="12"/>
  <c r="J530" i="13" s="1"/>
  <c r="Z530" i="12"/>
  <c r="I530" i="13" s="1"/>
  <c r="Y530" i="12"/>
  <c r="H530" i="13" s="1"/>
  <c r="X530" i="12"/>
  <c r="G530" i="13" s="1"/>
  <c r="W530" i="12"/>
  <c r="F530" i="13" s="1"/>
  <c r="V530" i="12"/>
  <c r="E530" i="13" s="1"/>
  <c r="U530" i="12"/>
  <c r="D530" i="13" s="1"/>
  <c r="AG529" i="12"/>
  <c r="P529" i="13" s="1"/>
  <c r="AF529" i="12"/>
  <c r="O529" i="13" s="1"/>
  <c r="AE529" i="12"/>
  <c r="N529" i="13" s="1"/>
  <c r="AD529" i="12"/>
  <c r="M529" i="13" s="1"/>
  <c r="AC529" i="12"/>
  <c r="L529" i="13" s="1"/>
  <c r="AB529" i="12"/>
  <c r="K529" i="13" s="1"/>
  <c r="AA529" i="12"/>
  <c r="J529" i="13" s="1"/>
  <c r="Z529" i="12"/>
  <c r="I529" i="13" s="1"/>
  <c r="Y529" i="12"/>
  <c r="H529" i="13" s="1"/>
  <c r="X529" i="12"/>
  <c r="G529" i="13" s="1"/>
  <c r="W529" i="12"/>
  <c r="F529" i="13" s="1"/>
  <c r="V529" i="12"/>
  <c r="E529" i="13" s="1"/>
  <c r="U529" i="12"/>
  <c r="D529" i="13" s="1"/>
  <c r="AG528" i="12"/>
  <c r="P528" i="13" s="1"/>
  <c r="AF528" i="12"/>
  <c r="O528" i="13" s="1"/>
  <c r="AE528" i="12"/>
  <c r="N528" i="13" s="1"/>
  <c r="AD528" i="12"/>
  <c r="M528" i="13" s="1"/>
  <c r="AC528" i="12"/>
  <c r="L528" i="13" s="1"/>
  <c r="AB528" i="12"/>
  <c r="K528" i="13" s="1"/>
  <c r="AA528" i="12"/>
  <c r="J528" i="13" s="1"/>
  <c r="Z528" i="12"/>
  <c r="I528" i="13" s="1"/>
  <c r="Y528" i="12"/>
  <c r="H528" i="13" s="1"/>
  <c r="X528" i="12"/>
  <c r="G528" i="13" s="1"/>
  <c r="W528" i="12"/>
  <c r="F528" i="13" s="1"/>
  <c r="V528" i="12"/>
  <c r="E528" i="13" s="1"/>
  <c r="U528" i="12"/>
  <c r="D528" i="13" s="1"/>
  <c r="AG527" i="12"/>
  <c r="P527" i="13" s="1"/>
  <c r="AF527" i="12"/>
  <c r="O527" i="13" s="1"/>
  <c r="AE527" i="12"/>
  <c r="N527" i="13" s="1"/>
  <c r="AD527" i="12"/>
  <c r="M527" i="13" s="1"/>
  <c r="AC527" i="12"/>
  <c r="L527" i="13" s="1"/>
  <c r="AB527" i="12"/>
  <c r="K527" i="13" s="1"/>
  <c r="AA527" i="12"/>
  <c r="J527" i="13" s="1"/>
  <c r="Z527" i="12"/>
  <c r="I527" i="13" s="1"/>
  <c r="Y527" i="12"/>
  <c r="H527" i="13" s="1"/>
  <c r="X527" i="12"/>
  <c r="G527" i="13" s="1"/>
  <c r="W527" i="12"/>
  <c r="F527" i="13" s="1"/>
  <c r="V527" i="12"/>
  <c r="E527" i="13" s="1"/>
  <c r="U527" i="12"/>
  <c r="D527" i="13" s="1"/>
  <c r="AG526" i="12"/>
  <c r="P526" i="13" s="1"/>
  <c r="AF526" i="12"/>
  <c r="O526" i="13" s="1"/>
  <c r="AE526" i="12"/>
  <c r="N526" i="13" s="1"/>
  <c r="AD526" i="12"/>
  <c r="M526" i="13" s="1"/>
  <c r="AC526" i="12"/>
  <c r="L526" i="13" s="1"/>
  <c r="AB526" i="12"/>
  <c r="K526" i="13" s="1"/>
  <c r="AA526" i="12"/>
  <c r="J526" i="13" s="1"/>
  <c r="Z526" i="12"/>
  <c r="I526" i="13" s="1"/>
  <c r="Y526" i="12"/>
  <c r="H526" i="13" s="1"/>
  <c r="X526" i="12"/>
  <c r="G526" i="13" s="1"/>
  <c r="W526" i="12"/>
  <c r="F526" i="13" s="1"/>
  <c r="V526" i="12"/>
  <c r="E526" i="13" s="1"/>
  <c r="U526" i="12"/>
  <c r="D526" i="13" s="1"/>
  <c r="AG525" i="12"/>
  <c r="P525" i="13" s="1"/>
  <c r="AF525" i="12"/>
  <c r="O525" i="13" s="1"/>
  <c r="AE525" i="12"/>
  <c r="N525" i="13" s="1"/>
  <c r="AD525" i="12"/>
  <c r="M525" i="13" s="1"/>
  <c r="AC525" i="12"/>
  <c r="L525" i="13" s="1"/>
  <c r="AB525" i="12"/>
  <c r="K525" i="13" s="1"/>
  <c r="AA525" i="12"/>
  <c r="J525" i="13" s="1"/>
  <c r="Z525" i="12"/>
  <c r="I525" i="13" s="1"/>
  <c r="Y525" i="12"/>
  <c r="H525" i="13" s="1"/>
  <c r="X525" i="12"/>
  <c r="G525" i="13" s="1"/>
  <c r="W525" i="12"/>
  <c r="F525" i="13" s="1"/>
  <c r="V525" i="12"/>
  <c r="E525" i="13" s="1"/>
  <c r="U525" i="12"/>
  <c r="D525" i="13" s="1"/>
  <c r="AG524" i="12"/>
  <c r="P524" i="13" s="1"/>
  <c r="AF524" i="12"/>
  <c r="O524" i="13" s="1"/>
  <c r="AE524" i="12"/>
  <c r="N524" i="13" s="1"/>
  <c r="AD524" i="12"/>
  <c r="M524" i="13" s="1"/>
  <c r="AC524" i="12"/>
  <c r="L524" i="13" s="1"/>
  <c r="AB524" i="12"/>
  <c r="K524" i="13" s="1"/>
  <c r="AA524" i="12"/>
  <c r="J524" i="13" s="1"/>
  <c r="Z524" i="12"/>
  <c r="I524" i="13" s="1"/>
  <c r="Y524" i="12"/>
  <c r="H524" i="13" s="1"/>
  <c r="X524" i="12"/>
  <c r="G524" i="13" s="1"/>
  <c r="W524" i="12"/>
  <c r="F524" i="13" s="1"/>
  <c r="V524" i="12"/>
  <c r="E524" i="13" s="1"/>
  <c r="U524" i="12"/>
  <c r="D524" i="13" s="1"/>
  <c r="AG523" i="12"/>
  <c r="P523" i="13" s="1"/>
  <c r="AF523" i="12"/>
  <c r="O523" i="13" s="1"/>
  <c r="AE523" i="12"/>
  <c r="N523" i="13" s="1"/>
  <c r="AD523" i="12"/>
  <c r="M523" i="13" s="1"/>
  <c r="AC523" i="12"/>
  <c r="L523" i="13" s="1"/>
  <c r="AB523" i="12"/>
  <c r="K523" i="13" s="1"/>
  <c r="AA523" i="12"/>
  <c r="J523" i="13" s="1"/>
  <c r="Z523" i="12"/>
  <c r="I523" i="13" s="1"/>
  <c r="Y523" i="12"/>
  <c r="H523" i="13" s="1"/>
  <c r="X523" i="12"/>
  <c r="G523" i="13" s="1"/>
  <c r="W523" i="12"/>
  <c r="F523" i="13" s="1"/>
  <c r="V523" i="12"/>
  <c r="E523" i="13" s="1"/>
  <c r="U523" i="12"/>
  <c r="D523" i="13" s="1"/>
  <c r="AG522" i="12"/>
  <c r="P522" i="13" s="1"/>
  <c r="AF522" i="12"/>
  <c r="O522" i="13" s="1"/>
  <c r="AE522" i="12"/>
  <c r="N522" i="13" s="1"/>
  <c r="AD522" i="12"/>
  <c r="M522" i="13" s="1"/>
  <c r="AC522" i="12"/>
  <c r="L522" i="13" s="1"/>
  <c r="AB522" i="12"/>
  <c r="K522" i="13" s="1"/>
  <c r="AA522" i="12"/>
  <c r="J522" i="13" s="1"/>
  <c r="Z522" i="12"/>
  <c r="I522" i="13" s="1"/>
  <c r="Y522" i="12"/>
  <c r="H522" i="13" s="1"/>
  <c r="X522" i="12"/>
  <c r="G522" i="13" s="1"/>
  <c r="W522" i="12"/>
  <c r="F522" i="13" s="1"/>
  <c r="V522" i="12"/>
  <c r="E522" i="13" s="1"/>
  <c r="U522" i="12"/>
  <c r="D522" i="13" s="1"/>
  <c r="AG521" i="12"/>
  <c r="P521" i="13" s="1"/>
  <c r="AF521" i="12"/>
  <c r="O521" i="13" s="1"/>
  <c r="AE521" i="12"/>
  <c r="N521" i="13" s="1"/>
  <c r="AD521" i="12"/>
  <c r="M521" i="13" s="1"/>
  <c r="AC521" i="12"/>
  <c r="L521" i="13" s="1"/>
  <c r="AB521" i="12"/>
  <c r="K521" i="13" s="1"/>
  <c r="AA521" i="12"/>
  <c r="J521" i="13" s="1"/>
  <c r="Z521" i="12"/>
  <c r="I521" i="13" s="1"/>
  <c r="Y521" i="12"/>
  <c r="H521" i="13" s="1"/>
  <c r="X521" i="12"/>
  <c r="G521" i="13" s="1"/>
  <c r="W521" i="12"/>
  <c r="F521" i="13" s="1"/>
  <c r="V521" i="12"/>
  <c r="E521" i="13" s="1"/>
  <c r="U521" i="12"/>
  <c r="D521" i="13" s="1"/>
  <c r="AG520" i="12"/>
  <c r="P520" i="13" s="1"/>
  <c r="AF520" i="12"/>
  <c r="O520" i="13" s="1"/>
  <c r="AE520" i="12"/>
  <c r="N520" i="13" s="1"/>
  <c r="AD520" i="12"/>
  <c r="M520" i="13" s="1"/>
  <c r="AC520" i="12"/>
  <c r="L520" i="13" s="1"/>
  <c r="AB520" i="12"/>
  <c r="K520" i="13" s="1"/>
  <c r="AA520" i="12"/>
  <c r="J520" i="13" s="1"/>
  <c r="Z520" i="12"/>
  <c r="I520" i="13" s="1"/>
  <c r="Y520" i="12"/>
  <c r="H520" i="13" s="1"/>
  <c r="X520" i="12"/>
  <c r="G520" i="13" s="1"/>
  <c r="W520" i="12"/>
  <c r="F520" i="13" s="1"/>
  <c r="V520" i="12"/>
  <c r="E520" i="13" s="1"/>
  <c r="U520" i="12"/>
  <c r="D520" i="13" s="1"/>
  <c r="AG519" i="12"/>
  <c r="P519" i="13" s="1"/>
  <c r="AF519" i="12"/>
  <c r="O519" i="13" s="1"/>
  <c r="AE519" i="12"/>
  <c r="N519" i="13" s="1"/>
  <c r="AD519" i="12"/>
  <c r="M519" i="13" s="1"/>
  <c r="AC519" i="12"/>
  <c r="L519" i="13" s="1"/>
  <c r="AB519" i="12"/>
  <c r="K519" i="13" s="1"/>
  <c r="AA519" i="12"/>
  <c r="J519" i="13" s="1"/>
  <c r="Z519" i="12"/>
  <c r="I519" i="13" s="1"/>
  <c r="Y519" i="12"/>
  <c r="H519" i="13" s="1"/>
  <c r="X519" i="12"/>
  <c r="G519" i="13" s="1"/>
  <c r="W519" i="12"/>
  <c r="F519" i="13" s="1"/>
  <c r="V519" i="12"/>
  <c r="E519" i="13" s="1"/>
  <c r="U519" i="12"/>
  <c r="D519" i="13" s="1"/>
  <c r="AG518" i="12"/>
  <c r="P518" i="13" s="1"/>
  <c r="AF518" i="12"/>
  <c r="O518" i="13" s="1"/>
  <c r="AE518" i="12"/>
  <c r="N518" i="13" s="1"/>
  <c r="AD518" i="12"/>
  <c r="M518" i="13" s="1"/>
  <c r="AC518" i="12"/>
  <c r="L518" i="13" s="1"/>
  <c r="AB518" i="12"/>
  <c r="K518" i="13" s="1"/>
  <c r="AA518" i="12"/>
  <c r="J518" i="13" s="1"/>
  <c r="Z518" i="12"/>
  <c r="I518" i="13" s="1"/>
  <c r="Y518" i="12"/>
  <c r="H518" i="13" s="1"/>
  <c r="X518" i="12"/>
  <c r="G518" i="13" s="1"/>
  <c r="W518" i="12"/>
  <c r="F518" i="13" s="1"/>
  <c r="V518" i="12"/>
  <c r="E518" i="13" s="1"/>
  <c r="U518" i="12"/>
  <c r="D518" i="13" s="1"/>
  <c r="AG517" i="12"/>
  <c r="P517" i="13" s="1"/>
  <c r="AF517" i="12"/>
  <c r="O517" i="13" s="1"/>
  <c r="AE517" i="12"/>
  <c r="N517" i="13" s="1"/>
  <c r="AD517" i="12"/>
  <c r="M517" i="13" s="1"/>
  <c r="AC517" i="12"/>
  <c r="L517" i="13" s="1"/>
  <c r="AB517" i="12"/>
  <c r="K517" i="13" s="1"/>
  <c r="AA517" i="12"/>
  <c r="J517" i="13" s="1"/>
  <c r="Z517" i="12"/>
  <c r="I517" i="13" s="1"/>
  <c r="Y517" i="12"/>
  <c r="H517" i="13" s="1"/>
  <c r="X517" i="12"/>
  <c r="G517" i="13" s="1"/>
  <c r="W517" i="12"/>
  <c r="F517" i="13" s="1"/>
  <c r="V517" i="12"/>
  <c r="E517" i="13" s="1"/>
  <c r="U517" i="12"/>
  <c r="D517" i="13" s="1"/>
  <c r="AG516" i="12"/>
  <c r="P516" i="13" s="1"/>
  <c r="AF516" i="12"/>
  <c r="O516" i="13" s="1"/>
  <c r="AE516" i="12"/>
  <c r="N516" i="13" s="1"/>
  <c r="AD516" i="12"/>
  <c r="M516" i="13" s="1"/>
  <c r="AC516" i="12"/>
  <c r="L516" i="13" s="1"/>
  <c r="AB516" i="12"/>
  <c r="K516" i="13" s="1"/>
  <c r="AA516" i="12"/>
  <c r="J516" i="13" s="1"/>
  <c r="Z516" i="12"/>
  <c r="I516" i="13" s="1"/>
  <c r="Y516" i="12"/>
  <c r="H516" i="13" s="1"/>
  <c r="X516" i="12"/>
  <c r="G516" i="13" s="1"/>
  <c r="W516" i="12"/>
  <c r="F516" i="13" s="1"/>
  <c r="V516" i="12"/>
  <c r="E516" i="13" s="1"/>
  <c r="U516" i="12"/>
  <c r="D516" i="13" s="1"/>
  <c r="AG515" i="12"/>
  <c r="P515" i="13" s="1"/>
  <c r="AF515" i="12"/>
  <c r="O515" i="13" s="1"/>
  <c r="AE515" i="12"/>
  <c r="N515" i="13" s="1"/>
  <c r="AD515" i="12"/>
  <c r="M515" i="13" s="1"/>
  <c r="AC515" i="12"/>
  <c r="L515" i="13" s="1"/>
  <c r="AB515" i="12"/>
  <c r="K515" i="13" s="1"/>
  <c r="AA515" i="12"/>
  <c r="J515" i="13" s="1"/>
  <c r="Z515" i="12"/>
  <c r="I515" i="13" s="1"/>
  <c r="Y515" i="12"/>
  <c r="H515" i="13" s="1"/>
  <c r="X515" i="12"/>
  <c r="G515" i="13" s="1"/>
  <c r="W515" i="12"/>
  <c r="F515" i="13" s="1"/>
  <c r="V515" i="12"/>
  <c r="E515" i="13" s="1"/>
  <c r="U515" i="12"/>
  <c r="D515" i="13" s="1"/>
  <c r="AG514" i="12"/>
  <c r="P514" i="13" s="1"/>
  <c r="AF514" i="12"/>
  <c r="O514" i="13" s="1"/>
  <c r="AE514" i="12"/>
  <c r="N514" i="13" s="1"/>
  <c r="AD514" i="12"/>
  <c r="M514" i="13" s="1"/>
  <c r="AC514" i="12"/>
  <c r="L514" i="13" s="1"/>
  <c r="AB514" i="12"/>
  <c r="K514" i="13" s="1"/>
  <c r="AA514" i="12"/>
  <c r="J514" i="13" s="1"/>
  <c r="Z514" i="12"/>
  <c r="I514" i="13" s="1"/>
  <c r="Y514" i="12"/>
  <c r="H514" i="13" s="1"/>
  <c r="X514" i="12"/>
  <c r="G514" i="13" s="1"/>
  <c r="W514" i="12"/>
  <c r="F514" i="13" s="1"/>
  <c r="V514" i="12"/>
  <c r="E514" i="13" s="1"/>
  <c r="U514" i="12"/>
  <c r="D514" i="13" s="1"/>
  <c r="AG513" i="12"/>
  <c r="P513" i="13" s="1"/>
  <c r="AF513" i="12"/>
  <c r="O513" i="13" s="1"/>
  <c r="AE513" i="12"/>
  <c r="N513" i="13" s="1"/>
  <c r="AD513" i="12"/>
  <c r="M513" i="13" s="1"/>
  <c r="AC513" i="12"/>
  <c r="L513" i="13" s="1"/>
  <c r="AB513" i="12"/>
  <c r="K513" i="13" s="1"/>
  <c r="AA513" i="12"/>
  <c r="J513" i="13" s="1"/>
  <c r="Z513" i="12"/>
  <c r="I513" i="13" s="1"/>
  <c r="Y513" i="12"/>
  <c r="H513" i="13" s="1"/>
  <c r="X513" i="12"/>
  <c r="G513" i="13" s="1"/>
  <c r="W513" i="12"/>
  <c r="F513" i="13" s="1"/>
  <c r="V513" i="12"/>
  <c r="E513" i="13" s="1"/>
  <c r="U513" i="12"/>
  <c r="D513" i="13" s="1"/>
  <c r="AG512" i="12"/>
  <c r="P512" i="13" s="1"/>
  <c r="AF512" i="12"/>
  <c r="O512" i="13" s="1"/>
  <c r="AE512" i="12"/>
  <c r="N512" i="13" s="1"/>
  <c r="AD512" i="12"/>
  <c r="M512" i="13" s="1"/>
  <c r="AC512" i="12"/>
  <c r="L512" i="13" s="1"/>
  <c r="AB512" i="12"/>
  <c r="K512" i="13" s="1"/>
  <c r="AA512" i="12"/>
  <c r="J512" i="13" s="1"/>
  <c r="Z512" i="12"/>
  <c r="I512" i="13" s="1"/>
  <c r="Y512" i="12"/>
  <c r="H512" i="13" s="1"/>
  <c r="X512" i="12"/>
  <c r="G512" i="13" s="1"/>
  <c r="W512" i="12"/>
  <c r="F512" i="13" s="1"/>
  <c r="V512" i="12"/>
  <c r="E512" i="13" s="1"/>
  <c r="U512" i="12"/>
  <c r="D512" i="13" s="1"/>
  <c r="AG511" i="12"/>
  <c r="P511" i="13" s="1"/>
  <c r="AF511" i="12"/>
  <c r="O511" i="13" s="1"/>
  <c r="AE511" i="12"/>
  <c r="N511" i="13" s="1"/>
  <c r="AD511" i="12"/>
  <c r="M511" i="13" s="1"/>
  <c r="AC511" i="12"/>
  <c r="L511" i="13" s="1"/>
  <c r="AB511" i="12"/>
  <c r="K511" i="13" s="1"/>
  <c r="AA511" i="12"/>
  <c r="J511" i="13" s="1"/>
  <c r="Z511" i="12"/>
  <c r="I511" i="13" s="1"/>
  <c r="Y511" i="12"/>
  <c r="H511" i="13" s="1"/>
  <c r="X511" i="12"/>
  <c r="G511" i="13" s="1"/>
  <c r="W511" i="12"/>
  <c r="F511" i="13" s="1"/>
  <c r="V511" i="12"/>
  <c r="E511" i="13" s="1"/>
  <c r="U511" i="12"/>
  <c r="D511" i="13" s="1"/>
  <c r="AG510" i="12"/>
  <c r="P510" i="13" s="1"/>
  <c r="AF510" i="12"/>
  <c r="O510" i="13" s="1"/>
  <c r="AE510" i="12"/>
  <c r="N510" i="13" s="1"/>
  <c r="AD510" i="12"/>
  <c r="M510" i="13" s="1"/>
  <c r="AC510" i="12"/>
  <c r="L510" i="13" s="1"/>
  <c r="AB510" i="12"/>
  <c r="K510" i="13" s="1"/>
  <c r="AA510" i="12"/>
  <c r="J510" i="13" s="1"/>
  <c r="Z510" i="12"/>
  <c r="I510" i="13" s="1"/>
  <c r="Y510" i="12"/>
  <c r="H510" i="13" s="1"/>
  <c r="X510" i="12"/>
  <c r="G510" i="13" s="1"/>
  <c r="W510" i="12"/>
  <c r="F510" i="13" s="1"/>
  <c r="V510" i="12"/>
  <c r="E510" i="13" s="1"/>
  <c r="U510" i="12"/>
  <c r="D510" i="13" s="1"/>
  <c r="AG509" i="12"/>
  <c r="P509" i="13" s="1"/>
  <c r="AF509" i="12"/>
  <c r="O509" i="13" s="1"/>
  <c r="AE509" i="12"/>
  <c r="N509" i="13" s="1"/>
  <c r="AD509" i="12"/>
  <c r="M509" i="13" s="1"/>
  <c r="AC509" i="12"/>
  <c r="L509" i="13" s="1"/>
  <c r="AB509" i="12"/>
  <c r="K509" i="13" s="1"/>
  <c r="AA509" i="12"/>
  <c r="J509" i="13" s="1"/>
  <c r="Z509" i="12"/>
  <c r="I509" i="13" s="1"/>
  <c r="Y509" i="12"/>
  <c r="H509" i="13" s="1"/>
  <c r="X509" i="12"/>
  <c r="G509" i="13" s="1"/>
  <c r="W509" i="12"/>
  <c r="F509" i="13" s="1"/>
  <c r="V509" i="12"/>
  <c r="E509" i="13" s="1"/>
  <c r="U509" i="12"/>
  <c r="D509" i="13" s="1"/>
  <c r="AG508" i="12"/>
  <c r="P508" i="13" s="1"/>
  <c r="AF508" i="12"/>
  <c r="O508" i="13" s="1"/>
  <c r="AE508" i="12"/>
  <c r="N508" i="13" s="1"/>
  <c r="AD508" i="12"/>
  <c r="M508" i="13" s="1"/>
  <c r="AC508" i="12"/>
  <c r="L508" i="13" s="1"/>
  <c r="AB508" i="12"/>
  <c r="K508" i="13" s="1"/>
  <c r="AA508" i="12"/>
  <c r="J508" i="13" s="1"/>
  <c r="Z508" i="12"/>
  <c r="I508" i="13" s="1"/>
  <c r="Y508" i="12"/>
  <c r="H508" i="13" s="1"/>
  <c r="X508" i="12"/>
  <c r="G508" i="13" s="1"/>
  <c r="W508" i="12"/>
  <c r="F508" i="13" s="1"/>
  <c r="V508" i="12"/>
  <c r="E508" i="13" s="1"/>
  <c r="U508" i="12"/>
  <c r="D508" i="13" s="1"/>
  <c r="AG507" i="12"/>
  <c r="P507" i="13" s="1"/>
  <c r="AF507" i="12"/>
  <c r="O507" i="13" s="1"/>
  <c r="AE507" i="12"/>
  <c r="N507" i="13" s="1"/>
  <c r="AD507" i="12"/>
  <c r="M507" i="13" s="1"/>
  <c r="AC507" i="12"/>
  <c r="L507" i="13" s="1"/>
  <c r="AB507" i="12"/>
  <c r="K507" i="13" s="1"/>
  <c r="AA507" i="12"/>
  <c r="J507" i="13" s="1"/>
  <c r="Z507" i="12"/>
  <c r="I507" i="13" s="1"/>
  <c r="Y507" i="12"/>
  <c r="H507" i="13" s="1"/>
  <c r="X507" i="12"/>
  <c r="G507" i="13" s="1"/>
  <c r="W507" i="12"/>
  <c r="F507" i="13" s="1"/>
  <c r="V507" i="12"/>
  <c r="E507" i="13" s="1"/>
  <c r="U507" i="12"/>
  <c r="D507" i="13" s="1"/>
  <c r="AG506" i="12"/>
  <c r="P506" i="13" s="1"/>
  <c r="AF506" i="12"/>
  <c r="O506" i="13" s="1"/>
  <c r="AE506" i="12"/>
  <c r="N506" i="13" s="1"/>
  <c r="AD506" i="12"/>
  <c r="M506" i="13" s="1"/>
  <c r="AC506" i="12"/>
  <c r="L506" i="13" s="1"/>
  <c r="AB506" i="12"/>
  <c r="K506" i="13" s="1"/>
  <c r="AA506" i="12"/>
  <c r="J506" i="13" s="1"/>
  <c r="Z506" i="12"/>
  <c r="I506" i="13" s="1"/>
  <c r="Y506" i="12"/>
  <c r="H506" i="13" s="1"/>
  <c r="X506" i="12"/>
  <c r="G506" i="13" s="1"/>
  <c r="W506" i="12"/>
  <c r="F506" i="13" s="1"/>
  <c r="V506" i="12"/>
  <c r="E506" i="13" s="1"/>
  <c r="U506" i="12"/>
  <c r="D506" i="13" s="1"/>
  <c r="AG505" i="12"/>
  <c r="P505" i="13" s="1"/>
  <c r="AF505" i="12"/>
  <c r="O505" i="13" s="1"/>
  <c r="AE505" i="12"/>
  <c r="N505" i="13" s="1"/>
  <c r="AD505" i="12"/>
  <c r="M505" i="13" s="1"/>
  <c r="AC505" i="12"/>
  <c r="L505" i="13" s="1"/>
  <c r="AB505" i="12"/>
  <c r="K505" i="13" s="1"/>
  <c r="AA505" i="12"/>
  <c r="J505" i="13" s="1"/>
  <c r="Z505" i="12"/>
  <c r="I505" i="13" s="1"/>
  <c r="Y505" i="12"/>
  <c r="H505" i="13" s="1"/>
  <c r="X505" i="12"/>
  <c r="G505" i="13" s="1"/>
  <c r="W505" i="12"/>
  <c r="F505" i="13" s="1"/>
  <c r="V505" i="12"/>
  <c r="E505" i="13" s="1"/>
  <c r="U505" i="12"/>
  <c r="D505" i="13" s="1"/>
  <c r="AG504" i="12"/>
  <c r="P504" i="13" s="1"/>
  <c r="AF504" i="12"/>
  <c r="O504" i="13" s="1"/>
  <c r="AE504" i="12"/>
  <c r="N504" i="13" s="1"/>
  <c r="AD504" i="12"/>
  <c r="M504" i="13" s="1"/>
  <c r="AC504" i="12"/>
  <c r="L504" i="13" s="1"/>
  <c r="AB504" i="12"/>
  <c r="K504" i="13" s="1"/>
  <c r="AA504" i="12"/>
  <c r="J504" i="13" s="1"/>
  <c r="Z504" i="12"/>
  <c r="I504" i="13" s="1"/>
  <c r="Y504" i="12"/>
  <c r="H504" i="13" s="1"/>
  <c r="X504" i="12"/>
  <c r="G504" i="13" s="1"/>
  <c r="W504" i="12"/>
  <c r="F504" i="13" s="1"/>
  <c r="V504" i="12"/>
  <c r="E504" i="13" s="1"/>
  <c r="U504" i="12"/>
  <c r="D504" i="13" s="1"/>
  <c r="AG503" i="12"/>
  <c r="P503" i="13" s="1"/>
  <c r="AF503" i="12"/>
  <c r="O503" i="13" s="1"/>
  <c r="AE503" i="12"/>
  <c r="N503" i="13" s="1"/>
  <c r="AD503" i="12"/>
  <c r="M503" i="13" s="1"/>
  <c r="AC503" i="12"/>
  <c r="L503" i="13" s="1"/>
  <c r="AB503" i="12"/>
  <c r="K503" i="13" s="1"/>
  <c r="AA503" i="12"/>
  <c r="J503" i="13" s="1"/>
  <c r="Z503" i="12"/>
  <c r="I503" i="13" s="1"/>
  <c r="Y503" i="12"/>
  <c r="H503" i="13" s="1"/>
  <c r="X503" i="12"/>
  <c r="G503" i="13" s="1"/>
  <c r="W503" i="12"/>
  <c r="F503" i="13" s="1"/>
  <c r="V503" i="12"/>
  <c r="E503" i="13" s="1"/>
  <c r="U503" i="12"/>
  <c r="D503" i="13" s="1"/>
  <c r="AG502" i="12"/>
  <c r="P502" i="13" s="1"/>
  <c r="AF502" i="12"/>
  <c r="O502" i="13" s="1"/>
  <c r="AE502" i="12"/>
  <c r="N502" i="13" s="1"/>
  <c r="AD502" i="12"/>
  <c r="M502" i="13" s="1"/>
  <c r="AC502" i="12"/>
  <c r="L502" i="13" s="1"/>
  <c r="AB502" i="12"/>
  <c r="K502" i="13" s="1"/>
  <c r="AA502" i="12"/>
  <c r="J502" i="13" s="1"/>
  <c r="Z502" i="12"/>
  <c r="I502" i="13" s="1"/>
  <c r="Y502" i="12"/>
  <c r="H502" i="13" s="1"/>
  <c r="X502" i="12"/>
  <c r="G502" i="13" s="1"/>
  <c r="W502" i="12"/>
  <c r="F502" i="13" s="1"/>
  <c r="V502" i="12"/>
  <c r="E502" i="13" s="1"/>
  <c r="U502" i="12"/>
  <c r="D502" i="13" s="1"/>
  <c r="AG501" i="12"/>
  <c r="P501" i="13" s="1"/>
  <c r="AF501" i="12"/>
  <c r="O501" i="13" s="1"/>
  <c r="AE501" i="12"/>
  <c r="N501" i="13" s="1"/>
  <c r="AD501" i="12"/>
  <c r="M501" i="13" s="1"/>
  <c r="AC501" i="12"/>
  <c r="L501" i="13" s="1"/>
  <c r="AB501" i="12"/>
  <c r="K501" i="13" s="1"/>
  <c r="AA501" i="12"/>
  <c r="J501" i="13" s="1"/>
  <c r="Z501" i="12"/>
  <c r="I501" i="13" s="1"/>
  <c r="Y501" i="12"/>
  <c r="H501" i="13" s="1"/>
  <c r="X501" i="12"/>
  <c r="G501" i="13" s="1"/>
  <c r="W501" i="12"/>
  <c r="F501" i="13" s="1"/>
  <c r="V501" i="12"/>
  <c r="E501" i="13" s="1"/>
  <c r="U501" i="12"/>
  <c r="D501" i="13" s="1"/>
  <c r="AG500" i="12"/>
  <c r="P500" i="13" s="1"/>
  <c r="AF500" i="12"/>
  <c r="O500" i="13" s="1"/>
  <c r="AE500" i="12"/>
  <c r="N500" i="13" s="1"/>
  <c r="AD500" i="12"/>
  <c r="M500" i="13" s="1"/>
  <c r="AC500" i="12"/>
  <c r="L500" i="13" s="1"/>
  <c r="AB500" i="12"/>
  <c r="K500" i="13" s="1"/>
  <c r="AA500" i="12"/>
  <c r="J500" i="13" s="1"/>
  <c r="Z500" i="12"/>
  <c r="I500" i="13" s="1"/>
  <c r="Y500" i="12"/>
  <c r="H500" i="13" s="1"/>
  <c r="X500" i="12"/>
  <c r="G500" i="13" s="1"/>
  <c r="W500" i="12"/>
  <c r="F500" i="13" s="1"/>
  <c r="V500" i="12"/>
  <c r="E500" i="13" s="1"/>
  <c r="U500" i="12"/>
  <c r="D500" i="13" s="1"/>
  <c r="AG499" i="12"/>
  <c r="P499" i="13" s="1"/>
  <c r="AF499" i="12"/>
  <c r="O499" i="13" s="1"/>
  <c r="AE499" i="12"/>
  <c r="N499" i="13" s="1"/>
  <c r="AD499" i="12"/>
  <c r="M499" i="13" s="1"/>
  <c r="AC499" i="12"/>
  <c r="L499" i="13" s="1"/>
  <c r="AB499" i="12"/>
  <c r="K499" i="13" s="1"/>
  <c r="AA499" i="12"/>
  <c r="J499" i="13" s="1"/>
  <c r="Z499" i="12"/>
  <c r="I499" i="13" s="1"/>
  <c r="Y499" i="12"/>
  <c r="H499" i="13" s="1"/>
  <c r="X499" i="12"/>
  <c r="G499" i="13" s="1"/>
  <c r="W499" i="12"/>
  <c r="F499" i="13" s="1"/>
  <c r="V499" i="12"/>
  <c r="E499" i="13" s="1"/>
  <c r="U499" i="12"/>
  <c r="D499" i="13" s="1"/>
  <c r="AG498" i="12"/>
  <c r="P498" i="13" s="1"/>
  <c r="AF498" i="12"/>
  <c r="O498" i="13" s="1"/>
  <c r="AE498" i="12"/>
  <c r="N498" i="13" s="1"/>
  <c r="AD498" i="12"/>
  <c r="M498" i="13" s="1"/>
  <c r="AC498" i="12"/>
  <c r="L498" i="13" s="1"/>
  <c r="AB498" i="12"/>
  <c r="K498" i="13" s="1"/>
  <c r="AA498" i="12"/>
  <c r="J498" i="13" s="1"/>
  <c r="Z498" i="12"/>
  <c r="I498" i="13" s="1"/>
  <c r="Y498" i="12"/>
  <c r="H498" i="13" s="1"/>
  <c r="X498" i="12"/>
  <c r="G498" i="13" s="1"/>
  <c r="W498" i="12"/>
  <c r="F498" i="13" s="1"/>
  <c r="V498" i="12"/>
  <c r="E498" i="13" s="1"/>
  <c r="U498" i="12"/>
  <c r="D498" i="13" s="1"/>
  <c r="AG497" i="12"/>
  <c r="P497" i="13" s="1"/>
  <c r="AF497" i="12"/>
  <c r="O497" i="13" s="1"/>
  <c r="AE497" i="12"/>
  <c r="N497" i="13" s="1"/>
  <c r="AD497" i="12"/>
  <c r="M497" i="13" s="1"/>
  <c r="AC497" i="12"/>
  <c r="L497" i="13" s="1"/>
  <c r="AB497" i="12"/>
  <c r="K497" i="13" s="1"/>
  <c r="AA497" i="12"/>
  <c r="J497" i="13" s="1"/>
  <c r="Z497" i="12"/>
  <c r="I497" i="13" s="1"/>
  <c r="Y497" i="12"/>
  <c r="H497" i="13" s="1"/>
  <c r="X497" i="12"/>
  <c r="G497" i="13" s="1"/>
  <c r="W497" i="12"/>
  <c r="F497" i="13" s="1"/>
  <c r="V497" i="12"/>
  <c r="E497" i="13" s="1"/>
  <c r="U497" i="12"/>
  <c r="D497" i="13" s="1"/>
  <c r="AG496" i="12"/>
  <c r="P496" i="13" s="1"/>
  <c r="AF496" i="12"/>
  <c r="O496" i="13" s="1"/>
  <c r="AE496" i="12"/>
  <c r="N496" i="13" s="1"/>
  <c r="AD496" i="12"/>
  <c r="M496" i="13" s="1"/>
  <c r="AC496" i="12"/>
  <c r="L496" i="13" s="1"/>
  <c r="AB496" i="12"/>
  <c r="K496" i="13" s="1"/>
  <c r="AA496" i="12"/>
  <c r="J496" i="13" s="1"/>
  <c r="Z496" i="12"/>
  <c r="I496" i="13" s="1"/>
  <c r="Y496" i="12"/>
  <c r="H496" i="13" s="1"/>
  <c r="X496" i="12"/>
  <c r="G496" i="13" s="1"/>
  <c r="W496" i="12"/>
  <c r="F496" i="13" s="1"/>
  <c r="V496" i="12"/>
  <c r="E496" i="13" s="1"/>
  <c r="U496" i="12"/>
  <c r="D496" i="13" s="1"/>
  <c r="AG495" i="12"/>
  <c r="P495" i="13" s="1"/>
  <c r="AF495" i="12"/>
  <c r="O495" i="13" s="1"/>
  <c r="AE495" i="12"/>
  <c r="N495" i="13" s="1"/>
  <c r="AD495" i="12"/>
  <c r="M495" i="13" s="1"/>
  <c r="AC495" i="12"/>
  <c r="L495" i="13" s="1"/>
  <c r="AB495" i="12"/>
  <c r="K495" i="13" s="1"/>
  <c r="AA495" i="12"/>
  <c r="J495" i="13" s="1"/>
  <c r="Z495" i="12"/>
  <c r="I495" i="13" s="1"/>
  <c r="Y495" i="12"/>
  <c r="H495" i="13" s="1"/>
  <c r="X495" i="12"/>
  <c r="G495" i="13" s="1"/>
  <c r="W495" i="12"/>
  <c r="F495" i="13" s="1"/>
  <c r="V495" i="12"/>
  <c r="E495" i="13" s="1"/>
  <c r="U495" i="12"/>
  <c r="D495" i="13" s="1"/>
  <c r="AG494" i="12"/>
  <c r="P494" i="13" s="1"/>
  <c r="AF494" i="12"/>
  <c r="O494" i="13" s="1"/>
  <c r="AE494" i="12"/>
  <c r="N494" i="13" s="1"/>
  <c r="AD494" i="12"/>
  <c r="M494" i="13" s="1"/>
  <c r="AC494" i="12"/>
  <c r="L494" i="13" s="1"/>
  <c r="AB494" i="12"/>
  <c r="K494" i="13" s="1"/>
  <c r="AA494" i="12"/>
  <c r="J494" i="13" s="1"/>
  <c r="Z494" i="12"/>
  <c r="I494" i="13" s="1"/>
  <c r="Y494" i="12"/>
  <c r="H494" i="13" s="1"/>
  <c r="X494" i="12"/>
  <c r="G494" i="13" s="1"/>
  <c r="W494" i="12"/>
  <c r="F494" i="13" s="1"/>
  <c r="V494" i="12"/>
  <c r="E494" i="13" s="1"/>
  <c r="U494" i="12"/>
  <c r="D494" i="13" s="1"/>
  <c r="AG493" i="12"/>
  <c r="P493" i="13" s="1"/>
  <c r="AF493" i="12"/>
  <c r="O493" i="13" s="1"/>
  <c r="AE493" i="12"/>
  <c r="N493" i="13" s="1"/>
  <c r="AD493" i="12"/>
  <c r="M493" i="13" s="1"/>
  <c r="AC493" i="12"/>
  <c r="L493" i="13" s="1"/>
  <c r="AB493" i="12"/>
  <c r="K493" i="13" s="1"/>
  <c r="AA493" i="12"/>
  <c r="J493" i="13" s="1"/>
  <c r="Z493" i="12"/>
  <c r="I493" i="13" s="1"/>
  <c r="Y493" i="12"/>
  <c r="H493" i="13" s="1"/>
  <c r="X493" i="12"/>
  <c r="G493" i="13" s="1"/>
  <c r="W493" i="12"/>
  <c r="F493" i="13" s="1"/>
  <c r="V493" i="12"/>
  <c r="E493" i="13" s="1"/>
  <c r="U493" i="12"/>
  <c r="D493" i="13" s="1"/>
  <c r="AG492" i="12"/>
  <c r="P492" i="13" s="1"/>
  <c r="AF492" i="12"/>
  <c r="O492" i="13" s="1"/>
  <c r="AE492" i="12"/>
  <c r="N492" i="13" s="1"/>
  <c r="AD492" i="12"/>
  <c r="M492" i="13" s="1"/>
  <c r="AC492" i="12"/>
  <c r="L492" i="13" s="1"/>
  <c r="AB492" i="12"/>
  <c r="K492" i="13" s="1"/>
  <c r="AA492" i="12"/>
  <c r="J492" i="13" s="1"/>
  <c r="Z492" i="12"/>
  <c r="I492" i="13" s="1"/>
  <c r="Y492" i="12"/>
  <c r="H492" i="13" s="1"/>
  <c r="X492" i="12"/>
  <c r="G492" i="13" s="1"/>
  <c r="W492" i="12"/>
  <c r="F492" i="13" s="1"/>
  <c r="V492" i="12"/>
  <c r="E492" i="13" s="1"/>
  <c r="U492" i="12"/>
  <c r="D492" i="13" s="1"/>
  <c r="AG491" i="12"/>
  <c r="P491" i="13" s="1"/>
  <c r="AF491" i="12"/>
  <c r="O491" i="13" s="1"/>
  <c r="AE491" i="12"/>
  <c r="N491" i="13" s="1"/>
  <c r="AD491" i="12"/>
  <c r="M491" i="13" s="1"/>
  <c r="AC491" i="12"/>
  <c r="L491" i="13" s="1"/>
  <c r="AB491" i="12"/>
  <c r="K491" i="13" s="1"/>
  <c r="AA491" i="12"/>
  <c r="J491" i="13" s="1"/>
  <c r="Z491" i="12"/>
  <c r="I491" i="13" s="1"/>
  <c r="Y491" i="12"/>
  <c r="H491" i="13" s="1"/>
  <c r="X491" i="12"/>
  <c r="G491" i="13" s="1"/>
  <c r="W491" i="12"/>
  <c r="F491" i="13" s="1"/>
  <c r="V491" i="12"/>
  <c r="E491" i="13" s="1"/>
  <c r="U491" i="12"/>
  <c r="D491" i="13" s="1"/>
  <c r="AG490" i="12"/>
  <c r="P490" i="13" s="1"/>
  <c r="AF490" i="12"/>
  <c r="O490" i="13" s="1"/>
  <c r="AE490" i="12"/>
  <c r="N490" i="13" s="1"/>
  <c r="AD490" i="12"/>
  <c r="M490" i="13" s="1"/>
  <c r="AC490" i="12"/>
  <c r="L490" i="13" s="1"/>
  <c r="AB490" i="12"/>
  <c r="K490" i="13" s="1"/>
  <c r="AA490" i="12"/>
  <c r="J490" i="13" s="1"/>
  <c r="Z490" i="12"/>
  <c r="I490" i="13" s="1"/>
  <c r="Y490" i="12"/>
  <c r="H490" i="13" s="1"/>
  <c r="X490" i="12"/>
  <c r="G490" i="13" s="1"/>
  <c r="W490" i="12"/>
  <c r="F490" i="13" s="1"/>
  <c r="V490" i="12"/>
  <c r="E490" i="13" s="1"/>
  <c r="U490" i="12"/>
  <c r="D490" i="13" s="1"/>
  <c r="AG489" i="12"/>
  <c r="P489" i="13" s="1"/>
  <c r="AF489" i="12"/>
  <c r="O489" i="13" s="1"/>
  <c r="AE489" i="12"/>
  <c r="N489" i="13" s="1"/>
  <c r="AD489" i="12"/>
  <c r="M489" i="13" s="1"/>
  <c r="AC489" i="12"/>
  <c r="L489" i="13" s="1"/>
  <c r="AB489" i="12"/>
  <c r="K489" i="13" s="1"/>
  <c r="AA489" i="12"/>
  <c r="J489" i="13" s="1"/>
  <c r="Z489" i="12"/>
  <c r="I489" i="13" s="1"/>
  <c r="Y489" i="12"/>
  <c r="H489" i="13" s="1"/>
  <c r="X489" i="12"/>
  <c r="G489" i="13" s="1"/>
  <c r="W489" i="12"/>
  <c r="F489" i="13" s="1"/>
  <c r="V489" i="12"/>
  <c r="E489" i="13" s="1"/>
  <c r="U489" i="12"/>
  <c r="D489" i="13" s="1"/>
  <c r="AG488" i="12"/>
  <c r="P488" i="13" s="1"/>
  <c r="AF488" i="12"/>
  <c r="O488" i="13" s="1"/>
  <c r="AE488" i="12"/>
  <c r="N488" i="13" s="1"/>
  <c r="AD488" i="12"/>
  <c r="M488" i="13" s="1"/>
  <c r="AC488" i="12"/>
  <c r="L488" i="13" s="1"/>
  <c r="AB488" i="12"/>
  <c r="K488" i="13" s="1"/>
  <c r="AA488" i="12"/>
  <c r="J488" i="13" s="1"/>
  <c r="Z488" i="12"/>
  <c r="I488" i="13" s="1"/>
  <c r="Y488" i="12"/>
  <c r="H488" i="13" s="1"/>
  <c r="X488" i="12"/>
  <c r="G488" i="13" s="1"/>
  <c r="W488" i="12"/>
  <c r="F488" i="13" s="1"/>
  <c r="V488" i="12"/>
  <c r="E488" i="13" s="1"/>
  <c r="U488" i="12"/>
  <c r="D488" i="13" s="1"/>
  <c r="AG487" i="12"/>
  <c r="P487" i="13" s="1"/>
  <c r="AF487" i="12"/>
  <c r="O487" i="13" s="1"/>
  <c r="AE487" i="12"/>
  <c r="N487" i="13" s="1"/>
  <c r="AD487" i="12"/>
  <c r="M487" i="13" s="1"/>
  <c r="AC487" i="12"/>
  <c r="L487" i="13" s="1"/>
  <c r="AB487" i="12"/>
  <c r="K487" i="13" s="1"/>
  <c r="AA487" i="12"/>
  <c r="J487" i="13" s="1"/>
  <c r="Z487" i="12"/>
  <c r="I487" i="13" s="1"/>
  <c r="Y487" i="12"/>
  <c r="H487" i="13" s="1"/>
  <c r="X487" i="12"/>
  <c r="G487" i="13" s="1"/>
  <c r="W487" i="12"/>
  <c r="F487" i="13" s="1"/>
  <c r="V487" i="12"/>
  <c r="E487" i="13" s="1"/>
  <c r="U487" i="12"/>
  <c r="D487" i="13" s="1"/>
  <c r="AG486" i="12"/>
  <c r="P486" i="13" s="1"/>
  <c r="AF486" i="12"/>
  <c r="O486" i="13" s="1"/>
  <c r="AE486" i="12"/>
  <c r="N486" i="13" s="1"/>
  <c r="AD486" i="12"/>
  <c r="M486" i="13" s="1"/>
  <c r="AC486" i="12"/>
  <c r="L486" i="13" s="1"/>
  <c r="AB486" i="12"/>
  <c r="K486" i="13" s="1"/>
  <c r="AA486" i="12"/>
  <c r="J486" i="13" s="1"/>
  <c r="Z486" i="12"/>
  <c r="I486" i="13" s="1"/>
  <c r="Y486" i="12"/>
  <c r="H486" i="13" s="1"/>
  <c r="X486" i="12"/>
  <c r="G486" i="13" s="1"/>
  <c r="W486" i="12"/>
  <c r="F486" i="13" s="1"/>
  <c r="V486" i="12"/>
  <c r="E486" i="13" s="1"/>
  <c r="U486" i="12"/>
  <c r="D486" i="13" s="1"/>
  <c r="AG485" i="12"/>
  <c r="P485" i="13" s="1"/>
  <c r="AF485" i="12"/>
  <c r="O485" i="13" s="1"/>
  <c r="AE485" i="12"/>
  <c r="N485" i="13" s="1"/>
  <c r="AD485" i="12"/>
  <c r="M485" i="13" s="1"/>
  <c r="AC485" i="12"/>
  <c r="L485" i="13" s="1"/>
  <c r="AB485" i="12"/>
  <c r="K485" i="13" s="1"/>
  <c r="AA485" i="12"/>
  <c r="J485" i="13" s="1"/>
  <c r="Z485" i="12"/>
  <c r="I485" i="13" s="1"/>
  <c r="Y485" i="12"/>
  <c r="H485" i="13" s="1"/>
  <c r="X485" i="12"/>
  <c r="G485" i="13" s="1"/>
  <c r="W485" i="12"/>
  <c r="F485" i="13" s="1"/>
  <c r="V485" i="12"/>
  <c r="E485" i="13" s="1"/>
  <c r="U485" i="12"/>
  <c r="D485" i="13" s="1"/>
  <c r="AG484" i="12"/>
  <c r="P484" i="13" s="1"/>
  <c r="AF484" i="12"/>
  <c r="O484" i="13" s="1"/>
  <c r="AE484" i="12"/>
  <c r="N484" i="13" s="1"/>
  <c r="AD484" i="12"/>
  <c r="M484" i="13" s="1"/>
  <c r="AC484" i="12"/>
  <c r="L484" i="13" s="1"/>
  <c r="AB484" i="12"/>
  <c r="K484" i="13" s="1"/>
  <c r="AA484" i="12"/>
  <c r="J484" i="13" s="1"/>
  <c r="Z484" i="12"/>
  <c r="I484" i="13" s="1"/>
  <c r="Y484" i="12"/>
  <c r="H484" i="13" s="1"/>
  <c r="X484" i="12"/>
  <c r="G484" i="13" s="1"/>
  <c r="W484" i="12"/>
  <c r="F484" i="13" s="1"/>
  <c r="V484" i="12"/>
  <c r="E484" i="13" s="1"/>
  <c r="U484" i="12"/>
  <c r="D484" i="13" s="1"/>
  <c r="AG483" i="12"/>
  <c r="P483" i="13" s="1"/>
  <c r="AF483" i="12"/>
  <c r="O483" i="13" s="1"/>
  <c r="AE483" i="12"/>
  <c r="N483" i="13" s="1"/>
  <c r="AD483" i="12"/>
  <c r="M483" i="13" s="1"/>
  <c r="AC483" i="12"/>
  <c r="L483" i="13" s="1"/>
  <c r="AB483" i="12"/>
  <c r="K483" i="13" s="1"/>
  <c r="AA483" i="12"/>
  <c r="J483" i="13" s="1"/>
  <c r="Z483" i="12"/>
  <c r="I483" i="13" s="1"/>
  <c r="Y483" i="12"/>
  <c r="H483" i="13" s="1"/>
  <c r="X483" i="12"/>
  <c r="G483" i="13" s="1"/>
  <c r="W483" i="12"/>
  <c r="F483" i="13" s="1"/>
  <c r="V483" i="12"/>
  <c r="E483" i="13" s="1"/>
  <c r="U483" i="12"/>
  <c r="D483" i="13" s="1"/>
  <c r="AG482" i="12"/>
  <c r="P482" i="13" s="1"/>
  <c r="AF482" i="12"/>
  <c r="O482" i="13" s="1"/>
  <c r="AE482" i="12"/>
  <c r="N482" i="13" s="1"/>
  <c r="AD482" i="12"/>
  <c r="M482" i="13" s="1"/>
  <c r="AC482" i="12"/>
  <c r="L482" i="13" s="1"/>
  <c r="AB482" i="12"/>
  <c r="K482" i="13" s="1"/>
  <c r="AA482" i="12"/>
  <c r="J482" i="13" s="1"/>
  <c r="Z482" i="12"/>
  <c r="I482" i="13" s="1"/>
  <c r="Y482" i="12"/>
  <c r="H482" i="13" s="1"/>
  <c r="X482" i="12"/>
  <c r="G482" i="13" s="1"/>
  <c r="W482" i="12"/>
  <c r="F482" i="13" s="1"/>
  <c r="V482" i="12"/>
  <c r="E482" i="13" s="1"/>
  <c r="U482" i="12"/>
  <c r="D482" i="13" s="1"/>
  <c r="AG481" i="12"/>
  <c r="P481" i="13" s="1"/>
  <c r="AF481" i="12"/>
  <c r="O481" i="13" s="1"/>
  <c r="AE481" i="12"/>
  <c r="N481" i="13" s="1"/>
  <c r="AD481" i="12"/>
  <c r="M481" i="13" s="1"/>
  <c r="AC481" i="12"/>
  <c r="L481" i="13" s="1"/>
  <c r="AB481" i="12"/>
  <c r="K481" i="13" s="1"/>
  <c r="AA481" i="12"/>
  <c r="J481" i="13" s="1"/>
  <c r="Z481" i="12"/>
  <c r="I481" i="13" s="1"/>
  <c r="Y481" i="12"/>
  <c r="H481" i="13" s="1"/>
  <c r="X481" i="12"/>
  <c r="G481" i="13" s="1"/>
  <c r="W481" i="12"/>
  <c r="F481" i="13" s="1"/>
  <c r="V481" i="12"/>
  <c r="E481" i="13" s="1"/>
  <c r="U481" i="12"/>
  <c r="D481" i="13" s="1"/>
  <c r="AG480" i="12"/>
  <c r="P480" i="13" s="1"/>
  <c r="AF480" i="12"/>
  <c r="O480" i="13" s="1"/>
  <c r="AE480" i="12"/>
  <c r="N480" i="13" s="1"/>
  <c r="AD480" i="12"/>
  <c r="M480" i="13" s="1"/>
  <c r="AC480" i="12"/>
  <c r="L480" i="13" s="1"/>
  <c r="AB480" i="12"/>
  <c r="K480" i="13" s="1"/>
  <c r="AA480" i="12"/>
  <c r="J480" i="13" s="1"/>
  <c r="Z480" i="12"/>
  <c r="I480" i="13" s="1"/>
  <c r="Y480" i="12"/>
  <c r="H480" i="13" s="1"/>
  <c r="X480" i="12"/>
  <c r="G480" i="13" s="1"/>
  <c r="W480" i="12"/>
  <c r="F480" i="13" s="1"/>
  <c r="V480" i="12"/>
  <c r="E480" i="13" s="1"/>
  <c r="U480" i="12"/>
  <c r="D480" i="13" s="1"/>
  <c r="AG479" i="12"/>
  <c r="P479" i="13" s="1"/>
  <c r="AF479" i="12"/>
  <c r="O479" i="13" s="1"/>
  <c r="AE479" i="12"/>
  <c r="N479" i="13" s="1"/>
  <c r="AD479" i="12"/>
  <c r="M479" i="13" s="1"/>
  <c r="AC479" i="12"/>
  <c r="L479" i="13" s="1"/>
  <c r="AB479" i="12"/>
  <c r="K479" i="13" s="1"/>
  <c r="AA479" i="12"/>
  <c r="J479" i="13" s="1"/>
  <c r="Z479" i="12"/>
  <c r="I479" i="13" s="1"/>
  <c r="Y479" i="12"/>
  <c r="H479" i="13" s="1"/>
  <c r="X479" i="12"/>
  <c r="G479" i="13" s="1"/>
  <c r="W479" i="12"/>
  <c r="F479" i="13" s="1"/>
  <c r="V479" i="12"/>
  <c r="E479" i="13" s="1"/>
  <c r="U479" i="12"/>
  <c r="D479" i="13" s="1"/>
  <c r="AG478" i="12"/>
  <c r="P478" i="13" s="1"/>
  <c r="AF478" i="12"/>
  <c r="O478" i="13" s="1"/>
  <c r="AE478" i="12"/>
  <c r="N478" i="13" s="1"/>
  <c r="AD478" i="12"/>
  <c r="M478" i="13" s="1"/>
  <c r="AC478" i="12"/>
  <c r="L478" i="13" s="1"/>
  <c r="AB478" i="12"/>
  <c r="K478" i="13" s="1"/>
  <c r="AA478" i="12"/>
  <c r="J478" i="13" s="1"/>
  <c r="Z478" i="12"/>
  <c r="I478" i="13" s="1"/>
  <c r="Y478" i="12"/>
  <c r="H478" i="13" s="1"/>
  <c r="X478" i="12"/>
  <c r="G478" i="13" s="1"/>
  <c r="W478" i="12"/>
  <c r="F478" i="13" s="1"/>
  <c r="V478" i="12"/>
  <c r="E478" i="13" s="1"/>
  <c r="U478" i="12"/>
  <c r="D478" i="13" s="1"/>
  <c r="AG477" i="12"/>
  <c r="P477" i="13" s="1"/>
  <c r="AF477" i="12"/>
  <c r="O477" i="13" s="1"/>
  <c r="AE477" i="12"/>
  <c r="N477" i="13" s="1"/>
  <c r="AD477" i="12"/>
  <c r="M477" i="13" s="1"/>
  <c r="AC477" i="12"/>
  <c r="L477" i="13" s="1"/>
  <c r="AB477" i="12"/>
  <c r="K477" i="13" s="1"/>
  <c r="AA477" i="12"/>
  <c r="J477" i="13" s="1"/>
  <c r="Z477" i="12"/>
  <c r="I477" i="13" s="1"/>
  <c r="Y477" i="12"/>
  <c r="H477" i="13" s="1"/>
  <c r="X477" i="12"/>
  <c r="G477" i="13" s="1"/>
  <c r="W477" i="12"/>
  <c r="F477" i="13" s="1"/>
  <c r="V477" i="12"/>
  <c r="E477" i="13" s="1"/>
  <c r="U477" i="12"/>
  <c r="D477" i="13" s="1"/>
  <c r="AG476" i="12"/>
  <c r="P476" i="13" s="1"/>
  <c r="AF476" i="12"/>
  <c r="O476" i="13" s="1"/>
  <c r="AE476" i="12"/>
  <c r="N476" i="13" s="1"/>
  <c r="AD476" i="12"/>
  <c r="M476" i="13" s="1"/>
  <c r="AC476" i="12"/>
  <c r="L476" i="13" s="1"/>
  <c r="AB476" i="12"/>
  <c r="K476" i="13" s="1"/>
  <c r="AA476" i="12"/>
  <c r="J476" i="13" s="1"/>
  <c r="Z476" i="12"/>
  <c r="I476" i="13" s="1"/>
  <c r="Y476" i="12"/>
  <c r="H476" i="13" s="1"/>
  <c r="X476" i="12"/>
  <c r="G476" i="13" s="1"/>
  <c r="W476" i="12"/>
  <c r="F476" i="13" s="1"/>
  <c r="V476" i="12"/>
  <c r="E476" i="13" s="1"/>
  <c r="U476" i="12"/>
  <c r="D476" i="13" s="1"/>
  <c r="AG475" i="12"/>
  <c r="P475" i="13" s="1"/>
  <c r="AF475" i="12"/>
  <c r="O475" i="13" s="1"/>
  <c r="AE475" i="12"/>
  <c r="N475" i="13" s="1"/>
  <c r="AD475" i="12"/>
  <c r="M475" i="13" s="1"/>
  <c r="AC475" i="12"/>
  <c r="L475" i="13" s="1"/>
  <c r="AB475" i="12"/>
  <c r="K475" i="13" s="1"/>
  <c r="AA475" i="12"/>
  <c r="J475" i="13" s="1"/>
  <c r="Z475" i="12"/>
  <c r="I475" i="13" s="1"/>
  <c r="Y475" i="12"/>
  <c r="H475" i="13" s="1"/>
  <c r="X475" i="12"/>
  <c r="G475" i="13" s="1"/>
  <c r="W475" i="12"/>
  <c r="F475" i="13" s="1"/>
  <c r="V475" i="12"/>
  <c r="E475" i="13" s="1"/>
  <c r="U475" i="12"/>
  <c r="D475" i="13" s="1"/>
  <c r="AG474" i="12"/>
  <c r="P474" i="13" s="1"/>
  <c r="AF474" i="12"/>
  <c r="O474" i="13" s="1"/>
  <c r="AE474" i="12"/>
  <c r="N474" i="13" s="1"/>
  <c r="AD474" i="12"/>
  <c r="M474" i="13" s="1"/>
  <c r="AC474" i="12"/>
  <c r="L474" i="13" s="1"/>
  <c r="AB474" i="12"/>
  <c r="K474" i="13" s="1"/>
  <c r="AA474" i="12"/>
  <c r="J474" i="13" s="1"/>
  <c r="Z474" i="12"/>
  <c r="I474" i="13" s="1"/>
  <c r="Y474" i="12"/>
  <c r="H474" i="13" s="1"/>
  <c r="X474" i="12"/>
  <c r="G474" i="13" s="1"/>
  <c r="W474" i="12"/>
  <c r="F474" i="13" s="1"/>
  <c r="V474" i="12"/>
  <c r="E474" i="13" s="1"/>
  <c r="U474" i="12"/>
  <c r="D474" i="13" s="1"/>
  <c r="AG473" i="12"/>
  <c r="P473" i="13" s="1"/>
  <c r="AF473" i="12"/>
  <c r="O473" i="13" s="1"/>
  <c r="AE473" i="12"/>
  <c r="N473" i="13" s="1"/>
  <c r="AD473" i="12"/>
  <c r="M473" i="13" s="1"/>
  <c r="AC473" i="12"/>
  <c r="L473" i="13" s="1"/>
  <c r="AB473" i="12"/>
  <c r="K473" i="13" s="1"/>
  <c r="AA473" i="12"/>
  <c r="J473" i="13" s="1"/>
  <c r="Z473" i="12"/>
  <c r="I473" i="13" s="1"/>
  <c r="Y473" i="12"/>
  <c r="H473" i="13" s="1"/>
  <c r="X473" i="12"/>
  <c r="G473" i="13" s="1"/>
  <c r="W473" i="12"/>
  <c r="F473" i="13" s="1"/>
  <c r="V473" i="12"/>
  <c r="E473" i="13" s="1"/>
  <c r="U473" i="12"/>
  <c r="D473" i="13" s="1"/>
  <c r="AG472" i="12"/>
  <c r="P472" i="13" s="1"/>
  <c r="AF472" i="12"/>
  <c r="O472" i="13" s="1"/>
  <c r="AE472" i="12"/>
  <c r="N472" i="13" s="1"/>
  <c r="AD472" i="12"/>
  <c r="M472" i="13" s="1"/>
  <c r="AC472" i="12"/>
  <c r="L472" i="13" s="1"/>
  <c r="AB472" i="12"/>
  <c r="K472" i="13" s="1"/>
  <c r="AA472" i="12"/>
  <c r="J472" i="13" s="1"/>
  <c r="Z472" i="12"/>
  <c r="I472" i="13" s="1"/>
  <c r="Y472" i="12"/>
  <c r="H472" i="13" s="1"/>
  <c r="X472" i="12"/>
  <c r="G472" i="13" s="1"/>
  <c r="W472" i="12"/>
  <c r="F472" i="13" s="1"/>
  <c r="V472" i="12"/>
  <c r="E472" i="13" s="1"/>
  <c r="U472" i="12"/>
  <c r="D472" i="13" s="1"/>
  <c r="AG471" i="12"/>
  <c r="P471" i="13" s="1"/>
  <c r="AF471" i="12"/>
  <c r="O471" i="13" s="1"/>
  <c r="AE471" i="12"/>
  <c r="N471" i="13" s="1"/>
  <c r="AD471" i="12"/>
  <c r="M471" i="13" s="1"/>
  <c r="AC471" i="12"/>
  <c r="L471" i="13" s="1"/>
  <c r="AB471" i="12"/>
  <c r="K471" i="13" s="1"/>
  <c r="AA471" i="12"/>
  <c r="J471" i="13" s="1"/>
  <c r="Z471" i="12"/>
  <c r="I471" i="13" s="1"/>
  <c r="Y471" i="12"/>
  <c r="H471" i="13" s="1"/>
  <c r="X471" i="12"/>
  <c r="G471" i="13" s="1"/>
  <c r="W471" i="12"/>
  <c r="F471" i="13" s="1"/>
  <c r="V471" i="12"/>
  <c r="E471" i="13" s="1"/>
  <c r="U471" i="12"/>
  <c r="D471" i="13" s="1"/>
  <c r="AG470" i="12"/>
  <c r="P470" i="13" s="1"/>
  <c r="AF470" i="12"/>
  <c r="O470" i="13" s="1"/>
  <c r="AE470" i="12"/>
  <c r="N470" i="13" s="1"/>
  <c r="AD470" i="12"/>
  <c r="M470" i="13" s="1"/>
  <c r="AC470" i="12"/>
  <c r="L470" i="13" s="1"/>
  <c r="AB470" i="12"/>
  <c r="K470" i="13" s="1"/>
  <c r="AA470" i="12"/>
  <c r="J470" i="13" s="1"/>
  <c r="Z470" i="12"/>
  <c r="I470" i="13" s="1"/>
  <c r="Y470" i="12"/>
  <c r="H470" i="13" s="1"/>
  <c r="X470" i="12"/>
  <c r="G470" i="13" s="1"/>
  <c r="W470" i="12"/>
  <c r="F470" i="13" s="1"/>
  <c r="V470" i="12"/>
  <c r="E470" i="13" s="1"/>
  <c r="U470" i="12"/>
  <c r="D470" i="13" s="1"/>
  <c r="AG469" i="12"/>
  <c r="P469" i="13" s="1"/>
  <c r="AF469" i="12"/>
  <c r="O469" i="13" s="1"/>
  <c r="AE469" i="12"/>
  <c r="N469" i="13" s="1"/>
  <c r="AD469" i="12"/>
  <c r="M469" i="13" s="1"/>
  <c r="AC469" i="12"/>
  <c r="L469" i="13" s="1"/>
  <c r="AB469" i="12"/>
  <c r="K469" i="13" s="1"/>
  <c r="AA469" i="12"/>
  <c r="J469" i="13" s="1"/>
  <c r="Z469" i="12"/>
  <c r="I469" i="13" s="1"/>
  <c r="Y469" i="12"/>
  <c r="H469" i="13" s="1"/>
  <c r="X469" i="12"/>
  <c r="G469" i="13" s="1"/>
  <c r="W469" i="12"/>
  <c r="F469" i="13" s="1"/>
  <c r="V469" i="12"/>
  <c r="E469" i="13" s="1"/>
  <c r="U469" i="12"/>
  <c r="D469" i="13" s="1"/>
  <c r="AG468" i="12"/>
  <c r="P468" i="13" s="1"/>
  <c r="AF468" i="12"/>
  <c r="O468" i="13" s="1"/>
  <c r="AE468" i="12"/>
  <c r="N468" i="13" s="1"/>
  <c r="AD468" i="12"/>
  <c r="M468" i="13" s="1"/>
  <c r="AC468" i="12"/>
  <c r="L468" i="13" s="1"/>
  <c r="AB468" i="12"/>
  <c r="K468" i="13" s="1"/>
  <c r="AA468" i="12"/>
  <c r="J468" i="13" s="1"/>
  <c r="Z468" i="12"/>
  <c r="I468" i="13" s="1"/>
  <c r="Y468" i="12"/>
  <c r="H468" i="13" s="1"/>
  <c r="X468" i="12"/>
  <c r="G468" i="13" s="1"/>
  <c r="W468" i="12"/>
  <c r="F468" i="13" s="1"/>
  <c r="V468" i="12"/>
  <c r="E468" i="13" s="1"/>
  <c r="U468" i="12"/>
  <c r="D468" i="13" s="1"/>
  <c r="AG467" i="12"/>
  <c r="P467" i="13" s="1"/>
  <c r="AF467" i="12"/>
  <c r="O467" i="13" s="1"/>
  <c r="AE467" i="12"/>
  <c r="N467" i="13" s="1"/>
  <c r="AD467" i="12"/>
  <c r="M467" i="13" s="1"/>
  <c r="AC467" i="12"/>
  <c r="L467" i="13" s="1"/>
  <c r="AB467" i="12"/>
  <c r="K467" i="13" s="1"/>
  <c r="AA467" i="12"/>
  <c r="J467" i="13" s="1"/>
  <c r="Z467" i="12"/>
  <c r="I467" i="13" s="1"/>
  <c r="Y467" i="12"/>
  <c r="H467" i="13" s="1"/>
  <c r="X467" i="12"/>
  <c r="G467" i="13" s="1"/>
  <c r="W467" i="12"/>
  <c r="F467" i="13" s="1"/>
  <c r="V467" i="12"/>
  <c r="E467" i="13" s="1"/>
  <c r="U467" i="12"/>
  <c r="D467" i="13" s="1"/>
  <c r="AG466" i="12"/>
  <c r="P466" i="13" s="1"/>
  <c r="AF466" i="12"/>
  <c r="O466" i="13" s="1"/>
  <c r="AE466" i="12"/>
  <c r="N466" i="13" s="1"/>
  <c r="AD466" i="12"/>
  <c r="M466" i="13" s="1"/>
  <c r="AC466" i="12"/>
  <c r="L466" i="13" s="1"/>
  <c r="AB466" i="12"/>
  <c r="K466" i="13" s="1"/>
  <c r="AA466" i="12"/>
  <c r="J466" i="13" s="1"/>
  <c r="Z466" i="12"/>
  <c r="I466" i="13" s="1"/>
  <c r="Y466" i="12"/>
  <c r="H466" i="13" s="1"/>
  <c r="X466" i="12"/>
  <c r="G466" i="13" s="1"/>
  <c r="W466" i="12"/>
  <c r="F466" i="13" s="1"/>
  <c r="V466" i="12"/>
  <c r="E466" i="13" s="1"/>
  <c r="U466" i="12"/>
  <c r="D466" i="13" s="1"/>
  <c r="AG465" i="12"/>
  <c r="P465" i="13" s="1"/>
  <c r="AF465" i="12"/>
  <c r="O465" i="13" s="1"/>
  <c r="AE465" i="12"/>
  <c r="N465" i="13" s="1"/>
  <c r="AD465" i="12"/>
  <c r="M465" i="13" s="1"/>
  <c r="AC465" i="12"/>
  <c r="L465" i="13" s="1"/>
  <c r="AB465" i="12"/>
  <c r="K465" i="13" s="1"/>
  <c r="AA465" i="12"/>
  <c r="J465" i="13" s="1"/>
  <c r="Z465" i="12"/>
  <c r="I465" i="13" s="1"/>
  <c r="Y465" i="12"/>
  <c r="H465" i="13" s="1"/>
  <c r="X465" i="12"/>
  <c r="G465" i="13" s="1"/>
  <c r="W465" i="12"/>
  <c r="F465" i="13" s="1"/>
  <c r="V465" i="12"/>
  <c r="E465" i="13" s="1"/>
  <c r="U465" i="12"/>
  <c r="D465" i="13" s="1"/>
  <c r="AG464" i="12"/>
  <c r="P464" i="13" s="1"/>
  <c r="AF464" i="12"/>
  <c r="O464" i="13" s="1"/>
  <c r="AE464" i="12"/>
  <c r="N464" i="13" s="1"/>
  <c r="AD464" i="12"/>
  <c r="M464" i="13" s="1"/>
  <c r="AC464" i="12"/>
  <c r="L464" i="13" s="1"/>
  <c r="AB464" i="12"/>
  <c r="K464" i="13" s="1"/>
  <c r="AA464" i="12"/>
  <c r="J464" i="13" s="1"/>
  <c r="Z464" i="12"/>
  <c r="I464" i="13" s="1"/>
  <c r="Y464" i="12"/>
  <c r="H464" i="13" s="1"/>
  <c r="X464" i="12"/>
  <c r="G464" i="13" s="1"/>
  <c r="W464" i="12"/>
  <c r="F464" i="13" s="1"/>
  <c r="V464" i="12"/>
  <c r="E464" i="13" s="1"/>
  <c r="U464" i="12"/>
  <c r="D464" i="13" s="1"/>
  <c r="AG463" i="12"/>
  <c r="P463" i="13" s="1"/>
  <c r="AF463" i="12"/>
  <c r="O463" i="13" s="1"/>
  <c r="AE463" i="12"/>
  <c r="N463" i="13" s="1"/>
  <c r="AD463" i="12"/>
  <c r="M463" i="13" s="1"/>
  <c r="AC463" i="12"/>
  <c r="L463" i="13" s="1"/>
  <c r="AB463" i="12"/>
  <c r="K463" i="13" s="1"/>
  <c r="AA463" i="12"/>
  <c r="J463" i="13" s="1"/>
  <c r="Z463" i="12"/>
  <c r="I463" i="13" s="1"/>
  <c r="Y463" i="12"/>
  <c r="H463" i="13" s="1"/>
  <c r="X463" i="12"/>
  <c r="G463" i="13" s="1"/>
  <c r="W463" i="12"/>
  <c r="F463" i="13" s="1"/>
  <c r="V463" i="12"/>
  <c r="E463" i="13" s="1"/>
  <c r="U463" i="12"/>
  <c r="D463" i="13" s="1"/>
  <c r="AG462" i="12"/>
  <c r="P462" i="13" s="1"/>
  <c r="AF462" i="12"/>
  <c r="O462" i="13" s="1"/>
  <c r="AE462" i="12"/>
  <c r="N462" i="13" s="1"/>
  <c r="AD462" i="12"/>
  <c r="M462" i="13" s="1"/>
  <c r="AC462" i="12"/>
  <c r="L462" i="13" s="1"/>
  <c r="AB462" i="12"/>
  <c r="K462" i="13" s="1"/>
  <c r="AA462" i="12"/>
  <c r="J462" i="13" s="1"/>
  <c r="Z462" i="12"/>
  <c r="I462" i="13" s="1"/>
  <c r="Y462" i="12"/>
  <c r="H462" i="13" s="1"/>
  <c r="X462" i="12"/>
  <c r="G462" i="13" s="1"/>
  <c r="W462" i="12"/>
  <c r="F462" i="13" s="1"/>
  <c r="V462" i="12"/>
  <c r="E462" i="13" s="1"/>
  <c r="U462" i="12"/>
  <c r="D462" i="13" s="1"/>
  <c r="AG461" i="12"/>
  <c r="P461" i="13" s="1"/>
  <c r="AF461" i="12"/>
  <c r="O461" i="13" s="1"/>
  <c r="AE461" i="12"/>
  <c r="N461" i="13" s="1"/>
  <c r="AD461" i="12"/>
  <c r="M461" i="13" s="1"/>
  <c r="AC461" i="12"/>
  <c r="L461" i="13" s="1"/>
  <c r="AB461" i="12"/>
  <c r="K461" i="13" s="1"/>
  <c r="AA461" i="12"/>
  <c r="J461" i="13" s="1"/>
  <c r="Z461" i="12"/>
  <c r="I461" i="13" s="1"/>
  <c r="Y461" i="12"/>
  <c r="H461" i="13" s="1"/>
  <c r="X461" i="12"/>
  <c r="G461" i="13" s="1"/>
  <c r="W461" i="12"/>
  <c r="F461" i="13" s="1"/>
  <c r="V461" i="12"/>
  <c r="E461" i="13" s="1"/>
  <c r="U461" i="12"/>
  <c r="D461" i="13" s="1"/>
  <c r="AG460" i="12"/>
  <c r="P460" i="13" s="1"/>
  <c r="AF460" i="12"/>
  <c r="O460" i="13" s="1"/>
  <c r="AE460" i="12"/>
  <c r="N460" i="13" s="1"/>
  <c r="AD460" i="12"/>
  <c r="M460" i="13" s="1"/>
  <c r="AC460" i="12"/>
  <c r="L460" i="13" s="1"/>
  <c r="AB460" i="12"/>
  <c r="K460" i="13" s="1"/>
  <c r="AA460" i="12"/>
  <c r="J460" i="13" s="1"/>
  <c r="Z460" i="12"/>
  <c r="I460" i="13" s="1"/>
  <c r="Y460" i="12"/>
  <c r="H460" i="13" s="1"/>
  <c r="X460" i="12"/>
  <c r="G460" i="13" s="1"/>
  <c r="W460" i="12"/>
  <c r="F460" i="13" s="1"/>
  <c r="V460" i="12"/>
  <c r="E460" i="13" s="1"/>
  <c r="U460" i="12"/>
  <c r="D460" i="13" s="1"/>
  <c r="AG459" i="12"/>
  <c r="P459" i="13" s="1"/>
  <c r="AF459" i="12"/>
  <c r="O459" i="13" s="1"/>
  <c r="AE459" i="12"/>
  <c r="N459" i="13" s="1"/>
  <c r="AD459" i="12"/>
  <c r="M459" i="13" s="1"/>
  <c r="AC459" i="12"/>
  <c r="L459" i="13" s="1"/>
  <c r="AB459" i="12"/>
  <c r="K459" i="13" s="1"/>
  <c r="AA459" i="12"/>
  <c r="J459" i="13" s="1"/>
  <c r="Z459" i="12"/>
  <c r="I459" i="13" s="1"/>
  <c r="Y459" i="12"/>
  <c r="H459" i="13" s="1"/>
  <c r="X459" i="12"/>
  <c r="G459" i="13" s="1"/>
  <c r="W459" i="12"/>
  <c r="F459" i="13" s="1"/>
  <c r="V459" i="12"/>
  <c r="E459" i="13" s="1"/>
  <c r="U459" i="12"/>
  <c r="D459" i="13" s="1"/>
  <c r="AG458" i="12"/>
  <c r="P458" i="13" s="1"/>
  <c r="AF458" i="12"/>
  <c r="O458" i="13" s="1"/>
  <c r="AE458" i="12"/>
  <c r="N458" i="13" s="1"/>
  <c r="AD458" i="12"/>
  <c r="M458" i="13" s="1"/>
  <c r="AC458" i="12"/>
  <c r="L458" i="13" s="1"/>
  <c r="AB458" i="12"/>
  <c r="K458" i="13" s="1"/>
  <c r="AA458" i="12"/>
  <c r="J458" i="13" s="1"/>
  <c r="Z458" i="12"/>
  <c r="I458" i="13" s="1"/>
  <c r="Y458" i="12"/>
  <c r="H458" i="13" s="1"/>
  <c r="X458" i="12"/>
  <c r="G458" i="13" s="1"/>
  <c r="W458" i="12"/>
  <c r="F458" i="13" s="1"/>
  <c r="V458" i="12"/>
  <c r="E458" i="13" s="1"/>
  <c r="U458" i="12"/>
  <c r="D458" i="13" s="1"/>
  <c r="AG457" i="12"/>
  <c r="P457" i="13" s="1"/>
  <c r="AF457" i="12"/>
  <c r="O457" i="13" s="1"/>
  <c r="AE457" i="12"/>
  <c r="N457" i="13" s="1"/>
  <c r="AD457" i="12"/>
  <c r="M457" i="13" s="1"/>
  <c r="AC457" i="12"/>
  <c r="L457" i="13" s="1"/>
  <c r="AB457" i="12"/>
  <c r="K457" i="13" s="1"/>
  <c r="AA457" i="12"/>
  <c r="J457" i="13" s="1"/>
  <c r="Z457" i="12"/>
  <c r="I457" i="13" s="1"/>
  <c r="Y457" i="12"/>
  <c r="H457" i="13" s="1"/>
  <c r="X457" i="12"/>
  <c r="G457" i="13" s="1"/>
  <c r="W457" i="12"/>
  <c r="F457" i="13" s="1"/>
  <c r="V457" i="12"/>
  <c r="E457" i="13" s="1"/>
  <c r="U457" i="12"/>
  <c r="D457" i="13" s="1"/>
  <c r="AG456" i="12"/>
  <c r="P456" i="13" s="1"/>
  <c r="AF456" i="12"/>
  <c r="O456" i="13" s="1"/>
  <c r="AE456" i="12"/>
  <c r="N456" i="13" s="1"/>
  <c r="AD456" i="12"/>
  <c r="M456" i="13" s="1"/>
  <c r="AC456" i="12"/>
  <c r="L456" i="13" s="1"/>
  <c r="AB456" i="12"/>
  <c r="K456" i="13" s="1"/>
  <c r="AA456" i="12"/>
  <c r="J456" i="13" s="1"/>
  <c r="Z456" i="12"/>
  <c r="I456" i="13" s="1"/>
  <c r="Y456" i="12"/>
  <c r="H456" i="13" s="1"/>
  <c r="X456" i="12"/>
  <c r="G456" i="13" s="1"/>
  <c r="W456" i="12"/>
  <c r="F456" i="13" s="1"/>
  <c r="V456" i="12"/>
  <c r="E456" i="13" s="1"/>
  <c r="U456" i="12"/>
  <c r="D456" i="13" s="1"/>
  <c r="AG455" i="12"/>
  <c r="P455" i="13" s="1"/>
  <c r="AF455" i="12"/>
  <c r="O455" i="13" s="1"/>
  <c r="AE455" i="12"/>
  <c r="N455" i="13" s="1"/>
  <c r="AD455" i="12"/>
  <c r="M455" i="13" s="1"/>
  <c r="AC455" i="12"/>
  <c r="L455" i="13" s="1"/>
  <c r="AB455" i="12"/>
  <c r="K455" i="13" s="1"/>
  <c r="AA455" i="12"/>
  <c r="J455" i="13" s="1"/>
  <c r="Z455" i="12"/>
  <c r="I455" i="13" s="1"/>
  <c r="Y455" i="12"/>
  <c r="H455" i="13" s="1"/>
  <c r="X455" i="12"/>
  <c r="G455" i="13" s="1"/>
  <c r="W455" i="12"/>
  <c r="F455" i="13" s="1"/>
  <c r="V455" i="12"/>
  <c r="E455" i="13" s="1"/>
  <c r="U455" i="12"/>
  <c r="D455" i="13" s="1"/>
  <c r="AG454" i="12"/>
  <c r="P454" i="13" s="1"/>
  <c r="AF454" i="12"/>
  <c r="O454" i="13" s="1"/>
  <c r="AE454" i="12"/>
  <c r="N454" i="13" s="1"/>
  <c r="AD454" i="12"/>
  <c r="M454" i="13" s="1"/>
  <c r="AC454" i="12"/>
  <c r="L454" i="13" s="1"/>
  <c r="AB454" i="12"/>
  <c r="K454" i="13" s="1"/>
  <c r="AA454" i="12"/>
  <c r="J454" i="13" s="1"/>
  <c r="Z454" i="12"/>
  <c r="I454" i="13" s="1"/>
  <c r="Y454" i="12"/>
  <c r="H454" i="13" s="1"/>
  <c r="X454" i="12"/>
  <c r="G454" i="13" s="1"/>
  <c r="W454" i="12"/>
  <c r="F454" i="13" s="1"/>
  <c r="V454" i="12"/>
  <c r="E454" i="13" s="1"/>
  <c r="U454" i="12"/>
  <c r="D454" i="13" s="1"/>
  <c r="AG453" i="12"/>
  <c r="P453" i="13" s="1"/>
  <c r="AF453" i="12"/>
  <c r="O453" i="13" s="1"/>
  <c r="AE453" i="12"/>
  <c r="N453" i="13" s="1"/>
  <c r="AD453" i="12"/>
  <c r="M453" i="13" s="1"/>
  <c r="AC453" i="12"/>
  <c r="L453" i="13" s="1"/>
  <c r="AB453" i="12"/>
  <c r="K453" i="13" s="1"/>
  <c r="AA453" i="12"/>
  <c r="J453" i="13" s="1"/>
  <c r="Z453" i="12"/>
  <c r="I453" i="13" s="1"/>
  <c r="Y453" i="12"/>
  <c r="H453" i="13" s="1"/>
  <c r="X453" i="12"/>
  <c r="G453" i="13" s="1"/>
  <c r="W453" i="12"/>
  <c r="F453" i="13" s="1"/>
  <c r="V453" i="12"/>
  <c r="E453" i="13" s="1"/>
  <c r="U453" i="12"/>
  <c r="D453" i="13" s="1"/>
  <c r="AG452" i="12"/>
  <c r="P452" i="13" s="1"/>
  <c r="AF452" i="12"/>
  <c r="O452" i="13" s="1"/>
  <c r="AE452" i="12"/>
  <c r="N452" i="13" s="1"/>
  <c r="AD452" i="12"/>
  <c r="M452" i="13" s="1"/>
  <c r="AC452" i="12"/>
  <c r="L452" i="13" s="1"/>
  <c r="AB452" i="12"/>
  <c r="K452" i="13" s="1"/>
  <c r="AA452" i="12"/>
  <c r="J452" i="13" s="1"/>
  <c r="Z452" i="12"/>
  <c r="I452" i="13" s="1"/>
  <c r="Y452" i="12"/>
  <c r="H452" i="13" s="1"/>
  <c r="X452" i="12"/>
  <c r="G452" i="13" s="1"/>
  <c r="W452" i="12"/>
  <c r="F452" i="13" s="1"/>
  <c r="V452" i="12"/>
  <c r="E452" i="13" s="1"/>
  <c r="U452" i="12"/>
  <c r="D452" i="13" s="1"/>
  <c r="AG451" i="12"/>
  <c r="P451" i="13" s="1"/>
  <c r="AF451" i="12"/>
  <c r="O451" i="13" s="1"/>
  <c r="AE451" i="12"/>
  <c r="N451" i="13" s="1"/>
  <c r="AD451" i="12"/>
  <c r="M451" i="13" s="1"/>
  <c r="AC451" i="12"/>
  <c r="L451" i="13" s="1"/>
  <c r="AB451" i="12"/>
  <c r="K451" i="13" s="1"/>
  <c r="AA451" i="12"/>
  <c r="J451" i="13" s="1"/>
  <c r="Z451" i="12"/>
  <c r="I451" i="13" s="1"/>
  <c r="Y451" i="12"/>
  <c r="H451" i="13" s="1"/>
  <c r="X451" i="12"/>
  <c r="G451" i="13" s="1"/>
  <c r="W451" i="12"/>
  <c r="F451" i="13" s="1"/>
  <c r="V451" i="12"/>
  <c r="E451" i="13" s="1"/>
  <c r="U451" i="12"/>
  <c r="D451" i="13" s="1"/>
  <c r="AG450" i="12"/>
  <c r="P450" i="13" s="1"/>
  <c r="AF450" i="12"/>
  <c r="O450" i="13" s="1"/>
  <c r="AE450" i="12"/>
  <c r="N450" i="13" s="1"/>
  <c r="AD450" i="12"/>
  <c r="M450" i="13" s="1"/>
  <c r="AC450" i="12"/>
  <c r="L450" i="13" s="1"/>
  <c r="AB450" i="12"/>
  <c r="K450" i="13" s="1"/>
  <c r="AA450" i="12"/>
  <c r="J450" i="13" s="1"/>
  <c r="Z450" i="12"/>
  <c r="I450" i="13" s="1"/>
  <c r="Y450" i="12"/>
  <c r="H450" i="13" s="1"/>
  <c r="X450" i="12"/>
  <c r="G450" i="13" s="1"/>
  <c r="W450" i="12"/>
  <c r="F450" i="13" s="1"/>
  <c r="V450" i="12"/>
  <c r="E450" i="13" s="1"/>
  <c r="U450" i="12"/>
  <c r="D450" i="13" s="1"/>
  <c r="AG449" i="12"/>
  <c r="P449" i="13" s="1"/>
  <c r="AF449" i="12"/>
  <c r="O449" i="13" s="1"/>
  <c r="AE449" i="12"/>
  <c r="N449" i="13" s="1"/>
  <c r="AD449" i="12"/>
  <c r="M449" i="13" s="1"/>
  <c r="AC449" i="12"/>
  <c r="L449" i="13" s="1"/>
  <c r="AB449" i="12"/>
  <c r="K449" i="13" s="1"/>
  <c r="AA449" i="12"/>
  <c r="J449" i="13" s="1"/>
  <c r="Z449" i="12"/>
  <c r="I449" i="13" s="1"/>
  <c r="Y449" i="12"/>
  <c r="H449" i="13" s="1"/>
  <c r="X449" i="12"/>
  <c r="G449" i="13" s="1"/>
  <c r="W449" i="12"/>
  <c r="F449" i="13" s="1"/>
  <c r="V449" i="12"/>
  <c r="E449" i="13" s="1"/>
  <c r="U449" i="12"/>
  <c r="D449" i="13" s="1"/>
  <c r="AG448" i="12"/>
  <c r="P448" i="13" s="1"/>
  <c r="AF448" i="12"/>
  <c r="O448" i="13" s="1"/>
  <c r="AE448" i="12"/>
  <c r="N448" i="13" s="1"/>
  <c r="AD448" i="12"/>
  <c r="M448" i="13" s="1"/>
  <c r="AC448" i="12"/>
  <c r="L448" i="13" s="1"/>
  <c r="AB448" i="12"/>
  <c r="K448" i="13" s="1"/>
  <c r="AA448" i="12"/>
  <c r="J448" i="13" s="1"/>
  <c r="Z448" i="12"/>
  <c r="I448" i="13" s="1"/>
  <c r="Y448" i="12"/>
  <c r="H448" i="13" s="1"/>
  <c r="X448" i="12"/>
  <c r="G448" i="13" s="1"/>
  <c r="W448" i="12"/>
  <c r="F448" i="13" s="1"/>
  <c r="V448" i="12"/>
  <c r="E448" i="13" s="1"/>
  <c r="U448" i="12"/>
  <c r="D448" i="13" s="1"/>
  <c r="AG447" i="12"/>
  <c r="P447" i="13" s="1"/>
  <c r="AF447" i="12"/>
  <c r="O447" i="13" s="1"/>
  <c r="AE447" i="12"/>
  <c r="N447" i="13" s="1"/>
  <c r="AD447" i="12"/>
  <c r="M447" i="13" s="1"/>
  <c r="AC447" i="12"/>
  <c r="L447" i="13" s="1"/>
  <c r="AB447" i="12"/>
  <c r="K447" i="13" s="1"/>
  <c r="AA447" i="12"/>
  <c r="J447" i="13" s="1"/>
  <c r="Z447" i="12"/>
  <c r="I447" i="13" s="1"/>
  <c r="Y447" i="12"/>
  <c r="H447" i="13" s="1"/>
  <c r="X447" i="12"/>
  <c r="G447" i="13" s="1"/>
  <c r="W447" i="12"/>
  <c r="F447" i="13" s="1"/>
  <c r="V447" i="12"/>
  <c r="E447" i="13" s="1"/>
  <c r="U447" i="12"/>
  <c r="D447" i="13" s="1"/>
  <c r="AG446" i="12"/>
  <c r="P446" i="13" s="1"/>
  <c r="AF446" i="12"/>
  <c r="O446" i="13" s="1"/>
  <c r="AE446" i="12"/>
  <c r="N446" i="13" s="1"/>
  <c r="AD446" i="12"/>
  <c r="M446" i="13" s="1"/>
  <c r="AC446" i="12"/>
  <c r="L446" i="13" s="1"/>
  <c r="AB446" i="12"/>
  <c r="K446" i="13" s="1"/>
  <c r="AA446" i="12"/>
  <c r="J446" i="13" s="1"/>
  <c r="Z446" i="12"/>
  <c r="I446" i="13" s="1"/>
  <c r="Y446" i="12"/>
  <c r="H446" i="13" s="1"/>
  <c r="X446" i="12"/>
  <c r="G446" i="13" s="1"/>
  <c r="W446" i="12"/>
  <c r="F446" i="13" s="1"/>
  <c r="V446" i="12"/>
  <c r="E446" i="13" s="1"/>
  <c r="U446" i="12"/>
  <c r="D446" i="13" s="1"/>
  <c r="AG445" i="12"/>
  <c r="P445" i="13" s="1"/>
  <c r="AF445" i="12"/>
  <c r="O445" i="13" s="1"/>
  <c r="AE445" i="12"/>
  <c r="N445" i="13" s="1"/>
  <c r="AD445" i="12"/>
  <c r="M445" i="13" s="1"/>
  <c r="AC445" i="12"/>
  <c r="L445" i="13" s="1"/>
  <c r="AB445" i="12"/>
  <c r="K445" i="13" s="1"/>
  <c r="AA445" i="12"/>
  <c r="J445" i="13" s="1"/>
  <c r="Z445" i="12"/>
  <c r="I445" i="13" s="1"/>
  <c r="Y445" i="12"/>
  <c r="H445" i="13" s="1"/>
  <c r="X445" i="12"/>
  <c r="G445" i="13" s="1"/>
  <c r="W445" i="12"/>
  <c r="F445" i="13" s="1"/>
  <c r="V445" i="12"/>
  <c r="E445" i="13" s="1"/>
  <c r="U445" i="12"/>
  <c r="D445" i="13" s="1"/>
  <c r="AG444" i="12"/>
  <c r="P444" i="13" s="1"/>
  <c r="AF444" i="12"/>
  <c r="O444" i="13" s="1"/>
  <c r="AE444" i="12"/>
  <c r="N444" i="13" s="1"/>
  <c r="AD444" i="12"/>
  <c r="M444" i="13" s="1"/>
  <c r="AC444" i="12"/>
  <c r="L444" i="13" s="1"/>
  <c r="AB444" i="12"/>
  <c r="K444" i="13" s="1"/>
  <c r="AA444" i="12"/>
  <c r="J444" i="13" s="1"/>
  <c r="Z444" i="12"/>
  <c r="I444" i="13" s="1"/>
  <c r="Y444" i="12"/>
  <c r="H444" i="13" s="1"/>
  <c r="X444" i="12"/>
  <c r="G444" i="13" s="1"/>
  <c r="W444" i="12"/>
  <c r="F444" i="13" s="1"/>
  <c r="V444" i="12"/>
  <c r="E444" i="13" s="1"/>
  <c r="U444" i="12"/>
  <c r="D444" i="13" s="1"/>
  <c r="AG443" i="12"/>
  <c r="P443" i="13" s="1"/>
  <c r="AF443" i="12"/>
  <c r="O443" i="13" s="1"/>
  <c r="AE443" i="12"/>
  <c r="N443" i="13" s="1"/>
  <c r="AD443" i="12"/>
  <c r="M443" i="13" s="1"/>
  <c r="AC443" i="12"/>
  <c r="L443" i="13" s="1"/>
  <c r="AB443" i="12"/>
  <c r="K443" i="13" s="1"/>
  <c r="AA443" i="12"/>
  <c r="J443" i="13" s="1"/>
  <c r="Z443" i="12"/>
  <c r="I443" i="13" s="1"/>
  <c r="Y443" i="12"/>
  <c r="H443" i="13" s="1"/>
  <c r="X443" i="12"/>
  <c r="G443" i="13" s="1"/>
  <c r="W443" i="12"/>
  <c r="F443" i="13" s="1"/>
  <c r="V443" i="12"/>
  <c r="E443" i="13" s="1"/>
  <c r="U443" i="12"/>
  <c r="D443" i="13" s="1"/>
  <c r="AG442" i="12"/>
  <c r="P442" i="13" s="1"/>
  <c r="AF442" i="12"/>
  <c r="O442" i="13" s="1"/>
  <c r="AE442" i="12"/>
  <c r="N442" i="13" s="1"/>
  <c r="AD442" i="12"/>
  <c r="M442" i="13" s="1"/>
  <c r="AC442" i="12"/>
  <c r="L442" i="13" s="1"/>
  <c r="AB442" i="12"/>
  <c r="K442" i="13" s="1"/>
  <c r="AA442" i="12"/>
  <c r="J442" i="13" s="1"/>
  <c r="Z442" i="12"/>
  <c r="I442" i="13" s="1"/>
  <c r="Y442" i="12"/>
  <c r="H442" i="13" s="1"/>
  <c r="X442" i="12"/>
  <c r="G442" i="13" s="1"/>
  <c r="W442" i="12"/>
  <c r="F442" i="13" s="1"/>
  <c r="V442" i="12"/>
  <c r="E442" i="13" s="1"/>
  <c r="U442" i="12"/>
  <c r="D442" i="13" s="1"/>
  <c r="AG441" i="12"/>
  <c r="P441" i="13" s="1"/>
  <c r="AF441" i="12"/>
  <c r="O441" i="13" s="1"/>
  <c r="AE441" i="12"/>
  <c r="N441" i="13" s="1"/>
  <c r="AD441" i="12"/>
  <c r="M441" i="13" s="1"/>
  <c r="AC441" i="12"/>
  <c r="L441" i="13" s="1"/>
  <c r="AB441" i="12"/>
  <c r="K441" i="13" s="1"/>
  <c r="AA441" i="12"/>
  <c r="J441" i="13" s="1"/>
  <c r="Z441" i="12"/>
  <c r="I441" i="13" s="1"/>
  <c r="Y441" i="12"/>
  <c r="H441" i="13" s="1"/>
  <c r="X441" i="12"/>
  <c r="G441" i="13" s="1"/>
  <c r="W441" i="12"/>
  <c r="F441" i="13" s="1"/>
  <c r="V441" i="12"/>
  <c r="E441" i="13" s="1"/>
  <c r="U441" i="12"/>
  <c r="D441" i="13" s="1"/>
  <c r="AG440" i="12"/>
  <c r="P440" i="13" s="1"/>
  <c r="AF440" i="12"/>
  <c r="O440" i="13" s="1"/>
  <c r="AE440" i="12"/>
  <c r="N440" i="13" s="1"/>
  <c r="AD440" i="12"/>
  <c r="M440" i="13" s="1"/>
  <c r="AC440" i="12"/>
  <c r="L440" i="13" s="1"/>
  <c r="AB440" i="12"/>
  <c r="K440" i="13" s="1"/>
  <c r="AA440" i="12"/>
  <c r="J440" i="13" s="1"/>
  <c r="Z440" i="12"/>
  <c r="I440" i="13" s="1"/>
  <c r="Y440" i="12"/>
  <c r="H440" i="13" s="1"/>
  <c r="X440" i="12"/>
  <c r="G440" i="13" s="1"/>
  <c r="W440" i="12"/>
  <c r="F440" i="13" s="1"/>
  <c r="V440" i="12"/>
  <c r="E440" i="13" s="1"/>
  <c r="U440" i="12"/>
  <c r="D440" i="13" s="1"/>
  <c r="AG439" i="12"/>
  <c r="P439" i="13" s="1"/>
  <c r="AF439" i="12"/>
  <c r="O439" i="13" s="1"/>
  <c r="AE439" i="12"/>
  <c r="N439" i="13" s="1"/>
  <c r="AD439" i="12"/>
  <c r="M439" i="13" s="1"/>
  <c r="AC439" i="12"/>
  <c r="L439" i="13" s="1"/>
  <c r="AB439" i="12"/>
  <c r="K439" i="13" s="1"/>
  <c r="AA439" i="12"/>
  <c r="J439" i="13" s="1"/>
  <c r="Z439" i="12"/>
  <c r="I439" i="13" s="1"/>
  <c r="Y439" i="12"/>
  <c r="H439" i="13" s="1"/>
  <c r="X439" i="12"/>
  <c r="G439" i="13" s="1"/>
  <c r="W439" i="12"/>
  <c r="F439" i="13" s="1"/>
  <c r="V439" i="12"/>
  <c r="E439" i="13" s="1"/>
  <c r="U439" i="12"/>
  <c r="D439" i="13" s="1"/>
  <c r="AG438" i="12"/>
  <c r="P438" i="13" s="1"/>
  <c r="AF438" i="12"/>
  <c r="O438" i="13" s="1"/>
  <c r="AE438" i="12"/>
  <c r="N438" i="13" s="1"/>
  <c r="AD438" i="12"/>
  <c r="M438" i="13" s="1"/>
  <c r="AC438" i="12"/>
  <c r="L438" i="13" s="1"/>
  <c r="AB438" i="12"/>
  <c r="K438" i="13" s="1"/>
  <c r="AA438" i="12"/>
  <c r="J438" i="13" s="1"/>
  <c r="Z438" i="12"/>
  <c r="I438" i="13" s="1"/>
  <c r="Y438" i="12"/>
  <c r="H438" i="13" s="1"/>
  <c r="X438" i="12"/>
  <c r="G438" i="13" s="1"/>
  <c r="W438" i="12"/>
  <c r="F438" i="13" s="1"/>
  <c r="V438" i="12"/>
  <c r="E438" i="13" s="1"/>
  <c r="U438" i="12"/>
  <c r="D438" i="13" s="1"/>
  <c r="AG437" i="12"/>
  <c r="P437" i="13" s="1"/>
  <c r="AF437" i="12"/>
  <c r="O437" i="13" s="1"/>
  <c r="AE437" i="12"/>
  <c r="N437" i="13" s="1"/>
  <c r="AD437" i="12"/>
  <c r="M437" i="13" s="1"/>
  <c r="AC437" i="12"/>
  <c r="L437" i="13" s="1"/>
  <c r="AB437" i="12"/>
  <c r="K437" i="13" s="1"/>
  <c r="AA437" i="12"/>
  <c r="J437" i="13" s="1"/>
  <c r="Z437" i="12"/>
  <c r="I437" i="13" s="1"/>
  <c r="Y437" i="12"/>
  <c r="H437" i="13" s="1"/>
  <c r="X437" i="12"/>
  <c r="G437" i="13" s="1"/>
  <c r="W437" i="12"/>
  <c r="F437" i="13" s="1"/>
  <c r="V437" i="12"/>
  <c r="E437" i="13" s="1"/>
  <c r="U437" i="12"/>
  <c r="D437" i="13" s="1"/>
  <c r="AG436" i="12"/>
  <c r="P436" i="13" s="1"/>
  <c r="AF436" i="12"/>
  <c r="O436" i="13" s="1"/>
  <c r="AE436" i="12"/>
  <c r="N436" i="13" s="1"/>
  <c r="AD436" i="12"/>
  <c r="M436" i="13" s="1"/>
  <c r="AC436" i="12"/>
  <c r="L436" i="13" s="1"/>
  <c r="AB436" i="12"/>
  <c r="K436" i="13" s="1"/>
  <c r="AA436" i="12"/>
  <c r="J436" i="13" s="1"/>
  <c r="Z436" i="12"/>
  <c r="I436" i="13" s="1"/>
  <c r="Y436" i="12"/>
  <c r="H436" i="13" s="1"/>
  <c r="X436" i="12"/>
  <c r="G436" i="13" s="1"/>
  <c r="W436" i="12"/>
  <c r="F436" i="13" s="1"/>
  <c r="V436" i="12"/>
  <c r="E436" i="13" s="1"/>
  <c r="U436" i="12"/>
  <c r="D436" i="13" s="1"/>
  <c r="AG435" i="12"/>
  <c r="P435" i="13" s="1"/>
  <c r="AF435" i="12"/>
  <c r="O435" i="13" s="1"/>
  <c r="AE435" i="12"/>
  <c r="N435" i="13" s="1"/>
  <c r="AD435" i="12"/>
  <c r="M435" i="13" s="1"/>
  <c r="AC435" i="12"/>
  <c r="L435" i="13" s="1"/>
  <c r="AB435" i="12"/>
  <c r="K435" i="13" s="1"/>
  <c r="AA435" i="12"/>
  <c r="J435" i="13" s="1"/>
  <c r="Z435" i="12"/>
  <c r="I435" i="13" s="1"/>
  <c r="Y435" i="12"/>
  <c r="H435" i="13" s="1"/>
  <c r="X435" i="12"/>
  <c r="G435" i="13" s="1"/>
  <c r="W435" i="12"/>
  <c r="F435" i="13" s="1"/>
  <c r="V435" i="12"/>
  <c r="E435" i="13" s="1"/>
  <c r="U435" i="12"/>
  <c r="D435" i="13" s="1"/>
  <c r="AG434" i="12"/>
  <c r="P434" i="13" s="1"/>
  <c r="AF434" i="12"/>
  <c r="O434" i="13" s="1"/>
  <c r="AE434" i="12"/>
  <c r="N434" i="13" s="1"/>
  <c r="AD434" i="12"/>
  <c r="M434" i="13" s="1"/>
  <c r="AC434" i="12"/>
  <c r="L434" i="13" s="1"/>
  <c r="AB434" i="12"/>
  <c r="K434" i="13" s="1"/>
  <c r="AA434" i="12"/>
  <c r="J434" i="13" s="1"/>
  <c r="Z434" i="12"/>
  <c r="I434" i="13" s="1"/>
  <c r="Y434" i="12"/>
  <c r="H434" i="13" s="1"/>
  <c r="X434" i="12"/>
  <c r="G434" i="13" s="1"/>
  <c r="W434" i="12"/>
  <c r="F434" i="13" s="1"/>
  <c r="V434" i="12"/>
  <c r="E434" i="13" s="1"/>
  <c r="U434" i="12"/>
  <c r="D434" i="13" s="1"/>
  <c r="AG433" i="12"/>
  <c r="P433" i="13" s="1"/>
  <c r="AF433" i="12"/>
  <c r="O433" i="13" s="1"/>
  <c r="AE433" i="12"/>
  <c r="N433" i="13" s="1"/>
  <c r="AD433" i="12"/>
  <c r="M433" i="13" s="1"/>
  <c r="AC433" i="12"/>
  <c r="L433" i="13" s="1"/>
  <c r="AB433" i="12"/>
  <c r="K433" i="13" s="1"/>
  <c r="AA433" i="12"/>
  <c r="J433" i="13" s="1"/>
  <c r="Z433" i="12"/>
  <c r="I433" i="13" s="1"/>
  <c r="Y433" i="12"/>
  <c r="H433" i="13" s="1"/>
  <c r="X433" i="12"/>
  <c r="G433" i="13" s="1"/>
  <c r="W433" i="12"/>
  <c r="F433" i="13" s="1"/>
  <c r="V433" i="12"/>
  <c r="E433" i="13" s="1"/>
  <c r="U433" i="12"/>
  <c r="D433" i="13" s="1"/>
  <c r="AG432" i="12"/>
  <c r="P432" i="13" s="1"/>
  <c r="AF432" i="12"/>
  <c r="O432" i="13" s="1"/>
  <c r="AE432" i="12"/>
  <c r="N432" i="13" s="1"/>
  <c r="AD432" i="12"/>
  <c r="M432" i="13" s="1"/>
  <c r="AC432" i="12"/>
  <c r="L432" i="13" s="1"/>
  <c r="AB432" i="12"/>
  <c r="K432" i="13" s="1"/>
  <c r="AA432" i="12"/>
  <c r="J432" i="13" s="1"/>
  <c r="Z432" i="12"/>
  <c r="I432" i="13" s="1"/>
  <c r="Y432" i="12"/>
  <c r="H432" i="13" s="1"/>
  <c r="X432" i="12"/>
  <c r="G432" i="13" s="1"/>
  <c r="W432" i="12"/>
  <c r="F432" i="13" s="1"/>
  <c r="V432" i="12"/>
  <c r="E432" i="13" s="1"/>
  <c r="U432" i="12"/>
  <c r="D432" i="13" s="1"/>
  <c r="AG431" i="12"/>
  <c r="P431" i="13" s="1"/>
  <c r="AF431" i="12"/>
  <c r="O431" i="13" s="1"/>
  <c r="AE431" i="12"/>
  <c r="N431" i="13" s="1"/>
  <c r="AD431" i="12"/>
  <c r="M431" i="13" s="1"/>
  <c r="AC431" i="12"/>
  <c r="L431" i="13" s="1"/>
  <c r="AB431" i="12"/>
  <c r="K431" i="13" s="1"/>
  <c r="AA431" i="12"/>
  <c r="J431" i="13" s="1"/>
  <c r="Z431" i="12"/>
  <c r="I431" i="13" s="1"/>
  <c r="Y431" i="12"/>
  <c r="H431" i="13" s="1"/>
  <c r="X431" i="12"/>
  <c r="G431" i="13" s="1"/>
  <c r="W431" i="12"/>
  <c r="F431" i="13" s="1"/>
  <c r="V431" i="12"/>
  <c r="E431" i="13" s="1"/>
  <c r="U431" i="12"/>
  <c r="D431" i="13" s="1"/>
  <c r="AG430" i="12"/>
  <c r="P430" i="13" s="1"/>
  <c r="AF430" i="12"/>
  <c r="O430" i="13" s="1"/>
  <c r="AE430" i="12"/>
  <c r="N430" i="13" s="1"/>
  <c r="AD430" i="12"/>
  <c r="M430" i="13" s="1"/>
  <c r="AC430" i="12"/>
  <c r="L430" i="13" s="1"/>
  <c r="AB430" i="12"/>
  <c r="K430" i="13" s="1"/>
  <c r="AA430" i="12"/>
  <c r="J430" i="13" s="1"/>
  <c r="Z430" i="12"/>
  <c r="I430" i="13" s="1"/>
  <c r="Y430" i="12"/>
  <c r="H430" i="13" s="1"/>
  <c r="X430" i="12"/>
  <c r="G430" i="13" s="1"/>
  <c r="W430" i="12"/>
  <c r="F430" i="13" s="1"/>
  <c r="V430" i="12"/>
  <c r="E430" i="13" s="1"/>
  <c r="U430" i="12"/>
  <c r="D430" i="13" s="1"/>
  <c r="AG429" i="12"/>
  <c r="P429" i="13" s="1"/>
  <c r="AF429" i="12"/>
  <c r="O429" i="13" s="1"/>
  <c r="AE429" i="12"/>
  <c r="N429" i="13" s="1"/>
  <c r="AD429" i="12"/>
  <c r="M429" i="13" s="1"/>
  <c r="AC429" i="12"/>
  <c r="L429" i="13" s="1"/>
  <c r="AB429" i="12"/>
  <c r="K429" i="13" s="1"/>
  <c r="AA429" i="12"/>
  <c r="J429" i="13" s="1"/>
  <c r="Z429" i="12"/>
  <c r="I429" i="13" s="1"/>
  <c r="Y429" i="12"/>
  <c r="H429" i="13" s="1"/>
  <c r="X429" i="12"/>
  <c r="G429" i="13" s="1"/>
  <c r="W429" i="12"/>
  <c r="F429" i="13" s="1"/>
  <c r="V429" i="12"/>
  <c r="E429" i="13" s="1"/>
  <c r="U429" i="12"/>
  <c r="D429" i="13" s="1"/>
  <c r="AG428" i="12"/>
  <c r="P428" i="13" s="1"/>
  <c r="AF428" i="12"/>
  <c r="O428" i="13" s="1"/>
  <c r="AE428" i="12"/>
  <c r="N428" i="13" s="1"/>
  <c r="AD428" i="12"/>
  <c r="M428" i="13" s="1"/>
  <c r="AC428" i="12"/>
  <c r="L428" i="13" s="1"/>
  <c r="AB428" i="12"/>
  <c r="K428" i="13" s="1"/>
  <c r="AA428" i="12"/>
  <c r="J428" i="13" s="1"/>
  <c r="Z428" i="12"/>
  <c r="I428" i="13" s="1"/>
  <c r="Y428" i="12"/>
  <c r="H428" i="13" s="1"/>
  <c r="X428" i="12"/>
  <c r="G428" i="13" s="1"/>
  <c r="W428" i="12"/>
  <c r="F428" i="13" s="1"/>
  <c r="V428" i="12"/>
  <c r="E428" i="13" s="1"/>
  <c r="U428" i="12"/>
  <c r="D428" i="13" s="1"/>
  <c r="AG427" i="12"/>
  <c r="P427" i="13" s="1"/>
  <c r="AF427" i="12"/>
  <c r="O427" i="13" s="1"/>
  <c r="AE427" i="12"/>
  <c r="N427" i="13" s="1"/>
  <c r="AD427" i="12"/>
  <c r="M427" i="13" s="1"/>
  <c r="AC427" i="12"/>
  <c r="L427" i="13" s="1"/>
  <c r="AB427" i="12"/>
  <c r="K427" i="13" s="1"/>
  <c r="AA427" i="12"/>
  <c r="J427" i="13" s="1"/>
  <c r="Z427" i="12"/>
  <c r="I427" i="13" s="1"/>
  <c r="Y427" i="12"/>
  <c r="H427" i="13" s="1"/>
  <c r="X427" i="12"/>
  <c r="G427" i="13" s="1"/>
  <c r="W427" i="12"/>
  <c r="F427" i="13" s="1"/>
  <c r="V427" i="12"/>
  <c r="E427" i="13" s="1"/>
  <c r="U427" i="12"/>
  <c r="D427" i="13" s="1"/>
  <c r="AG426" i="12"/>
  <c r="P426" i="13" s="1"/>
  <c r="AF426" i="12"/>
  <c r="O426" i="13" s="1"/>
  <c r="AE426" i="12"/>
  <c r="N426" i="13" s="1"/>
  <c r="AD426" i="12"/>
  <c r="M426" i="13" s="1"/>
  <c r="AC426" i="12"/>
  <c r="L426" i="13" s="1"/>
  <c r="AB426" i="12"/>
  <c r="K426" i="13" s="1"/>
  <c r="AA426" i="12"/>
  <c r="J426" i="13" s="1"/>
  <c r="Z426" i="12"/>
  <c r="I426" i="13" s="1"/>
  <c r="Y426" i="12"/>
  <c r="H426" i="13" s="1"/>
  <c r="X426" i="12"/>
  <c r="G426" i="13" s="1"/>
  <c r="W426" i="12"/>
  <c r="F426" i="13" s="1"/>
  <c r="V426" i="12"/>
  <c r="E426" i="13" s="1"/>
  <c r="U426" i="12"/>
  <c r="D426" i="13" s="1"/>
  <c r="AG425" i="12"/>
  <c r="P425" i="13" s="1"/>
  <c r="AF425" i="12"/>
  <c r="O425" i="13" s="1"/>
  <c r="AE425" i="12"/>
  <c r="N425" i="13" s="1"/>
  <c r="AD425" i="12"/>
  <c r="M425" i="13" s="1"/>
  <c r="AC425" i="12"/>
  <c r="L425" i="13" s="1"/>
  <c r="AB425" i="12"/>
  <c r="K425" i="13" s="1"/>
  <c r="AA425" i="12"/>
  <c r="J425" i="13" s="1"/>
  <c r="Z425" i="12"/>
  <c r="I425" i="13" s="1"/>
  <c r="Y425" i="12"/>
  <c r="H425" i="13" s="1"/>
  <c r="X425" i="12"/>
  <c r="G425" i="13" s="1"/>
  <c r="W425" i="12"/>
  <c r="F425" i="13" s="1"/>
  <c r="V425" i="12"/>
  <c r="E425" i="13" s="1"/>
  <c r="U425" i="12"/>
  <c r="D425" i="13" s="1"/>
  <c r="AG424" i="12"/>
  <c r="P424" i="13" s="1"/>
  <c r="AF424" i="12"/>
  <c r="O424" i="13" s="1"/>
  <c r="AE424" i="12"/>
  <c r="N424" i="13" s="1"/>
  <c r="AD424" i="12"/>
  <c r="M424" i="13" s="1"/>
  <c r="AC424" i="12"/>
  <c r="L424" i="13" s="1"/>
  <c r="AB424" i="12"/>
  <c r="K424" i="13" s="1"/>
  <c r="AA424" i="12"/>
  <c r="J424" i="13" s="1"/>
  <c r="Z424" i="12"/>
  <c r="I424" i="13" s="1"/>
  <c r="Y424" i="12"/>
  <c r="H424" i="13" s="1"/>
  <c r="X424" i="12"/>
  <c r="G424" i="13" s="1"/>
  <c r="W424" i="12"/>
  <c r="F424" i="13" s="1"/>
  <c r="V424" i="12"/>
  <c r="E424" i="13" s="1"/>
  <c r="U424" i="12"/>
  <c r="D424" i="13" s="1"/>
  <c r="AG423" i="12"/>
  <c r="P423" i="13" s="1"/>
  <c r="AF423" i="12"/>
  <c r="O423" i="13" s="1"/>
  <c r="AE423" i="12"/>
  <c r="N423" i="13" s="1"/>
  <c r="AD423" i="12"/>
  <c r="M423" i="13" s="1"/>
  <c r="AC423" i="12"/>
  <c r="L423" i="13" s="1"/>
  <c r="AB423" i="12"/>
  <c r="K423" i="13" s="1"/>
  <c r="AA423" i="12"/>
  <c r="J423" i="13" s="1"/>
  <c r="Z423" i="12"/>
  <c r="I423" i="13" s="1"/>
  <c r="Y423" i="12"/>
  <c r="H423" i="13" s="1"/>
  <c r="X423" i="12"/>
  <c r="G423" i="13" s="1"/>
  <c r="W423" i="12"/>
  <c r="F423" i="13" s="1"/>
  <c r="V423" i="12"/>
  <c r="E423" i="13" s="1"/>
  <c r="U423" i="12"/>
  <c r="D423" i="13" s="1"/>
  <c r="AG422" i="12"/>
  <c r="P422" i="13" s="1"/>
  <c r="AF422" i="12"/>
  <c r="O422" i="13" s="1"/>
  <c r="AE422" i="12"/>
  <c r="N422" i="13" s="1"/>
  <c r="AD422" i="12"/>
  <c r="M422" i="13" s="1"/>
  <c r="AC422" i="12"/>
  <c r="L422" i="13" s="1"/>
  <c r="AB422" i="12"/>
  <c r="K422" i="13" s="1"/>
  <c r="AA422" i="12"/>
  <c r="J422" i="13" s="1"/>
  <c r="Z422" i="12"/>
  <c r="I422" i="13" s="1"/>
  <c r="Y422" i="12"/>
  <c r="H422" i="13" s="1"/>
  <c r="X422" i="12"/>
  <c r="G422" i="13" s="1"/>
  <c r="W422" i="12"/>
  <c r="F422" i="13" s="1"/>
  <c r="V422" i="12"/>
  <c r="E422" i="13" s="1"/>
  <c r="U422" i="12"/>
  <c r="D422" i="13" s="1"/>
  <c r="AG421" i="12"/>
  <c r="P421" i="13" s="1"/>
  <c r="AF421" i="12"/>
  <c r="O421" i="13" s="1"/>
  <c r="AE421" i="12"/>
  <c r="N421" i="13" s="1"/>
  <c r="AD421" i="12"/>
  <c r="M421" i="13" s="1"/>
  <c r="AC421" i="12"/>
  <c r="L421" i="13" s="1"/>
  <c r="AB421" i="12"/>
  <c r="K421" i="13" s="1"/>
  <c r="AA421" i="12"/>
  <c r="J421" i="13" s="1"/>
  <c r="Z421" i="12"/>
  <c r="I421" i="13" s="1"/>
  <c r="Y421" i="12"/>
  <c r="H421" i="13" s="1"/>
  <c r="X421" i="12"/>
  <c r="G421" i="13" s="1"/>
  <c r="W421" i="12"/>
  <c r="F421" i="13" s="1"/>
  <c r="V421" i="12"/>
  <c r="E421" i="13" s="1"/>
  <c r="U421" i="12"/>
  <c r="D421" i="13" s="1"/>
  <c r="AG420" i="12"/>
  <c r="P420" i="13" s="1"/>
  <c r="AF420" i="12"/>
  <c r="O420" i="13" s="1"/>
  <c r="AE420" i="12"/>
  <c r="N420" i="13" s="1"/>
  <c r="AD420" i="12"/>
  <c r="M420" i="13" s="1"/>
  <c r="AC420" i="12"/>
  <c r="L420" i="13" s="1"/>
  <c r="AB420" i="12"/>
  <c r="K420" i="13" s="1"/>
  <c r="AA420" i="12"/>
  <c r="J420" i="13" s="1"/>
  <c r="Z420" i="12"/>
  <c r="I420" i="13" s="1"/>
  <c r="Y420" i="12"/>
  <c r="H420" i="13" s="1"/>
  <c r="X420" i="12"/>
  <c r="G420" i="13" s="1"/>
  <c r="W420" i="12"/>
  <c r="F420" i="13" s="1"/>
  <c r="V420" i="12"/>
  <c r="E420" i="13" s="1"/>
  <c r="U420" i="12"/>
  <c r="D420" i="13" s="1"/>
  <c r="AG419" i="12"/>
  <c r="P419" i="13" s="1"/>
  <c r="AF419" i="12"/>
  <c r="O419" i="13" s="1"/>
  <c r="AE419" i="12"/>
  <c r="N419" i="13" s="1"/>
  <c r="AD419" i="12"/>
  <c r="M419" i="13" s="1"/>
  <c r="AC419" i="12"/>
  <c r="L419" i="13" s="1"/>
  <c r="AB419" i="12"/>
  <c r="K419" i="13" s="1"/>
  <c r="AA419" i="12"/>
  <c r="J419" i="13" s="1"/>
  <c r="Z419" i="12"/>
  <c r="I419" i="13" s="1"/>
  <c r="Y419" i="12"/>
  <c r="H419" i="13" s="1"/>
  <c r="X419" i="12"/>
  <c r="G419" i="13" s="1"/>
  <c r="W419" i="12"/>
  <c r="F419" i="13" s="1"/>
  <c r="V419" i="12"/>
  <c r="E419" i="13" s="1"/>
  <c r="U419" i="12"/>
  <c r="D419" i="13" s="1"/>
  <c r="AG418" i="12"/>
  <c r="P418" i="13" s="1"/>
  <c r="AF418" i="12"/>
  <c r="O418" i="13" s="1"/>
  <c r="AE418" i="12"/>
  <c r="N418" i="13" s="1"/>
  <c r="AD418" i="12"/>
  <c r="M418" i="13" s="1"/>
  <c r="AC418" i="12"/>
  <c r="L418" i="13" s="1"/>
  <c r="AB418" i="12"/>
  <c r="K418" i="13" s="1"/>
  <c r="AA418" i="12"/>
  <c r="J418" i="13" s="1"/>
  <c r="Z418" i="12"/>
  <c r="I418" i="13" s="1"/>
  <c r="Y418" i="12"/>
  <c r="H418" i="13" s="1"/>
  <c r="X418" i="12"/>
  <c r="G418" i="13" s="1"/>
  <c r="W418" i="12"/>
  <c r="F418" i="13" s="1"/>
  <c r="V418" i="12"/>
  <c r="E418" i="13" s="1"/>
  <c r="U418" i="12"/>
  <c r="D418" i="13" s="1"/>
  <c r="AG417" i="12"/>
  <c r="P417" i="13" s="1"/>
  <c r="AF417" i="12"/>
  <c r="O417" i="13" s="1"/>
  <c r="AE417" i="12"/>
  <c r="N417" i="13" s="1"/>
  <c r="AD417" i="12"/>
  <c r="M417" i="13" s="1"/>
  <c r="AC417" i="12"/>
  <c r="L417" i="13" s="1"/>
  <c r="AB417" i="12"/>
  <c r="K417" i="13" s="1"/>
  <c r="AA417" i="12"/>
  <c r="J417" i="13" s="1"/>
  <c r="Z417" i="12"/>
  <c r="I417" i="13" s="1"/>
  <c r="Y417" i="12"/>
  <c r="H417" i="13" s="1"/>
  <c r="X417" i="12"/>
  <c r="G417" i="13" s="1"/>
  <c r="W417" i="12"/>
  <c r="F417" i="13" s="1"/>
  <c r="V417" i="12"/>
  <c r="E417" i="13" s="1"/>
  <c r="U417" i="12"/>
  <c r="D417" i="13" s="1"/>
  <c r="AG416" i="12"/>
  <c r="P416" i="13" s="1"/>
  <c r="AF416" i="12"/>
  <c r="O416" i="13" s="1"/>
  <c r="AE416" i="12"/>
  <c r="N416" i="13" s="1"/>
  <c r="AD416" i="12"/>
  <c r="M416" i="13" s="1"/>
  <c r="AC416" i="12"/>
  <c r="L416" i="13" s="1"/>
  <c r="AB416" i="12"/>
  <c r="K416" i="13" s="1"/>
  <c r="AA416" i="12"/>
  <c r="J416" i="13" s="1"/>
  <c r="Z416" i="12"/>
  <c r="I416" i="13" s="1"/>
  <c r="Y416" i="12"/>
  <c r="H416" i="13" s="1"/>
  <c r="X416" i="12"/>
  <c r="G416" i="13" s="1"/>
  <c r="W416" i="12"/>
  <c r="F416" i="13" s="1"/>
  <c r="V416" i="12"/>
  <c r="E416" i="13" s="1"/>
  <c r="U416" i="12"/>
  <c r="D416" i="13" s="1"/>
  <c r="AG415" i="12"/>
  <c r="P415" i="13" s="1"/>
  <c r="AF415" i="12"/>
  <c r="O415" i="13" s="1"/>
  <c r="AE415" i="12"/>
  <c r="N415" i="13" s="1"/>
  <c r="AD415" i="12"/>
  <c r="M415" i="13" s="1"/>
  <c r="AC415" i="12"/>
  <c r="L415" i="13" s="1"/>
  <c r="AB415" i="12"/>
  <c r="K415" i="13" s="1"/>
  <c r="AA415" i="12"/>
  <c r="J415" i="13" s="1"/>
  <c r="Z415" i="12"/>
  <c r="I415" i="13" s="1"/>
  <c r="Y415" i="12"/>
  <c r="H415" i="13" s="1"/>
  <c r="X415" i="12"/>
  <c r="G415" i="13" s="1"/>
  <c r="W415" i="12"/>
  <c r="F415" i="13" s="1"/>
  <c r="V415" i="12"/>
  <c r="E415" i="13" s="1"/>
  <c r="U415" i="12"/>
  <c r="D415" i="13" s="1"/>
  <c r="AG414" i="12"/>
  <c r="P414" i="13" s="1"/>
  <c r="AF414" i="12"/>
  <c r="O414" i="13" s="1"/>
  <c r="AE414" i="12"/>
  <c r="N414" i="13" s="1"/>
  <c r="AD414" i="12"/>
  <c r="M414" i="13" s="1"/>
  <c r="AC414" i="12"/>
  <c r="L414" i="13" s="1"/>
  <c r="AB414" i="12"/>
  <c r="K414" i="13" s="1"/>
  <c r="AA414" i="12"/>
  <c r="J414" i="13" s="1"/>
  <c r="Z414" i="12"/>
  <c r="I414" i="13" s="1"/>
  <c r="Y414" i="12"/>
  <c r="H414" i="13" s="1"/>
  <c r="X414" i="12"/>
  <c r="G414" i="13" s="1"/>
  <c r="W414" i="12"/>
  <c r="F414" i="13" s="1"/>
  <c r="V414" i="12"/>
  <c r="E414" i="13" s="1"/>
  <c r="U414" i="12"/>
  <c r="D414" i="13" s="1"/>
  <c r="AG413" i="12"/>
  <c r="P413" i="13" s="1"/>
  <c r="AF413" i="12"/>
  <c r="O413" i="13" s="1"/>
  <c r="AE413" i="12"/>
  <c r="N413" i="13" s="1"/>
  <c r="AD413" i="12"/>
  <c r="M413" i="13" s="1"/>
  <c r="AC413" i="12"/>
  <c r="L413" i="13" s="1"/>
  <c r="AB413" i="12"/>
  <c r="K413" i="13" s="1"/>
  <c r="AA413" i="12"/>
  <c r="J413" i="13" s="1"/>
  <c r="Z413" i="12"/>
  <c r="I413" i="13" s="1"/>
  <c r="Y413" i="12"/>
  <c r="H413" i="13" s="1"/>
  <c r="X413" i="12"/>
  <c r="G413" i="13" s="1"/>
  <c r="W413" i="12"/>
  <c r="F413" i="13" s="1"/>
  <c r="V413" i="12"/>
  <c r="E413" i="13" s="1"/>
  <c r="U413" i="12"/>
  <c r="D413" i="13" s="1"/>
  <c r="AG412" i="12"/>
  <c r="P412" i="13" s="1"/>
  <c r="AF412" i="12"/>
  <c r="O412" i="13" s="1"/>
  <c r="AE412" i="12"/>
  <c r="N412" i="13" s="1"/>
  <c r="AD412" i="12"/>
  <c r="M412" i="13" s="1"/>
  <c r="AC412" i="12"/>
  <c r="L412" i="13" s="1"/>
  <c r="AB412" i="12"/>
  <c r="K412" i="13" s="1"/>
  <c r="AA412" i="12"/>
  <c r="J412" i="13" s="1"/>
  <c r="Z412" i="12"/>
  <c r="I412" i="13" s="1"/>
  <c r="Y412" i="12"/>
  <c r="H412" i="13" s="1"/>
  <c r="X412" i="12"/>
  <c r="G412" i="13" s="1"/>
  <c r="W412" i="12"/>
  <c r="F412" i="13" s="1"/>
  <c r="V412" i="12"/>
  <c r="E412" i="13" s="1"/>
  <c r="U412" i="12"/>
  <c r="D412" i="13" s="1"/>
  <c r="AG411" i="12"/>
  <c r="P411" i="13" s="1"/>
  <c r="AF411" i="12"/>
  <c r="O411" i="13" s="1"/>
  <c r="AE411" i="12"/>
  <c r="N411" i="13" s="1"/>
  <c r="AD411" i="12"/>
  <c r="M411" i="13" s="1"/>
  <c r="AC411" i="12"/>
  <c r="L411" i="13" s="1"/>
  <c r="AB411" i="12"/>
  <c r="K411" i="13" s="1"/>
  <c r="AA411" i="12"/>
  <c r="J411" i="13" s="1"/>
  <c r="Z411" i="12"/>
  <c r="I411" i="13" s="1"/>
  <c r="Y411" i="12"/>
  <c r="H411" i="13" s="1"/>
  <c r="X411" i="12"/>
  <c r="G411" i="13" s="1"/>
  <c r="W411" i="12"/>
  <c r="F411" i="13" s="1"/>
  <c r="V411" i="12"/>
  <c r="E411" i="13" s="1"/>
  <c r="U411" i="12"/>
  <c r="D411" i="13" s="1"/>
  <c r="AG410" i="12"/>
  <c r="P410" i="13" s="1"/>
  <c r="AF410" i="12"/>
  <c r="O410" i="13" s="1"/>
  <c r="AE410" i="12"/>
  <c r="N410" i="13" s="1"/>
  <c r="AD410" i="12"/>
  <c r="M410" i="13" s="1"/>
  <c r="AC410" i="12"/>
  <c r="L410" i="13" s="1"/>
  <c r="AB410" i="12"/>
  <c r="K410" i="13" s="1"/>
  <c r="AA410" i="12"/>
  <c r="J410" i="13" s="1"/>
  <c r="Z410" i="12"/>
  <c r="I410" i="13" s="1"/>
  <c r="Y410" i="12"/>
  <c r="H410" i="13" s="1"/>
  <c r="X410" i="12"/>
  <c r="G410" i="13" s="1"/>
  <c r="W410" i="12"/>
  <c r="F410" i="13" s="1"/>
  <c r="V410" i="12"/>
  <c r="E410" i="13" s="1"/>
  <c r="U410" i="12"/>
  <c r="D410" i="13" s="1"/>
  <c r="AG409" i="12"/>
  <c r="P409" i="13" s="1"/>
  <c r="AF409" i="12"/>
  <c r="O409" i="13" s="1"/>
  <c r="AE409" i="12"/>
  <c r="N409" i="13" s="1"/>
  <c r="AD409" i="12"/>
  <c r="M409" i="13" s="1"/>
  <c r="AC409" i="12"/>
  <c r="L409" i="13" s="1"/>
  <c r="AB409" i="12"/>
  <c r="K409" i="13" s="1"/>
  <c r="AA409" i="12"/>
  <c r="J409" i="13" s="1"/>
  <c r="Z409" i="12"/>
  <c r="I409" i="13" s="1"/>
  <c r="Y409" i="12"/>
  <c r="H409" i="13" s="1"/>
  <c r="X409" i="12"/>
  <c r="G409" i="13" s="1"/>
  <c r="W409" i="12"/>
  <c r="F409" i="13" s="1"/>
  <c r="V409" i="12"/>
  <c r="E409" i="13" s="1"/>
  <c r="U409" i="12"/>
  <c r="D409" i="13" s="1"/>
  <c r="AG408" i="12"/>
  <c r="P408" i="13" s="1"/>
  <c r="AF408" i="12"/>
  <c r="O408" i="13" s="1"/>
  <c r="AE408" i="12"/>
  <c r="N408" i="13" s="1"/>
  <c r="AD408" i="12"/>
  <c r="M408" i="13" s="1"/>
  <c r="AC408" i="12"/>
  <c r="L408" i="13" s="1"/>
  <c r="AB408" i="12"/>
  <c r="K408" i="13" s="1"/>
  <c r="AA408" i="12"/>
  <c r="J408" i="13" s="1"/>
  <c r="Z408" i="12"/>
  <c r="I408" i="13" s="1"/>
  <c r="Y408" i="12"/>
  <c r="H408" i="13" s="1"/>
  <c r="X408" i="12"/>
  <c r="G408" i="13" s="1"/>
  <c r="W408" i="12"/>
  <c r="F408" i="13" s="1"/>
  <c r="V408" i="12"/>
  <c r="E408" i="13" s="1"/>
  <c r="U408" i="12"/>
  <c r="D408" i="13" s="1"/>
  <c r="AG407" i="12"/>
  <c r="P407" i="13" s="1"/>
  <c r="AF407" i="12"/>
  <c r="O407" i="13" s="1"/>
  <c r="AE407" i="12"/>
  <c r="N407" i="13" s="1"/>
  <c r="AD407" i="12"/>
  <c r="M407" i="13" s="1"/>
  <c r="AC407" i="12"/>
  <c r="L407" i="13" s="1"/>
  <c r="AB407" i="12"/>
  <c r="K407" i="13" s="1"/>
  <c r="AA407" i="12"/>
  <c r="J407" i="13" s="1"/>
  <c r="Z407" i="12"/>
  <c r="I407" i="13" s="1"/>
  <c r="Y407" i="12"/>
  <c r="H407" i="13" s="1"/>
  <c r="X407" i="12"/>
  <c r="G407" i="13" s="1"/>
  <c r="W407" i="12"/>
  <c r="F407" i="13" s="1"/>
  <c r="V407" i="12"/>
  <c r="E407" i="13" s="1"/>
  <c r="U407" i="12"/>
  <c r="D407" i="13" s="1"/>
  <c r="AG406" i="12"/>
  <c r="P406" i="13" s="1"/>
  <c r="AF406" i="12"/>
  <c r="O406" i="13" s="1"/>
  <c r="AE406" i="12"/>
  <c r="N406" i="13" s="1"/>
  <c r="AD406" i="12"/>
  <c r="M406" i="13" s="1"/>
  <c r="AC406" i="12"/>
  <c r="L406" i="13" s="1"/>
  <c r="AB406" i="12"/>
  <c r="K406" i="13" s="1"/>
  <c r="AA406" i="12"/>
  <c r="J406" i="13" s="1"/>
  <c r="Z406" i="12"/>
  <c r="I406" i="13" s="1"/>
  <c r="Y406" i="12"/>
  <c r="H406" i="13" s="1"/>
  <c r="X406" i="12"/>
  <c r="G406" i="13" s="1"/>
  <c r="W406" i="12"/>
  <c r="F406" i="13" s="1"/>
  <c r="V406" i="12"/>
  <c r="E406" i="13" s="1"/>
  <c r="U406" i="12"/>
  <c r="D406" i="13" s="1"/>
  <c r="AG405" i="12"/>
  <c r="P405" i="13" s="1"/>
  <c r="AF405" i="12"/>
  <c r="O405" i="13" s="1"/>
  <c r="AE405" i="12"/>
  <c r="N405" i="13" s="1"/>
  <c r="AD405" i="12"/>
  <c r="M405" i="13" s="1"/>
  <c r="AC405" i="12"/>
  <c r="L405" i="13" s="1"/>
  <c r="AB405" i="12"/>
  <c r="K405" i="13" s="1"/>
  <c r="AA405" i="12"/>
  <c r="J405" i="13" s="1"/>
  <c r="Z405" i="12"/>
  <c r="I405" i="13" s="1"/>
  <c r="Y405" i="12"/>
  <c r="H405" i="13" s="1"/>
  <c r="X405" i="12"/>
  <c r="G405" i="13" s="1"/>
  <c r="W405" i="12"/>
  <c r="F405" i="13" s="1"/>
  <c r="V405" i="12"/>
  <c r="E405" i="13" s="1"/>
  <c r="U405" i="12"/>
  <c r="D405" i="13" s="1"/>
  <c r="AG404" i="12"/>
  <c r="P404" i="13" s="1"/>
  <c r="AF404" i="12"/>
  <c r="O404" i="13" s="1"/>
  <c r="AE404" i="12"/>
  <c r="N404" i="13" s="1"/>
  <c r="AD404" i="12"/>
  <c r="M404" i="13" s="1"/>
  <c r="AC404" i="12"/>
  <c r="L404" i="13" s="1"/>
  <c r="AB404" i="12"/>
  <c r="K404" i="13" s="1"/>
  <c r="AA404" i="12"/>
  <c r="J404" i="13" s="1"/>
  <c r="Z404" i="12"/>
  <c r="I404" i="13" s="1"/>
  <c r="Y404" i="12"/>
  <c r="H404" i="13" s="1"/>
  <c r="X404" i="12"/>
  <c r="G404" i="13" s="1"/>
  <c r="W404" i="12"/>
  <c r="F404" i="13" s="1"/>
  <c r="V404" i="12"/>
  <c r="E404" i="13" s="1"/>
  <c r="U404" i="12"/>
  <c r="D404" i="13" s="1"/>
  <c r="AG403" i="12"/>
  <c r="P403" i="13" s="1"/>
  <c r="AF403" i="12"/>
  <c r="O403" i="13" s="1"/>
  <c r="AE403" i="12"/>
  <c r="N403" i="13" s="1"/>
  <c r="AD403" i="12"/>
  <c r="M403" i="13" s="1"/>
  <c r="AC403" i="12"/>
  <c r="L403" i="13" s="1"/>
  <c r="AB403" i="12"/>
  <c r="K403" i="13" s="1"/>
  <c r="AA403" i="12"/>
  <c r="J403" i="13" s="1"/>
  <c r="Z403" i="12"/>
  <c r="I403" i="13" s="1"/>
  <c r="Y403" i="12"/>
  <c r="H403" i="13" s="1"/>
  <c r="X403" i="12"/>
  <c r="G403" i="13" s="1"/>
  <c r="W403" i="12"/>
  <c r="F403" i="13" s="1"/>
  <c r="V403" i="12"/>
  <c r="E403" i="13" s="1"/>
  <c r="U403" i="12"/>
  <c r="D403" i="13" s="1"/>
  <c r="AG402" i="12"/>
  <c r="P402" i="13" s="1"/>
  <c r="AF402" i="12"/>
  <c r="O402" i="13" s="1"/>
  <c r="AE402" i="12"/>
  <c r="N402" i="13" s="1"/>
  <c r="AD402" i="12"/>
  <c r="M402" i="13" s="1"/>
  <c r="AC402" i="12"/>
  <c r="L402" i="13" s="1"/>
  <c r="AB402" i="12"/>
  <c r="K402" i="13" s="1"/>
  <c r="AA402" i="12"/>
  <c r="J402" i="13" s="1"/>
  <c r="Z402" i="12"/>
  <c r="I402" i="13" s="1"/>
  <c r="Y402" i="12"/>
  <c r="H402" i="13" s="1"/>
  <c r="X402" i="12"/>
  <c r="G402" i="13" s="1"/>
  <c r="W402" i="12"/>
  <c r="F402" i="13" s="1"/>
  <c r="V402" i="12"/>
  <c r="E402" i="13" s="1"/>
  <c r="U402" i="12"/>
  <c r="D402" i="13" s="1"/>
  <c r="AG401" i="12"/>
  <c r="P401" i="13" s="1"/>
  <c r="AF401" i="12"/>
  <c r="O401" i="13" s="1"/>
  <c r="AE401" i="12"/>
  <c r="N401" i="13" s="1"/>
  <c r="AD401" i="12"/>
  <c r="M401" i="13" s="1"/>
  <c r="AC401" i="12"/>
  <c r="L401" i="13" s="1"/>
  <c r="AB401" i="12"/>
  <c r="K401" i="13" s="1"/>
  <c r="AA401" i="12"/>
  <c r="J401" i="13" s="1"/>
  <c r="Z401" i="12"/>
  <c r="I401" i="13" s="1"/>
  <c r="Y401" i="12"/>
  <c r="H401" i="13" s="1"/>
  <c r="X401" i="12"/>
  <c r="G401" i="13" s="1"/>
  <c r="W401" i="12"/>
  <c r="F401" i="13" s="1"/>
  <c r="V401" i="12"/>
  <c r="E401" i="13" s="1"/>
  <c r="U401" i="12"/>
  <c r="D401" i="13" s="1"/>
  <c r="AG400" i="12"/>
  <c r="P400" i="13" s="1"/>
  <c r="AF400" i="12"/>
  <c r="O400" i="13" s="1"/>
  <c r="AE400" i="12"/>
  <c r="N400" i="13" s="1"/>
  <c r="AD400" i="12"/>
  <c r="M400" i="13" s="1"/>
  <c r="AC400" i="12"/>
  <c r="L400" i="13" s="1"/>
  <c r="AB400" i="12"/>
  <c r="K400" i="13" s="1"/>
  <c r="AA400" i="12"/>
  <c r="J400" i="13" s="1"/>
  <c r="Z400" i="12"/>
  <c r="I400" i="13" s="1"/>
  <c r="Y400" i="12"/>
  <c r="H400" i="13" s="1"/>
  <c r="X400" i="12"/>
  <c r="G400" i="13" s="1"/>
  <c r="W400" i="12"/>
  <c r="F400" i="13" s="1"/>
  <c r="V400" i="12"/>
  <c r="E400" i="13" s="1"/>
  <c r="U400" i="12"/>
  <c r="D400" i="13" s="1"/>
  <c r="AG399" i="12"/>
  <c r="P399" i="13" s="1"/>
  <c r="AF399" i="12"/>
  <c r="O399" i="13" s="1"/>
  <c r="AE399" i="12"/>
  <c r="N399" i="13" s="1"/>
  <c r="AD399" i="12"/>
  <c r="M399" i="13" s="1"/>
  <c r="AC399" i="12"/>
  <c r="L399" i="13" s="1"/>
  <c r="AB399" i="12"/>
  <c r="K399" i="13" s="1"/>
  <c r="AA399" i="12"/>
  <c r="J399" i="13" s="1"/>
  <c r="Z399" i="12"/>
  <c r="I399" i="13" s="1"/>
  <c r="Y399" i="12"/>
  <c r="H399" i="13" s="1"/>
  <c r="X399" i="12"/>
  <c r="G399" i="13" s="1"/>
  <c r="W399" i="12"/>
  <c r="F399" i="13" s="1"/>
  <c r="V399" i="12"/>
  <c r="E399" i="13" s="1"/>
  <c r="U399" i="12"/>
  <c r="D399" i="13" s="1"/>
  <c r="AG398" i="12"/>
  <c r="P398" i="13" s="1"/>
  <c r="AF398" i="12"/>
  <c r="O398" i="13" s="1"/>
  <c r="AE398" i="12"/>
  <c r="N398" i="13" s="1"/>
  <c r="AD398" i="12"/>
  <c r="M398" i="13" s="1"/>
  <c r="AC398" i="12"/>
  <c r="L398" i="13" s="1"/>
  <c r="AB398" i="12"/>
  <c r="K398" i="13" s="1"/>
  <c r="AA398" i="12"/>
  <c r="J398" i="13" s="1"/>
  <c r="Z398" i="12"/>
  <c r="I398" i="13" s="1"/>
  <c r="Y398" i="12"/>
  <c r="H398" i="13" s="1"/>
  <c r="X398" i="12"/>
  <c r="G398" i="13" s="1"/>
  <c r="W398" i="12"/>
  <c r="F398" i="13" s="1"/>
  <c r="V398" i="12"/>
  <c r="E398" i="13" s="1"/>
  <c r="U398" i="12"/>
  <c r="D398" i="13" s="1"/>
  <c r="AG397" i="12"/>
  <c r="P397" i="13" s="1"/>
  <c r="AF397" i="12"/>
  <c r="O397" i="13" s="1"/>
  <c r="AE397" i="12"/>
  <c r="N397" i="13" s="1"/>
  <c r="AD397" i="12"/>
  <c r="M397" i="13" s="1"/>
  <c r="AC397" i="12"/>
  <c r="L397" i="13" s="1"/>
  <c r="AB397" i="12"/>
  <c r="K397" i="13" s="1"/>
  <c r="AA397" i="12"/>
  <c r="J397" i="13" s="1"/>
  <c r="Z397" i="12"/>
  <c r="I397" i="13" s="1"/>
  <c r="Y397" i="12"/>
  <c r="H397" i="13" s="1"/>
  <c r="X397" i="12"/>
  <c r="G397" i="13" s="1"/>
  <c r="W397" i="12"/>
  <c r="F397" i="13" s="1"/>
  <c r="V397" i="12"/>
  <c r="E397" i="13" s="1"/>
  <c r="U397" i="12"/>
  <c r="D397" i="13" s="1"/>
  <c r="AG396" i="12"/>
  <c r="P396" i="13" s="1"/>
  <c r="AF396" i="12"/>
  <c r="O396" i="13" s="1"/>
  <c r="AE396" i="12"/>
  <c r="N396" i="13" s="1"/>
  <c r="AD396" i="12"/>
  <c r="M396" i="13" s="1"/>
  <c r="AC396" i="12"/>
  <c r="L396" i="13" s="1"/>
  <c r="AB396" i="12"/>
  <c r="K396" i="13" s="1"/>
  <c r="AA396" i="12"/>
  <c r="J396" i="13" s="1"/>
  <c r="Z396" i="12"/>
  <c r="I396" i="13" s="1"/>
  <c r="Y396" i="12"/>
  <c r="H396" i="13" s="1"/>
  <c r="X396" i="12"/>
  <c r="G396" i="13" s="1"/>
  <c r="W396" i="12"/>
  <c r="F396" i="13" s="1"/>
  <c r="V396" i="12"/>
  <c r="E396" i="13" s="1"/>
  <c r="U396" i="12"/>
  <c r="D396" i="13" s="1"/>
  <c r="AG395" i="12"/>
  <c r="P395" i="13" s="1"/>
  <c r="AF395" i="12"/>
  <c r="O395" i="13" s="1"/>
  <c r="AE395" i="12"/>
  <c r="N395" i="13" s="1"/>
  <c r="AD395" i="12"/>
  <c r="M395" i="13" s="1"/>
  <c r="AC395" i="12"/>
  <c r="L395" i="13" s="1"/>
  <c r="AB395" i="12"/>
  <c r="K395" i="13" s="1"/>
  <c r="AA395" i="12"/>
  <c r="J395" i="13" s="1"/>
  <c r="Z395" i="12"/>
  <c r="I395" i="13" s="1"/>
  <c r="Y395" i="12"/>
  <c r="H395" i="13" s="1"/>
  <c r="X395" i="12"/>
  <c r="G395" i="13" s="1"/>
  <c r="W395" i="12"/>
  <c r="F395" i="13" s="1"/>
  <c r="V395" i="12"/>
  <c r="E395" i="13" s="1"/>
  <c r="U395" i="12"/>
  <c r="D395" i="13" s="1"/>
  <c r="AG394" i="12"/>
  <c r="P394" i="13" s="1"/>
  <c r="AF394" i="12"/>
  <c r="O394" i="13" s="1"/>
  <c r="AE394" i="12"/>
  <c r="N394" i="13" s="1"/>
  <c r="AD394" i="12"/>
  <c r="M394" i="13" s="1"/>
  <c r="AC394" i="12"/>
  <c r="L394" i="13" s="1"/>
  <c r="AB394" i="12"/>
  <c r="K394" i="13" s="1"/>
  <c r="AA394" i="12"/>
  <c r="J394" i="13" s="1"/>
  <c r="Z394" i="12"/>
  <c r="I394" i="13" s="1"/>
  <c r="Y394" i="12"/>
  <c r="H394" i="13" s="1"/>
  <c r="X394" i="12"/>
  <c r="G394" i="13" s="1"/>
  <c r="W394" i="12"/>
  <c r="F394" i="13" s="1"/>
  <c r="V394" i="12"/>
  <c r="E394" i="13" s="1"/>
  <c r="U394" i="12"/>
  <c r="D394" i="13" s="1"/>
  <c r="AG393" i="12"/>
  <c r="P393" i="13" s="1"/>
  <c r="AF393" i="12"/>
  <c r="O393" i="13" s="1"/>
  <c r="AE393" i="12"/>
  <c r="N393" i="13" s="1"/>
  <c r="AD393" i="12"/>
  <c r="M393" i="13" s="1"/>
  <c r="AC393" i="12"/>
  <c r="L393" i="13" s="1"/>
  <c r="AB393" i="12"/>
  <c r="K393" i="13" s="1"/>
  <c r="AA393" i="12"/>
  <c r="J393" i="13" s="1"/>
  <c r="Z393" i="12"/>
  <c r="I393" i="13" s="1"/>
  <c r="Y393" i="12"/>
  <c r="H393" i="13" s="1"/>
  <c r="X393" i="12"/>
  <c r="G393" i="13" s="1"/>
  <c r="W393" i="12"/>
  <c r="F393" i="13" s="1"/>
  <c r="V393" i="12"/>
  <c r="E393" i="13" s="1"/>
  <c r="U393" i="12"/>
  <c r="D393" i="13" s="1"/>
  <c r="AG392" i="12"/>
  <c r="P392" i="13" s="1"/>
  <c r="AF392" i="12"/>
  <c r="O392" i="13" s="1"/>
  <c r="AE392" i="12"/>
  <c r="N392" i="13" s="1"/>
  <c r="AD392" i="12"/>
  <c r="M392" i="13" s="1"/>
  <c r="AC392" i="12"/>
  <c r="L392" i="13" s="1"/>
  <c r="AB392" i="12"/>
  <c r="K392" i="13" s="1"/>
  <c r="AA392" i="12"/>
  <c r="J392" i="13" s="1"/>
  <c r="Z392" i="12"/>
  <c r="I392" i="13" s="1"/>
  <c r="Y392" i="12"/>
  <c r="H392" i="13" s="1"/>
  <c r="X392" i="12"/>
  <c r="G392" i="13" s="1"/>
  <c r="W392" i="12"/>
  <c r="F392" i="13" s="1"/>
  <c r="V392" i="12"/>
  <c r="E392" i="13" s="1"/>
  <c r="U392" i="12"/>
  <c r="D392" i="13" s="1"/>
  <c r="AG391" i="12"/>
  <c r="P391" i="13" s="1"/>
  <c r="AF391" i="12"/>
  <c r="O391" i="13" s="1"/>
  <c r="AE391" i="12"/>
  <c r="N391" i="13" s="1"/>
  <c r="AD391" i="12"/>
  <c r="M391" i="13" s="1"/>
  <c r="AC391" i="12"/>
  <c r="L391" i="13" s="1"/>
  <c r="AB391" i="12"/>
  <c r="K391" i="13" s="1"/>
  <c r="AA391" i="12"/>
  <c r="J391" i="13" s="1"/>
  <c r="Z391" i="12"/>
  <c r="I391" i="13" s="1"/>
  <c r="Y391" i="12"/>
  <c r="H391" i="13" s="1"/>
  <c r="X391" i="12"/>
  <c r="G391" i="13" s="1"/>
  <c r="W391" i="12"/>
  <c r="F391" i="13" s="1"/>
  <c r="V391" i="12"/>
  <c r="E391" i="13" s="1"/>
  <c r="U391" i="12"/>
  <c r="D391" i="13" s="1"/>
  <c r="AG390" i="12"/>
  <c r="P390" i="13" s="1"/>
  <c r="AF390" i="12"/>
  <c r="O390" i="13" s="1"/>
  <c r="AE390" i="12"/>
  <c r="N390" i="13" s="1"/>
  <c r="AD390" i="12"/>
  <c r="M390" i="13" s="1"/>
  <c r="AC390" i="12"/>
  <c r="L390" i="13" s="1"/>
  <c r="AB390" i="12"/>
  <c r="K390" i="13" s="1"/>
  <c r="AA390" i="12"/>
  <c r="J390" i="13" s="1"/>
  <c r="Z390" i="12"/>
  <c r="I390" i="13" s="1"/>
  <c r="Y390" i="12"/>
  <c r="H390" i="13" s="1"/>
  <c r="X390" i="12"/>
  <c r="G390" i="13" s="1"/>
  <c r="W390" i="12"/>
  <c r="F390" i="13" s="1"/>
  <c r="V390" i="12"/>
  <c r="E390" i="13" s="1"/>
  <c r="U390" i="12"/>
  <c r="D390" i="13" s="1"/>
  <c r="AG389" i="12"/>
  <c r="P389" i="13" s="1"/>
  <c r="AF389" i="12"/>
  <c r="O389" i="13" s="1"/>
  <c r="AE389" i="12"/>
  <c r="N389" i="13" s="1"/>
  <c r="AD389" i="12"/>
  <c r="M389" i="13" s="1"/>
  <c r="AC389" i="12"/>
  <c r="L389" i="13" s="1"/>
  <c r="AB389" i="12"/>
  <c r="K389" i="13" s="1"/>
  <c r="AA389" i="12"/>
  <c r="J389" i="13" s="1"/>
  <c r="Z389" i="12"/>
  <c r="I389" i="13" s="1"/>
  <c r="Y389" i="12"/>
  <c r="H389" i="13" s="1"/>
  <c r="X389" i="12"/>
  <c r="G389" i="13" s="1"/>
  <c r="W389" i="12"/>
  <c r="F389" i="13" s="1"/>
  <c r="V389" i="12"/>
  <c r="E389" i="13" s="1"/>
  <c r="U389" i="12"/>
  <c r="D389" i="13" s="1"/>
  <c r="AG388" i="12"/>
  <c r="P388" i="13" s="1"/>
  <c r="AF388" i="12"/>
  <c r="O388" i="13" s="1"/>
  <c r="AE388" i="12"/>
  <c r="N388" i="13" s="1"/>
  <c r="AD388" i="12"/>
  <c r="M388" i="13" s="1"/>
  <c r="AC388" i="12"/>
  <c r="L388" i="13" s="1"/>
  <c r="AB388" i="12"/>
  <c r="K388" i="13" s="1"/>
  <c r="AA388" i="12"/>
  <c r="J388" i="13" s="1"/>
  <c r="Z388" i="12"/>
  <c r="I388" i="13" s="1"/>
  <c r="Y388" i="12"/>
  <c r="H388" i="13" s="1"/>
  <c r="X388" i="12"/>
  <c r="G388" i="13" s="1"/>
  <c r="W388" i="12"/>
  <c r="F388" i="13" s="1"/>
  <c r="V388" i="12"/>
  <c r="E388" i="13" s="1"/>
  <c r="U388" i="12"/>
  <c r="D388" i="13" s="1"/>
  <c r="AG387" i="12"/>
  <c r="P387" i="13" s="1"/>
  <c r="AF387" i="12"/>
  <c r="O387" i="13" s="1"/>
  <c r="AE387" i="12"/>
  <c r="N387" i="13" s="1"/>
  <c r="AD387" i="12"/>
  <c r="M387" i="13" s="1"/>
  <c r="AC387" i="12"/>
  <c r="L387" i="13" s="1"/>
  <c r="AB387" i="12"/>
  <c r="K387" i="13" s="1"/>
  <c r="AA387" i="12"/>
  <c r="J387" i="13" s="1"/>
  <c r="Z387" i="12"/>
  <c r="I387" i="13" s="1"/>
  <c r="Y387" i="12"/>
  <c r="H387" i="13" s="1"/>
  <c r="X387" i="12"/>
  <c r="G387" i="13" s="1"/>
  <c r="W387" i="12"/>
  <c r="F387" i="13" s="1"/>
  <c r="V387" i="12"/>
  <c r="E387" i="13" s="1"/>
  <c r="U387" i="12"/>
  <c r="D387" i="13" s="1"/>
  <c r="AG386" i="12"/>
  <c r="P386" i="13" s="1"/>
  <c r="AF386" i="12"/>
  <c r="O386" i="13" s="1"/>
  <c r="AE386" i="12"/>
  <c r="N386" i="13" s="1"/>
  <c r="AD386" i="12"/>
  <c r="M386" i="13" s="1"/>
  <c r="AC386" i="12"/>
  <c r="L386" i="13" s="1"/>
  <c r="AB386" i="12"/>
  <c r="K386" i="13" s="1"/>
  <c r="AA386" i="12"/>
  <c r="J386" i="13" s="1"/>
  <c r="Z386" i="12"/>
  <c r="I386" i="13" s="1"/>
  <c r="Y386" i="12"/>
  <c r="H386" i="13" s="1"/>
  <c r="X386" i="12"/>
  <c r="G386" i="13" s="1"/>
  <c r="W386" i="12"/>
  <c r="F386" i="13" s="1"/>
  <c r="V386" i="12"/>
  <c r="E386" i="13" s="1"/>
  <c r="U386" i="12"/>
  <c r="D386" i="13" s="1"/>
  <c r="AG385" i="12"/>
  <c r="P385" i="13" s="1"/>
  <c r="AF385" i="12"/>
  <c r="O385" i="13" s="1"/>
  <c r="AE385" i="12"/>
  <c r="N385" i="13" s="1"/>
  <c r="AD385" i="12"/>
  <c r="M385" i="13" s="1"/>
  <c r="AC385" i="12"/>
  <c r="L385" i="13" s="1"/>
  <c r="AB385" i="12"/>
  <c r="K385" i="13" s="1"/>
  <c r="AA385" i="12"/>
  <c r="J385" i="13" s="1"/>
  <c r="Z385" i="12"/>
  <c r="I385" i="13" s="1"/>
  <c r="Y385" i="12"/>
  <c r="H385" i="13" s="1"/>
  <c r="X385" i="12"/>
  <c r="G385" i="13" s="1"/>
  <c r="W385" i="12"/>
  <c r="F385" i="13" s="1"/>
  <c r="V385" i="12"/>
  <c r="E385" i="13" s="1"/>
  <c r="U385" i="12"/>
  <c r="D385" i="13" s="1"/>
  <c r="AG384" i="12"/>
  <c r="P384" i="13" s="1"/>
  <c r="AF384" i="12"/>
  <c r="O384" i="13" s="1"/>
  <c r="AE384" i="12"/>
  <c r="N384" i="13" s="1"/>
  <c r="AD384" i="12"/>
  <c r="M384" i="13" s="1"/>
  <c r="AC384" i="12"/>
  <c r="L384" i="13" s="1"/>
  <c r="AB384" i="12"/>
  <c r="K384" i="13" s="1"/>
  <c r="AA384" i="12"/>
  <c r="J384" i="13" s="1"/>
  <c r="Z384" i="12"/>
  <c r="I384" i="13" s="1"/>
  <c r="Y384" i="12"/>
  <c r="H384" i="13" s="1"/>
  <c r="X384" i="12"/>
  <c r="G384" i="13" s="1"/>
  <c r="W384" i="12"/>
  <c r="F384" i="13" s="1"/>
  <c r="V384" i="12"/>
  <c r="E384" i="13" s="1"/>
  <c r="U384" i="12"/>
  <c r="D384" i="13" s="1"/>
  <c r="AG383" i="12"/>
  <c r="P383" i="13" s="1"/>
  <c r="AF383" i="12"/>
  <c r="O383" i="13" s="1"/>
  <c r="AE383" i="12"/>
  <c r="N383" i="13" s="1"/>
  <c r="AD383" i="12"/>
  <c r="M383" i="13" s="1"/>
  <c r="AC383" i="12"/>
  <c r="L383" i="13" s="1"/>
  <c r="AB383" i="12"/>
  <c r="K383" i="13" s="1"/>
  <c r="AA383" i="12"/>
  <c r="J383" i="13" s="1"/>
  <c r="Z383" i="12"/>
  <c r="I383" i="13" s="1"/>
  <c r="Y383" i="12"/>
  <c r="H383" i="13" s="1"/>
  <c r="X383" i="12"/>
  <c r="G383" i="13" s="1"/>
  <c r="W383" i="12"/>
  <c r="F383" i="13" s="1"/>
  <c r="V383" i="12"/>
  <c r="E383" i="13" s="1"/>
  <c r="U383" i="12"/>
  <c r="D383" i="13" s="1"/>
  <c r="AG382" i="12"/>
  <c r="P382" i="13" s="1"/>
  <c r="AF382" i="12"/>
  <c r="O382" i="13" s="1"/>
  <c r="AE382" i="12"/>
  <c r="N382" i="13" s="1"/>
  <c r="AD382" i="12"/>
  <c r="M382" i="13" s="1"/>
  <c r="AC382" i="12"/>
  <c r="L382" i="13" s="1"/>
  <c r="AB382" i="12"/>
  <c r="K382" i="13" s="1"/>
  <c r="AA382" i="12"/>
  <c r="J382" i="13" s="1"/>
  <c r="Z382" i="12"/>
  <c r="I382" i="13" s="1"/>
  <c r="Y382" i="12"/>
  <c r="H382" i="13" s="1"/>
  <c r="X382" i="12"/>
  <c r="G382" i="13" s="1"/>
  <c r="W382" i="12"/>
  <c r="F382" i="13" s="1"/>
  <c r="V382" i="12"/>
  <c r="E382" i="13" s="1"/>
  <c r="U382" i="12"/>
  <c r="D382" i="13" s="1"/>
  <c r="AG381" i="12"/>
  <c r="P381" i="13" s="1"/>
  <c r="AF381" i="12"/>
  <c r="O381" i="13" s="1"/>
  <c r="AE381" i="12"/>
  <c r="N381" i="13" s="1"/>
  <c r="AD381" i="12"/>
  <c r="M381" i="13" s="1"/>
  <c r="AC381" i="12"/>
  <c r="L381" i="13" s="1"/>
  <c r="AB381" i="12"/>
  <c r="K381" i="13" s="1"/>
  <c r="AA381" i="12"/>
  <c r="J381" i="13" s="1"/>
  <c r="Z381" i="12"/>
  <c r="I381" i="13" s="1"/>
  <c r="Y381" i="12"/>
  <c r="H381" i="13" s="1"/>
  <c r="X381" i="12"/>
  <c r="G381" i="13" s="1"/>
  <c r="W381" i="12"/>
  <c r="F381" i="13" s="1"/>
  <c r="V381" i="12"/>
  <c r="E381" i="13" s="1"/>
  <c r="U381" i="12"/>
  <c r="D381" i="13" s="1"/>
  <c r="AG380" i="12"/>
  <c r="P380" i="13" s="1"/>
  <c r="AF380" i="12"/>
  <c r="O380" i="13" s="1"/>
  <c r="AE380" i="12"/>
  <c r="N380" i="13" s="1"/>
  <c r="AD380" i="12"/>
  <c r="M380" i="13" s="1"/>
  <c r="AC380" i="12"/>
  <c r="L380" i="13" s="1"/>
  <c r="AB380" i="12"/>
  <c r="K380" i="13" s="1"/>
  <c r="AA380" i="12"/>
  <c r="J380" i="13" s="1"/>
  <c r="Z380" i="12"/>
  <c r="I380" i="13" s="1"/>
  <c r="Y380" i="12"/>
  <c r="H380" i="13" s="1"/>
  <c r="X380" i="12"/>
  <c r="G380" i="13" s="1"/>
  <c r="W380" i="12"/>
  <c r="F380" i="13" s="1"/>
  <c r="V380" i="12"/>
  <c r="E380" i="13" s="1"/>
  <c r="U380" i="12"/>
  <c r="D380" i="13" s="1"/>
  <c r="AG379" i="12"/>
  <c r="P379" i="13" s="1"/>
  <c r="AF379" i="12"/>
  <c r="O379" i="13" s="1"/>
  <c r="AE379" i="12"/>
  <c r="N379" i="13" s="1"/>
  <c r="AD379" i="12"/>
  <c r="M379" i="13" s="1"/>
  <c r="AC379" i="12"/>
  <c r="L379" i="13" s="1"/>
  <c r="AB379" i="12"/>
  <c r="K379" i="13" s="1"/>
  <c r="AA379" i="12"/>
  <c r="J379" i="13" s="1"/>
  <c r="Z379" i="12"/>
  <c r="I379" i="13" s="1"/>
  <c r="Y379" i="12"/>
  <c r="H379" i="13" s="1"/>
  <c r="X379" i="12"/>
  <c r="G379" i="13" s="1"/>
  <c r="W379" i="12"/>
  <c r="F379" i="13" s="1"/>
  <c r="V379" i="12"/>
  <c r="E379" i="13" s="1"/>
  <c r="U379" i="12"/>
  <c r="D379" i="13" s="1"/>
  <c r="AG378" i="12"/>
  <c r="P378" i="13" s="1"/>
  <c r="AF378" i="12"/>
  <c r="O378" i="13" s="1"/>
  <c r="AE378" i="12"/>
  <c r="N378" i="13" s="1"/>
  <c r="AD378" i="12"/>
  <c r="M378" i="13" s="1"/>
  <c r="AC378" i="12"/>
  <c r="L378" i="13" s="1"/>
  <c r="AB378" i="12"/>
  <c r="K378" i="13" s="1"/>
  <c r="AA378" i="12"/>
  <c r="J378" i="13" s="1"/>
  <c r="Z378" i="12"/>
  <c r="I378" i="13" s="1"/>
  <c r="Y378" i="12"/>
  <c r="H378" i="13" s="1"/>
  <c r="X378" i="12"/>
  <c r="G378" i="13" s="1"/>
  <c r="W378" i="12"/>
  <c r="F378" i="13" s="1"/>
  <c r="V378" i="12"/>
  <c r="E378" i="13" s="1"/>
  <c r="U378" i="12"/>
  <c r="D378" i="13" s="1"/>
  <c r="AG377" i="12"/>
  <c r="P377" i="13" s="1"/>
  <c r="AF377" i="12"/>
  <c r="O377" i="13" s="1"/>
  <c r="AE377" i="12"/>
  <c r="N377" i="13" s="1"/>
  <c r="AD377" i="12"/>
  <c r="M377" i="13" s="1"/>
  <c r="AC377" i="12"/>
  <c r="L377" i="13" s="1"/>
  <c r="AB377" i="12"/>
  <c r="K377" i="13" s="1"/>
  <c r="AA377" i="12"/>
  <c r="J377" i="13" s="1"/>
  <c r="Z377" i="12"/>
  <c r="I377" i="13" s="1"/>
  <c r="Y377" i="12"/>
  <c r="H377" i="13" s="1"/>
  <c r="X377" i="12"/>
  <c r="G377" i="13" s="1"/>
  <c r="W377" i="12"/>
  <c r="F377" i="13" s="1"/>
  <c r="V377" i="12"/>
  <c r="E377" i="13" s="1"/>
  <c r="U377" i="12"/>
  <c r="D377" i="13" s="1"/>
  <c r="AG376" i="12"/>
  <c r="P376" i="13" s="1"/>
  <c r="AF376" i="12"/>
  <c r="O376" i="13" s="1"/>
  <c r="AE376" i="12"/>
  <c r="N376" i="13" s="1"/>
  <c r="AD376" i="12"/>
  <c r="M376" i="13" s="1"/>
  <c r="AC376" i="12"/>
  <c r="L376" i="13" s="1"/>
  <c r="AB376" i="12"/>
  <c r="K376" i="13" s="1"/>
  <c r="AA376" i="12"/>
  <c r="J376" i="13" s="1"/>
  <c r="Z376" i="12"/>
  <c r="I376" i="13" s="1"/>
  <c r="Y376" i="12"/>
  <c r="H376" i="13" s="1"/>
  <c r="X376" i="12"/>
  <c r="G376" i="13" s="1"/>
  <c r="W376" i="12"/>
  <c r="F376" i="13" s="1"/>
  <c r="V376" i="12"/>
  <c r="E376" i="13" s="1"/>
  <c r="U376" i="12"/>
  <c r="D376" i="13" s="1"/>
  <c r="AG375" i="12"/>
  <c r="P375" i="13" s="1"/>
  <c r="AF375" i="12"/>
  <c r="O375" i="13" s="1"/>
  <c r="AE375" i="12"/>
  <c r="N375" i="13" s="1"/>
  <c r="AD375" i="12"/>
  <c r="M375" i="13" s="1"/>
  <c r="AC375" i="12"/>
  <c r="L375" i="13" s="1"/>
  <c r="AB375" i="12"/>
  <c r="K375" i="13" s="1"/>
  <c r="AA375" i="12"/>
  <c r="J375" i="13" s="1"/>
  <c r="Z375" i="12"/>
  <c r="I375" i="13" s="1"/>
  <c r="Y375" i="12"/>
  <c r="H375" i="13" s="1"/>
  <c r="X375" i="12"/>
  <c r="G375" i="13" s="1"/>
  <c r="W375" i="12"/>
  <c r="F375" i="13" s="1"/>
  <c r="V375" i="12"/>
  <c r="E375" i="13" s="1"/>
  <c r="U375" i="12"/>
  <c r="D375" i="13" s="1"/>
  <c r="AG374" i="12"/>
  <c r="P374" i="13" s="1"/>
  <c r="AF374" i="12"/>
  <c r="O374" i="13" s="1"/>
  <c r="AE374" i="12"/>
  <c r="N374" i="13" s="1"/>
  <c r="AD374" i="12"/>
  <c r="M374" i="13" s="1"/>
  <c r="AC374" i="12"/>
  <c r="L374" i="13" s="1"/>
  <c r="AB374" i="12"/>
  <c r="K374" i="13" s="1"/>
  <c r="AA374" i="12"/>
  <c r="J374" i="13" s="1"/>
  <c r="Z374" i="12"/>
  <c r="I374" i="13" s="1"/>
  <c r="Y374" i="12"/>
  <c r="H374" i="13" s="1"/>
  <c r="X374" i="12"/>
  <c r="G374" i="13" s="1"/>
  <c r="W374" i="12"/>
  <c r="F374" i="13" s="1"/>
  <c r="V374" i="12"/>
  <c r="E374" i="13" s="1"/>
  <c r="U374" i="12"/>
  <c r="D374" i="13" s="1"/>
  <c r="AG373" i="12"/>
  <c r="P373" i="13" s="1"/>
  <c r="AF373" i="12"/>
  <c r="O373" i="13" s="1"/>
  <c r="AE373" i="12"/>
  <c r="N373" i="13" s="1"/>
  <c r="AD373" i="12"/>
  <c r="M373" i="13" s="1"/>
  <c r="AC373" i="12"/>
  <c r="L373" i="13" s="1"/>
  <c r="AB373" i="12"/>
  <c r="K373" i="13" s="1"/>
  <c r="AA373" i="12"/>
  <c r="J373" i="13" s="1"/>
  <c r="Z373" i="12"/>
  <c r="I373" i="13" s="1"/>
  <c r="Y373" i="12"/>
  <c r="H373" i="13" s="1"/>
  <c r="X373" i="12"/>
  <c r="G373" i="13" s="1"/>
  <c r="W373" i="12"/>
  <c r="F373" i="13" s="1"/>
  <c r="V373" i="12"/>
  <c r="E373" i="13" s="1"/>
  <c r="U373" i="12"/>
  <c r="D373" i="13" s="1"/>
  <c r="AG372" i="12"/>
  <c r="P372" i="13" s="1"/>
  <c r="AF372" i="12"/>
  <c r="O372" i="13" s="1"/>
  <c r="AE372" i="12"/>
  <c r="N372" i="13" s="1"/>
  <c r="AD372" i="12"/>
  <c r="M372" i="13" s="1"/>
  <c r="AC372" i="12"/>
  <c r="L372" i="13" s="1"/>
  <c r="AB372" i="12"/>
  <c r="K372" i="13" s="1"/>
  <c r="AA372" i="12"/>
  <c r="J372" i="13" s="1"/>
  <c r="Z372" i="12"/>
  <c r="I372" i="13" s="1"/>
  <c r="Y372" i="12"/>
  <c r="H372" i="13" s="1"/>
  <c r="X372" i="12"/>
  <c r="G372" i="13" s="1"/>
  <c r="W372" i="12"/>
  <c r="F372" i="13" s="1"/>
  <c r="V372" i="12"/>
  <c r="E372" i="13" s="1"/>
  <c r="U372" i="12"/>
  <c r="D372" i="13" s="1"/>
  <c r="AG371" i="12"/>
  <c r="P371" i="13" s="1"/>
  <c r="AF371" i="12"/>
  <c r="O371" i="13" s="1"/>
  <c r="AE371" i="12"/>
  <c r="N371" i="13" s="1"/>
  <c r="AD371" i="12"/>
  <c r="M371" i="13" s="1"/>
  <c r="AC371" i="12"/>
  <c r="L371" i="13" s="1"/>
  <c r="AB371" i="12"/>
  <c r="K371" i="13" s="1"/>
  <c r="AA371" i="12"/>
  <c r="J371" i="13" s="1"/>
  <c r="Z371" i="12"/>
  <c r="I371" i="13" s="1"/>
  <c r="Y371" i="12"/>
  <c r="H371" i="13" s="1"/>
  <c r="X371" i="12"/>
  <c r="G371" i="13" s="1"/>
  <c r="W371" i="12"/>
  <c r="F371" i="13" s="1"/>
  <c r="V371" i="12"/>
  <c r="E371" i="13" s="1"/>
  <c r="U371" i="12"/>
  <c r="D371" i="13" s="1"/>
  <c r="AG370" i="12"/>
  <c r="P370" i="13" s="1"/>
  <c r="AF370" i="12"/>
  <c r="O370" i="13" s="1"/>
  <c r="AE370" i="12"/>
  <c r="N370" i="13" s="1"/>
  <c r="AD370" i="12"/>
  <c r="M370" i="13" s="1"/>
  <c r="AC370" i="12"/>
  <c r="L370" i="13" s="1"/>
  <c r="AB370" i="12"/>
  <c r="K370" i="13" s="1"/>
  <c r="AA370" i="12"/>
  <c r="J370" i="13" s="1"/>
  <c r="Z370" i="12"/>
  <c r="I370" i="13" s="1"/>
  <c r="Y370" i="12"/>
  <c r="H370" i="13" s="1"/>
  <c r="X370" i="12"/>
  <c r="G370" i="13" s="1"/>
  <c r="W370" i="12"/>
  <c r="F370" i="13" s="1"/>
  <c r="V370" i="12"/>
  <c r="E370" i="13" s="1"/>
  <c r="U370" i="12"/>
  <c r="D370" i="13" s="1"/>
  <c r="AG369" i="12"/>
  <c r="P369" i="13" s="1"/>
  <c r="AF369" i="12"/>
  <c r="O369" i="13" s="1"/>
  <c r="AE369" i="12"/>
  <c r="N369" i="13" s="1"/>
  <c r="AD369" i="12"/>
  <c r="M369" i="13" s="1"/>
  <c r="AC369" i="12"/>
  <c r="L369" i="13" s="1"/>
  <c r="AB369" i="12"/>
  <c r="K369" i="13" s="1"/>
  <c r="AA369" i="12"/>
  <c r="J369" i="13" s="1"/>
  <c r="Z369" i="12"/>
  <c r="I369" i="13" s="1"/>
  <c r="Y369" i="12"/>
  <c r="H369" i="13" s="1"/>
  <c r="X369" i="12"/>
  <c r="G369" i="13" s="1"/>
  <c r="W369" i="12"/>
  <c r="F369" i="13" s="1"/>
  <c r="V369" i="12"/>
  <c r="E369" i="13" s="1"/>
  <c r="U369" i="12"/>
  <c r="D369" i="13" s="1"/>
  <c r="V368" i="12"/>
  <c r="E368" i="13" s="1"/>
  <c r="W368" i="12"/>
  <c r="F368" i="13" s="1"/>
  <c r="X368" i="12"/>
  <c r="G368" i="13" s="1"/>
  <c r="Y368" i="12"/>
  <c r="H368" i="13" s="1"/>
  <c r="Z368" i="12"/>
  <c r="I368" i="13" s="1"/>
  <c r="AA368" i="12"/>
  <c r="J368" i="13" s="1"/>
  <c r="AB368" i="12"/>
  <c r="K368" i="13" s="1"/>
  <c r="AC368" i="12"/>
  <c r="L368" i="13" s="1"/>
  <c r="AD368" i="12"/>
  <c r="M368" i="13" s="1"/>
  <c r="AE368" i="12"/>
  <c r="N368" i="13" s="1"/>
  <c r="AF368" i="12"/>
  <c r="O368" i="13" s="1"/>
  <c r="AG368" i="12"/>
  <c r="P368" i="13" s="1"/>
  <c r="U368" i="12"/>
  <c r="D368" i="13" s="1"/>
  <c r="AG367" i="12"/>
  <c r="P367" i="13" s="1"/>
  <c r="AF367" i="12"/>
  <c r="O367" i="13" s="1"/>
  <c r="AE367" i="12"/>
  <c r="N367" i="13" s="1"/>
  <c r="AD367" i="12"/>
  <c r="M367" i="13" s="1"/>
  <c r="AC367" i="12"/>
  <c r="L367" i="13" s="1"/>
  <c r="AB367" i="12"/>
  <c r="K367" i="13" s="1"/>
  <c r="AA367" i="12"/>
  <c r="J367" i="13" s="1"/>
  <c r="Z367" i="12"/>
  <c r="I367" i="13" s="1"/>
  <c r="Y367" i="12"/>
  <c r="H367" i="13" s="1"/>
  <c r="X367" i="12"/>
  <c r="G367" i="13" s="1"/>
  <c r="W367" i="12"/>
  <c r="F367" i="13" s="1"/>
  <c r="V367" i="12"/>
  <c r="E367" i="13" s="1"/>
  <c r="U367" i="12"/>
  <c r="D367" i="13" s="1"/>
  <c r="AG366" i="12"/>
  <c r="P366" i="13" s="1"/>
  <c r="AF366" i="12"/>
  <c r="O366" i="13" s="1"/>
  <c r="AE366" i="12"/>
  <c r="N366" i="13" s="1"/>
  <c r="AD366" i="12"/>
  <c r="M366" i="13" s="1"/>
  <c r="AC366" i="12"/>
  <c r="L366" i="13" s="1"/>
  <c r="AB366" i="12"/>
  <c r="K366" i="13" s="1"/>
  <c r="AA366" i="12"/>
  <c r="J366" i="13" s="1"/>
  <c r="Z366" i="12"/>
  <c r="I366" i="13" s="1"/>
  <c r="Y366" i="12"/>
  <c r="H366" i="13" s="1"/>
  <c r="X366" i="12"/>
  <c r="G366" i="13" s="1"/>
  <c r="W366" i="12"/>
  <c r="F366" i="13" s="1"/>
  <c r="V366" i="12"/>
  <c r="E366" i="13" s="1"/>
  <c r="U366" i="12"/>
  <c r="D366" i="13" s="1"/>
  <c r="AG365" i="12"/>
  <c r="P365" i="13" s="1"/>
  <c r="AF365" i="12"/>
  <c r="O365" i="13" s="1"/>
  <c r="AE365" i="12"/>
  <c r="N365" i="13" s="1"/>
  <c r="AD365" i="12"/>
  <c r="M365" i="13" s="1"/>
  <c r="AC365" i="12"/>
  <c r="L365" i="13" s="1"/>
  <c r="AB365" i="12"/>
  <c r="K365" i="13" s="1"/>
  <c r="AA365" i="12"/>
  <c r="J365" i="13" s="1"/>
  <c r="Z365" i="12"/>
  <c r="I365" i="13" s="1"/>
  <c r="Y365" i="12"/>
  <c r="H365" i="13" s="1"/>
  <c r="X365" i="12"/>
  <c r="G365" i="13" s="1"/>
  <c r="W365" i="12"/>
  <c r="F365" i="13" s="1"/>
  <c r="V365" i="12"/>
  <c r="E365" i="13" s="1"/>
  <c r="U365" i="12"/>
  <c r="D365" i="13" s="1"/>
  <c r="AG364" i="12"/>
  <c r="P364" i="13" s="1"/>
  <c r="AF364" i="12"/>
  <c r="O364" i="13" s="1"/>
  <c r="AE364" i="12"/>
  <c r="N364" i="13" s="1"/>
  <c r="AD364" i="12"/>
  <c r="M364" i="13" s="1"/>
  <c r="AC364" i="12"/>
  <c r="L364" i="13" s="1"/>
  <c r="AB364" i="12"/>
  <c r="K364" i="13" s="1"/>
  <c r="AA364" i="12"/>
  <c r="J364" i="13" s="1"/>
  <c r="Z364" i="12"/>
  <c r="I364" i="13" s="1"/>
  <c r="Y364" i="12"/>
  <c r="H364" i="13" s="1"/>
  <c r="X364" i="12"/>
  <c r="G364" i="13" s="1"/>
  <c r="W364" i="12"/>
  <c r="F364" i="13" s="1"/>
  <c r="V364" i="12"/>
  <c r="E364" i="13" s="1"/>
  <c r="U364" i="12"/>
  <c r="D364" i="13" s="1"/>
  <c r="AG363" i="12"/>
  <c r="P363" i="13" s="1"/>
  <c r="AF363" i="12"/>
  <c r="O363" i="13" s="1"/>
  <c r="AE363" i="12"/>
  <c r="N363" i="13" s="1"/>
  <c r="AD363" i="12"/>
  <c r="M363" i="13" s="1"/>
  <c r="AC363" i="12"/>
  <c r="L363" i="13" s="1"/>
  <c r="AB363" i="12"/>
  <c r="K363" i="13" s="1"/>
  <c r="AA363" i="12"/>
  <c r="J363" i="13" s="1"/>
  <c r="Z363" i="12"/>
  <c r="I363" i="13" s="1"/>
  <c r="Y363" i="12"/>
  <c r="H363" i="13" s="1"/>
  <c r="X363" i="12"/>
  <c r="G363" i="13" s="1"/>
  <c r="W363" i="12"/>
  <c r="F363" i="13" s="1"/>
  <c r="V363" i="12"/>
  <c r="E363" i="13" s="1"/>
  <c r="U363" i="12"/>
  <c r="D363" i="13" s="1"/>
  <c r="AG362" i="12"/>
  <c r="P362" i="13" s="1"/>
  <c r="AF362" i="12"/>
  <c r="O362" i="13" s="1"/>
  <c r="AE362" i="12"/>
  <c r="N362" i="13" s="1"/>
  <c r="AD362" i="12"/>
  <c r="M362" i="13" s="1"/>
  <c r="AC362" i="12"/>
  <c r="L362" i="13" s="1"/>
  <c r="AB362" i="12"/>
  <c r="K362" i="13" s="1"/>
  <c r="AA362" i="12"/>
  <c r="J362" i="13" s="1"/>
  <c r="Z362" i="12"/>
  <c r="I362" i="13" s="1"/>
  <c r="Y362" i="12"/>
  <c r="H362" i="13" s="1"/>
  <c r="X362" i="12"/>
  <c r="G362" i="13" s="1"/>
  <c r="W362" i="12"/>
  <c r="F362" i="13" s="1"/>
  <c r="V362" i="12"/>
  <c r="E362" i="13" s="1"/>
  <c r="U362" i="12"/>
  <c r="D362" i="13" s="1"/>
  <c r="AG361" i="12"/>
  <c r="P361" i="13" s="1"/>
  <c r="AF361" i="12"/>
  <c r="O361" i="13" s="1"/>
  <c r="AE361" i="12"/>
  <c r="N361" i="13" s="1"/>
  <c r="AD361" i="12"/>
  <c r="M361" i="13" s="1"/>
  <c r="AC361" i="12"/>
  <c r="L361" i="13" s="1"/>
  <c r="AB361" i="12"/>
  <c r="K361" i="13" s="1"/>
  <c r="AA361" i="12"/>
  <c r="J361" i="13" s="1"/>
  <c r="Z361" i="12"/>
  <c r="I361" i="13" s="1"/>
  <c r="Y361" i="12"/>
  <c r="H361" i="13" s="1"/>
  <c r="X361" i="12"/>
  <c r="G361" i="13" s="1"/>
  <c r="W361" i="12"/>
  <c r="F361" i="13" s="1"/>
  <c r="V361" i="12"/>
  <c r="E361" i="13" s="1"/>
  <c r="U361" i="12"/>
  <c r="D361" i="13" s="1"/>
  <c r="AG360" i="12"/>
  <c r="P360" i="13" s="1"/>
  <c r="AF360" i="12"/>
  <c r="O360" i="13" s="1"/>
  <c r="AE360" i="12"/>
  <c r="N360" i="13" s="1"/>
  <c r="AD360" i="12"/>
  <c r="M360" i="13" s="1"/>
  <c r="AC360" i="12"/>
  <c r="L360" i="13" s="1"/>
  <c r="AB360" i="12"/>
  <c r="K360" i="13" s="1"/>
  <c r="AA360" i="12"/>
  <c r="J360" i="13" s="1"/>
  <c r="Z360" i="12"/>
  <c r="I360" i="13" s="1"/>
  <c r="Y360" i="12"/>
  <c r="H360" i="13" s="1"/>
  <c r="X360" i="12"/>
  <c r="G360" i="13" s="1"/>
  <c r="W360" i="12"/>
  <c r="F360" i="13" s="1"/>
  <c r="V360" i="12"/>
  <c r="E360" i="13" s="1"/>
  <c r="U360" i="12"/>
  <c r="D360" i="13" s="1"/>
  <c r="AG359" i="12"/>
  <c r="P359" i="13" s="1"/>
  <c r="AF359" i="12"/>
  <c r="O359" i="13" s="1"/>
  <c r="AE359" i="12"/>
  <c r="N359" i="13" s="1"/>
  <c r="AD359" i="12"/>
  <c r="M359" i="13" s="1"/>
  <c r="AC359" i="12"/>
  <c r="L359" i="13" s="1"/>
  <c r="AB359" i="12"/>
  <c r="K359" i="13" s="1"/>
  <c r="AA359" i="12"/>
  <c r="J359" i="13" s="1"/>
  <c r="Z359" i="12"/>
  <c r="I359" i="13" s="1"/>
  <c r="Y359" i="12"/>
  <c r="H359" i="13" s="1"/>
  <c r="X359" i="12"/>
  <c r="G359" i="13" s="1"/>
  <c r="W359" i="12"/>
  <c r="F359" i="13" s="1"/>
  <c r="V359" i="12"/>
  <c r="E359" i="13" s="1"/>
  <c r="U359" i="12"/>
  <c r="D359" i="13" s="1"/>
  <c r="AG358" i="12"/>
  <c r="P358" i="13" s="1"/>
  <c r="AF358" i="12"/>
  <c r="O358" i="13" s="1"/>
  <c r="AE358" i="12"/>
  <c r="N358" i="13" s="1"/>
  <c r="AD358" i="12"/>
  <c r="M358" i="13" s="1"/>
  <c r="AC358" i="12"/>
  <c r="L358" i="13" s="1"/>
  <c r="AB358" i="12"/>
  <c r="K358" i="13" s="1"/>
  <c r="AA358" i="12"/>
  <c r="J358" i="13" s="1"/>
  <c r="Z358" i="12"/>
  <c r="I358" i="13" s="1"/>
  <c r="Y358" i="12"/>
  <c r="H358" i="13" s="1"/>
  <c r="X358" i="12"/>
  <c r="G358" i="13" s="1"/>
  <c r="W358" i="12"/>
  <c r="F358" i="13" s="1"/>
  <c r="V358" i="12"/>
  <c r="E358" i="13" s="1"/>
  <c r="U358" i="12"/>
  <c r="D358" i="13" s="1"/>
  <c r="AG357" i="12"/>
  <c r="P357" i="13" s="1"/>
  <c r="AF357" i="12"/>
  <c r="O357" i="13" s="1"/>
  <c r="AE357" i="12"/>
  <c r="N357" i="13" s="1"/>
  <c r="AD357" i="12"/>
  <c r="M357" i="13" s="1"/>
  <c r="AC357" i="12"/>
  <c r="L357" i="13" s="1"/>
  <c r="AB357" i="12"/>
  <c r="K357" i="13" s="1"/>
  <c r="AA357" i="12"/>
  <c r="J357" i="13" s="1"/>
  <c r="Z357" i="12"/>
  <c r="I357" i="13" s="1"/>
  <c r="Y357" i="12"/>
  <c r="H357" i="13" s="1"/>
  <c r="X357" i="12"/>
  <c r="G357" i="13" s="1"/>
  <c r="W357" i="12"/>
  <c r="F357" i="13" s="1"/>
  <c r="V357" i="12"/>
  <c r="E357" i="13" s="1"/>
  <c r="U357" i="12"/>
  <c r="D357" i="13" s="1"/>
  <c r="AG356" i="12"/>
  <c r="P356" i="13" s="1"/>
  <c r="AF356" i="12"/>
  <c r="O356" i="13" s="1"/>
  <c r="AE356" i="12"/>
  <c r="N356" i="13" s="1"/>
  <c r="AD356" i="12"/>
  <c r="M356" i="13" s="1"/>
  <c r="AC356" i="12"/>
  <c r="L356" i="13" s="1"/>
  <c r="AB356" i="12"/>
  <c r="K356" i="13" s="1"/>
  <c r="AA356" i="12"/>
  <c r="J356" i="13" s="1"/>
  <c r="Z356" i="12"/>
  <c r="I356" i="13" s="1"/>
  <c r="Y356" i="12"/>
  <c r="H356" i="13" s="1"/>
  <c r="X356" i="12"/>
  <c r="G356" i="13" s="1"/>
  <c r="W356" i="12"/>
  <c r="F356" i="13" s="1"/>
  <c r="V356" i="12"/>
  <c r="E356" i="13" s="1"/>
  <c r="U356" i="12"/>
  <c r="D356" i="13" s="1"/>
  <c r="AG355" i="12"/>
  <c r="P355" i="13" s="1"/>
  <c r="AF355" i="12"/>
  <c r="O355" i="13" s="1"/>
  <c r="AE355" i="12"/>
  <c r="N355" i="13" s="1"/>
  <c r="AD355" i="12"/>
  <c r="M355" i="13" s="1"/>
  <c r="AC355" i="12"/>
  <c r="L355" i="13" s="1"/>
  <c r="AB355" i="12"/>
  <c r="K355" i="13" s="1"/>
  <c r="AA355" i="12"/>
  <c r="J355" i="13" s="1"/>
  <c r="Z355" i="12"/>
  <c r="I355" i="13" s="1"/>
  <c r="Y355" i="12"/>
  <c r="H355" i="13" s="1"/>
  <c r="X355" i="12"/>
  <c r="G355" i="13" s="1"/>
  <c r="W355" i="12"/>
  <c r="F355" i="13" s="1"/>
  <c r="V355" i="12"/>
  <c r="E355" i="13" s="1"/>
  <c r="U355" i="12"/>
  <c r="D355" i="13" s="1"/>
  <c r="AG354" i="12"/>
  <c r="P354" i="13" s="1"/>
  <c r="AF354" i="12"/>
  <c r="O354" i="13" s="1"/>
  <c r="AE354" i="12"/>
  <c r="N354" i="13" s="1"/>
  <c r="AD354" i="12"/>
  <c r="M354" i="13" s="1"/>
  <c r="AC354" i="12"/>
  <c r="L354" i="13" s="1"/>
  <c r="AB354" i="12"/>
  <c r="K354" i="13" s="1"/>
  <c r="AA354" i="12"/>
  <c r="J354" i="13" s="1"/>
  <c r="Z354" i="12"/>
  <c r="I354" i="13" s="1"/>
  <c r="Y354" i="12"/>
  <c r="H354" i="13" s="1"/>
  <c r="X354" i="12"/>
  <c r="G354" i="13" s="1"/>
  <c r="W354" i="12"/>
  <c r="F354" i="13" s="1"/>
  <c r="V354" i="12"/>
  <c r="E354" i="13" s="1"/>
  <c r="U354" i="12"/>
  <c r="D354" i="13" s="1"/>
  <c r="AG353" i="12"/>
  <c r="P353" i="13" s="1"/>
  <c r="AF353" i="12"/>
  <c r="O353" i="13" s="1"/>
  <c r="AE353" i="12"/>
  <c r="N353" i="13" s="1"/>
  <c r="AD353" i="12"/>
  <c r="M353" i="13" s="1"/>
  <c r="AC353" i="12"/>
  <c r="L353" i="13" s="1"/>
  <c r="AB353" i="12"/>
  <c r="K353" i="13" s="1"/>
  <c r="AA353" i="12"/>
  <c r="J353" i="13" s="1"/>
  <c r="Z353" i="12"/>
  <c r="I353" i="13" s="1"/>
  <c r="Y353" i="12"/>
  <c r="H353" i="13" s="1"/>
  <c r="X353" i="12"/>
  <c r="G353" i="13" s="1"/>
  <c r="W353" i="12"/>
  <c r="F353" i="13" s="1"/>
  <c r="V353" i="12"/>
  <c r="E353" i="13" s="1"/>
  <c r="U353" i="12"/>
  <c r="D353" i="13" s="1"/>
  <c r="AG352" i="12"/>
  <c r="P352" i="13" s="1"/>
  <c r="AF352" i="12"/>
  <c r="O352" i="13" s="1"/>
  <c r="AE352" i="12"/>
  <c r="N352" i="13" s="1"/>
  <c r="AD352" i="12"/>
  <c r="M352" i="13" s="1"/>
  <c r="AC352" i="12"/>
  <c r="L352" i="13" s="1"/>
  <c r="AB352" i="12"/>
  <c r="K352" i="13" s="1"/>
  <c r="AA352" i="12"/>
  <c r="J352" i="13" s="1"/>
  <c r="Z352" i="12"/>
  <c r="I352" i="13" s="1"/>
  <c r="Y352" i="12"/>
  <c r="H352" i="13" s="1"/>
  <c r="X352" i="12"/>
  <c r="G352" i="13" s="1"/>
  <c r="W352" i="12"/>
  <c r="F352" i="13" s="1"/>
  <c r="V352" i="12"/>
  <c r="E352" i="13" s="1"/>
  <c r="U352" i="12"/>
  <c r="D352" i="13" s="1"/>
  <c r="AG351" i="12"/>
  <c r="P351" i="13" s="1"/>
  <c r="AF351" i="12"/>
  <c r="O351" i="13" s="1"/>
  <c r="AE351" i="12"/>
  <c r="N351" i="13" s="1"/>
  <c r="AD351" i="12"/>
  <c r="M351" i="13" s="1"/>
  <c r="AC351" i="12"/>
  <c r="L351" i="13" s="1"/>
  <c r="AB351" i="12"/>
  <c r="K351" i="13" s="1"/>
  <c r="AA351" i="12"/>
  <c r="J351" i="13" s="1"/>
  <c r="Z351" i="12"/>
  <c r="I351" i="13" s="1"/>
  <c r="Y351" i="12"/>
  <c r="H351" i="13" s="1"/>
  <c r="X351" i="12"/>
  <c r="G351" i="13" s="1"/>
  <c r="W351" i="12"/>
  <c r="F351" i="13" s="1"/>
  <c r="V351" i="12"/>
  <c r="E351" i="13" s="1"/>
  <c r="U351" i="12"/>
  <c r="D351" i="13" s="1"/>
  <c r="AG350" i="12"/>
  <c r="P350" i="13" s="1"/>
  <c r="AF350" i="12"/>
  <c r="O350" i="13" s="1"/>
  <c r="AE350" i="12"/>
  <c r="N350" i="13" s="1"/>
  <c r="AD350" i="12"/>
  <c r="M350" i="13" s="1"/>
  <c r="AC350" i="12"/>
  <c r="L350" i="13" s="1"/>
  <c r="AB350" i="12"/>
  <c r="K350" i="13" s="1"/>
  <c r="AA350" i="12"/>
  <c r="J350" i="13" s="1"/>
  <c r="Z350" i="12"/>
  <c r="I350" i="13" s="1"/>
  <c r="Y350" i="12"/>
  <c r="H350" i="13" s="1"/>
  <c r="X350" i="12"/>
  <c r="G350" i="13" s="1"/>
  <c r="W350" i="12"/>
  <c r="F350" i="13" s="1"/>
  <c r="V350" i="12"/>
  <c r="E350" i="13" s="1"/>
  <c r="U350" i="12"/>
  <c r="D350" i="13" s="1"/>
  <c r="AG349" i="12"/>
  <c r="P349" i="13" s="1"/>
  <c r="AF349" i="12"/>
  <c r="O349" i="13" s="1"/>
  <c r="AE349" i="12"/>
  <c r="N349" i="13" s="1"/>
  <c r="AD349" i="12"/>
  <c r="M349" i="13" s="1"/>
  <c r="AC349" i="12"/>
  <c r="L349" i="13" s="1"/>
  <c r="AB349" i="12"/>
  <c r="K349" i="13" s="1"/>
  <c r="AA349" i="12"/>
  <c r="J349" i="13" s="1"/>
  <c r="Z349" i="12"/>
  <c r="I349" i="13" s="1"/>
  <c r="Y349" i="12"/>
  <c r="H349" i="13" s="1"/>
  <c r="X349" i="12"/>
  <c r="G349" i="13" s="1"/>
  <c r="W349" i="12"/>
  <c r="F349" i="13" s="1"/>
  <c r="V349" i="12"/>
  <c r="E349" i="13" s="1"/>
  <c r="U349" i="12"/>
  <c r="D349" i="13" s="1"/>
  <c r="AG348" i="12"/>
  <c r="P348" i="13" s="1"/>
  <c r="AF348" i="12"/>
  <c r="O348" i="13" s="1"/>
  <c r="AE348" i="12"/>
  <c r="N348" i="13" s="1"/>
  <c r="AD348" i="12"/>
  <c r="M348" i="13" s="1"/>
  <c r="AC348" i="12"/>
  <c r="L348" i="13" s="1"/>
  <c r="AB348" i="12"/>
  <c r="K348" i="13" s="1"/>
  <c r="AA348" i="12"/>
  <c r="J348" i="13" s="1"/>
  <c r="Z348" i="12"/>
  <c r="I348" i="13" s="1"/>
  <c r="Y348" i="12"/>
  <c r="H348" i="13" s="1"/>
  <c r="X348" i="12"/>
  <c r="G348" i="13" s="1"/>
  <c r="W348" i="12"/>
  <c r="F348" i="13" s="1"/>
  <c r="V348" i="12"/>
  <c r="E348" i="13" s="1"/>
  <c r="U348" i="12"/>
  <c r="D348" i="13" s="1"/>
  <c r="AG347" i="12"/>
  <c r="P347" i="13" s="1"/>
  <c r="AF347" i="12"/>
  <c r="O347" i="13" s="1"/>
  <c r="AE347" i="12"/>
  <c r="N347" i="13" s="1"/>
  <c r="AD347" i="12"/>
  <c r="M347" i="13" s="1"/>
  <c r="AC347" i="12"/>
  <c r="L347" i="13" s="1"/>
  <c r="AB347" i="12"/>
  <c r="K347" i="13" s="1"/>
  <c r="AA347" i="12"/>
  <c r="J347" i="13" s="1"/>
  <c r="Z347" i="12"/>
  <c r="I347" i="13" s="1"/>
  <c r="Y347" i="12"/>
  <c r="H347" i="13" s="1"/>
  <c r="X347" i="12"/>
  <c r="G347" i="13" s="1"/>
  <c r="W347" i="12"/>
  <c r="F347" i="13" s="1"/>
  <c r="V347" i="12"/>
  <c r="E347" i="13" s="1"/>
  <c r="U347" i="12"/>
  <c r="D347" i="13" s="1"/>
  <c r="AG346" i="12"/>
  <c r="P346" i="13" s="1"/>
  <c r="AF346" i="12"/>
  <c r="O346" i="13" s="1"/>
  <c r="AE346" i="12"/>
  <c r="N346" i="13" s="1"/>
  <c r="AD346" i="12"/>
  <c r="M346" i="13" s="1"/>
  <c r="AC346" i="12"/>
  <c r="L346" i="13" s="1"/>
  <c r="AB346" i="12"/>
  <c r="K346" i="13" s="1"/>
  <c r="AA346" i="12"/>
  <c r="J346" i="13" s="1"/>
  <c r="Z346" i="12"/>
  <c r="I346" i="13" s="1"/>
  <c r="Y346" i="12"/>
  <c r="H346" i="13" s="1"/>
  <c r="X346" i="12"/>
  <c r="G346" i="13" s="1"/>
  <c r="W346" i="12"/>
  <c r="F346" i="13" s="1"/>
  <c r="V346" i="12"/>
  <c r="E346" i="13" s="1"/>
  <c r="U346" i="12"/>
  <c r="D346" i="13" s="1"/>
  <c r="AG345" i="12"/>
  <c r="P345" i="13" s="1"/>
  <c r="AF345" i="12"/>
  <c r="O345" i="13" s="1"/>
  <c r="AE345" i="12"/>
  <c r="N345" i="13" s="1"/>
  <c r="AD345" i="12"/>
  <c r="M345" i="13" s="1"/>
  <c r="AC345" i="12"/>
  <c r="L345" i="13" s="1"/>
  <c r="AB345" i="12"/>
  <c r="K345" i="13" s="1"/>
  <c r="AA345" i="12"/>
  <c r="J345" i="13" s="1"/>
  <c r="Z345" i="12"/>
  <c r="I345" i="13" s="1"/>
  <c r="Y345" i="12"/>
  <c r="H345" i="13" s="1"/>
  <c r="X345" i="12"/>
  <c r="G345" i="13" s="1"/>
  <c r="W345" i="12"/>
  <c r="F345" i="13" s="1"/>
  <c r="V345" i="12"/>
  <c r="E345" i="13" s="1"/>
  <c r="U345" i="12"/>
  <c r="D345" i="13" s="1"/>
  <c r="AG344" i="12"/>
  <c r="P344" i="13" s="1"/>
  <c r="AF344" i="12"/>
  <c r="O344" i="13" s="1"/>
  <c r="AE344" i="12"/>
  <c r="N344" i="13" s="1"/>
  <c r="AD344" i="12"/>
  <c r="M344" i="13" s="1"/>
  <c r="AC344" i="12"/>
  <c r="L344" i="13" s="1"/>
  <c r="AB344" i="12"/>
  <c r="K344" i="13" s="1"/>
  <c r="AA344" i="12"/>
  <c r="J344" i="13" s="1"/>
  <c r="Z344" i="12"/>
  <c r="I344" i="13" s="1"/>
  <c r="Y344" i="12"/>
  <c r="H344" i="13" s="1"/>
  <c r="X344" i="12"/>
  <c r="G344" i="13" s="1"/>
  <c r="W344" i="12"/>
  <c r="F344" i="13" s="1"/>
  <c r="V344" i="12"/>
  <c r="E344" i="13" s="1"/>
  <c r="U344" i="12"/>
  <c r="D344" i="13" s="1"/>
  <c r="AG343" i="12"/>
  <c r="P343" i="13" s="1"/>
  <c r="AF343" i="12"/>
  <c r="O343" i="13" s="1"/>
  <c r="AE343" i="12"/>
  <c r="N343" i="13" s="1"/>
  <c r="AD343" i="12"/>
  <c r="M343" i="13" s="1"/>
  <c r="AC343" i="12"/>
  <c r="L343" i="13" s="1"/>
  <c r="AB343" i="12"/>
  <c r="K343" i="13" s="1"/>
  <c r="AA343" i="12"/>
  <c r="J343" i="13" s="1"/>
  <c r="Z343" i="12"/>
  <c r="I343" i="13" s="1"/>
  <c r="Y343" i="12"/>
  <c r="H343" i="13" s="1"/>
  <c r="X343" i="12"/>
  <c r="G343" i="13" s="1"/>
  <c r="W343" i="12"/>
  <c r="F343" i="13" s="1"/>
  <c r="V343" i="12"/>
  <c r="E343" i="13" s="1"/>
  <c r="U343" i="12"/>
  <c r="D343" i="13" s="1"/>
  <c r="AG342" i="12"/>
  <c r="P342" i="13" s="1"/>
  <c r="AF342" i="12"/>
  <c r="O342" i="13" s="1"/>
  <c r="AE342" i="12"/>
  <c r="N342" i="13" s="1"/>
  <c r="AD342" i="12"/>
  <c r="M342" i="13" s="1"/>
  <c r="AC342" i="12"/>
  <c r="L342" i="13" s="1"/>
  <c r="AB342" i="12"/>
  <c r="K342" i="13" s="1"/>
  <c r="AA342" i="12"/>
  <c r="J342" i="13" s="1"/>
  <c r="Z342" i="12"/>
  <c r="I342" i="13" s="1"/>
  <c r="Y342" i="12"/>
  <c r="H342" i="13" s="1"/>
  <c r="X342" i="12"/>
  <c r="G342" i="13" s="1"/>
  <c r="W342" i="12"/>
  <c r="F342" i="13" s="1"/>
  <c r="V342" i="12"/>
  <c r="E342" i="13" s="1"/>
  <c r="U342" i="12"/>
  <c r="D342" i="13" s="1"/>
  <c r="AG341" i="12"/>
  <c r="P341" i="13" s="1"/>
  <c r="AF341" i="12"/>
  <c r="O341" i="13" s="1"/>
  <c r="AE341" i="12"/>
  <c r="N341" i="13" s="1"/>
  <c r="AD341" i="12"/>
  <c r="M341" i="13" s="1"/>
  <c r="AC341" i="12"/>
  <c r="L341" i="13" s="1"/>
  <c r="AB341" i="12"/>
  <c r="K341" i="13" s="1"/>
  <c r="AA341" i="12"/>
  <c r="J341" i="13" s="1"/>
  <c r="Z341" i="12"/>
  <c r="I341" i="13" s="1"/>
  <c r="Y341" i="12"/>
  <c r="H341" i="13" s="1"/>
  <c r="X341" i="12"/>
  <c r="G341" i="13" s="1"/>
  <c r="W341" i="12"/>
  <c r="F341" i="13" s="1"/>
  <c r="V341" i="12"/>
  <c r="E341" i="13" s="1"/>
  <c r="U341" i="12"/>
  <c r="D341" i="13" s="1"/>
  <c r="AG340" i="12"/>
  <c r="P340" i="13" s="1"/>
  <c r="AF340" i="12"/>
  <c r="O340" i="13" s="1"/>
  <c r="AE340" i="12"/>
  <c r="N340" i="13" s="1"/>
  <c r="AD340" i="12"/>
  <c r="M340" i="13" s="1"/>
  <c r="AC340" i="12"/>
  <c r="L340" i="13" s="1"/>
  <c r="AB340" i="12"/>
  <c r="K340" i="13" s="1"/>
  <c r="AA340" i="12"/>
  <c r="J340" i="13" s="1"/>
  <c r="Z340" i="12"/>
  <c r="I340" i="13" s="1"/>
  <c r="Y340" i="12"/>
  <c r="H340" i="13" s="1"/>
  <c r="X340" i="12"/>
  <c r="G340" i="13" s="1"/>
  <c r="W340" i="12"/>
  <c r="F340" i="13" s="1"/>
  <c r="V340" i="12"/>
  <c r="E340" i="13" s="1"/>
  <c r="U340" i="12"/>
  <c r="D340" i="13" s="1"/>
  <c r="AG339" i="12"/>
  <c r="P339" i="13" s="1"/>
  <c r="AF339" i="12"/>
  <c r="O339" i="13" s="1"/>
  <c r="AE339" i="12"/>
  <c r="N339" i="13" s="1"/>
  <c r="AD339" i="12"/>
  <c r="M339" i="13" s="1"/>
  <c r="AC339" i="12"/>
  <c r="L339" i="13" s="1"/>
  <c r="AB339" i="12"/>
  <c r="K339" i="13" s="1"/>
  <c r="AA339" i="12"/>
  <c r="J339" i="13" s="1"/>
  <c r="Z339" i="12"/>
  <c r="I339" i="13" s="1"/>
  <c r="Y339" i="12"/>
  <c r="H339" i="13" s="1"/>
  <c r="X339" i="12"/>
  <c r="G339" i="13" s="1"/>
  <c r="W339" i="12"/>
  <c r="F339" i="13" s="1"/>
  <c r="V339" i="12"/>
  <c r="E339" i="13" s="1"/>
  <c r="U339" i="12"/>
  <c r="D339" i="13" s="1"/>
  <c r="AG338" i="12"/>
  <c r="P338" i="13" s="1"/>
  <c r="AF338" i="12"/>
  <c r="O338" i="13" s="1"/>
  <c r="AE338" i="12"/>
  <c r="N338" i="13" s="1"/>
  <c r="AD338" i="12"/>
  <c r="M338" i="13" s="1"/>
  <c r="AC338" i="12"/>
  <c r="L338" i="13" s="1"/>
  <c r="AB338" i="12"/>
  <c r="K338" i="13" s="1"/>
  <c r="AA338" i="12"/>
  <c r="J338" i="13" s="1"/>
  <c r="Z338" i="12"/>
  <c r="I338" i="13" s="1"/>
  <c r="Y338" i="12"/>
  <c r="H338" i="13" s="1"/>
  <c r="X338" i="12"/>
  <c r="G338" i="13" s="1"/>
  <c r="W338" i="12"/>
  <c r="F338" i="13" s="1"/>
  <c r="V338" i="12"/>
  <c r="E338" i="13" s="1"/>
  <c r="U338" i="12"/>
  <c r="D338" i="13" s="1"/>
  <c r="AG337" i="12"/>
  <c r="P337" i="13" s="1"/>
  <c r="AF337" i="12"/>
  <c r="O337" i="13" s="1"/>
  <c r="AE337" i="12"/>
  <c r="N337" i="13" s="1"/>
  <c r="AD337" i="12"/>
  <c r="M337" i="13" s="1"/>
  <c r="AC337" i="12"/>
  <c r="L337" i="13" s="1"/>
  <c r="AB337" i="12"/>
  <c r="K337" i="13" s="1"/>
  <c r="AA337" i="12"/>
  <c r="J337" i="13" s="1"/>
  <c r="Z337" i="12"/>
  <c r="I337" i="13" s="1"/>
  <c r="Y337" i="12"/>
  <c r="H337" i="13" s="1"/>
  <c r="X337" i="12"/>
  <c r="G337" i="13" s="1"/>
  <c r="W337" i="12"/>
  <c r="F337" i="13" s="1"/>
  <c r="V337" i="12"/>
  <c r="E337" i="13" s="1"/>
  <c r="U337" i="12"/>
  <c r="D337" i="13" s="1"/>
  <c r="AG336" i="12"/>
  <c r="P336" i="13" s="1"/>
  <c r="AF336" i="12"/>
  <c r="O336" i="13" s="1"/>
  <c r="AE336" i="12"/>
  <c r="N336" i="13" s="1"/>
  <c r="AD336" i="12"/>
  <c r="M336" i="13" s="1"/>
  <c r="AC336" i="12"/>
  <c r="L336" i="13" s="1"/>
  <c r="AB336" i="12"/>
  <c r="K336" i="13" s="1"/>
  <c r="AA336" i="12"/>
  <c r="J336" i="13" s="1"/>
  <c r="Z336" i="12"/>
  <c r="I336" i="13" s="1"/>
  <c r="Y336" i="12"/>
  <c r="H336" i="13" s="1"/>
  <c r="X336" i="12"/>
  <c r="G336" i="13" s="1"/>
  <c r="W336" i="12"/>
  <c r="F336" i="13" s="1"/>
  <c r="V336" i="12"/>
  <c r="E336" i="13" s="1"/>
  <c r="U336" i="12"/>
  <c r="D336" i="13" s="1"/>
  <c r="AG335" i="12"/>
  <c r="P335" i="13" s="1"/>
  <c r="AF335" i="12"/>
  <c r="O335" i="13" s="1"/>
  <c r="AE335" i="12"/>
  <c r="N335" i="13" s="1"/>
  <c r="AD335" i="12"/>
  <c r="M335" i="13" s="1"/>
  <c r="AC335" i="12"/>
  <c r="L335" i="13" s="1"/>
  <c r="AB335" i="12"/>
  <c r="K335" i="13" s="1"/>
  <c r="AA335" i="12"/>
  <c r="J335" i="13" s="1"/>
  <c r="Z335" i="12"/>
  <c r="I335" i="13" s="1"/>
  <c r="Y335" i="12"/>
  <c r="H335" i="13" s="1"/>
  <c r="X335" i="12"/>
  <c r="G335" i="13" s="1"/>
  <c r="W335" i="12"/>
  <c r="F335" i="13" s="1"/>
  <c r="V335" i="12"/>
  <c r="E335" i="13" s="1"/>
  <c r="U335" i="12"/>
  <c r="D335" i="13" s="1"/>
  <c r="AG334" i="12"/>
  <c r="P334" i="13" s="1"/>
  <c r="AF334" i="12"/>
  <c r="O334" i="13" s="1"/>
  <c r="AE334" i="12"/>
  <c r="N334" i="13" s="1"/>
  <c r="AD334" i="12"/>
  <c r="M334" i="13" s="1"/>
  <c r="AC334" i="12"/>
  <c r="L334" i="13" s="1"/>
  <c r="AB334" i="12"/>
  <c r="K334" i="13" s="1"/>
  <c r="AA334" i="12"/>
  <c r="J334" i="13" s="1"/>
  <c r="Z334" i="12"/>
  <c r="I334" i="13" s="1"/>
  <c r="Y334" i="12"/>
  <c r="H334" i="13" s="1"/>
  <c r="X334" i="12"/>
  <c r="G334" i="13" s="1"/>
  <c r="W334" i="12"/>
  <c r="F334" i="13" s="1"/>
  <c r="V334" i="12"/>
  <c r="E334" i="13" s="1"/>
  <c r="U334" i="12"/>
  <c r="D334" i="13" s="1"/>
  <c r="AG333" i="12"/>
  <c r="P333" i="13" s="1"/>
  <c r="AF333" i="12"/>
  <c r="O333" i="13" s="1"/>
  <c r="AE333" i="12"/>
  <c r="N333" i="13" s="1"/>
  <c r="AD333" i="12"/>
  <c r="M333" i="13" s="1"/>
  <c r="AC333" i="12"/>
  <c r="L333" i="13" s="1"/>
  <c r="AB333" i="12"/>
  <c r="K333" i="13" s="1"/>
  <c r="AA333" i="12"/>
  <c r="J333" i="13" s="1"/>
  <c r="Z333" i="12"/>
  <c r="I333" i="13" s="1"/>
  <c r="Y333" i="12"/>
  <c r="H333" i="13" s="1"/>
  <c r="X333" i="12"/>
  <c r="G333" i="13" s="1"/>
  <c r="W333" i="12"/>
  <c r="F333" i="13" s="1"/>
  <c r="V333" i="12"/>
  <c r="E333" i="13" s="1"/>
  <c r="U333" i="12"/>
  <c r="D333" i="13" s="1"/>
  <c r="AG332" i="12"/>
  <c r="P332" i="13" s="1"/>
  <c r="AF332" i="12"/>
  <c r="O332" i="13" s="1"/>
  <c r="AE332" i="12"/>
  <c r="N332" i="13" s="1"/>
  <c r="AD332" i="12"/>
  <c r="M332" i="13" s="1"/>
  <c r="AC332" i="12"/>
  <c r="L332" i="13" s="1"/>
  <c r="AB332" i="12"/>
  <c r="K332" i="13" s="1"/>
  <c r="AA332" i="12"/>
  <c r="J332" i="13" s="1"/>
  <c r="Z332" i="12"/>
  <c r="I332" i="13" s="1"/>
  <c r="Y332" i="12"/>
  <c r="H332" i="13" s="1"/>
  <c r="X332" i="12"/>
  <c r="G332" i="13" s="1"/>
  <c r="W332" i="12"/>
  <c r="F332" i="13" s="1"/>
  <c r="V332" i="12"/>
  <c r="E332" i="13" s="1"/>
  <c r="U332" i="12"/>
  <c r="D332" i="13" s="1"/>
  <c r="AG331" i="12"/>
  <c r="P331" i="13" s="1"/>
  <c r="AF331" i="12"/>
  <c r="O331" i="13" s="1"/>
  <c r="AE331" i="12"/>
  <c r="N331" i="13" s="1"/>
  <c r="AD331" i="12"/>
  <c r="M331" i="13" s="1"/>
  <c r="AC331" i="12"/>
  <c r="L331" i="13" s="1"/>
  <c r="AB331" i="12"/>
  <c r="K331" i="13" s="1"/>
  <c r="AA331" i="12"/>
  <c r="J331" i="13" s="1"/>
  <c r="Z331" i="12"/>
  <c r="I331" i="13" s="1"/>
  <c r="Y331" i="12"/>
  <c r="H331" i="13" s="1"/>
  <c r="X331" i="12"/>
  <c r="G331" i="13" s="1"/>
  <c r="W331" i="12"/>
  <c r="F331" i="13" s="1"/>
  <c r="V331" i="12"/>
  <c r="E331" i="13" s="1"/>
  <c r="U331" i="12"/>
  <c r="D331" i="13" s="1"/>
  <c r="AG330" i="12"/>
  <c r="P330" i="13" s="1"/>
  <c r="AF330" i="12"/>
  <c r="O330" i="13" s="1"/>
  <c r="AE330" i="12"/>
  <c r="N330" i="13" s="1"/>
  <c r="AD330" i="12"/>
  <c r="M330" i="13" s="1"/>
  <c r="AC330" i="12"/>
  <c r="L330" i="13" s="1"/>
  <c r="AB330" i="12"/>
  <c r="K330" i="13" s="1"/>
  <c r="AA330" i="12"/>
  <c r="J330" i="13" s="1"/>
  <c r="Z330" i="12"/>
  <c r="I330" i="13" s="1"/>
  <c r="Y330" i="12"/>
  <c r="H330" i="13" s="1"/>
  <c r="X330" i="12"/>
  <c r="G330" i="13" s="1"/>
  <c r="W330" i="12"/>
  <c r="F330" i="13" s="1"/>
  <c r="V330" i="12"/>
  <c r="E330" i="13" s="1"/>
  <c r="U330" i="12"/>
  <c r="D330" i="13" s="1"/>
  <c r="AG329" i="12"/>
  <c r="P329" i="13" s="1"/>
  <c r="AF329" i="12"/>
  <c r="O329" i="13" s="1"/>
  <c r="AE329" i="12"/>
  <c r="N329" i="13" s="1"/>
  <c r="AD329" i="12"/>
  <c r="M329" i="13" s="1"/>
  <c r="AC329" i="12"/>
  <c r="L329" i="13" s="1"/>
  <c r="AB329" i="12"/>
  <c r="K329" i="13" s="1"/>
  <c r="AA329" i="12"/>
  <c r="J329" i="13" s="1"/>
  <c r="Z329" i="12"/>
  <c r="I329" i="13" s="1"/>
  <c r="Y329" i="12"/>
  <c r="H329" i="13" s="1"/>
  <c r="X329" i="12"/>
  <c r="G329" i="13" s="1"/>
  <c r="W329" i="12"/>
  <c r="F329" i="13" s="1"/>
  <c r="V329" i="12"/>
  <c r="E329" i="13" s="1"/>
  <c r="U329" i="12"/>
  <c r="D329" i="13" s="1"/>
  <c r="AG328" i="12"/>
  <c r="P328" i="13" s="1"/>
  <c r="AF328" i="12"/>
  <c r="O328" i="13" s="1"/>
  <c r="AE328" i="12"/>
  <c r="N328" i="13" s="1"/>
  <c r="AD328" i="12"/>
  <c r="M328" i="13" s="1"/>
  <c r="AC328" i="12"/>
  <c r="L328" i="13" s="1"/>
  <c r="AB328" i="12"/>
  <c r="K328" i="13" s="1"/>
  <c r="AA328" i="12"/>
  <c r="J328" i="13" s="1"/>
  <c r="Z328" i="12"/>
  <c r="I328" i="13" s="1"/>
  <c r="Y328" i="12"/>
  <c r="H328" i="13" s="1"/>
  <c r="X328" i="12"/>
  <c r="G328" i="13" s="1"/>
  <c r="W328" i="12"/>
  <c r="F328" i="13" s="1"/>
  <c r="V328" i="12"/>
  <c r="E328" i="13" s="1"/>
  <c r="U328" i="12"/>
  <c r="D328" i="13" s="1"/>
  <c r="AG327" i="12"/>
  <c r="P327" i="13" s="1"/>
  <c r="AF327" i="12"/>
  <c r="O327" i="13" s="1"/>
  <c r="AE327" i="12"/>
  <c r="N327" i="13" s="1"/>
  <c r="AD327" i="12"/>
  <c r="M327" i="13" s="1"/>
  <c r="AC327" i="12"/>
  <c r="L327" i="13" s="1"/>
  <c r="AB327" i="12"/>
  <c r="K327" i="13" s="1"/>
  <c r="AA327" i="12"/>
  <c r="J327" i="13" s="1"/>
  <c r="Z327" i="12"/>
  <c r="I327" i="13" s="1"/>
  <c r="Y327" i="12"/>
  <c r="H327" i="13" s="1"/>
  <c r="X327" i="12"/>
  <c r="G327" i="13" s="1"/>
  <c r="W327" i="12"/>
  <c r="F327" i="13" s="1"/>
  <c r="V327" i="12"/>
  <c r="E327" i="13" s="1"/>
  <c r="U327" i="12"/>
  <c r="D327" i="13" s="1"/>
  <c r="AG326" i="12"/>
  <c r="P326" i="13" s="1"/>
  <c r="AF326" i="12"/>
  <c r="O326" i="13" s="1"/>
  <c r="AE326" i="12"/>
  <c r="N326" i="13" s="1"/>
  <c r="AD326" i="12"/>
  <c r="M326" i="13" s="1"/>
  <c r="AC326" i="12"/>
  <c r="L326" i="13" s="1"/>
  <c r="AB326" i="12"/>
  <c r="K326" i="13" s="1"/>
  <c r="AA326" i="12"/>
  <c r="J326" i="13" s="1"/>
  <c r="Z326" i="12"/>
  <c r="I326" i="13" s="1"/>
  <c r="Y326" i="12"/>
  <c r="H326" i="13" s="1"/>
  <c r="X326" i="12"/>
  <c r="G326" i="13" s="1"/>
  <c r="W326" i="12"/>
  <c r="F326" i="13" s="1"/>
  <c r="V326" i="12"/>
  <c r="E326" i="13" s="1"/>
  <c r="U326" i="12"/>
  <c r="D326" i="13" s="1"/>
  <c r="AG325" i="12"/>
  <c r="P325" i="13" s="1"/>
  <c r="AF325" i="12"/>
  <c r="O325" i="13" s="1"/>
  <c r="AE325" i="12"/>
  <c r="N325" i="13" s="1"/>
  <c r="AD325" i="12"/>
  <c r="M325" i="13" s="1"/>
  <c r="AC325" i="12"/>
  <c r="L325" i="13" s="1"/>
  <c r="AB325" i="12"/>
  <c r="K325" i="13" s="1"/>
  <c r="AA325" i="12"/>
  <c r="J325" i="13" s="1"/>
  <c r="Z325" i="12"/>
  <c r="I325" i="13" s="1"/>
  <c r="Y325" i="12"/>
  <c r="H325" i="13" s="1"/>
  <c r="X325" i="12"/>
  <c r="G325" i="13" s="1"/>
  <c r="W325" i="12"/>
  <c r="F325" i="13" s="1"/>
  <c r="V325" i="12"/>
  <c r="E325" i="13" s="1"/>
  <c r="U325" i="12"/>
  <c r="D325" i="13" s="1"/>
  <c r="AG324" i="12"/>
  <c r="P324" i="13" s="1"/>
  <c r="AF324" i="12"/>
  <c r="O324" i="13" s="1"/>
  <c r="AE324" i="12"/>
  <c r="N324" i="13" s="1"/>
  <c r="AD324" i="12"/>
  <c r="M324" i="13" s="1"/>
  <c r="AC324" i="12"/>
  <c r="L324" i="13" s="1"/>
  <c r="AB324" i="12"/>
  <c r="K324" i="13" s="1"/>
  <c r="AA324" i="12"/>
  <c r="J324" i="13" s="1"/>
  <c r="Z324" i="12"/>
  <c r="I324" i="13" s="1"/>
  <c r="Y324" i="12"/>
  <c r="H324" i="13" s="1"/>
  <c r="X324" i="12"/>
  <c r="G324" i="13" s="1"/>
  <c r="W324" i="12"/>
  <c r="F324" i="13" s="1"/>
  <c r="V324" i="12"/>
  <c r="E324" i="13" s="1"/>
  <c r="U324" i="12"/>
  <c r="D324" i="13" s="1"/>
  <c r="AG323" i="12"/>
  <c r="P323" i="13" s="1"/>
  <c r="AF323" i="12"/>
  <c r="O323" i="13" s="1"/>
  <c r="AE323" i="12"/>
  <c r="N323" i="13" s="1"/>
  <c r="AD323" i="12"/>
  <c r="M323" i="13" s="1"/>
  <c r="AC323" i="12"/>
  <c r="L323" i="13" s="1"/>
  <c r="AB323" i="12"/>
  <c r="K323" i="13" s="1"/>
  <c r="AA323" i="12"/>
  <c r="J323" i="13" s="1"/>
  <c r="Z323" i="12"/>
  <c r="I323" i="13" s="1"/>
  <c r="Y323" i="12"/>
  <c r="H323" i="13" s="1"/>
  <c r="X323" i="12"/>
  <c r="G323" i="13" s="1"/>
  <c r="W323" i="12"/>
  <c r="F323" i="13" s="1"/>
  <c r="V323" i="12"/>
  <c r="E323" i="13" s="1"/>
  <c r="U323" i="12"/>
  <c r="D323" i="13" s="1"/>
  <c r="AG322" i="12"/>
  <c r="P322" i="13" s="1"/>
  <c r="AF322" i="12"/>
  <c r="O322" i="13" s="1"/>
  <c r="AE322" i="12"/>
  <c r="N322" i="13" s="1"/>
  <c r="AD322" i="12"/>
  <c r="M322" i="13" s="1"/>
  <c r="AC322" i="12"/>
  <c r="L322" i="13" s="1"/>
  <c r="AB322" i="12"/>
  <c r="K322" i="13" s="1"/>
  <c r="AA322" i="12"/>
  <c r="J322" i="13" s="1"/>
  <c r="Z322" i="12"/>
  <c r="I322" i="13" s="1"/>
  <c r="Y322" i="12"/>
  <c r="H322" i="13" s="1"/>
  <c r="X322" i="12"/>
  <c r="G322" i="13" s="1"/>
  <c r="W322" i="12"/>
  <c r="F322" i="13" s="1"/>
  <c r="V322" i="12"/>
  <c r="E322" i="13" s="1"/>
  <c r="U322" i="12"/>
  <c r="D322" i="13" s="1"/>
  <c r="AG321" i="12"/>
  <c r="P321" i="13" s="1"/>
  <c r="AF321" i="12"/>
  <c r="O321" i="13" s="1"/>
  <c r="AE321" i="12"/>
  <c r="N321" i="13" s="1"/>
  <c r="AD321" i="12"/>
  <c r="M321" i="13" s="1"/>
  <c r="AC321" i="12"/>
  <c r="L321" i="13" s="1"/>
  <c r="AB321" i="12"/>
  <c r="K321" i="13" s="1"/>
  <c r="AA321" i="12"/>
  <c r="J321" i="13" s="1"/>
  <c r="Z321" i="12"/>
  <c r="I321" i="13" s="1"/>
  <c r="Y321" i="12"/>
  <c r="H321" i="13" s="1"/>
  <c r="X321" i="12"/>
  <c r="G321" i="13" s="1"/>
  <c r="W321" i="12"/>
  <c r="F321" i="13" s="1"/>
  <c r="V321" i="12"/>
  <c r="E321" i="13" s="1"/>
  <c r="U321" i="12"/>
  <c r="D321" i="13" s="1"/>
  <c r="AG320" i="12"/>
  <c r="P320" i="13" s="1"/>
  <c r="AF320" i="12"/>
  <c r="O320" i="13" s="1"/>
  <c r="AE320" i="12"/>
  <c r="N320" i="13" s="1"/>
  <c r="AD320" i="12"/>
  <c r="M320" i="13" s="1"/>
  <c r="AC320" i="12"/>
  <c r="L320" i="13" s="1"/>
  <c r="AB320" i="12"/>
  <c r="K320" i="13" s="1"/>
  <c r="AA320" i="12"/>
  <c r="J320" i="13" s="1"/>
  <c r="Z320" i="12"/>
  <c r="I320" i="13" s="1"/>
  <c r="Y320" i="12"/>
  <c r="H320" i="13" s="1"/>
  <c r="X320" i="12"/>
  <c r="G320" i="13" s="1"/>
  <c r="W320" i="12"/>
  <c r="F320" i="13" s="1"/>
  <c r="V320" i="12"/>
  <c r="E320" i="13" s="1"/>
  <c r="U320" i="12"/>
  <c r="D320" i="13" s="1"/>
  <c r="AG319" i="12"/>
  <c r="P319" i="13" s="1"/>
  <c r="AF319" i="12"/>
  <c r="O319" i="13" s="1"/>
  <c r="AE319" i="12"/>
  <c r="N319" i="13" s="1"/>
  <c r="AD319" i="12"/>
  <c r="M319" i="13" s="1"/>
  <c r="AC319" i="12"/>
  <c r="L319" i="13" s="1"/>
  <c r="AB319" i="12"/>
  <c r="K319" i="13" s="1"/>
  <c r="AA319" i="12"/>
  <c r="J319" i="13" s="1"/>
  <c r="Z319" i="12"/>
  <c r="I319" i="13" s="1"/>
  <c r="Y319" i="12"/>
  <c r="H319" i="13" s="1"/>
  <c r="X319" i="12"/>
  <c r="G319" i="13" s="1"/>
  <c r="W319" i="12"/>
  <c r="F319" i="13" s="1"/>
  <c r="V319" i="12"/>
  <c r="E319" i="13" s="1"/>
  <c r="U319" i="12"/>
  <c r="D319" i="13" s="1"/>
  <c r="AG318" i="12"/>
  <c r="P318" i="13" s="1"/>
  <c r="AF318" i="12"/>
  <c r="O318" i="13" s="1"/>
  <c r="AE318" i="12"/>
  <c r="N318" i="13" s="1"/>
  <c r="AD318" i="12"/>
  <c r="M318" i="13" s="1"/>
  <c r="AC318" i="12"/>
  <c r="L318" i="13" s="1"/>
  <c r="AB318" i="12"/>
  <c r="K318" i="13" s="1"/>
  <c r="AA318" i="12"/>
  <c r="J318" i="13" s="1"/>
  <c r="Z318" i="12"/>
  <c r="I318" i="13" s="1"/>
  <c r="Y318" i="12"/>
  <c r="H318" i="13" s="1"/>
  <c r="X318" i="12"/>
  <c r="G318" i="13" s="1"/>
  <c r="W318" i="12"/>
  <c r="F318" i="13" s="1"/>
  <c r="V318" i="12"/>
  <c r="E318" i="13" s="1"/>
  <c r="U318" i="12"/>
  <c r="D318" i="13" s="1"/>
  <c r="AG317" i="12"/>
  <c r="P317" i="13" s="1"/>
  <c r="AF317" i="12"/>
  <c r="O317" i="13" s="1"/>
  <c r="AE317" i="12"/>
  <c r="N317" i="13" s="1"/>
  <c r="AD317" i="12"/>
  <c r="M317" i="13" s="1"/>
  <c r="AC317" i="12"/>
  <c r="L317" i="13" s="1"/>
  <c r="AB317" i="12"/>
  <c r="K317" i="13" s="1"/>
  <c r="AA317" i="12"/>
  <c r="J317" i="13" s="1"/>
  <c r="Z317" i="12"/>
  <c r="I317" i="13" s="1"/>
  <c r="Y317" i="12"/>
  <c r="H317" i="13" s="1"/>
  <c r="X317" i="12"/>
  <c r="G317" i="13" s="1"/>
  <c r="W317" i="12"/>
  <c r="F317" i="13" s="1"/>
  <c r="V317" i="12"/>
  <c r="E317" i="13" s="1"/>
  <c r="U317" i="12"/>
  <c r="D317" i="13" s="1"/>
  <c r="AG316" i="12"/>
  <c r="P316" i="13" s="1"/>
  <c r="AF316" i="12"/>
  <c r="O316" i="13" s="1"/>
  <c r="AE316" i="12"/>
  <c r="N316" i="13" s="1"/>
  <c r="AD316" i="12"/>
  <c r="M316" i="13" s="1"/>
  <c r="AC316" i="12"/>
  <c r="L316" i="13" s="1"/>
  <c r="AB316" i="12"/>
  <c r="K316" i="13" s="1"/>
  <c r="AA316" i="12"/>
  <c r="J316" i="13" s="1"/>
  <c r="Z316" i="12"/>
  <c r="I316" i="13" s="1"/>
  <c r="Y316" i="12"/>
  <c r="H316" i="13" s="1"/>
  <c r="X316" i="12"/>
  <c r="G316" i="13" s="1"/>
  <c r="W316" i="12"/>
  <c r="F316" i="13" s="1"/>
  <c r="V316" i="12"/>
  <c r="E316" i="13" s="1"/>
  <c r="U316" i="12"/>
  <c r="D316" i="13" s="1"/>
  <c r="AG315" i="12"/>
  <c r="P315" i="13" s="1"/>
  <c r="AF315" i="12"/>
  <c r="O315" i="13" s="1"/>
  <c r="AE315" i="12"/>
  <c r="N315" i="13" s="1"/>
  <c r="AD315" i="12"/>
  <c r="M315" i="13" s="1"/>
  <c r="AC315" i="12"/>
  <c r="L315" i="13" s="1"/>
  <c r="AB315" i="12"/>
  <c r="K315" i="13" s="1"/>
  <c r="AA315" i="12"/>
  <c r="J315" i="13" s="1"/>
  <c r="Z315" i="12"/>
  <c r="I315" i="13" s="1"/>
  <c r="Y315" i="12"/>
  <c r="H315" i="13" s="1"/>
  <c r="X315" i="12"/>
  <c r="G315" i="13" s="1"/>
  <c r="W315" i="12"/>
  <c r="F315" i="13" s="1"/>
  <c r="V315" i="12"/>
  <c r="E315" i="13" s="1"/>
  <c r="U315" i="12"/>
  <c r="D315" i="13" s="1"/>
  <c r="AG314" i="12"/>
  <c r="P314" i="13" s="1"/>
  <c r="AF314" i="12"/>
  <c r="O314" i="13" s="1"/>
  <c r="AE314" i="12"/>
  <c r="N314" i="13" s="1"/>
  <c r="AD314" i="12"/>
  <c r="M314" i="13" s="1"/>
  <c r="AC314" i="12"/>
  <c r="L314" i="13" s="1"/>
  <c r="AB314" i="12"/>
  <c r="K314" i="13" s="1"/>
  <c r="AA314" i="12"/>
  <c r="J314" i="13" s="1"/>
  <c r="Z314" i="12"/>
  <c r="I314" i="13" s="1"/>
  <c r="Y314" i="12"/>
  <c r="H314" i="13" s="1"/>
  <c r="X314" i="12"/>
  <c r="G314" i="13" s="1"/>
  <c r="W314" i="12"/>
  <c r="F314" i="13" s="1"/>
  <c r="V314" i="12"/>
  <c r="E314" i="13" s="1"/>
  <c r="U314" i="12"/>
  <c r="D314" i="13" s="1"/>
  <c r="AG313" i="12"/>
  <c r="P313" i="13" s="1"/>
  <c r="AF313" i="12"/>
  <c r="O313" i="13" s="1"/>
  <c r="AE313" i="12"/>
  <c r="N313" i="13" s="1"/>
  <c r="AD313" i="12"/>
  <c r="M313" i="13" s="1"/>
  <c r="AC313" i="12"/>
  <c r="L313" i="13" s="1"/>
  <c r="AB313" i="12"/>
  <c r="K313" i="13" s="1"/>
  <c r="AA313" i="12"/>
  <c r="J313" i="13" s="1"/>
  <c r="Z313" i="12"/>
  <c r="I313" i="13" s="1"/>
  <c r="Y313" i="12"/>
  <c r="H313" i="13" s="1"/>
  <c r="X313" i="12"/>
  <c r="G313" i="13" s="1"/>
  <c r="W313" i="12"/>
  <c r="F313" i="13" s="1"/>
  <c r="V313" i="12"/>
  <c r="E313" i="13" s="1"/>
  <c r="U313" i="12"/>
  <c r="D313" i="13" s="1"/>
  <c r="AG312" i="12"/>
  <c r="P312" i="13" s="1"/>
  <c r="AF312" i="12"/>
  <c r="O312" i="13" s="1"/>
  <c r="AE312" i="12"/>
  <c r="N312" i="13" s="1"/>
  <c r="AD312" i="12"/>
  <c r="M312" i="13" s="1"/>
  <c r="AC312" i="12"/>
  <c r="L312" i="13" s="1"/>
  <c r="AB312" i="12"/>
  <c r="K312" i="13" s="1"/>
  <c r="AA312" i="12"/>
  <c r="J312" i="13" s="1"/>
  <c r="Z312" i="12"/>
  <c r="I312" i="13" s="1"/>
  <c r="Y312" i="12"/>
  <c r="H312" i="13" s="1"/>
  <c r="X312" i="12"/>
  <c r="G312" i="13" s="1"/>
  <c r="W312" i="12"/>
  <c r="F312" i="13" s="1"/>
  <c r="V312" i="12"/>
  <c r="E312" i="13" s="1"/>
  <c r="U312" i="12"/>
  <c r="D312" i="13" s="1"/>
  <c r="AG311" i="12"/>
  <c r="P311" i="13" s="1"/>
  <c r="AF311" i="12"/>
  <c r="O311" i="13" s="1"/>
  <c r="AE311" i="12"/>
  <c r="N311" i="13" s="1"/>
  <c r="AD311" i="12"/>
  <c r="M311" i="13" s="1"/>
  <c r="AC311" i="12"/>
  <c r="L311" i="13" s="1"/>
  <c r="AB311" i="12"/>
  <c r="K311" i="13" s="1"/>
  <c r="AA311" i="12"/>
  <c r="J311" i="13" s="1"/>
  <c r="Z311" i="12"/>
  <c r="I311" i="13" s="1"/>
  <c r="Y311" i="12"/>
  <c r="H311" i="13" s="1"/>
  <c r="X311" i="12"/>
  <c r="G311" i="13" s="1"/>
  <c r="W311" i="12"/>
  <c r="F311" i="13" s="1"/>
  <c r="V311" i="12"/>
  <c r="E311" i="13" s="1"/>
  <c r="U311" i="12"/>
  <c r="D311" i="13" s="1"/>
  <c r="AG310" i="12"/>
  <c r="P310" i="13" s="1"/>
  <c r="AF310" i="12"/>
  <c r="O310" i="13" s="1"/>
  <c r="AE310" i="12"/>
  <c r="N310" i="13" s="1"/>
  <c r="AD310" i="12"/>
  <c r="M310" i="13" s="1"/>
  <c r="AC310" i="12"/>
  <c r="L310" i="13" s="1"/>
  <c r="AB310" i="12"/>
  <c r="K310" i="13" s="1"/>
  <c r="AA310" i="12"/>
  <c r="J310" i="13" s="1"/>
  <c r="Z310" i="12"/>
  <c r="I310" i="13" s="1"/>
  <c r="Y310" i="12"/>
  <c r="H310" i="13" s="1"/>
  <c r="X310" i="12"/>
  <c r="G310" i="13" s="1"/>
  <c r="W310" i="12"/>
  <c r="F310" i="13" s="1"/>
  <c r="V310" i="12"/>
  <c r="E310" i="13" s="1"/>
  <c r="U310" i="12"/>
  <c r="D310" i="13" s="1"/>
  <c r="AG309" i="12"/>
  <c r="P309" i="13" s="1"/>
  <c r="AF309" i="12"/>
  <c r="O309" i="13" s="1"/>
  <c r="AE309" i="12"/>
  <c r="N309" i="13" s="1"/>
  <c r="AD309" i="12"/>
  <c r="M309" i="13" s="1"/>
  <c r="AC309" i="12"/>
  <c r="L309" i="13" s="1"/>
  <c r="AB309" i="12"/>
  <c r="K309" i="13" s="1"/>
  <c r="AA309" i="12"/>
  <c r="J309" i="13" s="1"/>
  <c r="Z309" i="12"/>
  <c r="I309" i="13" s="1"/>
  <c r="Y309" i="12"/>
  <c r="H309" i="13" s="1"/>
  <c r="X309" i="12"/>
  <c r="G309" i="13" s="1"/>
  <c r="W309" i="12"/>
  <c r="F309" i="13" s="1"/>
  <c r="V309" i="12"/>
  <c r="E309" i="13" s="1"/>
  <c r="U309" i="12"/>
  <c r="D309" i="13" s="1"/>
  <c r="AG308" i="12"/>
  <c r="P308" i="13" s="1"/>
  <c r="AF308" i="12"/>
  <c r="O308" i="13" s="1"/>
  <c r="AE308" i="12"/>
  <c r="N308" i="13" s="1"/>
  <c r="AD308" i="12"/>
  <c r="M308" i="13" s="1"/>
  <c r="AC308" i="12"/>
  <c r="L308" i="13" s="1"/>
  <c r="AB308" i="12"/>
  <c r="K308" i="13" s="1"/>
  <c r="AA308" i="12"/>
  <c r="J308" i="13" s="1"/>
  <c r="Z308" i="12"/>
  <c r="I308" i="13" s="1"/>
  <c r="Y308" i="12"/>
  <c r="H308" i="13" s="1"/>
  <c r="X308" i="12"/>
  <c r="G308" i="13" s="1"/>
  <c r="W308" i="12"/>
  <c r="F308" i="13" s="1"/>
  <c r="V308" i="12"/>
  <c r="E308" i="13" s="1"/>
  <c r="U308" i="12"/>
  <c r="D308" i="13" s="1"/>
  <c r="V307" i="12"/>
  <c r="E307" i="13" s="1"/>
  <c r="W307" i="12"/>
  <c r="F307" i="13" s="1"/>
  <c r="X307" i="12"/>
  <c r="G307" i="13" s="1"/>
  <c r="Y307" i="12"/>
  <c r="H307" i="13" s="1"/>
  <c r="Z307" i="12"/>
  <c r="I307" i="13" s="1"/>
  <c r="AA307" i="12"/>
  <c r="J307" i="13" s="1"/>
  <c r="AB307" i="12"/>
  <c r="K307" i="13" s="1"/>
  <c r="AC307" i="12"/>
  <c r="L307" i="13" s="1"/>
  <c r="AD307" i="12"/>
  <c r="M307" i="13" s="1"/>
  <c r="AE307" i="12"/>
  <c r="N307" i="13" s="1"/>
  <c r="AF307" i="12"/>
  <c r="O307" i="13" s="1"/>
  <c r="AG307" i="12"/>
  <c r="P307" i="13" s="1"/>
  <c r="U307" i="12"/>
  <c r="D307" i="13" s="1"/>
  <c r="AG306" i="12"/>
  <c r="P306" i="13" s="1"/>
  <c r="AF306" i="12"/>
  <c r="O306" i="13" s="1"/>
  <c r="AE306" i="12"/>
  <c r="N306" i="13" s="1"/>
  <c r="AD306" i="12"/>
  <c r="M306" i="13" s="1"/>
  <c r="AC306" i="12"/>
  <c r="L306" i="13" s="1"/>
  <c r="AB306" i="12"/>
  <c r="K306" i="13" s="1"/>
  <c r="AA306" i="12"/>
  <c r="J306" i="13" s="1"/>
  <c r="Z306" i="12"/>
  <c r="I306" i="13" s="1"/>
  <c r="Y306" i="12"/>
  <c r="H306" i="13" s="1"/>
  <c r="X306" i="12"/>
  <c r="G306" i="13" s="1"/>
  <c r="W306" i="12"/>
  <c r="F306" i="13" s="1"/>
  <c r="V306" i="12"/>
  <c r="E306" i="13" s="1"/>
  <c r="U306" i="12"/>
  <c r="D306" i="13" s="1"/>
  <c r="AG305" i="12"/>
  <c r="P305" i="13" s="1"/>
  <c r="AF305" i="12"/>
  <c r="O305" i="13" s="1"/>
  <c r="AE305" i="12"/>
  <c r="N305" i="13" s="1"/>
  <c r="AD305" i="12"/>
  <c r="M305" i="13" s="1"/>
  <c r="AC305" i="12"/>
  <c r="L305" i="13" s="1"/>
  <c r="AB305" i="12"/>
  <c r="K305" i="13" s="1"/>
  <c r="AA305" i="12"/>
  <c r="J305" i="13" s="1"/>
  <c r="Z305" i="12"/>
  <c r="I305" i="13" s="1"/>
  <c r="Y305" i="12"/>
  <c r="H305" i="13" s="1"/>
  <c r="X305" i="12"/>
  <c r="G305" i="13" s="1"/>
  <c r="W305" i="12"/>
  <c r="F305" i="13" s="1"/>
  <c r="V305" i="12"/>
  <c r="E305" i="13" s="1"/>
  <c r="U305" i="12"/>
  <c r="D305" i="13" s="1"/>
  <c r="AG304" i="12"/>
  <c r="P304" i="13" s="1"/>
  <c r="AF304" i="12"/>
  <c r="O304" i="13" s="1"/>
  <c r="AE304" i="12"/>
  <c r="N304" i="13" s="1"/>
  <c r="AD304" i="12"/>
  <c r="M304" i="13" s="1"/>
  <c r="AC304" i="12"/>
  <c r="L304" i="13" s="1"/>
  <c r="AB304" i="12"/>
  <c r="K304" i="13" s="1"/>
  <c r="AA304" i="12"/>
  <c r="J304" i="13" s="1"/>
  <c r="Z304" i="12"/>
  <c r="I304" i="13" s="1"/>
  <c r="Y304" i="12"/>
  <c r="H304" i="13" s="1"/>
  <c r="X304" i="12"/>
  <c r="G304" i="13" s="1"/>
  <c r="W304" i="12"/>
  <c r="F304" i="13" s="1"/>
  <c r="V304" i="12"/>
  <c r="E304" i="13" s="1"/>
  <c r="U304" i="12"/>
  <c r="D304" i="13" s="1"/>
  <c r="AG303" i="12"/>
  <c r="P303" i="13" s="1"/>
  <c r="AF303" i="12"/>
  <c r="O303" i="13" s="1"/>
  <c r="AE303" i="12"/>
  <c r="N303" i="13" s="1"/>
  <c r="AD303" i="12"/>
  <c r="M303" i="13" s="1"/>
  <c r="AC303" i="12"/>
  <c r="L303" i="13" s="1"/>
  <c r="AB303" i="12"/>
  <c r="K303" i="13" s="1"/>
  <c r="AA303" i="12"/>
  <c r="J303" i="13" s="1"/>
  <c r="Z303" i="12"/>
  <c r="I303" i="13" s="1"/>
  <c r="Y303" i="12"/>
  <c r="H303" i="13" s="1"/>
  <c r="X303" i="12"/>
  <c r="G303" i="13" s="1"/>
  <c r="W303" i="12"/>
  <c r="F303" i="13" s="1"/>
  <c r="V303" i="12"/>
  <c r="E303" i="13" s="1"/>
  <c r="U303" i="12"/>
  <c r="D303" i="13" s="1"/>
  <c r="AG302" i="12"/>
  <c r="P302" i="13" s="1"/>
  <c r="AF302" i="12"/>
  <c r="O302" i="13" s="1"/>
  <c r="AE302" i="12"/>
  <c r="N302" i="13" s="1"/>
  <c r="AD302" i="12"/>
  <c r="M302" i="13" s="1"/>
  <c r="AC302" i="12"/>
  <c r="L302" i="13" s="1"/>
  <c r="AB302" i="12"/>
  <c r="K302" i="13" s="1"/>
  <c r="AA302" i="12"/>
  <c r="J302" i="13" s="1"/>
  <c r="Z302" i="12"/>
  <c r="I302" i="13" s="1"/>
  <c r="Y302" i="12"/>
  <c r="H302" i="13" s="1"/>
  <c r="X302" i="12"/>
  <c r="G302" i="13" s="1"/>
  <c r="W302" i="12"/>
  <c r="F302" i="13" s="1"/>
  <c r="V302" i="12"/>
  <c r="E302" i="13" s="1"/>
  <c r="U302" i="12"/>
  <c r="D302" i="13" s="1"/>
  <c r="AG301" i="12"/>
  <c r="P301" i="13" s="1"/>
  <c r="AF301" i="12"/>
  <c r="O301" i="13" s="1"/>
  <c r="AE301" i="12"/>
  <c r="N301" i="13" s="1"/>
  <c r="AD301" i="12"/>
  <c r="M301" i="13" s="1"/>
  <c r="AC301" i="12"/>
  <c r="L301" i="13" s="1"/>
  <c r="AB301" i="12"/>
  <c r="K301" i="13" s="1"/>
  <c r="AA301" i="12"/>
  <c r="J301" i="13" s="1"/>
  <c r="Z301" i="12"/>
  <c r="I301" i="13" s="1"/>
  <c r="Y301" i="12"/>
  <c r="H301" i="13" s="1"/>
  <c r="X301" i="12"/>
  <c r="G301" i="13" s="1"/>
  <c r="W301" i="12"/>
  <c r="F301" i="13" s="1"/>
  <c r="V301" i="12"/>
  <c r="E301" i="13" s="1"/>
  <c r="U301" i="12"/>
  <c r="D301" i="13" s="1"/>
  <c r="AG300" i="12"/>
  <c r="P300" i="13" s="1"/>
  <c r="AF300" i="12"/>
  <c r="O300" i="13" s="1"/>
  <c r="AE300" i="12"/>
  <c r="N300" i="13" s="1"/>
  <c r="AD300" i="12"/>
  <c r="M300" i="13" s="1"/>
  <c r="AC300" i="12"/>
  <c r="L300" i="13" s="1"/>
  <c r="AB300" i="12"/>
  <c r="K300" i="13" s="1"/>
  <c r="AA300" i="12"/>
  <c r="J300" i="13" s="1"/>
  <c r="Z300" i="12"/>
  <c r="I300" i="13" s="1"/>
  <c r="Y300" i="12"/>
  <c r="H300" i="13" s="1"/>
  <c r="X300" i="12"/>
  <c r="G300" i="13" s="1"/>
  <c r="W300" i="12"/>
  <c r="F300" i="13" s="1"/>
  <c r="V300" i="12"/>
  <c r="E300" i="13" s="1"/>
  <c r="U300" i="12"/>
  <c r="D300" i="13" s="1"/>
  <c r="AG299" i="12"/>
  <c r="P299" i="13" s="1"/>
  <c r="AF299" i="12"/>
  <c r="O299" i="13" s="1"/>
  <c r="AE299" i="12"/>
  <c r="N299" i="13" s="1"/>
  <c r="AD299" i="12"/>
  <c r="M299" i="13" s="1"/>
  <c r="AC299" i="12"/>
  <c r="L299" i="13" s="1"/>
  <c r="AB299" i="12"/>
  <c r="K299" i="13" s="1"/>
  <c r="AA299" i="12"/>
  <c r="J299" i="13" s="1"/>
  <c r="Z299" i="12"/>
  <c r="I299" i="13" s="1"/>
  <c r="Y299" i="12"/>
  <c r="H299" i="13" s="1"/>
  <c r="X299" i="12"/>
  <c r="G299" i="13" s="1"/>
  <c r="W299" i="12"/>
  <c r="F299" i="13" s="1"/>
  <c r="V299" i="12"/>
  <c r="E299" i="13" s="1"/>
  <c r="U299" i="12"/>
  <c r="D299" i="13" s="1"/>
  <c r="AG298" i="12"/>
  <c r="P298" i="13" s="1"/>
  <c r="AF298" i="12"/>
  <c r="O298" i="13" s="1"/>
  <c r="AE298" i="12"/>
  <c r="N298" i="13" s="1"/>
  <c r="AD298" i="12"/>
  <c r="M298" i="13" s="1"/>
  <c r="AC298" i="12"/>
  <c r="L298" i="13" s="1"/>
  <c r="AB298" i="12"/>
  <c r="K298" i="13" s="1"/>
  <c r="AA298" i="12"/>
  <c r="J298" i="13" s="1"/>
  <c r="Z298" i="12"/>
  <c r="I298" i="13" s="1"/>
  <c r="Y298" i="12"/>
  <c r="H298" i="13" s="1"/>
  <c r="X298" i="12"/>
  <c r="G298" i="13" s="1"/>
  <c r="W298" i="12"/>
  <c r="F298" i="13" s="1"/>
  <c r="V298" i="12"/>
  <c r="E298" i="13" s="1"/>
  <c r="U298" i="12"/>
  <c r="D298" i="13" s="1"/>
  <c r="AG297" i="12"/>
  <c r="P297" i="13" s="1"/>
  <c r="AF297" i="12"/>
  <c r="O297" i="13" s="1"/>
  <c r="AE297" i="12"/>
  <c r="N297" i="13" s="1"/>
  <c r="AD297" i="12"/>
  <c r="M297" i="13" s="1"/>
  <c r="AC297" i="12"/>
  <c r="L297" i="13" s="1"/>
  <c r="AB297" i="12"/>
  <c r="K297" i="13" s="1"/>
  <c r="AA297" i="12"/>
  <c r="J297" i="13" s="1"/>
  <c r="Z297" i="12"/>
  <c r="I297" i="13" s="1"/>
  <c r="Y297" i="12"/>
  <c r="H297" i="13" s="1"/>
  <c r="X297" i="12"/>
  <c r="G297" i="13" s="1"/>
  <c r="W297" i="12"/>
  <c r="F297" i="13" s="1"/>
  <c r="V297" i="12"/>
  <c r="E297" i="13" s="1"/>
  <c r="U297" i="12"/>
  <c r="D297" i="13" s="1"/>
  <c r="AG296" i="12"/>
  <c r="P296" i="13" s="1"/>
  <c r="AF296" i="12"/>
  <c r="O296" i="13" s="1"/>
  <c r="AE296" i="12"/>
  <c r="N296" i="13" s="1"/>
  <c r="AD296" i="12"/>
  <c r="M296" i="13" s="1"/>
  <c r="AC296" i="12"/>
  <c r="L296" i="13" s="1"/>
  <c r="AB296" i="12"/>
  <c r="K296" i="13" s="1"/>
  <c r="AA296" i="12"/>
  <c r="J296" i="13" s="1"/>
  <c r="Z296" i="12"/>
  <c r="I296" i="13" s="1"/>
  <c r="Y296" i="12"/>
  <c r="H296" i="13" s="1"/>
  <c r="X296" i="12"/>
  <c r="G296" i="13" s="1"/>
  <c r="W296" i="12"/>
  <c r="F296" i="13" s="1"/>
  <c r="V296" i="12"/>
  <c r="E296" i="13" s="1"/>
  <c r="U296" i="12"/>
  <c r="D296" i="13" s="1"/>
  <c r="AG295" i="12"/>
  <c r="P295" i="13" s="1"/>
  <c r="AF295" i="12"/>
  <c r="O295" i="13" s="1"/>
  <c r="AE295" i="12"/>
  <c r="N295" i="13" s="1"/>
  <c r="AD295" i="12"/>
  <c r="M295" i="13" s="1"/>
  <c r="AC295" i="12"/>
  <c r="L295" i="13" s="1"/>
  <c r="AB295" i="12"/>
  <c r="K295" i="13" s="1"/>
  <c r="AA295" i="12"/>
  <c r="J295" i="13" s="1"/>
  <c r="Z295" i="12"/>
  <c r="I295" i="13" s="1"/>
  <c r="Y295" i="12"/>
  <c r="H295" i="13" s="1"/>
  <c r="X295" i="12"/>
  <c r="G295" i="13" s="1"/>
  <c r="W295" i="12"/>
  <c r="F295" i="13" s="1"/>
  <c r="V295" i="12"/>
  <c r="E295" i="13" s="1"/>
  <c r="U295" i="12"/>
  <c r="D295" i="13" s="1"/>
  <c r="AG294" i="12"/>
  <c r="P294" i="13" s="1"/>
  <c r="AF294" i="12"/>
  <c r="O294" i="13" s="1"/>
  <c r="AE294" i="12"/>
  <c r="N294" i="13" s="1"/>
  <c r="AD294" i="12"/>
  <c r="M294" i="13" s="1"/>
  <c r="AC294" i="12"/>
  <c r="L294" i="13" s="1"/>
  <c r="AB294" i="12"/>
  <c r="K294" i="13" s="1"/>
  <c r="AA294" i="12"/>
  <c r="J294" i="13" s="1"/>
  <c r="Z294" i="12"/>
  <c r="I294" i="13" s="1"/>
  <c r="Y294" i="12"/>
  <c r="H294" i="13" s="1"/>
  <c r="X294" i="12"/>
  <c r="G294" i="13" s="1"/>
  <c r="W294" i="12"/>
  <c r="F294" i="13" s="1"/>
  <c r="V294" i="12"/>
  <c r="E294" i="13" s="1"/>
  <c r="U294" i="12"/>
  <c r="D294" i="13" s="1"/>
  <c r="AG293" i="12"/>
  <c r="P293" i="13" s="1"/>
  <c r="AF293" i="12"/>
  <c r="O293" i="13" s="1"/>
  <c r="AE293" i="12"/>
  <c r="N293" i="13" s="1"/>
  <c r="AD293" i="12"/>
  <c r="M293" i="13" s="1"/>
  <c r="AC293" i="12"/>
  <c r="L293" i="13" s="1"/>
  <c r="AB293" i="12"/>
  <c r="K293" i="13" s="1"/>
  <c r="AA293" i="12"/>
  <c r="J293" i="13" s="1"/>
  <c r="Z293" i="12"/>
  <c r="I293" i="13" s="1"/>
  <c r="Y293" i="12"/>
  <c r="H293" i="13" s="1"/>
  <c r="X293" i="12"/>
  <c r="G293" i="13" s="1"/>
  <c r="W293" i="12"/>
  <c r="F293" i="13" s="1"/>
  <c r="V293" i="12"/>
  <c r="E293" i="13" s="1"/>
  <c r="U293" i="12"/>
  <c r="D293" i="13" s="1"/>
  <c r="AG292" i="12"/>
  <c r="P292" i="13" s="1"/>
  <c r="AF292" i="12"/>
  <c r="O292" i="13" s="1"/>
  <c r="AE292" i="12"/>
  <c r="N292" i="13" s="1"/>
  <c r="AD292" i="12"/>
  <c r="M292" i="13" s="1"/>
  <c r="AC292" i="12"/>
  <c r="L292" i="13" s="1"/>
  <c r="AB292" i="12"/>
  <c r="K292" i="13" s="1"/>
  <c r="AA292" i="12"/>
  <c r="J292" i="13" s="1"/>
  <c r="Z292" i="12"/>
  <c r="I292" i="13" s="1"/>
  <c r="Y292" i="12"/>
  <c r="H292" i="13" s="1"/>
  <c r="X292" i="12"/>
  <c r="G292" i="13" s="1"/>
  <c r="W292" i="12"/>
  <c r="F292" i="13" s="1"/>
  <c r="V292" i="12"/>
  <c r="E292" i="13" s="1"/>
  <c r="U292" i="12"/>
  <c r="D292" i="13" s="1"/>
  <c r="AG291" i="12"/>
  <c r="P291" i="13" s="1"/>
  <c r="AF291" i="12"/>
  <c r="O291" i="13" s="1"/>
  <c r="AE291" i="12"/>
  <c r="N291" i="13" s="1"/>
  <c r="AD291" i="12"/>
  <c r="M291" i="13" s="1"/>
  <c r="AC291" i="12"/>
  <c r="L291" i="13" s="1"/>
  <c r="AB291" i="12"/>
  <c r="K291" i="13" s="1"/>
  <c r="AA291" i="12"/>
  <c r="J291" i="13" s="1"/>
  <c r="Z291" i="12"/>
  <c r="I291" i="13" s="1"/>
  <c r="Y291" i="12"/>
  <c r="H291" i="13" s="1"/>
  <c r="X291" i="12"/>
  <c r="G291" i="13" s="1"/>
  <c r="W291" i="12"/>
  <c r="F291" i="13" s="1"/>
  <c r="V291" i="12"/>
  <c r="E291" i="13" s="1"/>
  <c r="U291" i="12"/>
  <c r="D291" i="13" s="1"/>
  <c r="AG290" i="12"/>
  <c r="P290" i="13" s="1"/>
  <c r="AF290" i="12"/>
  <c r="O290" i="13" s="1"/>
  <c r="AE290" i="12"/>
  <c r="N290" i="13" s="1"/>
  <c r="AD290" i="12"/>
  <c r="M290" i="13" s="1"/>
  <c r="AC290" i="12"/>
  <c r="L290" i="13" s="1"/>
  <c r="AB290" i="12"/>
  <c r="K290" i="13" s="1"/>
  <c r="AA290" i="12"/>
  <c r="J290" i="13" s="1"/>
  <c r="Z290" i="12"/>
  <c r="I290" i="13" s="1"/>
  <c r="Y290" i="12"/>
  <c r="H290" i="13" s="1"/>
  <c r="X290" i="12"/>
  <c r="G290" i="13" s="1"/>
  <c r="W290" i="12"/>
  <c r="F290" i="13" s="1"/>
  <c r="V290" i="12"/>
  <c r="E290" i="13" s="1"/>
  <c r="U290" i="12"/>
  <c r="D290" i="13" s="1"/>
  <c r="AG289" i="12"/>
  <c r="P289" i="13" s="1"/>
  <c r="AF289" i="12"/>
  <c r="O289" i="13" s="1"/>
  <c r="AE289" i="12"/>
  <c r="N289" i="13" s="1"/>
  <c r="AD289" i="12"/>
  <c r="M289" i="13" s="1"/>
  <c r="AC289" i="12"/>
  <c r="L289" i="13" s="1"/>
  <c r="AB289" i="12"/>
  <c r="K289" i="13" s="1"/>
  <c r="AA289" i="12"/>
  <c r="J289" i="13" s="1"/>
  <c r="Z289" i="12"/>
  <c r="I289" i="13" s="1"/>
  <c r="Y289" i="12"/>
  <c r="H289" i="13" s="1"/>
  <c r="X289" i="12"/>
  <c r="G289" i="13" s="1"/>
  <c r="W289" i="12"/>
  <c r="F289" i="13" s="1"/>
  <c r="V289" i="12"/>
  <c r="E289" i="13" s="1"/>
  <c r="U289" i="12"/>
  <c r="D289" i="13" s="1"/>
  <c r="AG288" i="12"/>
  <c r="P288" i="13" s="1"/>
  <c r="AF288" i="12"/>
  <c r="O288" i="13" s="1"/>
  <c r="AE288" i="12"/>
  <c r="N288" i="13" s="1"/>
  <c r="AD288" i="12"/>
  <c r="M288" i="13" s="1"/>
  <c r="AC288" i="12"/>
  <c r="L288" i="13" s="1"/>
  <c r="AB288" i="12"/>
  <c r="K288" i="13" s="1"/>
  <c r="AA288" i="12"/>
  <c r="J288" i="13" s="1"/>
  <c r="Z288" i="12"/>
  <c r="I288" i="13" s="1"/>
  <c r="Y288" i="12"/>
  <c r="H288" i="13" s="1"/>
  <c r="X288" i="12"/>
  <c r="G288" i="13" s="1"/>
  <c r="W288" i="12"/>
  <c r="F288" i="13" s="1"/>
  <c r="V288" i="12"/>
  <c r="E288" i="13" s="1"/>
  <c r="U288" i="12"/>
  <c r="D288" i="13" s="1"/>
  <c r="AG287" i="12"/>
  <c r="P287" i="13" s="1"/>
  <c r="AF287" i="12"/>
  <c r="O287" i="13" s="1"/>
  <c r="AE287" i="12"/>
  <c r="N287" i="13" s="1"/>
  <c r="AD287" i="12"/>
  <c r="M287" i="13" s="1"/>
  <c r="AC287" i="12"/>
  <c r="L287" i="13" s="1"/>
  <c r="AB287" i="12"/>
  <c r="K287" i="13" s="1"/>
  <c r="AA287" i="12"/>
  <c r="J287" i="13" s="1"/>
  <c r="Z287" i="12"/>
  <c r="I287" i="13" s="1"/>
  <c r="Y287" i="12"/>
  <c r="H287" i="13" s="1"/>
  <c r="X287" i="12"/>
  <c r="G287" i="13" s="1"/>
  <c r="W287" i="12"/>
  <c r="F287" i="13" s="1"/>
  <c r="V287" i="12"/>
  <c r="E287" i="13" s="1"/>
  <c r="U287" i="12"/>
  <c r="D287" i="13" s="1"/>
  <c r="AG286" i="12"/>
  <c r="P286" i="13" s="1"/>
  <c r="AF286" i="12"/>
  <c r="O286" i="13" s="1"/>
  <c r="AE286" i="12"/>
  <c r="N286" i="13" s="1"/>
  <c r="AD286" i="12"/>
  <c r="M286" i="13" s="1"/>
  <c r="AC286" i="12"/>
  <c r="L286" i="13" s="1"/>
  <c r="AB286" i="12"/>
  <c r="K286" i="13" s="1"/>
  <c r="AA286" i="12"/>
  <c r="J286" i="13" s="1"/>
  <c r="Z286" i="12"/>
  <c r="I286" i="13" s="1"/>
  <c r="Y286" i="12"/>
  <c r="H286" i="13" s="1"/>
  <c r="X286" i="12"/>
  <c r="G286" i="13" s="1"/>
  <c r="W286" i="12"/>
  <c r="F286" i="13" s="1"/>
  <c r="V286" i="12"/>
  <c r="E286" i="13" s="1"/>
  <c r="U286" i="12"/>
  <c r="D286" i="13" s="1"/>
  <c r="AG285" i="12"/>
  <c r="P285" i="13" s="1"/>
  <c r="AF285" i="12"/>
  <c r="O285" i="13" s="1"/>
  <c r="AE285" i="12"/>
  <c r="N285" i="13" s="1"/>
  <c r="AD285" i="12"/>
  <c r="M285" i="13" s="1"/>
  <c r="AC285" i="12"/>
  <c r="L285" i="13" s="1"/>
  <c r="AB285" i="12"/>
  <c r="K285" i="13" s="1"/>
  <c r="AA285" i="12"/>
  <c r="J285" i="13" s="1"/>
  <c r="Z285" i="12"/>
  <c r="I285" i="13" s="1"/>
  <c r="Y285" i="12"/>
  <c r="H285" i="13" s="1"/>
  <c r="X285" i="12"/>
  <c r="G285" i="13" s="1"/>
  <c r="W285" i="12"/>
  <c r="F285" i="13" s="1"/>
  <c r="V285" i="12"/>
  <c r="E285" i="13" s="1"/>
  <c r="U285" i="12"/>
  <c r="D285" i="13" s="1"/>
  <c r="AG284" i="12"/>
  <c r="P284" i="13" s="1"/>
  <c r="AF284" i="12"/>
  <c r="O284" i="13" s="1"/>
  <c r="AE284" i="12"/>
  <c r="N284" i="13" s="1"/>
  <c r="AD284" i="12"/>
  <c r="M284" i="13" s="1"/>
  <c r="AC284" i="12"/>
  <c r="L284" i="13" s="1"/>
  <c r="AB284" i="12"/>
  <c r="K284" i="13" s="1"/>
  <c r="AA284" i="12"/>
  <c r="J284" i="13" s="1"/>
  <c r="Z284" i="12"/>
  <c r="I284" i="13" s="1"/>
  <c r="Y284" i="12"/>
  <c r="H284" i="13" s="1"/>
  <c r="X284" i="12"/>
  <c r="G284" i="13" s="1"/>
  <c r="W284" i="12"/>
  <c r="F284" i="13" s="1"/>
  <c r="V284" i="12"/>
  <c r="E284" i="13" s="1"/>
  <c r="U284" i="12"/>
  <c r="D284" i="13" s="1"/>
  <c r="AG283" i="12"/>
  <c r="P283" i="13" s="1"/>
  <c r="AF283" i="12"/>
  <c r="O283" i="13" s="1"/>
  <c r="AE283" i="12"/>
  <c r="N283" i="13" s="1"/>
  <c r="AD283" i="12"/>
  <c r="M283" i="13" s="1"/>
  <c r="AC283" i="12"/>
  <c r="L283" i="13" s="1"/>
  <c r="AB283" i="12"/>
  <c r="K283" i="13" s="1"/>
  <c r="AA283" i="12"/>
  <c r="J283" i="13" s="1"/>
  <c r="Z283" i="12"/>
  <c r="I283" i="13" s="1"/>
  <c r="Y283" i="12"/>
  <c r="H283" i="13" s="1"/>
  <c r="X283" i="12"/>
  <c r="G283" i="13" s="1"/>
  <c r="W283" i="12"/>
  <c r="F283" i="13" s="1"/>
  <c r="V283" i="12"/>
  <c r="E283" i="13" s="1"/>
  <c r="U283" i="12"/>
  <c r="D283" i="13" s="1"/>
  <c r="AG282" i="12"/>
  <c r="P282" i="13" s="1"/>
  <c r="AF282" i="12"/>
  <c r="O282" i="13" s="1"/>
  <c r="AE282" i="12"/>
  <c r="N282" i="13" s="1"/>
  <c r="AD282" i="12"/>
  <c r="M282" i="13" s="1"/>
  <c r="AC282" i="12"/>
  <c r="L282" i="13" s="1"/>
  <c r="AB282" i="12"/>
  <c r="K282" i="13" s="1"/>
  <c r="AA282" i="12"/>
  <c r="J282" i="13" s="1"/>
  <c r="Z282" i="12"/>
  <c r="I282" i="13" s="1"/>
  <c r="Y282" i="12"/>
  <c r="H282" i="13" s="1"/>
  <c r="X282" i="12"/>
  <c r="G282" i="13" s="1"/>
  <c r="W282" i="12"/>
  <c r="F282" i="13" s="1"/>
  <c r="V282" i="12"/>
  <c r="E282" i="13" s="1"/>
  <c r="U282" i="12"/>
  <c r="D282" i="13" s="1"/>
  <c r="AG281" i="12"/>
  <c r="P281" i="13" s="1"/>
  <c r="AF281" i="12"/>
  <c r="O281" i="13" s="1"/>
  <c r="AE281" i="12"/>
  <c r="N281" i="13" s="1"/>
  <c r="AD281" i="12"/>
  <c r="M281" i="13" s="1"/>
  <c r="AC281" i="12"/>
  <c r="L281" i="13" s="1"/>
  <c r="AB281" i="12"/>
  <c r="K281" i="13" s="1"/>
  <c r="AA281" i="12"/>
  <c r="J281" i="13" s="1"/>
  <c r="Z281" i="12"/>
  <c r="I281" i="13" s="1"/>
  <c r="Y281" i="12"/>
  <c r="H281" i="13" s="1"/>
  <c r="X281" i="12"/>
  <c r="G281" i="13" s="1"/>
  <c r="W281" i="12"/>
  <c r="F281" i="13" s="1"/>
  <c r="V281" i="12"/>
  <c r="E281" i="13" s="1"/>
  <c r="U281" i="12"/>
  <c r="D281" i="13" s="1"/>
  <c r="AG280" i="12"/>
  <c r="P280" i="13" s="1"/>
  <c r="AF280" i="12"/>
  <c r="O280" i="13" s="1"/>
  <c r="AE280" i="12"/>
  <c r="N280" i="13" s="1"/>
  <c r="AD280" i="12"/>
  <c r="M280" i="13" s="1"/>
  <c r="AC280" i="12"/>
  <c r="L280" i="13" s="1"/>
  <c r="AB280" i="12"/>
  <c r="K280" i="13" s="1"/>
  <c r="AA280" i="12"/>
  <c r="J280" i="13" s="1"/>
  <c r="Z280" i="12"/>
  <c r="I280" i="13" s="1"/>
  <c r="Y280" i="12"/>
  <c r="H280" i="13" s="1"/>
  <c r="X280" i="12"/>
  <c r="G280" i="13" s="1"/>
  <c r="W280" i="12"/>
  <c r="F280" i="13" s="1"/>
  <c r="V280" i="12"/>
  <c r="E280" i="13" s="1"/>
  <c r="U280" i="12"/>
  <c r="D280" i="13" s="1"/>
  <c r="AG279" i="12"/>
  <c r="P279" i="13" s="1"/>
  <c r="AF279" i="12"/>
  <c r="O279" i="13" s="1"/>
  <c r="AE279" i="12"/>
  <c r="N279" i="13" s="1"/>
  <c r="AD279" i="12"/>
  <c r="M279" i="13" s="1"/>
  <c r="AC279" i="12"/>
  <c r="L279" i="13" s="1"/>
  <c r="AB279" i="12"/>
  <c r="K279" i="13" s="1"/>
  <c r="AA279" i="12"/>
  <c r="J279" i="13" s="1"/>
  <c r="Z279" i="12"/>
  <c r="I279" i="13" s="1"/>
  <c r="Y279" i="12"/>
  <c r="H279" i="13" s="1"/>
  <c r="X279" i="12"/>
  <c r="G279" i="13" s="1"/>
  <c r="W279" i="12"/>
  <c r="F279" i="13" s="1"/>
  <c r="V279" i="12"/>
  <c r="E279" i="13" s="1"/>
  <c r="U279" i="12"/>
  <c r="D279" i="13" s="1"/>
  <c r="AG278" i="12"/>
  <c r="P278" i="13" s="1"/>
  <c r="AF278" i="12"/>
  <c r="O278" i="13" s="1"/>
  <c r="AE278" i="12"/>
  <c r="N278" i="13" s="1"/>
  <c r="AD278" i="12"/>
  <c r="M278" i="13" s="1"/>
  <c r="AC278" i="12"/>
  <c r="L278" i="13" s="1"/>
  <c r="AB278" i="12"/>
  <c r="K278" i="13" s="1"/>
  <c r="AA278" i="12"/>
  <c r="J278" i="13" s="1"/>
  <c r="Z278" i="12"/>
  <c r="I278" i="13" s="1"/>
  <c r="Y278" i="12"/>
  <c r="H278" i="13" s="1"/>
  <c r="X278" i="12"/>
  <c r="G278" i="13" s="1"/>
  <c r="W278" i="12"/>
  <c r="F278" i="13" s="1"/>
  <c r="V278" i="12"/>
  <c r="E278" i="13" s="1"/>
  <c r="U278" i="12"/>
  <c r="D278" i="13" s="1"/>
  <c r="AG277" i="12"/>
  <c r="P277" i="13" s="1"/>
  <c r="AF277" i="12"/>
  <c r="O277" i="13" s="1"/>
  <c r="AE277" i="12"/>
  <c r="N277" i="13" s="1"/>
  <c r="AD277" i="12"/>
  <c r="M277" i="13" s="1"/>
  <c r="AC277" i="12"/>
  <c r="L277" i="13" s="1"/>
  <c r="AB277" i="12"/>
  <c r="K277" i="13" s="1"/>
  <c r="AA277" i="12"/>
  <c r="J277" i="13" s="1"/>
  <c r="Z277" i="12"/>
  <c r="I277" i="13" s="1"/>
  <c r="Y277" i="12"/>
  <c r="H277" i="13" s="1"/>
  <c r="X277" i="12"/>
  <c r="G277" i="13" s="1"/>
  <c r="W277" i="12"/>
  <c r="F277" i="13" s="1"/>
  <c r="V277" i="12"/>
  <c r="E277" i="13" s="1"/>
  <c r="U277" i="12"/>
  <c r="D277" i="13" s="1"/>
  <c r="AG276" i="12"/>
  <c r="P276" i="13" s="1"/>
  <c r="AF276" i="12"/>
  <c r="O276" i="13" s="1"/>
  <c r="AE276" i="12"/>
  <c r="N276" i="13" s="1"/>
  <c r="AD276" i="12"/>
  <c r="M276" i="13" s="1"/>
  <c r="AC276" i="12"/>
  <c r="L276" i="13" s="1"/>
  <c r="AB276" i="12"/>
  <c r="K276" i="13" s="1"/>
  <c r="AA276" i="12"/>
  <c r="J276" i="13" s="1"/>
  <c r="Z276" i="12"/>
  <c r="I276" i="13" s="1"/>
  <c r="Y276" i="12"/>
  <c r="H276" i="13" s="1"/>
  <c r="X276" i="12"/>
  <c r="G276" i="13" s="1"/>
  <c r="W276" i="12"/>
  <c r="F276" i="13" s="1"/>
  <c r="V276" i="12"/>
  <c r="E276" i="13" s="1"/>
  <c r="U276" i="12"/>
  <c r="D276" i="13" s="1"/>
  <c r="AG275" i="12"/>
  <c r="P275" i="13" s="1"/>
  <c r="AF275" i="12"/>
  <c r="O275" i="13" s="1"/>
  <c r="AE275" i="12"/>
  <c r="N275" i="13" s="1"/>
  <c r="AD275" i="12"/>
  <c r="M275" i="13" s="1"/>
  <c r="AC275" i="12"/>
  <c r="L275" i="13" s="1"/>
  <c r="AB275" i="12"/>
  <c r="K275" i="13" s="1"/>
  <c r="AA275" i="12"/>
  <c r="J275" i="13" s="1"/>
  <c r="Z275" i="12"/>
  <c r="I275" i="13" s="1"/>
  <c r="Y275" i="12"/>
  <c r="H275" i="13" s="1"/>
  <c r="X275" i="12"/>
  <c r="G275" i="13" s="1"/>
  <c r="W275" i="12"/>
  <c r="F275" i="13" s="1"/>
  <c r="V275" i="12"/>
  <c r="E275" i="13" s="1"/>
  <c r="U275" i="12"/>
  <c r="D275" i="13" s="1"/>
  <c r="AG274" i="12"/>
  <c r="P274" i="13" s="1"/>
  <c r="AF274" i="12"/>
  <c r="O274" i="13" s="1"/>
  <c r="AE274" i="12"/>
  <c r="N274" i="13" s="1"/>
  <c r="AD274" i="12"/>
  <c r="M274" i="13" s="1"/>
  <c r="AC274" i="12"/>
  <c r="L274" i="13" s="1"/>
  <c r="AB274" i="12"/>
  <c r="K274" i="13" s="1"/>
  <c r="AA274" i="12"/>
  <c r="J274" i="13" s="1"/>
  <c r="Z274" i="12"/>
  <c r="I274" i="13" s="1"/>
  <c r="Y274" i="12"/>
  <c r="H274" i="13" s="1"/>
  <c r="X274" i="12"/>
  <c r="G274" i="13" s="1"/>
  <c r="W274" i="12"/>
  <c r="F274" i="13" s="1"/>
  <c r="V274" i="12"/>
  <c r="E274" i="13" s="1"/>
  <c r="U274" i="12"/>
  <c r="D274" i="13" s="1"/>
  <c r="AG273" i="12"/>
  <c r="P273" i="13" s="1"/>
  <c r="AF273" i="12"/>
  <c r="O273" i="13" s="1"/>
  <c r="AE273" i="12"/>
  <c r="N273" i="13" s="1"/>
  <c r="AD273" i="12"/>
  <c r="M273" i="13" s="1"/>
  <c r="AC273" i="12"/>
  <c r="L273" i="13" s="1"/>
  <c r="AB273" i="12"/>
  <c r="K273" i="13" s="1"/>
  <c r="AA273" i="12"/>
  <c r="J273" i="13" s="1"/>
  <c r="Z273" i="12"/>
  <c r="I273" i="13" s="1"/>
  <c r="Y273" i="12"/>
  <c r="H273" i="13" s="1"/>
  <c r="X273" i="12"/>
  <c r="G273" i="13" s="1"/>
  <c r="W273" i="12"/>
  <c r="F273" i="13" s="1"/>
  <c r="V273" i="12"/>
  <c r="E273" i="13" s="1"/>
  <c r="U273" i="12"/>
  <c r="D273" i="13" s="1"/>
  <c r="AG272" i="12"/>
  <c r="P272" i="13" s="1"/>
  <c r="AF272" i="12"/>
  <c r="O272" i="13" s="1"/>
  <c r="AE272" i="12"/>
  <c r="N272" i="13" s="1"/>
  <c r="AD272" i="12"/>
  <c r="M272" i="13" s="1"/>
  <c r="AC272" i="12"/>
  <c r="L272" i="13" s="1"/>
  <c r="AB272" i="12"/>
  <c r="K272" i="13" s="1"/>
  <c r="AA272" i="12"/>
  <c r="J272" i="13" s="1"/>
  <c r="Z272" i="12"/>
  <c r="I272" i="13" s="1"/>
  <c r="Y272" i="12"/>
  <c r="H272" i="13" s="1"/>
  <c r="X272" i="12"/>
  <c r="G272" i="13" s="1"/>
  <c r="W272" i="12"/>
  <c r="F272" i="13" s="1"/>
  <c r="V272" i="12"/>
  <c r="E272" i="13" s="1"/>
  <c r="U272" i="12"/>
  <c r="D272" i="13" s="1"/>
  <c r="AG271" i="12"/>
  <c r="P271" i="13" s="1"/>
  <c r="AF271" i="12"/>
  <c r="O271" i="13" s="1"/>
  <c r="AE271" i="12"/>
  <c r="N271" i="13" s="1"/>
  <c r="AD271" i="12"/>
  <c r="M271" i="13" s="1"/>
  <c r="AC271" i="12"/>
  <c r="L271" i="13" s="1"/>
  <c r="AB271" i="12"/>
  <c r="K271" i="13" s="1"/>
  <c r="AA271" i="12"/>
  <c r="J271" i="13" s="1"/>
  <c r="Z271" i="12"/>
  <c r="I271" i="13" s="1"/>
  <c r="Y271" i="12"/>
  <c r="H271" i="13" s="1"/>
  <c r="X271" i="12"/>
  <c r="G271" i="13" s="1"/>
  <c r="W271" i="12"/>
  <c r="F271" i="13" s="1"/>
  <c r="V271" i="12"/>
  <c r="E271" i="13" s="1"/>
  <c r="U271" i="12"/>
  <c r="D271" i="13" s="1"/>
  <c r="AG270" i="12"/>
  <c r="P270" i="13" s="1"/>
  <c r="AF270" i="12"/>
  <c r="O270" i="13" s="1"/>
  <c r="AE270" i="12"/>
  <c r="N270" i="13" s="1"/>
  <c r="AD270" i="12"/>
  <c r="M270" i="13" s="1"/>
  <c r="AC270" i="12"/>
  <c r="L270" i="13" s="1"/>
  <c r="AB270" i="12"/>
  <c r="K270" i="13" s="1"/>
  <c r="AA270" i="12"/>
  <c r="J270" i="13" s="1"/>
  <c r="Z270" i="12"/>
  <c r="I270" i="13" s="1"/>
  <c r="Y270" i="12"/>
  <c r="H270" i="13" s="1"/>
  <c r="X270" i="12"/>
  <c r="G270" i="13" s="1"/>
  <c r="W270" i="12"/>
  <c r="F270" i="13" s="1"/>
  <c r="V270" i="12"/>
  <c r="E270" i="13" s="1"/>
  <c r="U270" i="12"/>
  <c r="D270" i="13" s="1"/>
  <c r="AG269" i="12"/>
  <c r="P269" i="13" s="1"/>
  <c r="AF269" i="12"/>
  <c r="O269" i="13" s="1"/>
  <c r="AE269" i="12"/>
  <c r="N269" i="13" s="1"/>
  <c r="AD269" i="12"/>
  <c r="M269" i="13" s="1"/>
  <c r="AC269" i="12"/>
  <c r="L269" i="13" s="1"/>
  <c r="AB269" i="12"/>
  <c r="K269" i="13" s="1"/>
  <c r="AA269" i="12"/>
  <c r="J269" i="13" s="1"/>
  <c r="Z269" i="12"/>
  <c r="I269" i="13" s="1"/>
  <c r="Y269" i="12"/>
  <c r="H269" i="13" s="1"/>
  <c r="X269" i="12"/>
  <c r="G269" i="13" s="1"/>
  <c r="W269" i="12"/>
  <c r="F269" i="13" s="1"/>
  <c r="V269" i="12"/>
  <c r="E269" i="13" s="1"/>
  <c r="U269" i="12"/>
  <c r="D269" i="13" s="1"/>
  <c r="AG268" i="12"/>
  <c r="P268" i="13" s="1"/>
  <c r="AF268" i="12"/>
  <c r="O268" i="13" s="1"/>
  <c r="AE268" i="12"/>
  <c r="N268" i="13" s="1"/>
  <c r="AD268" i="12"/>
  <c r="M268" i="13" s="1"/>
  <c r="AC268" i="12"/>
  <c r="L268" i="13" s="1"/>
  <c r="AB268" i="12"/>
  <c r="K268" i="13" s="1"/>
  <c r="AA268" i="12"/>
  <c r="J268" i="13" s="1"/>
  <c r="Z268" i="12"/>
  <c r="I268" i="13" s="1"/>
  <c r="Y268" i="12"/>
  <c r="H268" i="13" s="1"/>
  <c r="X268" i="12"/>
  <c r="G268" i="13" s="1"/>
  <c r="W268" i="12"/>
  <c r="F268" i="13" s="1"/>
  <c r="V268" i="12"/>
  <c r="E268" i="13" s="1"/>
  <c r="U268" i="12"/>
  <c r="D268" i="13" s="1"/>
  <c r="AG267" i="12"/>
  <c r="P267" i="13" s="1"/>
  <c r="AF267" i="12"/>
  <c r="O267" i="13" s="1"/>
  <c r="AE267" i="12"/>
  <c r="N267" i="13" s="1"/>
  <c r="AD267" i="12"/>
  <c r="M267" i="13" s="1"/>
  <c r="AC267" i="12"/>
  <c r="L267" i="13" s="1"/>
  <c r="AB267" i="12"/>
  <c r="K267" i="13" s="1"/>
  <c r="AA267" i="12"/>
  <c r="J267" i="13" s="1"/>
  <c r="Z267" i="12"/>
  <c r="I267" i="13" s="1"/>
  <c r="Y267" i="12"/>
  <c r="H267" i="13" s="1"/>
  <c r="X267" i="12"/>
  <c r="G267" i="13" s="1"/>
  <c r="W267" i="12"/>
  <c r="F267" i="13" s="1"/>
  <c r="V267" i="12"/>
  <c r="E267" i="13" s="1"/>
  <c r="U267" i="12"/>
  <c r="D267" i="13" s="1"/>
  <c r="AG266" i="12"/>
  <c r="P266" i="13" s="1"/>
  <c r="AF266" i="12"/>
  <c r="O266" i="13" s="1"/>
  <c r="AE266" i="12"/>
  <c r="N266" i="13" s="1"/>
  <c r="AD266" i="12"/>
  <c r="M266" i="13" s="1"/>
  <c r="AC266" i="12"/>
  <c r="L266" i="13" s="1"/>
  <c r="AB266" i="12"/>
  <c r="K266" i="13" s="1"/>
  <c r="AA266" i="12"/>
  <c r="J266" i="13" s="1"/>
  <c r="Z266" i="12"/>
  <c r="I266" i="13" s="1"/>
  <c r="Y266" i="12"/>
  <c r="H266" i="13" s="1"/>
  <c r="X266" i="12"/>
  <c r="G266" i="13" s="1"/>
  <c r="W266" i="12"/>
  <c r="F266" i="13" s="1"/>
  <c r="V266" i="12"/>
  <c r="E266" i="13" s="1"/>
  <c r="U266" i="12"/>
  <c r="D266" i="13" s="1"/>
  <c r="AG265" i="12"/>
  <c r="P265" i="13" s="1"/>
  <c r="AF265" i="12"/>
  <c r="O265" i="13" s="1"/>
  <c r="AE265" i="12"/>
  <c r="N265" i="13" s="1"/>
  <c r="AD265" i="12"/>
  <c r="M265" i="13" s="1"/>
  <c r="AC265" i="12"/>
  <c r="L265" i="13" s="1"/>
  <c r="AB265" i="12"/>
  <c r="K265" i="13" s="1"/>
  <c r="AA265" i="12"/>
  <c r="J265" i="13" s="1"/>
  <c r="Z265" i="12"/>
  <c r="I265" i="13" s="1"/>
  <c r="Y265" i="12"/>
  <c r="H265" i="13" s="1"/>
  <c r="X265" i="12"/>
  <c r="G265" i="13" s="1"/>
  <c r="W265" i="12"/>
  <c r="F265" i="13" s="1"/>
  <c r="V265" i="12"/>
  <c r="E265" i="13" s="1"/>
  <c r="U265" i="12"/>
  <c r="D265" i="13" s="1"/>
  <c r="AG264" i="12"/>
  <c r="P264" i="13" s="1"/>
  <c r="AF264" i="12"/>
  <c r="O264" i="13" s="1"/>
  <c r="AE264" i="12"/>
  <c r="N264" i="13" s="1"/>
  <c r="AD264" i="12"/>
  <c r="M264" i="13" s="1"/>
  <c r="AC264" i="12"/>
  <c r="L264" i="13" s="1"/>
  <c r="AB264" i="12"/>
  <c r="K264" i="13" s="1"/>
  <c r="AA264" i="12"/>
  <c r="J264" i="13" s="1"/>
  <c r="Z264" i="12"/>
  <c r="I264" i="13" s="1"/>
  <c r="Y264" i="12"/>
  <c r="H264" i="13" s="1"/>
  <c r="X264" i="12"/>
  <c r="G264" i="13" s="1"/>
  <c r="W264" i="12"/>
  <c r="F264" i="13" s="1"/>
  <c r="V264" i="12"/>
  <c r="E264" i="13" s="1"/>
  <c r="U264" i="12"/>
  <c r="D264" i="13" s="1"/>
  <c r="AG263" i="12"/>
  <c r="P263" i="13" s="1"/>
  <c r="AF263" i="12"/>
  <c r="O263" i="13" s="1"/>
  <c r="AE263" i="12"/>
  <c r="N263" i="13" s="1"/>
  <c r="AD263" i="12"/>
  <c r="M263" i="13" s="1"/>
  <c r="AC263" i="12"/>
  <c r="L263" i="13" s="1"/>
  <c r="AB263" i="12"/>
  <c r="K263" i="13" s="1"/>
  <c r="AA263" i="12"/>
  <c r="J263" i="13" s="1"/>
  <c r="Z263" i="12"/>
  <c r="I263" i="13" s="1"/>
  <c r="Y263" i="12"/>
  <c r="H263" i="13" s="1"/>
  <c r="X263" i="12"/>
  <c r="G263" i="13" s="1"/>
  <c r="W263" i="12"/>
  <c r="F263" i="13" s="1"/>
  <c r="V263" i="12"/>
  <c r="E263" i="13" s="1"/>
  <c r="U263" i="12"/>
  <c r="D263" i="13" s="1"/>
  <c r="AG262" i="12"/>
  <c r="P262" i="13" s="1"/>
  <c r="AF262" i="12"/>
  <c r="O262" i="13" s="1"/>
  <c r="AE262" i="12"/>
  <c r="N262" i="13" s="1"/>
  <c r="AD262" i="12"/>
  <c r="M262" i="13" s="1"/>
  <c r="AC262" i="12"/>
  <c r="L262" i="13" s="1"/>
  <c r="AB262" i="12"/>
  <c r="K262" i="13" s="1"/>
  <c r="AA262" i="12"/>
  <c r="J262" i="13" s="1"/>
  <c r="Z262" i="12"/>
  <c r="I262" i="13" s="1"/>
  <c r="Y262" i="12"/>
  <c r="H262" i="13" s="1"/>
  <c r="X262" i="12"/>
  <c r="G262" i="13" s="1"/>
  <c r="W262" i="12"/>
  <c r="F262" i="13" s="1"/>
  <c r="V262" i="12"/>
  <c r="E262" i="13" s="1"/>
  <c r="U262" i="12"/>
  <c r="D262" i="13" s="1"/>
  <c r="AG261" i="12"/>
  <c r="P261" i="13" s="1"/>
  <c r="AF261" i="12"/>
  <c r="O261" i="13" s="1"/>
  <c r="AE261" i="12"/>
  <c r="N261" i="13" s="1"/>
  <c r="AD261" i="12"/>
  <c r="M261" i="13" s="1"/>
  <c r="AC261" i="12"/>
  <c r="L261" i="13" s="1"/>
  <c r="AB261" i="12"/>
  <c r="K261" i="13" s="1"/>
  <c r="AA261" i="12"/>
  <c r="J261" i="13" s="1"/>
  <c r="Z261" i="12"/>
  <c r="I261" i="13" s="1"/>
  <c r="Y261" i="12"/>
  <c r="H261" i="13" s="1"/>
  <c r="X261" i="12"/>
  <c r="G261" i="13" s="1"/>
  <c r="W261" i="12"/>
  <c r="F261" i="13" s="1"/>
  <c r="V261" i="12"/>
  <c r="E261" i="13" s="1"/>
  <c r="U261" i="12"/>
  <c r="D261" i="13" s="1"/>
  <c r="AG260" i="12"/>
  <c r="P260" i="13" s="1"/>
  <c r="AF260" i="12"/>
  <c r="O260" i="13" s="1"/>
  <c r="AE260" i="12"/>
  <c r="N260" i="13" s="1"/>
  <c r="AD260" i="12"/>
  <c r="M260" i="13" s="1"/>
  <c r="AC260" i="12"/>
  <c r="L260" i="13" s="1"/>
  <c r="AB260" i="12"/>
  <c r="K260" i="13" s="1"/>
  <c r="AA260" i="12"/>
  <c r="J260" i="13" s="1"/>
  <c r="Z260" i="12"/>
  <c r="I260" i="13" s="1"/>
  <c r="Y260" i="12"/>
  <c r="H260" i="13" s="1"/>
  <c r="X260" i="12"/>
  <c r="G260" i="13" s="1"/>
  <c r="W260" i="12"/>
  <c r="F260" i="13" s="1"/>
  <c r="V260" i="12"/>
  <c r="E260" i="13" s="1"/>
  <c r="U260" i="12"/>
  <c r="D260" i="13" s="1"/>
  <c r="AG259" i="12"/>
  <c r="P259" i="13" s="1"/>
  <c r="AF259" i="12"/>
  <c r="O259" i="13" s="1"/>
  <c r="AE259" i="12"/>
  <c r="N259" i="13" s="1"/>
  <c r="AD259" i="12"/>
  <c r="M259" i="13" s="1"/>
  <c r="AC259" i="12"/>
  <c r="L259" i="13" s="1"/>
  <c r="AB259" i="12"/>
  <c r="K259" i="13" s="1"/>
  <c r="AA259" i="12"/>
  <c r="J259" i="13" s="1"/>
  <c r="Z259" i="12"/>
  <c r="I259" i="13" s="1"/>
  <c r="Y259" i="12"/>
  <c r="H259" i="13" s="1"/>
  <c r="X259" i="12"/>
  <c r="G259" i="13" s="1"/>
  <c r="W259" i="12"/>
  <c r="F259" i="13" s="1"/>
  <c r="V259" i="12"/>
  <c r="E259" i="13" s="1"/>
  <c r="U259" i="12"/>
  <c r="D259" i="13" s="1"/>
  <c r="AG258" i="12"/>
  <c r="P258" i="13" s="1"/>
  <c r="AF258" i="12"/>
  <c r="O258" i="13" s="1"/>
  <c r="AE258" i="12"/>
  <c r="N258" i="13" s="1"/>
  <c r="AD258" i="12"/>
  <c r="M258" i="13" s="1"/>
  <c r="AC258" i="12"/>
  <c r="L258" i="13" s="1"/>
  <c r="AB258" i="12"/>
  <c r="K258" i="13" s="1"/>
  <c r="AA258" i="12"/>
  <c r="J258" i="13" s="1"/>
  <c r="Z258" i="12"/>
  <c r="I258" i="13" s="1"/>
  <c r="Y258" i="12"/>
  <c r="H258" i="13" s="1"/>
  <c r="X258" i="12"/>
  <c r="G258" i="13" s="1"/>
  <c r="W258" i="12"/>
  <c r="F258" i="13" s="1"/>
  <c r="V258" i="12"/>
  <c r="E258" i="13" s="1"/>
  <c r="U258" i="12"/>
  <c r="D258" i="13" s="1"/>
  <c r="AG257" i="12"/>
  <c r="P257" i="13" s="1"/>
  <c r="AF257" i="12"/>
  <c r="O257" i="13" s="1"/>
  <c r="AE257" i="12"/>
  <c r="N257" i="13" s="1"/>
  <c r="AD257" i="12"/>
  <c r="M257" i="13" s="1"/>
  <c r="AC257" i="12"/>
  <c r="L257" i="13" s="1"/>
  <c r="AB257" i="12"/>
  <c r="K257" i="13" s="1"/>
  <c r="AA257" i="12"/>
  <c r="J257" i="13" s="1"/>
  <c r="Z257" i="12"/>
  <c r="I257" i="13" s="1"/>
  <c r="Y257" i="12"/>
  <c r="H257" i="13" s="1"/>
  <c r="X257" i="12"/>
  <c r="G257" i="13" s="1"/>
  <c r="W257" i="12"/>
  <c r="F257" i="13" s="1"/>
  <c r="V257" i="12"/>
  <c r="E257" i="13" s="1"/>
  <c r="U257" i="12"/>
  <c r="D257" i="13" s="1"/>
  <c r="AG256" i="12"/>
  <c r="P256" i="13" s="1"/>
  <c r="AF256" i="12"/>
  <c r="O256" i="13" s="1"/>
  <c r="AE256" i="12"/>
  <c r="N256" i="13" s="1"/>
  <c r="AD256" i="12"/>
  <c r="M256" i="13" s="1"/>
  <c r="AC256" i="12"/>
  <c r="L256" i="13" s="1"/>
  <c r="AB256" i="12"/>
  <c r="K256" i="13" s="1"/>
  <c r="AA256" i="12"/>
  <c r="J256" i="13" s="1"/>
  <c r="Z256" i="12"/>
  <c r="I256" i="13" s="1"/>
  <c r="Y256" i="12"/>
  <c r="H256" i="13" s="1"/>
  <c r="X256" i="12"/>
  <c r="G256" i="13" s="1"/>
  <c r="W256" i="12"/>
  <c r="F256" i="13" s="1"/>
  <c r="V256" i="12"/>
  <c r="E256" i="13" s="1"/>
  <c r="U256" i="12"/>
  <c r="D256" i="13" s="1"/>
  <c r="AG255" i="12"/>
  <c r="P255" i="13" s="1"/>
  <c r="AF255" i="12"/>
  <c r="O255" i="13" s="1"/>
  <c r="AE255" i="12"/>
  <c r="N255" i="13" s="1"/>
  <c r="AD255" i="12"/>
  <c r="M255" i="13" s="1"/>
  <c r="AC255" i="12"/>
  <c r="L255" i="13" s="1"/>
  <c r="AB255" i="12"/>
  <c r="K255" i="13" s="1"/>
  <c r="AA255" i="12"/>
  <c r="J255" i="13" s="1"/>
  <c r="Z255" i="12"/>
  <c r="I255" i="13" s="1"/>
  <c r="Y255" i="12"/>
  <c r="H255" i="13" s="1"/>
  <c r="X255" i="12"/>
  <c r="G255" i="13" s="1"/>
  <c r="W255" i="12"/>
  <c r="F255" i="13" s="1"/>
  <c r="V255" i="12"/>
  <c r="E255" i="13" s="1"/>
  <c r="U255" i="12"/>
  <c r="D255" i="13" s="1"/>
  <c r="AG254" i="12"/>
  <c r="P254" i="13" s="1"/>
  <c r="AF254" i="12"/>
  <c r="O254" i="13" s="1"/>
  <c r="AE254" i="12"/>
  <c r="N254" i="13" s="1"/>
  <c r="AD254" i="12"/>
  <c r="M254" i="13" s="1"/>
  <c r="AC254" i="12"/>
  <c r="L254" i="13" s="1"/>
  <c r="AB254" i="12"/>
  <c r="K254" i="13" s="1"/>
  <c r="AA254" i="12"/>
  <c r="J254" i="13" s="1"/>
  <c r="Z254" i="12"/>
  <c r="I254" i="13" s="1"/>
  <c r="Y254" i="12"/>
  <c r="H254" i="13" s="1"/>
  <c r="X254" i="12"/>
  <c r="G254" i="13" s="1"/>
  <c r="W254" i="12"/>
  <c r="F254" i="13" s="1"/>
  <c r="V254" i="12"/>
  <c r="E254" i="13" s="1"/>
  <c r="U254" i="12"/>
  <c r="D254" i="13" s="1"/>
  <c r="AG253" i="12"/>
  <c r="P253" i="13" s="1"/>
  <c r="AF253" i="12"/>
  <c r="O253" i="13" s="1"/>
  <c r="AE253" i="12"/>
  <c r="N253" i="13" s="1"/>
  <c r="AD253" i="12"/>
  <c r="M253" i="13" s="1"/>
  <c r="AC253" i="12"/>
  <c r="L253" i="13" s="1"/>
  <c r="AB253" i="12"/>
  <c r="K253" i="13" s="1"/>
  <c r="AA253" i="12"/>
  <c r="J253" i="13" s="1"/>
  <c r="Z253" i="12"/>
  <c r="I253" i="13" s="1"/>
  <c r="Y253" i="12"/>
  <c r="H253" i="13" s="1"/>
  <c r="X253" i="12"/>
  <c r="G253" i="13" s="1"/>
  <c r="W253" i="12"/>
  <c r="F253" i="13" s="1"/>
  <c r="V253" i="12"/>
  <c r="E253" i="13" s="1"/>
  <c r="U253" i="12"/>
  <c r="D253" i="13" s="1"/>
  <c r="AG252" i="12"/>
  <c r="P252" i="13" s="1"/>
  <c r="AF252" i="12"/>
  <c r="O252" i="13" s="1"/>
  <c r="AE252" i="12"/>
  <c r="N252" i="13" s="1"/>
  <c r="AD252" i="12"/>
  <c r="M252" i="13" s="1"/>
  <c r="AC252" i="12"/>
  <c r="L252" i="13" s="1"/>
  <c r="AB252" i="12"/>
  <c r="K252" i="13" s="1"/>
  <c r="AA252" i="12"/>
  <c r="J252" i="13" s="1"/>
  <c r="Z252" i="12"/>
  <c r="I252" i="13" s="1"/>
  <c r="Y252" i="12"/>
  <c r="H252" i="13" s="1"/>
  <c r="X252" i="12"/>
  <c r="G252" i="13" s="1"/>
  <c r="W252" i="12"/>
  <c r="F252" i="13" s="1"/>
  <c r="V252" i="12"/>
  <c r="E252" i="13" s="1"/>
  <c r="U252" i="12"/>
  <c r="D252" i="13" s="1"/>
  <c r="AG251" i="12"/>
  <c r="P251" i="13" s="1"/>
  <c r="AF251" i="12"/>
  <c r="O251" i="13" s="1"/>
  <c r="AE251" i="12"/>
  <c r="N251" i="13" s="1"/>
  <c r="AD251" i="12"/>
  <c r="M251" i="13" s="1"/>
  <c r="AC251" i="12"/>
  <c r="L251" i="13" s="1"/>
  <c r="AB251" i="12"/>
  <c r="K251" i="13" s="1"/>
  <c r="AA251" i="12"/>
  <c r="J251" i="13" s="1"/>
  <c r="Z251" i="12"/>
  <c r="I251" i="13" s="1"/>
  <c r="Y251" i="12"/>
  <c r="H251" i="13" s="1"/>
  <c r="X251" i="12"/>
  <c r="G251" i="13" s="1"/>
  <c r="W251" i="12"/>
  <c r="F251" i="13" s="1"/>
  <c r="V251" i="12"/>
  <c r="E251" i="13" s="1"/>
  <c r="U251" i="12"/>
  <c r="D251" i="13" s="1"/>
  <c r="AG250" i="12"/>
  <c r="P250" i="13" s="1"/>
  <c r="AF250" i="12"/>
  <c r="O250" i="13" s="1"/>
  <c r="AE250" i="12"/>
  <c r="N250" i="13" s="1"/>
  <c r="AD250" i="12"/>
  <c r="M250" i="13" s="1"/>
  <c r="AC250" i="12"/>
  <c r="L250" i="13" s="1"/>
  <c r="AB250" i="12"/>
  <c r="K250" i="13" s="1"/>
  <c r="AA250" i="12"/>
  <c r="J250" i="13" s="1"/>
  <c r="Z250" i="12"/>
  <c r="I250" i="13" s="1"/>
  <c r="Y250" i="12"/>
  <c r="H250" i="13" s="1"/>
  <c r="X250" i="12"/>
  <c r="G250" i="13" s="1"/>
  <c r="W250" i="12"/>
  <c r="F250" i="13" s="1"/>
  <c r="V250" i="12"/>
  <c r="E250" i="13" s="1"/>
  <c r="U250" i="12"/>
  <c r="D250" i="13" s="1"/>
  <c r="AG249" i="12"/>
  <c r="P249" i="13" s="1"/>
  <c r="AF249" i="12"/>
  <c r="O249" i="13" s="1"/>
  <c r="AE249" i="12"/>
  <c r="N249" i="13" s="1"/>
  <c r="AD249" i="12"/>
  <c r="M249" i="13" s="1"/>
  <c r="AC249" i="12"/>
  <c r="L249" i="13" s="1"/>
  <c r="AB249" i="12"/>
  <c r="K249" i="13" s="1"/>
  <c r="AA249" i="12"/>
  <c r="J249" i="13" s="1"/>
  <c r="Z249" i="12"/>
  <c r="I249" i="13" s="1"/>
  <c r="Y249" i="12"/>
  <c r="H249" i="13" s="1"/>
  <c r="X249" i="12"/>
  <c r="G249" i="13" s="1"/>
  <c r="W249" i="12"/>
  <c r="F249" i="13" s="1"/>
  <c r="V249" i="12"/>
  <c r="E249" i="13" s="1"/>
  <c r="U249" i="12"/>
  <c r="D249" i="13" s="1"/>
  <c r="AG248" i="12"/>
  <c r="P248" i="13" s="1"/>
  <c r="AF248" i="12"/>
  <c r="O248" i="13" s="1"/>
  <c r="AE248" i="12"/>
  <c r="N248" i="13" s="1"/>
  <c r="AD248" i="12"/>
  <c r="M248" i="13" s="1"/>
  <c r="AC248" i="12"/>
  <c r="L248" i="13" s="1"/>
  <c r="AB248" i="12"/>
  <c r="K248" i="13" s="1"/>
  <c r="AA248" i="12"/>
  <c r="J248" i="13" s="1"/>
  <c r="Z248" i="12"/>
  <c r="I248" i="13" s="1"/>
  <c r="Y248" i="12"/>
  <c r="H248" i="13" s="1"/>
  <c r="X248" i="12"/>
  <c r="G248" i="13" s="1"/>
  <c r="W248" i="12"/>
  <c r="F248" i="13" s="1"/>
  <c r="V248" i="12"/>
  <c r="E248" i="13" s="1"/>
  <c r="U248" i="12"/>
  <c r="D248" i="13" s="1"/>
  <c r="AG247" i="12"/>
  <c r="P247" i="13" s="1"/>
  <c r="AF247" i="12"/>
  <c r="O247" i="13" s="1"/>
  <c r="AE247" i="12"/>
  <c r="N247" i="13" s="1"/>
  <c r="AD247" i="12"/>
  <c r="M247" i="13" s="1"/>
  <c r="AC247" i="12"/>
  <c r="L247" i="13" s="1"/>
  <c r="AB247" i="12"/>
  <c r="K247" i="13" s="1"/>
  <c r="AA247" i="12"/>
  <c r="J247" i="13" s="1"/>
  <c r="Z247" i="12"/>
  <c r="I247" i="13" s="1"/>
  <c r="Y247" i="12"/>
  <c r="H247" i="13" s="1"/>
  <c r="X247" i="12"/>
  <c r="G247" i="13" s="1"/>
  <c r="W247" i="12"/>
  <c r="F247" i="13" s="1"/>
  <c r="V247" i="12"/>
  <c r="E247" i="13" s="1"/>
  <c r="U247" i="12"/>
  <c r="D247" i="13" s="1"/>
  <c r="V246" i="12"/>
  <c r="E246" i="13" s="1"/>
  <c r="W246" i="12"/>
  <c r="F246" i="13" s="1"/>
  <c r="X246" i="12"/>
  <c r="G246" i="13" s="1"/>
  <c r="Y246" i="12"/>
  <c r="H246" i="13" s="1"/>
  <c r="Z246" i="12"/>
  <c r="I246" i="13" s="1"/>
  <c r="AA246" i="12"/>
  <c r="J246" i="13" s="1"/>
  <c r="AB246" i="12"/>
  <c r="K246" i="13" s="1"/>
  <c r="AC246" i="12"/>
  <c r="L246" i="13" s="1"/>
  <c r="AD246" i="12"/>
  <c r="M246" i="13" s="1"/>
  <c r="AE246" i="12"/>
  <c r="N246" i="13" s="1"/>
  <c r="AF246" i="12"/>
  <c r="O246" i="13" s="1"/>
  <c r="AG246" i="12"/>
  <c r="P246" i="13" s="1"/>
  <c r="U246" i="12"/>
  <c r="D246" i="13" s="1"/>
  <c r="AG245" i="12"/>
  <c r="P245" i="13" s="1"/>
  <c r="AF245" i="12"/>
  <c r="O245" i="13" s="1"/>
  <c r="AE245" i="12"/>
  <c r="N245" i="13" s="1"/>
  <c r="AD245" i="12"/>
  <c r="M245" i="13" s="1"/>
  <c r="AC245" i="12"/>
  <c r="L245" i="13" s="1"/>
  <c r="AB245" i="12"/>
  <c r="K245" i="13" s="1"/>
  <c r="AA245" i="12"/>
  <c r="J245" i="13" s="1"/>
  <c r="Z245" i="12"/>
  <c r="I245" i="13" s="1"/>
  <c r="Y245" i="12"/>
  <c r="H245" i="13" s="1"/>
  <c r="X245" i="12"/>
  <c r="G245" i="13" s="1"/>
  <c r="W245" i="12"/>
  <c r="F245" i="13" s="1"/>
  <c r="V245" i="12"/>
  <c r="E245" i="13" s="1"/>
  <c r="U245" i="12"/>
  <c r="D245" i="13" s="1"/>
  <c r="AG244" i="12"/>
  <c r="P244" i="13" s="1"/>
  <c r="AF244" i="12"/>
  <c r="O244" i="13" s="1"/>
  <c r="AE244" i="12"/>
  <c r="N244" i="13" s="1"/>
  <c r="AD244" i="12"/>
  <c r="M244" i="13" s="1"/>
  <c r="AC244" i="12"/>
  <c r="L244" i="13" s="1"/>
  <c r="AB244" i="12"/>
  <c r="K244" i="13" s="1"/>
  <c r="AA244" i="12"/>
  <c r="J244" i="13" s="1"/>
  <c r="Z244" i="12"/>
  <c r="I244" i="13" s="1"/>
  <c r="Y244" i="12"/>
  <c r="H244" i="13" s="1"/>
  <c r="X244" i="12"/>
  <c r="G244" i="13" s="1"/>
  <c r="W244" i="12"/>
  <c r="F244" i="13" s="1"/>
  <c r="V244" i="12"/>
  <c r="E244" i="13" s="1"/>
  <c r="U244" i="12"/>
  <c r="D244" i="13" s="1"/>
  <c r="AG243" i="12"/>
  <c r="P243" i="13" s="1"/>
  <c r="AF243" i="12"/>
  <c r="O243" i="13" s="1"/>
  <c r="AE243" i="12"/>
  <c r="N243" i="13" s="1"/>
  <c r="AD243" i="12"/>
  <c r="M243" i="13" s="1"/>
  <c r="AC243" i="12"/>
  <c r="L243" i="13" s="1"/>
  <c r="AB243" i="12"/>
  <c r="K243" i="13" s="1"/>
  <c r="AA243" i="12"/>
  <c r="J243" i="13" s="1"/>
  <c r="Z243" i="12"/>
  <c r="I243" i="13" s="1"/>
  <c r="Y243" i="12"/>
  <c r="H243" i="13" s="1"/>
  <c r="X243" i="12"/>
  <c r="G243" i="13" s="1"/>
  <c r="W243" i="12"/>
  <c r="F243" i="13" s="1"/>
  <c r="V243" i="12"/>
  <c r="E243" i="13" s="1"/>
  <c r="U243" i="12"/>
  <c r="D243" i="13" s="1"/>
  <c r="AG242" i="12"/>
  <c r="P242" i="13" s="1"/>
  <c r="AF242" i="12"/>
  <c r="O242" i="13" s="1"/>
  <c r="AE242" i="12"/>
  <c r="N242" i="13" s="1"/>
  <c r="AD242" i="12"/>
  <c r="M242" i="13" s="1"/>
  <c r="AC242" i="12"/>
  <c r="L242" i="13" s="1"/>
  <c r="AB242" i="12"/>
  <c r="K242" i="13" s="1"/>
  <c r="AA242" i="12"/>
  <c r="J242" i="13" s="1"/>
  <c r="Z242" i="12"/>
  <c r="I242" i="13" s="1"/>
  <c r="Y242" i="12"/>
  <c r="H242" i="13" s="1"/>
  <c r="X242" i="12"/>
  <c r="G242" i="13" s="1"/>
  <c r="W242" i="12"/>
  <c r="F242" i="13" s="1"/>
  <c r="V242" i="12"/>
  <c r="E242" i="13" s="1"/>
  <c r="U242" i="12"/>
  <c r="D242" i="13" s="1"/>
  <c r="AG241" i="12"/>
  <c r="P241" i="13" s="1"/>
  <c r="AF241" i="12"/>
  <c r="O241" i="13" s="1"/>
  <c r="AE241" i="12"/>
  <c r="N241" i="13" s="1"/>
  <c r="AD241" i="12"/>
  <c r="M241" i="13" s="1"/>
  <c r="AC241" i="12"/>
  <c r="L241" i="13" s="1"/>
  <c r="AB241" i="12"/>
  <c r="K241" i="13" s="1"/>
  <c r="AA241" i="12"/>
  <c r="J241" i="13" s="1"/>
  <c r="Z241" i="12"/>
  <c r="I241" i="13" s="1"/>
  <c r="Y241" i="12"/>
  <c r="H241" i="13" s="1"/>
  <c r="X241" i="12"/>
  <c r="G241" i="13" s="1"/>
  <c r="W241" i="12"/>
  <c r="F241" i="13" s="1"/>
  <c r="V241" i="12"/>
  <c r="E241" i="13" s="1"/>
  <c r="U241" i="12"/>
  <c r="D241" i="13" s="1"/>
  <c r="AG240" i="12"/>
  <c r="P240" i="13" s="1"/>
  <c r="AF240" i="12"/>
  <c r="O240" i="13" s="1"/>
  <c r="AE240" i="12"/>
  <c r="N240" i="13" s="1"/>
  <c r="AD240" i="12"/>
  <c r="M240" i="13" s="1"/>
  <c r="AC240" i="12"/>
  <c r="L240" i="13" s="1"/>
  <c r="AB240" i="12"/>
  <c r="K240" i="13" s="1"/>
  <c r="AA240" i="12"/>
  <c r="J240" i="13" s="1"/>
  <c r="Z240" i="12"/>
  <c r="I240" i="13" s="1"/>
  <c r="Y240" i="12"/>
  <c r="H240" i="13" s="1"/>
  <c r="X240" i="12"/>
  <c r="G240" i="13" s="1"/>
  <c r="W240" i="12"/>
  <c r="F240" i="13" s="1"/>
  <c r="V240" i="12"/>
  <c r="E240" i="13" s="1"/>
  <c r="U240" i="12"/>
  <c r="D240" i="13" s="1"/>
  <c r="AG239" i="12"/>
  <c r="P239" i="13" s="1"/>
  <c r="AF239" i="12"/>
  <c r="O239" i="13" s="1"/>
  <c r="AE239" i="12"/>
  <c r="N239" i="13" s="1"/>
  <c r="AD239" i="12"/>
  <c r="M239" i="13" s="1"/>
  <c r="AC239" i="12"/>
  <c r="L239" i="13" s="1"/>
  <c r="AB239" i="12"/>
  <c r="K239" i="13" s="1"/>
  <c r="AA239" i="12"/>
  <c r="J239" i="13" s="1"/>
  <c r="Z239" i="12"/>
  <c r="I239" i="13" s="1"/>
  <c r="Y239" i="12"/>
  <c r="H239" i="13" s="1"/>
  <c r="X239" i="12"/>
  <c r="G239" i="13" s="1"/>
  <c r="W239" i="12"/>
  <c r="F239" i="13" s="1"/>
  <c r="V239" i="12"/>
  <c r="E239" i="13" s="1"/>
  <c r="U239" i="12"/>
  <c r="D239" i="13" s="1"/>
  <c r="AG238" i="12"/>
  <c r="P238" i="13" s="1"/>
  <c r="AF238" i="12"/>
  <c r="O238" i="13" s="1"/>
  <c r="AE238" i="12"/>
  <c r="N238" i="13" s="1"/>
  <c r="AD238" i="12"/>
  <c r="M238" i="13" s="1"/>
  <c r="AC238" i="12"/>
  <c r="L238" i="13" s="1"/>
  <c r="AB238" i="12"/>
  <c r="K238" i="13" s="1"/>
  <c r="AA238" i="12"/>
  <c r="J238" i="13" s="1"/>
  <c r="Z238" i="12"/>
  <c r="I238" i="13" s="1"/>
  <c r="Y238" i="12"/>
  <c r="H238" i="13" s="1"/>
  <c r="X238" i="12"/>
  <c r="G238" i="13" s="1"/>
  <c r="W238" i="12"/>
  <c r="F238" i="13" s="1"/>
  <c r="V238" i="12"/>
  <c r="E238" i="13" s="1"/>
  <c r="U238" i="12"/>
  <c r="D238" i="13" s="1"/>
  <c r="AG237" i="12"/>
  <c r="P237" i="13" s="1"/>
  <c r="AF237" i="12"/>
  <c r="O237" i="13" s="1"/>
  <c r="AE237" i="12"/>
  <c r="N237" i="13" s="1"/>
  <c r="AD237" i="12"/>
  <c r="M237" i="13" s="1"/>
  <c r="AC237" i="12"/>
  <c r="L237" i="13" s="1"/>
  <c r="AB237" i="12"/>
  <c r="K237" i="13" s="1"/>
  <c r="AA237" i="12"/>
  <c r="J237" i="13" s="1"/>
  <c r="Z237" i="12"/>
  <c r="I237" i="13" s="1"/>
  <c r="Y237" i="12"/>
  <c r="H237" i="13" s="1"/>
  <c r="X237" i="12"/>
  <c r="G237" i="13" s="1"/>
  <c r="W237" i="12"/>
  <c r="F237" i="13" s="1"/>
  <c r="V237" i="12"/>
  <c r="E237" i="13" s="1"/>
  <c r="U237" i="12"/>
  <c r="D237" i="13" s="1"/>
  <c r="AG236" i="12"/>
  <c r="P236" i="13" s="1"/>
  <c r="AF236" i="12"/>
  <c r="O236" i="13" s="1"/>
  <c r="AE236" i="12"/>
  <c r="N236" i="13" s="1"/>
  <c r="AD236" i="12"/>
  <c r="M236" i="13" s="1"/>
  <c r="AC236" i="12"/>
  <c r="L236" i="13" s="1"/>
  <c r="AB236" i="12"/>
  <c r="K236" i="13" s="1"/>
  <c r="AA236" i="12"/>
  <c r="J236" i="13" s="1"/>
  <c r="Z236" i="12"/>
  <c r="I236" i="13" s="1"/>
  <c r="Y236" i="12"/>
  <c r="H236" i="13" s="1"/>
  <c r="X236" i="12"/>
  <c r="G236" i="13" s="1"/>
  <c r="W236" i="12"/>
  <c r="F236" i="13" s="1"/>
  <c r="V236" i="12"/>
  <c r="E236" i="13" s="1"/>
  <c r="U236" i="12"/>
  <c r="D236" i="13" s="1"/>
  <c r="AG235" i="12"/>
  <c r="P235" i="13" s="1"/>
  <c r="AF235" i="12"/>
  <c r="O235" i="13" s="1"/>
  <c r="AE235" i="12"/>
  <c r="N235" i="13" s="1"/>
  <c r="AD235" i="12"/>
  <c r="M235" i="13" s="1"/>
  <c r="AC235" i="12"/>
  <c r="L235" i="13" s="1"/>
  <c r="AB235" i="12"/>
  <c r="K235" i="13" s="1"/>
  <c r="AA235" i="12"/>
  <c r="J235" i="13" s="1"/>
  <c r="Z235" i="12"/>
  <c r="I235" i="13" s="1"/>
  <c r="Y235" i="12"/>
  <c r="H235" i="13" s="1"/>
  <c r="X235" i="12"/>
  <c r="G235" i="13" s="1"/>
  <c r="W235" i="12"/>
  <c r="F235" i="13" s="1"/>
  <c r="V235" i="12"/>
  <c r="E235" i="13" s="1"/>
  <c r="U235" i="12"/>
  <c r="D235" i="13" s="1"/>
  <c r="AG234" i="12"/>
  <c r="P234" i="13" s="1"/>
  <c r="AF234" i="12"/>
  <c r="O234" i="13" s="1"/>
  <c r="AE234" i="12"/>
  <c r="N234" i="13" s="1"/>
  <c r="AD234" i="12"/>
  <c r="M234" i="13" s="1"/>
  <c r="AC234" i="12"/>
  <c r="L234" i="13" s="1"/>
  <c r="AB234" i="12"/>
  <c r="K234" i="13" s="1"/>
  <c r="AA234" i="12"/>
  <c r="J234" i="13" s="1"/>
  <c r="Z234" i="12"/>
  <c r="I234" i="13" s="1"/>
  <c r="Y234" i="12"/>
  <c r="H234" i="13" s="1"/>
  <c r="X234" i="12"/>
  <c r="G234" i="13" s="1"/>
  <c r="W234" i="12"/>
  <c r="F234" i="13" s="1"/>
  <c r="V234" i="12"/>
  <c r="E234" i="13" s="1"/>
  <c r="U234" i="12"/>
  <c r="D234" i="13" s="1"/>
  <c r="AG233" i="12"/>
  <c r="P233" i="13" s="1"/>
  <c r="AF233" i="12"/>
  <c r="O233" i="13" s="1"/>
  <c r="AE233" i="12"/>
  <c r="N233" i="13" s="1"/>
  <c r="AD233" i="12"/>
  <c r="M233" i="13" s="1"/>
  <c r="AC233" i="12"/>
  <c r="L233" i="13" s="1"/>
  <c r="AB233" i="12"/>
  <c r="K233" i="13" s="1"/>
  <c r="AA233" i="12"/>
  <c r="J233" i="13" s="1"/>
  <c r="Z233" i="12"/>
  <c r="I233" i="13" s="1"/>
  <c r="Y233" i="12"/>
  <c r="H233" i="13" s="1"/>
  <c r="X233" i="12"/>
  <c r="G233" i="13" s="1"/>
  <c r="W233" i="12"/>
  <c r="F233" i="13" s="1"/>
  <c r="V233" i="12"/>
  <c r="E233" i="13" s="1"/>
  <c r="U233" i="12"/>
  <c r="D233" i="13" s="1"/>
  <c r="AG232" i="12"/>
  <c r="P232" i="13" s="1"/>
  <c r="AF232" i="12"/>
  <c r="O232" i="13" s="1"/>
  <c r="AE232" i="12"/>
  <c r="N232" i="13" s="1"/>
  <c r="AD232" i="12"/>
  <c r="M232" i="13" s="1"/>
  <c r="AC232" i="12"/>
  <c r="L232" i="13" s="1"/>
  <c r="AB232" i="12"/>
  <c r="K232" i="13" s="1"/>
  <c r="AA232" i="12"/>
  <c r="J232" i="13" s="1"/>
  <c r="Z232" i="12"/>
  <c r="I232" i="13" s="1"/>
  <c r="Y232" i="12"/>
  <c r="H232" i="13" s="1"/>
  <c r="X232" i="12"/>
  <c r="G232" i="13" s="1"/>
  <c r="W232" i="12"/>
  <c r="F232" i="13" s="1"/>
  <c r="V232" i="12"/>
  <c r="E232" i="13" s="1"/>
  <c r="U232" i="12"/>
  <c r="D232" i="13" s="1"/>
  <c r="AG231" i="12"/>
  <c r="P231" i="13" s="1"/>
  <c r="AF231" i="12"/>
  <c r="O231" i="13" s="1"/>
  <c r="AE231" i="12"/>
  <c r="N231" i="13" s="1"/>
  <c r="AD231" i="12"/>
  <c r="M231" i="13" s="1"/>
  <c r="AC231" i="12"/>
  <c r="L231" i="13" s="1"/>
  <c r="AB231" i="12"/>
  <c r="K231" i="13" s="1"/>
  <c r="AA231" i="12"/>
  <c r="J231" i="13" s="1"/>
  <c r="Z231" i="12"/>
  <c r="I231" i="13" s="1"/>
  <c r="Y231" i="12"/>
  <c r="H231" i="13" s="1"/>
  <c r="X231" i="12"/>
  <c r="G231" i="13" s="1"/>
  <c r="W231" i="12"/>
  <c r="F231" i="13" s="1"/>
  <c r="V231" i="12"/>
  <c r="E231" i="13" s="1"/>
  <c r="U231" i="12"/>
  <c r="D231" i="13" s="1"/>
  <c r="AG230" i="12"/>
  <c r="P230" i="13" s="1"/>
  <c r="AF230" i="12"/>
  <c r="O230" i="13" s="1"/>
  <c r="AE230" i="12"/>
  <c r="N230" i="13" s="1"/>
  <c r="AD230" i="12"/>
  <c r="M230" i="13" s="1"/>
  <c r="AC230" i="12"/>
  <c r="L230" i="13" s="1"/>
  <c r="AB230" i="12"/>
  <c r="K230" i="13" s="1"/>
  <c r="AA230" i="12"/>
  <c r="J230" i="13" s="1"/>
  <c r="Z230" i="12"/>
  <c r="I230" i="13" s="1"/>
  <c r="Y230" i="12"/>
  <c r="H230" i="13" s="1"/>
  <c r="X230" i="12"/>
  <c r="G230" i="13" s="1"/>
  <c r="W230" i="12"/>
  <c r="F230" i="13" s="1"/>
  <c r="V230" i="12"/>
  <c r="E230" i="13" s="1"/>
  <c r="U230" i="12"/>
  <c r="D230" i="13" s="1"/>
  <c r="AG229" i="12"/>
  <c r="P229" i="13" s="1"/>
  <c r="AF229" i="12"/>
  <c r="O229" i="13" s="1"/>
  <c r="AE229" i="12"/>
  <c r="N229" i="13" s="1"/>
  <c r="AD229" i="12"/>
  <c r="M229" i="13" s="1"/>
  <c r="AC229" i="12"/>
  <c r="L229" i="13" s="1"/>
  <c r="AB229" i="12"/>
  <c r="K229" i="13" s="1"/>
  <c r="AA229" i="12"/>
  <c r="J229" i="13" s="1"/>
  <c r="Z229" i="12"/>
  <c r="I229" i="13" s="1"/>
  <c r="Y229" i="12"/>
  <c r="H229" i="13" s="1"/>
  <c r="X229" i="12"/>
  <c r="G229" i="13" s="1"/>
  <c r="W229" i="12"/>
  <c r="F229" i="13" s="1"/>
  <c r="V229" i="12"/>
  <c r="E229" i="13" s="1"/>
  <c r="U229" i="12"/>
  <c r="D229" i="13" s="1"/>
  <c r="AG228" i="12"/>
  <c r="P228" i="13" s="1"/>
  <c r="AF228" i="12"/>
  <c r="O228" i="13" s="1"/>
  <c r="AE228" i="12"/>
  <c r="N228" i="13" s="1"/>
  <c r="AD228" i="12"/>
  <c r="M228" i="13" s="1"/>
  <c r="AC228" i="12"/>
  <c r="L228" i="13" s="1"/>
  <c r="AB228" i="12"/>
  <c r="K228" i="13" s="1"/>
  <c r="AA228" i="12"/>
  <c r="J228" i="13" s="1"/>
  <c r="Z228" i="12"/>
  <c r="I228" i="13" s="1"/>
  <c r="Y228" i="12"/>
  <c r="H228" i="13" s="1"/>
  <c r="X228" i="12"/>
  <c r="G228" i="13" s="1"/>
  <c r="W228" i="12"/>
  <c r="F228" i="13" s="1"/>
  <c r="V228" i="12"/>
  <c r="E228" i="13" s="1"/>
  <c r="U228" i="12"/>
  <c r="D228" i="13" s="1"/>
  <c r="AG227" i="12"/>
  <c r="P227" i="13" s="1"/>
  <c r="AF227" i="12"/>
  <c r="O227" i="13" s="1"/>
  <c r="AE227" i="12"/>
  <c r="N227" i="13" s="1"/>
  <c r="AD227" i="12"/>
  <c r="M227" i="13" s="1"/>
  <c r="AC227" i="12"/>
  <c r="L227" i="13" s="1"/>
  <c r="AB227" i="12"/>
  <c r="K227" i="13" s="1"/>
  <c r="AA227" i="12"/>
  <c r="J227" i="13" s="1"/>
  <c r="Z227" i="12"/>
  <c r="I227" i="13" s="1"/>
  <c r="Y227" i="12"/>
  <c r="H227" i="13" s="1"/>
  <c r="X227" i="12"/>
  <c r="G227" i="13" s="1"/>
  <c r="W227" i="12"/>
  <c r="F227" i="13" s="1"/>
  <c r="V227" i="12"/>
  <c r="E227" i="13" s="1"/>
  <c r="U227" i="12"/>
  <c r="D227" i="13" s="1"/>
  <c r="AG226" i="12"/>
  <c r="P226" i="13" s="1"/>
  <c r="AF226" i="12"/>
  <c r="O226" i="13" s="1"/>
  <c r="AE226" i="12"/>
  <c r="N226" i="13" s="1"/>
  <c r="AD226" i="12"/>
  <c r="M226" i="13" s="1"/>
  <c r="AC226" i="12"/>
  <c r="L226" i="13" s="1"/>
  <c r="AB226" i="12"/>
  <c r="K226" i="13" s="1"/>
  <c r="AA226" i="12"/>
  <c r="J226" i="13" s="1"/>
  <c r="Z226" i="12"/>
  <c r="I226" i="13" s="1"/>
  <c r="Y226" i="12"/>
  <c r="H226" i="13" s="1"/>
  <c r="X226" i="12"/>
  <c r="G226" i="13" s="1"/>
  <c r="W226" i="12"/>
  <c r="F226" i="13" s="1"/>
  <c r="V226" i="12"/>
  <c r="E226" i="13" s="1"/>
  <c r="U226" i="12"/>
  <c r="D226" i="13" s="1"/>
  <c r="AG225" i="12"/>
  <c r="P225" i="13" s="1"/>
  <c r="AF225" i="12"/>
  <c r="O225" i="13" s="1"/>
  <c r="AE225" i="12"/>
  <c r="N225" i="13" s="1"/>
  <c r="AD225" i="12"/>
  <c r="M225" i="13" s="1"/>
  <c r="AC225" i="12"/>
  <c r="L225" i="13" s="1"/>
  <c r="AB225" i="12"/>
  <c r="K225" i="13" s="1"/>
  <c r="AA225" i="12"/>
  <c r="J225" i="13" s="1"/>
  <c r="Z225" i="12"/>
  <c r="I225" i="13" s="1"/>
  <c r="Y225" i="12"/>
  <c r="H225" i="13" s="1"/>
  <c r="X225" i="12"/>
  <c r="G225" i="13" s="1"/>
  <c r="W225" i="12"/>
  <c r="F225" i="13" s="1"/>
  <c r="V225" i="12"/>
  <c r="E225" i="13" s="1"/>
  <c r="U225" i="12"/>
  <c r="D225" i="13" s="1"/>
  <c r="AG224" i="12"/>
  <c r="P224" i="13" s="1"/>
  <c r="AF224" i="12"/>
  <c r="O224" i="13" s="1"/>
  <c r="AE224" i="12"/>
  <c r="N224" i="13" s="1"/>
  <c r="AD224" i="12"/>
  <c r="M224" i="13" s="1"/>
  <c r="AC224" i="12"/>
  <c r="L224" i="13" s="1"/>
  <c r="AB224" i="12"/>
  <c r="K224" i="13" s="1"/>
  <c r="AA224" i="12"/>
  <c r="J224" i="13" s="1"/>
  <c r="Z224" i="12"/>
  <c r="I224" i="13" s="1"/>
  <c r="Y224" i="12"/>
  <c r="H224" i="13" s="1"/>
  <c r="X224" i="12"/>
  <c r="G224" i="13" s="1"/>
  <c r="W224" i="12"/>
  <c r="F224" i="13" s="1"/>
  <c r="V224" i="12"/>
  <c r="E224" i="13" s="1"/>
  <c r="U224" i="12"/>
  <c r="D224" i="13" s="1"/>
  <c r="AG223" i="12"/>
  <c r="P223" i="13" s="1"/>
  <c r="AF223" i="12"/>
  <c r="O223" i="13" s="1"/>
  <c r="AE223" i="12"/>
  <c r="N223" i="13" s="1"/>
  <c r="AD223" i="12"/>
  <c r="M223" i="13" s="1"/>
  <c r="AC223" i="12"/>
  <c r="L223" i="13" s="1"/>
  <c r="AB223" i="12"/>
  <c r="K223" i="13" s="1"/>
  <c r="AA223" i="12"/>
  <c r="J223" i="13" s="1"/>
  <c r="Z223" i="12"/>
  <c r="I223" i="13" s="1"/>
  <c r="Y223" i="12"/>
  <c r="H223" i="13" s="1"/>
  <c r="X223" i="12"/>
  <c r="G223" i="13" s="1"/>
  <c r="W223" i="12"/>
  <c r="F223" i="13" s="1"/>
  <c r="V223" i="12"/>
  <c r="E223" i="13" s="1"/>
  <c r="U223" i="12"/>
  <c r="D223" i="13" s="1"/>
  <c r="AG222" i="12"/>
  <c r="P222" i="13" s="1"/>
  <c r="AF222" i="12"/>
  <c r="O222" i="13" s="1"/>
  <c r="AE222" i="12"/>
  <c r="N222" i="13" s="1"/>
  <c r="AD222" i="12"/>
  <c r="M222" i="13" s="1"/>
  <c r="AC222" i="12"/>
  <c r="L222" i="13" s="1"/>
  <c r="AB222" i="12"/>
  <c r="K222" i="13" s="1"/>
  <c r="AA222" i="12"/>
  <c r="J222" i="13" s="1"/>
  <c r="Z222" i="12"/>
  <c r="I222" i="13" s="1"/>
  <c r="Y222" i="12"/>
  <c r="H222" i="13" s="1"/>
  <c r="X222" i="12"/>
  <c r="G222" i="13" s="1"/>
  <c r="W222" i="12"/>
  <c r="F222" i="13" s="1"/>
  <c r="V222" i="12"/>
  <c r="E222" i="13" s="1"/>
  <c r="U222" i="12"/>
  <c r="D222" i="13" s="1"/>
  <c r="AG221" i="12"/>
  <c r="P221" i="13" s="1"/>
  <c r="AF221" i="12"/>
  <c r="O221" i="13" s="1"/>
  <c r="AE221" i="12"/>
  <c r="N221" i="13" s="1"/>
  <c r="AD221" i="12"/>
  <c r="M221" i="13" s="1"/>
  <c r="AC221" i="12"/>
  <c r="L221" i="13" s="1"/>
  <c r="AB221" i="12"/>
  <c r="K221" i="13" s="1"/>
  <c r="AA221" i="12"/>
  <c r="J221" i="13" s="1"/>
  <c r="Z221" i="12"/>
  <c r="I221" i="13" s="1"/>
  <c r="Y221" i="12"/>
  <c r="H221" i="13" s="1"/>
  <c r="X221" i="12"/>
  <c r="G221" i="13" s="1"/>
  <c r="W221" i="12"/>
  <c r="F221" i="13" s="1"/>
  <c r="V221" i="12"/>
  <c r="E221" i="13" s="1"/>
  <c r="U221" i="12"/>
  <c r="D221" i="13" s="1"/>
  <c r="AG220" i="12"/>
  <c r="P220" i="13" s="1"/>
  <c r="AF220" i="12"/>
  <c r="O220" i="13" s="1"/>
  <c r="AE220" i="12"/>
  <c r="N220" i="13" s="1"/>
  <c r="AD220" i="12"/>
  <c r="M220" i="13" s="1"/>
  <c r="AC220" i="12"/>
  <c r="L220" i="13" s="1"/>
  <c r="AB220" i="12"/>
  <c r="K220" i="13" s="1"/>
  <c r="AA220" i="12"/>
  <c r="J220" i="13" s="1"/>
  <c r="Z220" i="12"/>
  <c r="I220" i="13" s="1"/>
  <c r="Y220" i="12"/>
  <c r="H220" i="13" s="1"/>
  <c r="X220" i="12"/>
  <c r="G220" i="13" s="1"/>
  <c r="W220" i="12"/>
  <c r="F220" i="13" s="1"/>
  <c r="V220" i="12"/>
  <c r="E220" i="13" s="1"/>
  <c r="U220" i="12"/>
  <c r="D220" i="13" s="1"/>
  <c r="AG219" i="12"/>
  <c r="P219" i="13" s="1"/>
  <c r="AF219" i="12"/>
  <c r="O219" i="13" s="1"/>
  <c r="AE219" i="12"/>
  <c r="N219" i="13" s="1"/>
  <c r="AD219" i="12"/>
  <c r="M219" i="13" s="1"/>
  <c r="AC219" i="12"/>
  <c r="L219" i="13" s="1"/>
  <c r="AB219" i="12"/>
  <c r="K219" i="13" s="1"/>
  <c r="AA219" i="12"/>
  <c r="J219" i="13" s="1"/>
  <c r="Z219" i="12"/>
  <c r="I219" i="13" s="1"/>
  <c r="Y219" i="12"/>
  <c r="H219" i="13" s="1"/>
  <c r="X219" i="12"/>
  <c r="G219" i="13" s="1"/>
  <c r="W219" i="12"/>
  <c r="F219" i="13" s="1"/>
  <c r="V219" i="12"/>
  <c r="E219" i="13" s="1"/>
  <c r="U219" i="12"/>
  <c r="D219" i="13" s="1"/>
  <c r="AG218" i="12"/>
  <c r="P218" i="13" s="1"/>
  <c r="AF218" i="12"/>
  <c r="O218" i="13" s="1"/>
  <c r="AE218" i="12"/>
  <c r="N218" i="13" s="1"/>
  <c r="AD218" i="12"/>
  <c r="M218" i="13" s="1"/>
  <c r="AC218" i="12"/>
  <c r="L218" i="13" s="1"/>
  <c r="AB218" i="12"/>
  <c r="K218" i="13" s="1"/>
  <c r="AA218" i="12"/>
  <c r="J218" i="13" s="1"/>
  <c r="Z218" i="12"/>
  <c r="I218" i="13" s="1"/>
  <c r="Y218" i="12"/>
  <c r="H218" i="13" s="1"/>
  <c r="X218" i="12"/>
  <c r="G218" i="13" s="1"/>
  <c r="W218" i="12"/>
  <c r="F218" i="13" s="1"/>
  <c r="V218" i="12"/>
  <c r="E218" i="13" s="1"/>
  <c r="U218" i="12"/>
  <c r="D218" i="13" s="1"/>
  <c r="AG217" i="12"/>
  <c r="P217" i="13" s="1"/>
  <c r="AF217" i="12"/>
  <c r="O217" i="13" s="1"/>
  <c r="AE217" i="12"/>
  <c r="N217" i="13" s="1"/>
  <c r="AD217" i="12"/>
  <c r="M217" i="13" s="1"/>
  <c r="AC217" i="12"/>
  <c r="L217" i="13" s="1"/>
  <c r="AB217" i="12"/>
  <c r="K217" i="13" s="1"/>
  <c r="AA217" i="12"/>
  <c r="J217" i="13" s="1"/>
  <c r="Z217" i="12"/>
  <c r="I217" i="13" s="1"/>
  <c r="Y217" i="12"/>
  <c r="H217" i="13" s="1"/>
  <c r="X217" i="12"/>
  <c r="G217" i="13" s="1"/>
  <c r="W217" i="12"/>
  <c r="F217" i="13" s="1"/>
  <c r="V217" i="12"/>
  <c r="E217" i="13" s="1"/>
  <c r="U217" i="12"/>
  <c r="D217" i="13" s="1"/>
  <c r="AG216" i="12"/>
  <c r="P216" i="13" s="1"/>
  <c r="AF216" i="12"/>
  <c r="O216" i="13" s="1"/>
  <c r="AE216" i="12"/>
  <c r="N216" i="13" s="1"/>
  <c r="AD216" i="12"/>
  <c r="M216" i="13" s="1"/>
  <c r="AC216" i="12"/>
  <c r="L216" i="13" s="1"/>
  <c r="AB216" i="12"/>
  <c r="K216" i="13" s="1"/>
  <c r="AA216" i="12"/>
  <c r="J216" i="13" s="1"/>
  <c r="Z216" i="12"/>
  <c r="I216" i="13" s="1"/>
  <c r="Y216" i="12"/>
  <c r="H216" i="13" s="1"/>
  <c r="X216" i="12"/>
  <c r="G216" i="13" s="1"/>
  <c r="W216" i="12"/>
  <c r="F216" i="13" s="1"/>
  <c r="V216" i="12"/>
  <c r="E216" i="13" s="1"/>
  <c r="U216" i="12"/>
  <c r="D216" i="13" s="1"/>
  <c r="AG215" i="12"/>
  <c r="P215" i="13" s="1"/>
  <c r="AF215" i="12"/>
  <c r="O215" i="13" s="1"/>
  <c r="AE215" i="12"/>
  <c r="N215" i="13" s="1"/>
  <c r="AD215" i="12"/>
  <c r="M215" i="13" s="1"/>
  <c r="AC215" i="12"/>
  <c r="L215" i="13" s="1"/>
  <c r="AB215" i="12"/>
  <c r="K215" i="13" s="1"/>
  <c r="AA215" i="12"/>
  <c r="J215" i="13" s="1"/>
  <c r="Z215" i="12"/>
  <c r="I215" i="13" s="1"/>
  <c r="Y215" i="12"/>
  <c r="H215" i="13" s="1"/>
  <c r="X215" i="12"/>
  <c r="G215" i="13" s="1"/>
  <c r="W215" i="12"/>
  <c r="F215" i="13" s="1"/>
  <c r="V215" i="12"/>
  <c r="E215" i="13" s="1"/>
  <c r="U215" i="12"/>
  <c r="D215" i="13" s="1"/>
  <c r="AG214" i="12"/>
  <c r="P214" i="13" s="1"/>
  <c r="AF214" i="12"/>
  <c r="O214" i="13" s="1"/>
  <c r="AE214" i="12"/>
  <c r="N214" i="13" s="1"/>
  <c r="AD214" i="12"/>
  <c r="M214" i="13" s="1"/>
  <c r="AC214" i="12"/>
  <c r="L214" i="13" s="1"/>
  <c r="AB214" i="12"/>
  <c r="K214" i="13" s="1"/>
  <c r="AA214" i="12"/>
  <c r="J214" i="13" s="1"/>
  <c r="Z214" i="12"/>
  <c r="I214" i="13" s="1"/>
  <c r="Y214" i="12"/>
  <c r="H214" i="13" s="1"/>
  <c r="X214" i="12"/>
  <c r="G214" i="13" s="1"/>
  <c r="W214" i="12"/>
  <c r="F214" i="13" s="1"/>
  <c r="V214" i="12"/>
  <c r="E214" i="13" s="1"/>
  <c r="U214" i="12"/>
  <c r="D214" i="13" s="1"/>
  <c r="AG213" i="12"/>
  <c r="P213" i="13" s="1"/>
  <c r="AF213" i="12"/>
  <c r="O213" i="13" s="1"/>
  <c r="AE213" i="12"/>
  <c r="N213" i="13" s="1"/>
  <c r="AD213" i="12"/>
  <c r="M213" i="13" s="1"/>
  <c r="AC213" i="12"/>
  <c r="L213" i="13" s="1"/>
  <c r="AB213" i="12"/>
  <c r="K213" i="13" s="1"/>
  <c r="AA213" i="12"/>
  <c r="J213" i="13" s="1"/>
  <c r="Z213" i="12"/>
  <c r="I213" i="13" s="1"/>
  <c r="Y213" i="12"/>
  <c r="H213" i="13" s="1"/>
  <c r="X213" i="12"/>
  <c r="G213" i="13" s="1"/>
  <c r="W213" i="12"/>
  <c r="F213" i="13" s="1"/>
  <c r="V213" i="12"/>
  <c r="E213" i="13" s="1"/>
  <c r="U213" i="12"/>
  <c r="D213" i="13" s="1"/>
  <c r="AG212" i="12"/>
  <c r="P212" i="13" s="1"/>
  <c r="AF212" i="12"/>
  <c r="O212" i="13" s="1"/>
  <c r="AE212" i="12"/>
  <c r="N212" i="13" s="1"/>
  <c r="AD212" i="12"/>
  <c r="M212" i="13" s="1"/>
  <c r="AC212" i="12"/>
  <c r="L212" i="13" s="1"/>
  <c r="AB212" i="12"/>
  <c r="K212" i="13" s="1"/>
  <c r="AA212" i="12"/>
  <c r="J212" i="13" s="1"/>
  <c r="Z212" i="12"/>
  <c r="I212" i="13" s="1"/>
  <c r="Y212" i="12"/>
  <c r="H212" i="13" s="1"/>
  <c r="X212" i="12"/>
  <c r="G212" i="13" s="1"/>
  <c r="W212" i="12"/>
  <c r="F212" i="13" s="1"/>
  <c r="V212" i="12"/>
  <c r="E212" i="13" s="1"/>
  <c r="U212" i="12"/>
  <c r="D212" i="13" s="1"/>
  <c r="AG211" i="12"/>
  <c r="P211" i="13" s="1"/>
  <c r="AF211" i="12"/>
  <c r="O211" i="13" s="1"/>
  <c r="AE211" i="12"/>
  <c r="N211" i="13" s="1"/>
  <c r="AD211" i="12"/>
  <c r="M211" i="13" s="1"/>
  <c r="AC211" i="12"/>
  <c r="L211" i="13" s="1"/>
  <c r="AB211" i="12"/>
  <c r="K211" i="13" s="1"/>
  <c r="AA211" i="12"/>
  <c r="J211" i="13" s="1"/>
  <c r="Z211" i="12"/>
  <c r="I211" i="13" s="1"/>
  <c r="Y211" i="12"/>
  <c r="H211" i="13" s="1"/>
  <c r="X211" i="12"/>
  <c r="G211" i="13" s="1"/>
  <c r="W211" i="12"/>
  <c r="F211" i="13" s="1"/>
  <c r="V211" i="12"/>
  <c r="E211" i="13" s="1"/>
  <c r="U211" i="12"/>
  <c r="D211" i="13" s="1"/>
  <c r="AG210" i="12"/>
  <c r="P210" i="13" s="1"/>
  <c r="AF210" i="12"/>
  <c r="O210" i="13" s="1"/>
  <c r="AE210" i="12"/>
  <c r="N210" i="13" s="1"/>
  <c r="AD210" i="12"/>
  <c r="M210" i="13" s="1"/>
  <c r="AC210" i="12"/>
  <c r="L210" i="13" s="1"/>
  <c r="AB210" i="12"/>
  <c r="K210" i="13" s="1"/>
  <c r="AA210" i="12"/>
  <c r="J210" i="13" s="1"/>
  <c r="Z210" i="12"/>
  <c r="I210" i="13" s="1"/>
  <c r="Y210" i="12"/>
  <c r="H210" i="13" s="1"/>
  <c r="X210" i="12"/>
  <c r="G210" i="13" s="1"/>
  <c r="W210" i="12"/>
  <c r="F210" i="13" s="1"/>
  <c r="V210" i="12"/>
  <c r="E210" i="13" s="1"/>
  <c r="U210" i="12"/>
  <c r="D210" i="13" s="1"/>
  <c r="AG209" i="12"/>
  <c r="P209" i="13" s="1"/>
  <c r="AF209" i="12"/>
  <c r="O209" i="13" s="1"/>
  <c r="AE209" i="12"/>
  <c r="N209" i="13" s="1"/>
  <c r="AD209" i="12"/>
  <c r="M209" i="13" s="1"/>
  <c r="AC209" i="12"/>
  <c r="L209" i="13" s="1"/>
  <c r="AB209" i="12"/>
  <c r="K209" i="13" s="1"/>
  <c r="AA209" i="12"/>
  <c r="J209" i="13" s="1"/>
  <c r="Z209" i="12"/>
  <c r="I209" i="13" s="1"/>
  <c r="Y209" i="12"/>
  <c r="H209" i="13" s="1"/>
  <c r="X209" i="12"/>
  <c r="G209" i="13" s="1"/>
  <c r="W209" i="12"/>
  <c r="F209" i="13" s="1"/>
  <c r="V209" i="12"/>
  <c r="E209" i="13" s="1"/>
  <c r="U209" i="12"/>
  <c r="D209" i="13" s="1"/>
  <c r="AG208" i="12"/>
  <c r="P208" i="13" s="1"/>
  <c r="AF208" i="12"/>
  <c r="O208" i="13" s="1"/>
  <c r="AE208" i="12"/>
  <c r="N208" i="13" s="1"/>
  <c r="AD208" i="12"/>
  <c r="M208" i="13" s="1"/>
  <c r="AC208" i="12"/>
  <c r="L208" i="13" s="1"/>
  <c r="AB208" i="12"/>
  <c r="K208" i="13" s="1"/>
  <c r="AA208" i="12"/>
  <c r="J208" i="13" s="1"/>
  <c r="Z208" i="12"/>
  <c r="I208" i="13" s="1"/>
  <c r="Y208" i="12"/>
  <c r="H208" i="13" s="1"/>
  <c r="X208" i="12"/>
  <c r="G208" i="13" s="1"/>
  <c r="W208" i="12"/>
  <c r="F208" i="13" s="1"/>
  <c r="V208" i="12"/>
  <c r="E208" i="13" s="1"/>
  <c r="U208" i="12"/>
  <c r="D208" i="13" s="1"/>
  <c r="AG207" i="12"/>
  <c r="P207" i="13" s="1"/>
  <c r="AF207" i="12"/>
  <c r="O207" i="13" s="1"/>
  <c r="AE207" i="12"/>
  <c r="N207" i="13" s="1"/>
  <c r="AD207" i="12"/>
  <c r="M207" i="13" s="1"/>
  <c r="AC207" i="12"/>
  <c r="L207" i="13" s="1"/>
  <c r="AB207" i="12"/>
  <c r="K207" i="13" s="1"/>
  <c r="AA207" i="12"/>
  <c r="J207" i="13" s="1"/>
  <c r="Z207" i="12"/>
  <c r="I207" i="13" s="1"/>
  <c r="Y207" i="12"/>
  <c r="H207" i="13" s="1"/>
  <c r="X207" i="12"/>
  <c r="G207" i="13" s="1"/>
  <c r="W207" i="12"/>
  <c r="F207" i="13" s="1"/>
  <c r="V207" i="12"/>
  <c r="E207" i="13" s="1"/>
  <c r="U207" i="12"/>
  <c r="D207" i="13" s="1"/>
  <c r="AG206" i="12"/>
  <c r="P206" i="13" s="1"/>
  <c r="AF206" i="12"/>
  <c r="O206" i="13" s="1"/>
  <c r="AE206" i="12"/>
  <c r="N206" i="13" s="1"/>
  <c r="AD206" i="12"/>
  <c r="M206" i="13" s="1"/>
  <c r="AC206" i="12"/>
  <c r="L206" i="13" s="1"/>
  <c r="AB206" i="12"/>
  <c r="K206" i="13" s="1"/>
  <c r="AA206" i="12"/>
  <c r="J206" i="13" s="1"/>
  <c r="Z206" i="12"/>
  <c r="I206" i="13" s="1"/>
  <c r="Y206" i="12"/>
  <c r="H206" i="13" s="1"/>
  <c r="X206" i="12"/>
  <c r="G206" i="13" s="1"/>
  <c r="W206" i="12"/>
  <c r="F206" i="13" s="1"/>
  <c r="V206" i="12"/>
  <c r="E206" i="13" s="1"/>
  <c r="U206" i="12"/>
  <c r="D206" i="13" s="1"/>
  <c r="AG205" i="12"/>
  <c r="P205" i="13" s="1"/>
  <c r="AF205" i="12"/>
  <c r="O205" i="13" s="1"/>
  <c r="AE205" i="12"/>
  <c r="N205" i="13" s="1"/>
  <c r="AD205" i="12"/>
  <c r="M205" i="13" s="1"/>
  <c r="AC205" i="12"/>
  <c r="L205" i="13" s="1"/>
  <c r="AB205" i="12"/>
  <c r="K205" i="13" s="1"/>
  <c r="AA205" i="12"/>
  <c r="J205" i="13" s="1"/>
  <c r="Z205" i="12"/>
  <c r="I205" i="13" s="1"/>
  <c r="Y205" i="12"/>
  <c r="H205" i="13" s="1"/>
  <c r="X205" i="12"/>
  <c r="G205" i="13" s="1"/>
  <c r="W205" i="12"/>
  <c r="F205" i="13" s="1"/>
  <c r="V205" i="12"/>
  <c r="E205" i="13" s="1"/>
  <c r="U205" i="12"/>
  <c r="D205" i="13" s="1"/>
  <c r="AG204" i="12"/>
  <c r="P204" i="13" s="1"/>
  <c r="AF204" i="12"/>
  <c r="O204" i="13" s="1"/>
  <c r="AE204" i="12"/>
  <c r="N204" i="13" s="1"/>
  <c r="AD204" i="12"/>
  <c r="M204" i="13" s="1"/>
  <c r="AC204" i="12"/>
  <c r="L204" i="13" s="1"/>
  <c r="AB204" i="12"/>
  <c r="K204" i="13" s="1"/>
  <c r="AA204" i="12"/>
  <c r="J204" i="13" s="1"/>
  <c r="Z204" i="12"/>
  <c r="I204" i="13" s="1"/>
  <c r="Y204" i="12"/>
  <c r="H204" i="13" s="1"/>
  <c r="X204" i="12"/>
  <c r="G204" i="13" s="1"/>
  <c r="W204" i="12"/>
  <c r="F204" i="13" s="1"/>
  <c r="V204" i="12"/>
  <c r="E204" i="13" s="1"/>
  <c r="U204" i="12"/>
  <c r="D204" i="13" s="1"/>
  <c r="AG203" i="12"/>
  <c r="P203" i="13" s="1"/>
  <c r="AF203" i="12"/>
  <c r="O203" i="13" s="1"/>
  <c r="AE203" i="12"/>
  <c r="N203" i="13" s="1"/>
  <c r="AD203" i="12"/>
  <c r="M203" i="13" s="1"/>
  <c r="AC203" i="12"/>
  <c r="L203" i="13" s="1"/>
  <c r="AB203" i="12"/>
  <c r="K203" i="13" s="1"/>
  <c r="AA203" i="12"/>
  <c r="J203" i="13" s="1"/>
  <c r="Z203" i="12"/>
  <c r="I203" i="13" s="1"/>
  <c r="Y203" i="12"/>
  <c r="H203" i="13" s="1"/>
  <c r="X203" i="12"/>
  <c r="G203" i="13" s="1"/>
  <c r="W203" i="12"/>
  <c r="F203" i="13" s="1"/>
  <c r="V203" i="12"/>
  <c r="E203" i="13" s="1"/>
  <c r="U203" i="12"/>
  <c r="D203" i="13" s="1"/>
  <c r="AG202" i="12"/>
  <c r="P202" i="13" s="1"/>
  <c r="AF202" i="12"/>
  <c r="O202" i="13" s="1"/>
  <c r="AE202" i="12"/>
  <c r="N202" i="13" s="1"/>
  <c r="AD202" i="12"/>
  <c r="M202" i="13" s="1"/>
  <c r="AC202" i="12"/>
  <c r="L202" i="13" s="1"/>
  <c r="AB202" i="12"/>
  <c r="K202" i="13" s="1"/>
  <c r="AA202" i="12"/>
  <c r="J202" i="13" s="1"/>
  <c r="Z202" i="12"/>
  <c r="I202" i="13" s="1"/>
  <c r="Y202" i="12"/>
  <c r="H202" i="13" s="1"/>
  <c r="X202" i="12"/>
  <c r="G202" i="13" s="1"/>
  <c r="W202" i="12"/>
  <c r="F202" i="13" s="1"/>
  <c r="V202" i="12"/>
  <c r="E202" i="13" s="1"/>
  <c r="U202" i="12"/>
  <c r="D202" i="13" s="1"/>
  <c r="AG201" i="12"/>
  <c r="P201" i="13" s="1"/>
  <c r="AF201" i="12"/>
  <c r="O201" i="13" s="1"/>
  <c r="AE201" i="12"/>
  <c r="N201" i="13" s="1"/>
  <c r="AD201" i="12"/>
  <c r="M201" i="13" s="1"/>
  <c r="AC201" i="12"/>
  <c r="L201" i="13" s="1"/>
  <c r="AB201" i="12"/>
  <c r="K201" i="13" s="1"/>
  <c r="AA201" i="12"/>
  <c r="J201" i="13" s="1"/>
  <c r="Z201" i="12"/>
  <c r="I201" i="13" s="1"/>
  <c r="Y201" i="12"/>
  <c r="H201" i="13" s="1"/>
  <c r="X201" i="12"/>
  <c r="G201" i="13" s="1"/>
  <c r="W201" i="12"/>
  <c r="F201" i="13" s="1"/>
  <c r="V201" i="12"/>
  <c r="E201" i="13" s="1"/>
  <c r="U201" i="12"/>
  <c r="D201" i="13" s="1"/>
  <c r="AG200" i="12"/>
  <c r="P200" i="13" s="1"/>
  <c r="AF200" i="12"/>
  <c r="O200" i="13" s="1"/>
  <c r="AE200" i="12"/>
  <c r="N200" i="13" s="1"/>
  <c r="AD200" i="12"/>
  <c r="M200" i="13" s="1"/>
  <c r="AC200" i="12"/>
  <c r="L200" i="13" s="1"/>
  <c r="AB200" i="12"/>
  <c r="K200" i="13" s="1"/>
  <c r="AA200" i="12"/>
  <c r="J200" i="13" s="1"/>
  <c r="Z200" i="12"/>
  <c r="I200" i="13" s="1"/>
  <c r="Y200" i="12"/>
  <c r="H200" i="13" s="1"/>
  <c r="X200" i="12"/>
  <c r="G200" i="13" s="1"/>
  <c r="W200" i="12"/>
  <c r="F200" i="13" s="1"/>
  <c r="V200" i="12"/>
  <c r="E200" i="13" s="1"/>
  <c r="U200" i="12"/>
  <c r="D200" i="13" s="1"/>
  <c r="AG199" i="12"/>
  <c r="P199" i="13" s="1"/>
  <c r="AF199" i="12"/>
  <c r="O199" i="13" s="1"/>
  <c r="AE199" i="12"/>
  <c r="N199" i="13" s="1"/>
  <c r="AD199" i="12"/>
  <c r="M199" i="13" s="1"/>
  <c r="AC199" i="12"/>
  <c r="L199" i="13" s="1"/>
  <c r="AB199" i="12"/>
  <c r="K199" i="13" s="1"/>
  <c r="AA199" i="12"/>
  <c r="J199" i="13" s="1"/>
  <c r="Z199" i="12"/>
  <c r="I199" i="13" s="1"/>
  <c r="Y199" i="12"/>
  <c r="H199" i="13" s="1"/>
  <c r="X199" i="12"/>
  <c r="G199" i="13" s="1"/>
  <c r="W199" i="12"/>
  <c r="F199" i="13" s="1"/>
  <c r="V199" i="12"/>
  <c r="E199" i="13" s="1"/>
  <c r="U199" i="12"/>
  <c r="D199" i="13" s="1"/>
  <c r="AG198" i="12"/>
  <c r="P198" i="13" s="1"/>
  <c r="AF198" i="12"/>
  <c r="O198" i="13" s="1"/>
  <c r="AE198" i="12"/>
  <c r="N198" i="13" s="1"/>
  <c r="AD198" i="12"/>
  <c r="M198" i="13" s="1"/>
  <c r="AC198" i="12"/>
  <c r="L198" i="13" s="1"/>
  <c r="AB198" i="12"/>
  <c r="K198" i="13" s="1"/>
  <c r="AA198" i="12"/>
  <c r="J198" i="13" s="1"/>
  <c r="Z198" i="12"/>
  <c r="I198" i="13" s="1"/>
  <c r="Y198" i="12"/>
  <c r="H198" i="13" s="1"/>
  <c r="X198" i="12"/>
  <c r="G198" i="13" s="1"/>
  <c r="W198" i="12"/>
  <c r="F198" i="13" s="1"/>
  <c r="V198" i="12"/>
  <c r="E198" i="13" s="1"/>
  <c r="U198" i="12"/>
  <c r="D198" i="13" s="1"/>
  <c r="AG197" i="12"/>
  <c r="P197" i="13" s="1"/>
  <c r="AF197" i="12"/>
  <c r="O197" i="13" s="1"/>
  <c r="AE197" i="12"/>
  <c r="N197" i="13" s="1"/>
  <c r="AD197" i="12"/>
  <c r="M197" i="13" s="1"/>
  <c r="AC197" i="12"/>
  <c r="L197" i="13" s="1"/>
  <c r="AB197" i="12"/>
  <c r="K197" i="13" s="1"/>
  <c r="AA197" i="12"/>
  <c r="J197" i="13" s="1"/>
  <c r="Z197" i="12"/>
  <c r="I197" i="13" s="1"/>
  <c r="Y197" i="12"/>
  <c r="H197" i="13" s="1"/>
  <c r="X197" i="12"/>
  <c r="G197" i="13" s="1"/>
  <c r="W197" i="12"/>
  <c r="F197" i="13" s="1"/>
  <c r="V197" i="12"/>
  <c r="E197" i="13" s="1"/>
  <c r="U197" i="12"/>
  <c r="D197" i="13" s="1"/>
  <c r="AG196" i="12"/>
  <c r="P196" i="13" s="1"/>
  <c r="AF196" i="12"/>
  <c r="O196" i="13" s="1"/>
  <c r="AE196" i="12"/>
  <c r="N196" i="13" s="1"/>
  <c r="AD196" i="12"/>
  <c r="M196" i="13" s="1"/>
  <c r="AC196" i="12"/>
  <c r="L196" i="13" s="1"/>
  <c r="AB196" i="12"/>
  <c r="K196" i="13" s="1"/>
  <c r="AA196" i="12"/>
  <c r="J196" i="13" s="1"/>
  <c r="Z196" i="12"/>
  <c r="I196" i="13" s="1"/>
  <c r="Y196" i="12"/>
  <c r="H196" i="13" s="1"/>
  <c r="X196" i="12"/>
  <c r="G196" i="13" s="1"/>
  <c r="W196" i="12"/>
  <c r="F196" i="13" s="1"/>
  <c r="V196" i="12"/>
  <c r="E196" i="13" s="1"/>
  <c r="U196" i="12"/>
  <c r="D196" i="13" s="1"/>
  <c r="AG195" i="12"/>
  <c r="P195" i="13" s="1"/>
  <c r="AF195" i="12"/>
  <c r="O195" i="13" s="1"/>
  <c r="AE195" i="12"/>
  <c r="N195" i="13" s="1"/>
  <c r="AD195" i="12"/>
  <c r="M195" i="13" s="1"/>
  <c r="AC195" i="12"/>
  <c r="L195" i="13" s="1"/>
  <c r="AB195" i="12"/>
  <c r="K195" i="13" s="1"/>
  <c r="AA195" i="12"/>
  <c r="J195" i="13" s="1"/>
  <c r="Z195" i="12"/>
  <c r="I195" i="13" s="1"/>
  <c r="Y195" i="12"/>
  <c r="H195" i="13" s="1"/>
  <c r="X195" i="12"/>
  <c r="G195" i="13" s="1"/>
  <c r="W195" i="12"/>
  <c r="F195" i="13" s="1"/>
  <c r="V195" i="12"/>
  <c r="E195" i="13" s="1"/>
  <c r="U195" i="12"/>
  <c r="D195" i="13" s="1"/>
  <c r="AG194" i="12"/>
  <c r="P194" i="13" s="1"/>
  <c r="AF194" i="12"/>
  <c r="O194" i="13" s="1"/>
  <c r="AE194" i="12"/>
  <c r="N194" i="13" s="1"/>
  <c r="AD194" i="12"/>
  <c r="M194" i="13" s="1"/>
  <c r="AC194" i="12"/>
  <c r="L194" i="13" s="1"/>
  <c r="AB194" i="12"/>
  <c r="K194" i="13" s="1"/>
  <c r="AA194" i="12"/>
  <c r="J194" i="13" s="1"/>
  <c r="Z194" i="12"/>
  <c r="I194" i="13" s="1"/>
  <c r="Y194" i="12"/>
  <c r="H194" i="13" s="1"/>
  <c r="X194" i="12"/>
  <c r="G194" i="13" s="1"/>
  <c r="W194" i="12"/>
  <c r="F194" i="13" s="1"/>
  <c r="V194" i="12"/>
  <c r="E194" i="13" s="1"/>
  <c r="U194" i="12"/>
  <c r="D194" i="13" s="1"/>
  <c r="AG193" i="12"/>
  <c r="P193" i="13" s="1"/>
  <c r="AF193" i="12"/>
  <c r="O193" i="13" s="1"/>
  <c r="AE193" i="12"/>
  <c r="N193" i="13" s="1"/>
  <c r="AD193" i="12"/>
  <c r="M193" i="13" s="1"/>
  <c r="AC193" i="12"/>
  <c r="L193" i="13" s="1"/>
  <c r="AB193" i="12"/>
  <c r="K193" i="13" s="1"/>
  <c r="AA193" i="12"/>
  <c r="J193" i="13" s="1"/>
  <c r="Z193" i="12"/>
  <c r="I193" i="13" s="1"/>
  <c r="Y193" i="12"/>
  <c r="H193" i="13" s="1"/>
  <c r="X193" i="12"/>
  <c r="G193" i="13" s="1"/>
  <c r="W193" i="12"/>
  <c r="F193" i="13" s="1"/>
  <c r="V193" i="12"/>
  <c r="E193" i="13" s="1"/>
  <c r="U193" i="12"/>
  <c r="D193" i="13" s="1"/>
  <c r="AG192" i="12"/>
  <c r="P192" i="13" s="1"/>
  <c r="AF192" i="12"/>
  <c r="O192" i="13" s="1"/>
  <c r="AE192" i="12"/>
  <c r="N192" i="13" s="1"/>
  <c r="AD192" i="12"/>
  <c r="M192" i="13" s="1"/>
  <c r="AC192" i="12"/>
  <c r="L192" i="13" s="1"/>
  <c r="AB192" i="12"/>
  <c r="K192" i="13" s="1"/>
  <c r="AA192" i="12"/>
  <c r="J192" i="13" s="1"/>
  <c r="Z192" i="12"/>
  <c r="I192" i="13" s="1"/>
  <c r="Y192" i="12"/>
  <c r="H192" i="13" s="1"/>
  <c r="X192" i="12"/>
  <c r="G192" i="13" s="1"/>
  <c r="W192" i="12"/>
  <c r="F192" i="13" s="1"/>
  <c r="V192" i="12"/>
  <c r="E192" i="13" s="1"/>
  <c r="U192" i="12"/>
  <c r="D192" i="13" s="1"/>
  <c r="AG191" i="12"/>
  <c r="P191" i="13" s="1"/>
  <c r="AF191" i="12"/>
  <c r="O191" i="13" s="1"/>
  <c r="AE191" i="12"/>
  <c r="N191" i="13" s="1"/>
  <c r="AD191" i="12"/>
  <c r="M191" i="13" s="1"/>
  <c r="AC191" i="12"/>
  <c r="L191" i="13" s="1"/>
  <c r="AB191" i="12"/>
  <c r="K191" i="13" s="1"/>
  <c r="AA191" i="12"/>
  <c r="J191" i="13" s="1"/>
  <c r="Z191" i="12"/>
  <c r="I191" i="13" s="1"/>
  <c r="Y191" i="12"/>
  <c r="H191" i="13" s="1"/>
  <c r="X191" i="12"/>
  <c r="G191" i="13" s="1"/>
  <c r="W191" i="12"/>
  <c r="F191" i="13" s="1"/>
  <c r="V191" i="12"/>
  <c r="E191" i="13" s="1"/>
  <c r="U191" i="12"/>
  <c r="D191" i="13" s="1"/>
  <c r="AG190" i="12"/>
  <c r="P190" i="13" s="1"/>
  <c r="AF190" i="12"/>
  <c r="O190" i="13" s="1"/>
  <c r="AE190" i="12"/>
  <c r="N190" i="13" s="1"/>
  <c r="AD190" i="12"/>
  <c r="M190" i="13" s="1"/>
  <c r="AC190" i="12"/>
  <c r="L190" i="13" s="1"/>
  <c r="AB190" i="12"/>
  <c r="K190" i="13" s="1"/>
  <c r="AA190" i="12"/>
  <c r="J190" i="13" s="1"/>
  <c r="Z190" i="12"/>
  <c r="I190" i="13" s="1"/>
  <c r="Y190" i="12"/>
  <c r="H190" i="13" s="1"/>
  <c r="X190" i="12"/>
  <c r="G190" i="13" s="1"/>
  <c r="W190" i="12"/>
  <c r="F190" i="13" s="1"/>
  <c r="V190" i="12"/>
  <c r="E190" i="13" s="1"/>
  <c r="U190" i="12"/>
  <c r="D190" i="13" s="1"/>
  <c r="AG189" i="12"/>
  <c r="P189" i="13" s="1"/>
  <c r="AF189" i="12"/>
  <c r="O189" i="13" s="1"/>
  <c r="AE189" i="12"/>
  <c r="N189" i="13" s="1"/>
  <c r="AD189" i="12"/>
  <c r="M189" i="13" s="1"/>
  <c r="AC189" i="12"/>
  <c r="L189" i="13" s="1"/>
  <c r="AB189" i="12"/>
  <c r="K189" i="13" s="1"/>
  <c r="AA189" i="12"/>
  <c r="J189" i="13" s="1"/>
  <c r="Z189" i="12"/>
  <c r="I189" i="13" s="1"/>
  <c r="Y189" i="12"/>
  <c r="H189" i="13" s="1"/>
  <c r="X189" i="12"/>
  <c r="G189" i="13" s="1"/>
  <c r="W189" i="12"/>
  <c r="F189" i="13" s="1"/>
  <c r="V189" i="12"/>
  <c r="E189" i="13" s="1"/>
  <c r="U189" i="12"/>
  <c r="D189" i="13" s="1"/>
  <c r="AG188" i="12"/>
  <c r="P188" i="13" s="1"/>
  <c r="AF188" i="12"/>
  <c r="O188" i="13" s="1"/>
  <c r="AE188" i="12"/>
  <c r="N188" i="13" s="1"/>
  <c r="AD188" i="12"/>
  <c r="M188" i="13" s="1"/>
  <c r="AC188" i="12"/>
  <c r="L188" i="13" s="1"/>
  <c r="AB188" i="12"/>
  <c r="K188" i="13" s="1"/>
  <c r="AA188" i="12"/>
  <c r="J188" i="13" s="1"/>
  <c r="Z188" i="12"/>
  <c r="I188" i="13" s="1"/>
  <c r="Y188" i="12"/>
  <c r="H188" i="13" s="1"/>
  <c r="X188" i="12"/>
  <c r="G188" i="13" s="1"/>
  <c r="W188" i="12"/>
  <c r="F188" i="13" s="1"/>
  <c r="V188" i="12"/>
  <c r="E188" i="13" s="1"/>
  <c r="U188" i="12"/>
  <c r="D188" i="13" s="1"/>
  <c r="AG187" i="12"/>
  <c r="P187" i="13" s="1"/>
  <c r="AF187" i="12"/>
  <c r="O187" i="13" s="1"/>
  <c r="AE187" i="12"/>
  <c r="N187" i="13" s="1"/>
  <c r="AD187" i="12"/>
  <c r="M187" i="13" s="1"/>
  <c r="AC187" i="12"/>
  <c r="L187" i="13" s="1"/>
  <c r="AB187" i="12"/>
  <c r="K187" i="13" s="1"/>
  <c r="AA187" i="12"/>
  <c r="J187" i="13" s="1"/>
  <c r="Z187" i="12"/>
  <c r="I187" i="13" s="1"/>
  <c r="Y187" i="12"/>
  <c r="H187" i="13" s="1"/>
  <c r="X187" i="12"/>
  <c r="G187" i="13" s="1"/>
  <c r="W187" i="12"/>
  <c r="F187" i="13" s="1"/>
  <c r="V187" i="12"/>
  <c r="E187" i="13" s="1"/>
  <c r="U187" i="12"/>
  <c r="D187" i="13" s="1"/>
  <c r="AG186" i="12"/>
  <c r="P186" i="13" s="1"/>
  <c r="AF186" i="12"/>
  <c r="O186" i="13" s="1"/>
  <c r="AE186" i="12"/>
  <c r="N186" i="13" s="1"/>
  <c r="AD186" i="12"/>
  <c r="M186" i="13" s="1"/>
  <c r="AC186" i="12"/>
  <c r="L186" i="13" s="1"/>
  <c r="AB186" i="12"/>
  <c r="K186" i="13" s="1"/>
  <c r="AA186" i="12"/>
  <c r="J186" i="13" s="1"/>
  <c r="Z186" i="12"/>
  <c r="I186" i="13" s="1"/>
  <c r="Y186" i="12"/>
  <c r="H186" i="13" s="1"/>
  <c r="X186" i="12"/>
  <c r="G186" i="13" s="1"/>
  <c r="W186" i="12"/>
  <c r="F186" i="13" s="1"/>
  <c r="V186" i="12"/>
  <c r="E186" i="13" s="1"/>
  <c r="U186" i="12"/>
  <c r="D186" i="13" s="1"/>
  <c r="AG185" i="12"/>
  <c r="P185" i="13" s="1"/>
  <c r="AF185" i="12"/>
  <c r="O185" i="13" s="1"/>
  <c r="AE185" i="12"/>
  <c r="N185" i="13" s="1"/>
  <c r="AD185" i="12"/>
  <c r="M185" i="13" s="1"/>
  <c r="AC185" i="12"/>
  <c r="L185" i="13" s="1"/>
  <c r="AB185" i="12"/>
  <c r="K185" i="13" s="1"/>
  <c r="AA185" i="12"/>
  <c r="J185" i="13" s="1"/>
  <c r="Z185" i="12"/>
  <c r="I185" i="13" s="1"/>
  <c r="Y185" i="12"/>
  <c r="H185" i="13" s="1"/>
  <c r="X185" i="12"/>
  <c r="G185" i="13" s="1"/>
  <c r="W185" i="12"/>
  <c r="F185" i="13" s="1"/>
  <c r="V185" i="12"/>
  <c r="E185" i="13" s="1"/>
  <c r="U185" i="12"/>
  <c r="D185" i="13" s="1"/>
  <c r="U151" i="12"/>
  <c r="D151" i="13" s="1"/>
  <c r="AG184" i="12"/>
  <c r="P184" i="13" s="1"/>
  <c r="AF184" i="12"/>
  <c r="O184" i="13" s="1"/>
  <c r="AE184" i="12"/>
  <c r="N184" i="13" s="1"/>
  <c r="AD184" i="12"/>
  <c r="M184" i="13" s="1"/>
  <c r="AC184" i="12"/>
  <c r="L184" i="13" s="1"/>
  <c r="AB184" i="12"/>
  <c r="K184" i="13" s="1"/>
  <c r="AA184" i="12"/>
  <c r="J184" i="13" s="1"/>
  <c r="Z184" i="12"/>
  <c r="I184" i="13" s="1"/>
  <c r="Y184" i="12"/>
  <c r="H184" i="13" s="1"/>
  <c r="X184" i="12"/>
  <c r="G184" i="13" s="1"/>
  <c r="W184" i="12"/>
  <c r="F184" i="13" s="1"/>
  <c r="V184" i="12"/>
  <c r="E184" i="13" s="1"/>
  <c r="U184" i="12"/>
  <c r="D184" i="13" s="1"/>
  <c r="AG183" i="12"/>
  <c r="P183" i="13" s="1"/>
  <c r="AF183" i="12"/>
  <c r="O183" i="13" s="1"/>
  <c r="AE183" i="12"/>
  <c r="N183" i="13" s="1"/>
  <c r="AD183" i="12"/>
  <c r="M183" i="13" s="1"/>
  <c r="AC183" i="12"/>
  <c r="L183" i="13" s="1"/>
  <c r="AB183" i="12"/>
  <c r="K183" i="13" s="1"/>
  <c r="AA183" i="12"/>
  <c r="J183" i="13" s="1"/>
  <c r="Z183" i="12"/>
  <c r="I183" i="13" s="1"/>
  <c r="Y183" i="12"/>
  <c r="H183" i="13" s="1"/>
  <c r="X183" i="12"/>
  <c r="G183" i="13" s="1"/>
  <c r="W183" i="12"/>
  <c r="F183" i="13" s="1"/>
  <c r="V183" i="12"/>
  <c r="E183" i="13" s="1"/>
  <c r="U183" i="12"/>
  <c r="D183" i="13" s="1"/>
  <c r="AG182" i="12"/>
  <c r="P182" i="13" s="1"/>
  <c r="AF182" i="12"/>
  <c r="O182" i="13" s="1"/>
  <c r="AE182" i="12"/>
  <c r="N182" i="13" s="1"/>
  <c r="AD182" i="12"/>
  <c r="M182" i="13" s="1"/>
  <c r="AC182" i="12"/>
  <c r="L182" i="13" s="1"/>
  <c r="AB182" i="12"/>
  <c r="K182" i="13" s="1"/>
  <c r="AA182" i="12"/>
  <c r="J182" i="13" s="1"/>
  <c r="Z182" i="12"/>
  <c r="I182" i="13" s="1"/>
  <c r="Y182" i="12"/>
  <c r="H182" i="13" s="1"/>
  <c r="X182" i="12"/>
  <c r="G182" i="13" s="1"/>
  <c r="W182" i="12"/>
  <c r="F182" i="13" s="1"/>
  <c r="V182" i="12"/>
  <c r="E182" i="13" s="1"/>
  <c r="U182" i="12"/>
  <c r="D182" i="13" s="1"/>
  <c r="AG181" i="12"/>
  <c r="P181" i="13" s="1"/>
  <c r="AF181" i="12"/>
  <c r="O181" i="13" s="1"/>
  <c r="AE181" i="12"/>
  <c r="N181" i="13" s="1"/>
  <c r="AD181" i="12"/>
  <c r="M181" i="13" s="1"/>
  <c r="AC181" i="12"/>
  <c r="L181" i="13" s="1"/>
  <c r="AB181" i="12"/>
  <c r="K181" i="13" s="1"/>
  <c r="AA181" i="12"/>
  <c r="J181" i="13" s="1"/>
  <c r="Z181" i="12"/>
  <c r="I181" i="13" s="1"/>
  <c r="Y181" i="12"/>
  <c r="H181" i="13" s="1"/>
  <c r="X181" i="12"/>
  <c r="G181" i="13" s="1"/>
  <c r="W181" i="12"/>
  <c r="F181" i="13" s="1"/>
  <c r="V181" i="12"/>
  <c r="E181" i="13" s="1"/>
  <c r="U181" i="12"/>
  <c r="D181" i="13" s="1"/>
  <c r="AG180" i="12"/>
  <c r="P180" i="13" s="1"/>
  <c r="AF180" i="12"/>
  <c r="O180" i="13" s="1"/>
  <c r="AE180" i="12"/>
  <c r="N180" i="13" s="1"/>
  <c r="AD180" i="12"/>
  <c r="M180" i="13" s="1"/>
  <c r="AC180" i="12"/>
  <c r="L180" i="13" s="1"/>
  <c r="AB180" i="12"/>
  <c r="K180" i="13" s="1"/>
  <c r="AA180" i="12"/>
  <c r="J180" i="13" s="1"/>
  <c r="Z180" i="12"/>
  <c r="I180" i="13" s="1"/>
  <c r="Y180" i="12"/>
  <c r="H180" i="13" s="1"/>
  <c r="X180" i="12"/>
  <c r="G180" i="13" s="1"/>
  <c r="W180" i="12"/>
  <c r="F180" i="13" s="1"/>
  <c r="V180" i="12"/>
  <c r="E180" i="13" s="1"/>
  <c r="U180" i="12"/>
  <c r="D180" i="13" s="1"/>
  <c r="AG179" i="12"/>
  <c r="P179" i="13" s="1"/>
  <c r="AF179" i="12"/>
  <c r="O179" i="13" s="1"/>
  <c r="AE179" i="12"/>
  <c r="N179" i="13" s="1"/>
  <c r="AD179" i="12"/>
  <c r="M179" i="13" s="1"/>
  <c r="AC179" i="12"/>
  <c r="L179" i="13" s="1"/>
  <c r="AB179" i="12"/>
  <c r="K179" i="13" s="1"/>
  <c r="AA179" i="12"/>
  <c r="J179" i="13" s="1"/>
  <c r="Z179" i="12"/>
  <c r="I179" i="13" s="1"/>
  <c r="Y179" i="12"/>
  <c r="H179" i="13" s="1"/>
  <c r="X179" i="12"/>
  <c r="G179" i="13" s="1"/>
  <c r="W179" i="12"/>
  <c r="F179" i="13" s="1"/>
  <c r="V179" i="12"/>
  <c r="E179" i="13" s="1"/>
  <c r="U179" i="12"/>
  <c r="D179" i="13" s="1"/>
  <c r="AG178" i="12"/>
  <c r="P178" i="13" s="1"/>
  <c r="AF178" i="12"/>
  <c r="O178" i="13" s="1"/>
  <c r="AE178" i="12"/>
  <c r="N178" i="13" s="1"/>
  <c r="AD178" i="12"/>
  <c r="M178" i="13" s="1"/>
  <c r="AC178" i="12"/>
  <c r="L178" i="13" s="1"/>
  <c r="AB178" i="12"/>
  <c r="K178" i="13" s="1"/>
  <c r="AA178" i="12"/>
  <c r="J178" i="13" s="1"/>
  <c r="Z178" i="12"/>
  <c r="I178" i="13" s="1"/>
  <c r="Y178" i="12"/>
  <c r="H178" i="13" s="1"/>
  <c r="X178" i="12"/>
  <c r="G178" i="13" s="1"/>
  <c r="W178" i="12"/>
  <c r="F178" i="13" s="1"/>
  <c r="V178" i="12"/>
  <c r="E178" i="13" s="1"/>
  <c r="U178" i="12"/>
  <c r="D178" i="13" s="1"/>
  <c r="AG177" i="12"/>
  <c r="P177" i="13" s="1"/>
  <c r="AF177" i="12"/>
  <c r="O177" i="13" s="1"/>
  <c r="AE177" i="12"/>
  <c r="N177" i="13" s="1"/>
  <c r="AD177" i="12"/>
  <c r="M177" i="13" s="1"/>
  <c r="AC177" i="12"/>
  <c r="L177" i="13" s="1"/>
  <c r="AB177" i="12"/>
  <c r="K177" i="13" s="1"/>
  <c r="AA177" i="12"/>
  <c r="J177" i="13" s="1"/>
  <c r="Z177" i="12"/>
  <c r="I177" i="13" s="1"/>
  <c r="Y177" i="12"/>
  <c r="H177" i="13" s="1"/>
  <c r="X177" i="12"/>
  <c r="G177" i="13" s="1"/>
  <c r="W177" i="12"/>
  <c r="F177" i="13" s="1"/>
  <c r="V177" i="12"/>
  <c r="E177" i="13" s="1"/>
  <c r="U177" i="12"/>
  <c r="D177" i="13" s="1"/>
  <c r="AG176" i="12"/>
  <c r="P176" i="13" s="1"/>
  <c r="AF176" i="12"/>
  <c r="O176" i="13" s="1"/>
  <c r="AE176" i="12"/>
  <c r="N176" i="13" s="1"/>
  <c r="AD176" i="12"/>
  <c r="M176" i="13" s="1"/>
  <c r="AC176" i="12"/>
  <c r="L176" i="13" s="1"/>
  <c r="AB176" i="12"/>
  <c r="K176" i="13" s="1"/>
  <c r="AA176" i="12"/>
  <c r="J176" i="13" s="1"/>
  <c r="Z176" i="12"/>
  <c r="I176" i="13" s="1"/>
  <c r="Y176" i="12"/>
  <c r="H176" i="13" s="1"/>
  <c r="X176" i="12"/>
  <c r="G176" i="13" s="1"/>
  <c r="W176" i="12"/>
  <c r="F176" i="13" s="1"/>
  <c r="V176" i="12"/>
  <c r="E176" i="13" s="1"/>
  <c r="U176" i="12"/>
  <c r="D176" i="13" s="1"/>
  <c r="AG175" i="12"/>
  <c r="P175" i="13" s="1"/>
  <c r="AF175" i="12"/>
  <c r="O175" i="13" s="1"/>
  <c r="AE175" i="12"/>
  <c r="N175" i="13" s="1"/>
  <c r="AD175" i="12"/>
  <c r="M175" i="13" s="1"/>
  <c r="AC175" i="12"/>
  <c r="L175" i="13" s="1"/>
  <c r="AB175" i="12"/>
  <c r="K175" i="13" s="1"/>
  <c r="AA175" i="12"/>
  <c r="J175" i="13" s="1"/>
  <c r="Z175" i="12"/>
  <c r="I175" i="13" s="1"/>
  <c r="Y175" i="12"/>
  <c r="H175" i="13" s="1"/>
  <c r="X175" i="12"/>
  <c r="G175" i="13" s="1"/>
  <c r="W175" i="12"/>
  <c r="F175" i="13" s="1"/>
  <c r="V175" i="12"/>
  <c r="E175" i="13" s="1"/>
  <c r="U175" i="12"/>
  <c r="D175" i="13" s="1"/>
  <c r="AG174" i="12"/>
  <c r="P174" i="13" s="1"/>
  <c r="AF174" i="12"/>
  <c r="O174" i="13" s="1"/>
  <c r="AE174" i="12"/>
  <c r="N174" i="13" s="1"/>
  <c r="AD174" i="12"/>
  <c r="M174" i="13" s="1"/>
  <c r="AC174" i="12"/>
  <c r="L174" i="13" s="1"/>
  <c r="AB174" i="12"/>
  <c r="K174" i="13" s="1"/>
  <c r="AA174" i="12"/>
  <c r="J174" i="13" s="1"/>
  <c r="Z174" i="12"/>
  <c r="I174" i="13" s="1"/>
  <c r="Y174" i="12"/>
  <c r="H174" i="13" s="1"/>
  <c r="X174" i="12"/>
  <c r="G174" i="13" s="1"/>
  <c r="W174" i="12"/>
  <c r="F174" i="13" s="1"/>
  <c r="V174" i="12"/>
  <c r="E174" i="13" s="1"/>
  <c r="U174" i="12"/>
  <c r="D174" i="13" s="1"/>
  <c r="AG173" i="12"/>
  <c r="P173" i="13" s="1"/>
  <c r="AF173" i="12"/>
  <c r="O173" i="13" s="1"/>
  <c r="AE173" i="12"/>
  <c r="N173" i="13" s="1"/>
  <c r="AD173" i="12"/>
  <c r="M173" i="13" s="1"/>
  <c r="AC173" i="12"/>
  <c r="L173" i="13" s="1"/>
  <c r="AB173" i="12"/>
  <c r="K173" i="13" s="1"/>
  <c r="AA173" i="12"/>
  <c r="J173" i="13" s="1"/>
  <c r="Z173" i="12"/>
  <c r="I173" i="13" s="1"/>
  <c r="Y173" i="12"/>
  <c r="H173" i="13" s="1"/>
  <c r="X173" i="12"/>
  <c r="G173" i="13" s="1"/>
  <c r="W173" i="12"/>
  <c r="F173" i="13" s="1"/>
  <c r="V173" i="12"/>
  <c r="E173" i="13" s="1"/>
  <c r="U173" i="12"/>
  <c r="D173" i="13" s="1"/>
  <c r="AG172" i="12"/>
  <c r="P172" i="13" s="1"/>
  <c r="AF172" i="12"/>
  <c r="O172" i="13" s="1"/>
  <c r="AE172" i="12"/>
  <c r="N172" i="13" s="1"/>
  <c r="AD172" i="12"/>
  <c r="M172" i="13" s="1"/>
  <c r="AC172" i="12"/>
  <c r="L172" i="13" s="1"/>
  <c r="AB172" i="12"/>
  <c r="K172" i="13" s="1"/>
  <c r="AA172" i="12"/>
  <c r="J172" i="13" s="1"/>
  <c r="Z172" i="12"/>
  <c r="I172" i="13" s="1"/>
  <c r="Y172" i="12"/>
  <c r="H172" i="13" s="1"/>
  <c r="X172" i="12"/>
  <c r="G172" i="13" s="1"/>
  <c r="W172" i="12"/>
  <c r="F172" i="13" s="1"/>
  <c r="V172" i="12"/>
  <c r="E172" i="13" s="1"/>
  <c r="U172" i="12"/>
  <c r="D172" i="13" s="1"/>
  <c r="AG171" i="12"/>
  <c r="P171" i="13" s="1"/>
  <c r="AF171" i="12"/>
  <c r="O171" i="13" s="1"/>
  <c r="AE171" i="12"/>
  <c r="N171" i="13" s="1"/>
  <c r="AD171" i="12"/>
  <c r="M171" i="13" s="1"/>
  <c r="AC171" i="12"/>
  <c r="L171" i="13" s="1"/>
  <c r="AB171" i="12"/>
  <c r="K171" i="13" s="1"/>
  <c r="AA171" i="12"/>
  <c r="J171" i="13" s="1"/>
  <c r="Z171" i="12"/>
  <c r="I171" i="13" s="1"/>
  <c r="Y171" i="12"/>
  <c r="H171" i="13" s="1"/>
  <c r="X171" i="12"/>
  <c r="G171" i="13" s="1"/>
  <c r="W171" i="12"/>
  <c r="F171" i="13" s="1"/>
  <c r="V171" i="12"/>
  <c r="E171" i="13" s="1"/>
  <c r="U171" i="12"/>
  <c r="D171" i="13" s="1"/>
  <c r="AG170" i="12"/>
  <c r="P170" i="13" s="1"/>
  <c r="AF170" i="12"/>
  <c r="O170" i="13" s="1"/>
  <c r="AE170" i="12"/>
  <c r="N170" i="13" s="1"/>
  <c r="AD170" i="12"/>
  <c r="M170" i="13" s="1"/>
  <c r="AC170" i="12"/>
  <c r="L170" i="13" s="1"/>
  <c r="AB170" i="12"/>
  <c r="K170" i="13" s="1"/>
  <c r="AA170" i="12"/>
  <c r="J170" i="13" s="1"/>
  <c r="Z170" i="12"/>
  <c r="I170" i="13" s="1"/>
  <c r="Y170" i="12"/>
  <c r="H170" i="13" s="1"/>
  <c r="X170" i="12"/>
  <c r="G170" i="13" s="1"/>
  <c r="W170" i="12"/>
  <c r="F170" i="13" s="1"/>
  <c r="V170" i="12"/>
  <c r="E170" i="13" s="1"/>
  <c r="U170" i="12"/>
  <c r="D170" i="13" s="1"/>
  <c r="AG169" i="12"/>
  <c r="P169" i="13" s="1"/>
  <c r="AF169" i="12"/>
  <c r="O169" i="13" s="1"/>
  <c r="AE169" i="12"/>
  <c r="N169" i="13" s="1"/>
  <c r="AD169" i="12"/>
  <c r="M169" i="13" s="1"/>
  <c r="AC169" i="12"/>
  <c r="L169" i="13" s="1"/>
  <c r="AB169" i="12"/>
  <c r="K169" i="13" s="1"/>
  <c r="AA169" i="12"/>
  <c r="J169" i="13" s="1"/>
  <c r="Z169" i="12"/>
  <c r="I169" i="13" s="1"/>
  <c r="Y169" i="12"/>
  <c r="H169" i="13" s="1"/>
  <c r="X169" i="12"/>
  <c r="G169" i="13" s="1"/>
  <c r="W169" i="12"/>
  <c r="F169" i="13" s="1"/>
  <c r="V169" i="12"/>
  <c r="E169" i="13" s="1"/>
  <c r="U169" i="12"/>
  <c r="D169" i="13" s="1"/>
  <c r="AG168" i="12"/>
  <c r="P168" i="13" s="1"/>
  <c r="AF168" i="12"/>
  <c r="O168" i="13" s="1"/>
  <c r="AE168" i="12"/>
  <c r="N168" i="13" s="1"/>
  <c r="AD168" i="12"/>
  <c r="M168" i="13" s="1"/>
  <c r="AC168" i="12"/>
  <c r="L168" i="13" s="1"/>
  <c r="AB168" i="12"/>
  <c r="K168" i="13" s="1"/>
  <c r="AA168" i="12"/>
  <c r="J168" i="13" s="1"/>
  <c r="Z168" i="12"/>
  <c r="I168" i="13" s="1"/>
  <c r="Y168" i="12"/>
  <c r="H168" i="13" s="1"/>
  <c r="X168" i="12"/>
  <c r="G168" i="13" s="1"/>
  <c r="W168" i="12"/>
  <c r="F168" i="13" s="1"/>
  <c r="V168" i="12"/>
  <c r="E168" i="13" s="1"/>
  <c r="U168" i="12"/>
  <c r="D168" i="13" s="1"/>
  <c r="AG167" i="12"/>
  <c r="P167" i="13" s="1"/>
  <c r="AF167" i="12"/>
  <c r="O167" i="13" s="1"/>
  <c r="AE167" i="12"/>
  <c r="N167" i="13" s="1"/>
  <c r="AD167" i="12"/>
  <c r="M167" i="13" s="1"/>
  <c r="AC167" i="12"/>
  <c r="L167" i="13" s="1"/>
  <c r="AB167" i="12"/>
  <c r="K167" i="13" s="1"/>
  <c r="AA167" i="12"/>
  <c r="J167" i="13" s="1"/>
  <c r="Z167" i="12"/>
  <c r="I167" i="13" s="1"/>
  <c r="Y167" i="12"/>
  <c r="H167" i="13" s="1"/>
  <c r="X167" i="12"/>
  <c r="G167" i="13" s="1"/>
  <c r="W167" i="12"/>
  <c r="F167" i="13" s="1"/>
  <c r="V167" i="12"/>
  <c r="E167" i="13" s="1"/>
  <c r="U167" i="12"/>
  <c r="D167" i="13" s="1"/>
  <c r="AG166" i="12"/>
  <c r="P166" i="13" s="1"/>
  <c r="AF166" i="12"/>
  <c r="O166" i="13" s="1"/>
  <c r="AE166" i="12"/>
  <c r="N166" i="13" s="1"/>
  <c r="AD166" i="12"/>
  <c r="M166" i="13" s="1"/>
  <c r="AC166" i="12"/>
  <c r="L166" i="13" s="1"/>
  <c r="AB166" i="12"/>
  <c r="K166" i="13" s="1"/>
  <c r="AA166" i="12"/>
  <c r="J166" i="13" s="1"/>
  <c r="Z166" i="12"/>
  <c r="I166" i="13" s="1"/>
  <c r="Y166" i="12"/>
  <c r="H166" i="13" s="1"/>
  <c r="X166" i="12"/>
  <c r="G166" i="13" s="1"/>
  <c r="W166" i="12"/>
  <c r="F166" i="13" s="1"/>
  <c r="V166" i="12"/>
  <c r="E166" i="13" s="1"/>
  <c r="U166" i="12"/>
  <c r="D166" i="13" s="1"/>
  <c r="AG165" i="12"/>
  <c r="P165" i="13" s="1"/>
  <c r="AF165" i="12"/>
  <c r="O165" i="13" s="1"/>
  <c r="AE165" i="12"/>
  <c r="N165" i="13" s="1"/>
  <c r="AD165" i="12"/>
  <c r="M165" i="13" s="1"/>
  <c r="AC165" i="12"/>
  <c r="L165" i="13" s="1"/>
  <c r="AB165" i="12"/>
  <c r="K165" i="13" s="1"/>
  <c r="AA165" i="12"/>
  <c r="J165" i="13" s="1"/>
  <c r="Z165" i="12"/>
  <c r="I165" i="13" s="1"/>
  <c r="Y165" i="12"/>
  <c r="H165" i="13" s="1"/>
  <c r="X165" i="12"/>
  <c r="G165" i="13" s="1"/>
  <c r="W165" i="12"/>
  <c r="F165" i="13" s="1"/>
  <c r="V165" i="12"/>
  <c r="E165" i="13" s="1"/>
  <c r="U165" i="12"/>
  <c r="D165" i="13" s="1"/>
  <c r="AG164" i="12"/>
  <c r="P164" i="13" s="1"/>
  <c r="AF164" i="12"/>
  <c r="O164" i="13" s="1"/>
  <c r="AE164" i="12"/>
  <c r="N164" i="13" s="1"/>
  <c r="AD164" i="12"/>
  <c r="M164" i="13" s="1"/>
  <c r="AC164" i="12"/>
  <c r="L164" i="13" s="1"/>
  <c r="AB164" i="12"/>
  <c r="K164" i="13" s="1"/>
  <c r="AA164" i="12"/>
  <c r="J164" i="13" s="1"/>
  <c r="Z164" i="12"/>
  <c r="I164" i="13" s="1"/>
  <c r="Y164" i="12"/>
  <c r="H164" i="13" s="1"/>
  <c r="X164" i="12"/>
  <c r="G164" i="13" s="1"/>
  <c r="W164" i="12"/>
  <c r="F164" i="13" s="1"/>
  <c r="V164" i="12"/>
  <c r="E164" i="13" s="1"/>
  <c r="U164" i="12"/>
  <c r="D164" i="13" s="1"/>
  <c r="AG163" i="12"/>
  <c r="P163" i="13" s="1"/>
  <c r="AF163" i="12"/>
  <c r="O163" i="13" s="1"/>
  <c r="AE163" i="12"/>
  <c r="N163" i="13" s="1"/>
  <c r="AD163" i="12"/>
  <c r="M163" i="13" s="1"/>
  <c r="AC163" i="12"/>
  <c r="L163" i="13" s="1"/>
  <c r="AB163" i="12"/>
  <c r="K163" i="13" s="1"/>
  <c r="AA163" i="12"/>
  <c r="J163" i="13" s="1"/>
  <c r="Z163" i="12"/>
  <c r="I163" i="13" s="1"/>
  <c r="Y163" i="12"/>
  <c r="H163" i="13" s="1"/>
  <c r="X163" i="12"/>
  <c r="G163" i="13" s="1"/>
  <c r="W163" i="12"/>
  <c r="F163" i="13" s="1"/>
  <c r="V163" i="12"/>
  <c r="E163" i="13" s="1"/>
  <c r="U163" i="12"/>
  <c r="D163" i="13" s="1"/>
  <c r="AG162" i="12"/>
  <c r="P162" i="13" s="1"/>
  <c r="AF162" i="12"/>
  <c r="O162" i="13" s="1"/>
  <c r="AE162" i="12"/>
  <c r="N162" i="13" s="1"/>
  <c r="AD162" i="12"/>
  <c r="M162" i="13" s="1"/>
  <c r="AC162" i="12"/>
  <c r="L162" i="13" s="1"/>
  <c r="AB162" i="12"/>
  <c r="K162" i="13" s="1"/>
  <c r="AA162" i="12"/>
  <c r="J162" i="13" s="1"/>
  <c r="Z162" i="12"/>
  <c r="I162" i="13" s="1"/>
  <c r="Y162" i="12"/>
  <c r="H162" i="13" s="1"/>
  <c r="X162" i="12"/>
  <c r="G162" i="13" s="1"/>
  <c r="W162" i="12"/>
  <c r="F162" i="13" s="1"/>
  <c r="V162" i="12"/>
  <c r="E162" i="13" s="1"/>
  <c r="U162" i="12"/>
  <c r="D162" i="13" s="1"/>
  <c r="AG161" i="12"/>
  <c r="P161" i="13" s="1"/>
  <c r="AF161" i="12"/>
  <c r="O161" i="13" s="1"/>
  <c r="AE161" i="12"/>
  <c r="N161" i="13" s="1"/>
  <c r="AD161" i="12"/>
  <c r="M161" i="13" s="1"/>
  <c r="AC161" i="12"/>
  <c r="L161" i="13" s="1"/>
  <c r="AB161" i="12"/>
  <c r="K161" i="13" s="1"/>
  <c r="AA161" i="12"/>
  <c r="J161" i="13" s="1"/>
  <c r="Z161" i="12"/>
  <c r="I161" i="13" s="1"/>
  <c r="Y161" i="12"/>
  <c r="H161" i="13" s="1"/>
  <c r="X161" i="12"/>
  <c r="G161" i="13" s="1"/>
  <c r="W161" i="12"/>
  <c r="F161" i="13" s="1"/>
  <c r="V161" i="12"/>
  <c r="E161" i="13" s="1"/>
  <c r="U161" i="12"/>
  <c r="D161" i="13" s="1"/>
  <c r="AG160" i="12"/>
  <c r="P160" i="13" s="1"/>
  <c r="AF160" i="12"/>
  <c r="O160" i="13" s="1"/>
  <c r="AE160" i="12"/>
  <c r="N160" i="13" s="1"/>
  <c r="AD160" i="12"/>
  <c r="M160" i="13" s="1"/>
  <c r="AC160" i="12"/>
  <c r="L160" i="13" s="1"/>
  <c r="AB160" i="12"/>
  <c r="K160" i="13" s="1"/>
  <c r="AA160" i="12"/>
  <c r="J160" i="13" s="1"/>
  <c r="Z160" i="12"/>
  <c r="I160" i="13" s="1"/>
  <c r="Y160" i="12"/>
  <c r="H160" i="13" s="1"/>
  <c r="X160" i="12"/>
  <c r="G160" i="13" s="1"/>
  <c r="W160" i="12"/>
  <c r="F160" i="13" s="1"/>
  <c r="V160" i="12"/>
  <c r="E160" i="13" s="1"/>
  <c r="U160" i="12"/>
  <c r="D160" i="13" s="1"/>
  <c r="AG159" i="12"/>
  <c r="P159" i="13" s="1"/>
  <c r="AF159" i="12"/>
  <c r="O159" i="13" s="1"/>
  <c r="AE159" i="12"/>
  <c r="N159" i="13" s="1"/>
  <c r="AD159" i="12"/>
  <c r="M159" i="13" s="1"/>
  <c r="AC159" i="12"/>
  <c r="L159" i="13" s="1"/>
  <c r="AB159" i="12"/>
  <c r="K159" i="13" s="1"/>
  <c r="AA159" i="12"/>
  <c r="J159" i="13" s="1"/>
  <c r="Z159" i="12"/>
  <c r="I159" i="13" s="1"/>
  <c r="Y159" i="12"/>
  <c r="H159" i="13" s="1"/>
  <c r="X159" i="12"/>
  <c r="G159" i="13" s="1"/>
  <c r="W159" i="12"/>
  <c r="F159" i="13" s="1"/>
  <c r="V159" i="12"/>
  <c r="E159" i="13" s="1"/>
  <c r="U159" i="12"/>
  <c r="D159" i="13" s="1"/>
  <c r="AG158" i="12"/>
  <c r="P158" i="13" s="1"/>
  <c r="AF158" i="12"/>
  <c r="O158" i="13" s="1"/>
  <c r="AE158" i="12"/>
  <c r="N158" i="13" s="1"/>
  <c r="AD158" i="12"/>
  <c r="M158" i="13" s="1"/>
  <c r="AC158" i="12"/>
  <c r="L158" i="13" s="1"/>
  <c r="AB158" i="12"/>
  <c r="K158" i="13" s="1"/>
  <c r="AA158" i="12"/>
  <c r="J158" i="13" s="1"/>
  <c r="Z158" i="12"/>
  <c r="I158" i="13" s="1"/>
  <c r="Y158" i="12"/>
  <c r="H158" i="13" s="1"/>
  <c r="X158" i="12"/>
  <c r="G158" i="13" s="1"/>
  <c r="W158" i="12"/>
  <c r="F158" i="13" s="1"/>
  <c r="V158" i="12"/>
  <c r="E158" i="13" s="1"/>
  <c r="U158" i="12"/>
  <c r="D158" i="13" s="1"/>
  <c r="AG157" i="12"/>
  <c r="P157" i="13" s="1"/>
  <c r="AF157" i="12"/>
  <c r="O157" i="13" s="1"/>
  <c r="AE157" i="12"/>
  <c r="N157" i="13" s="1"/>
  <c r="AD157" i="12"/>
  <c r="M157" i="13" s="1"/>
  <c r="AC157" i="12"/>
  <c r="L157" i="13" s="1"/>
  <c r="AB157" i="12"/>
  <c r="K157" i="13" s="1"/>
  <c r="AA157" i="12"/>
  <c r="J157" i="13" s="1"/>
  <c r="Z157" i="12"/>
  <c r="I157" i="13" s="1"/>
  <c r="Y157" i="12"/>
  <c r="H157" i="13" s="1"/>
  <c r="X157" i="12"/>
  <c r="G157" i="13" s="1"/>
  <c r="W157" i="12"/>
  <c r="F157" i="13" s="1"/>
  <c r="V157" i="12"/>
  <c r="E157" i="13" s="1"/>
  <c r="U157" i="12"/>
  <c r="D157" i="13" s="1"/>
  <c r="AG156" i="12"/>
  <c r="P156" i="13" s="1"/>
  <c r="AF156" i="12"/>
  <c r="O156" i="13" s="1"/>
  <c r="AE156" i="12"/>
  <c r="N156" i="13" s="1"/>
  <c r="AD156" i="12"/>
  <c r="M156" i="13" s="1"/>
  <c r="AC156" i="12"/>
  <c r="L156" i="13" s="1"/>
  <c r="AB156" i="12"/>
  <c r="K156" i="13" s="1"/>
  <c r="AA156" i="12"/>
  <c r="J156" i="13" s="1"/>
  <c r="Z156" i="12"/>
  <c r="I156" i="13" s="1"/>
  <c r="Y156" i="12"/>
  <c r="H156" i="13" s="1"/>
  <c r="X156" i="12"/>
  <c r="G156" i="13" s="1"/>
  <c r="W156" i="12"/>
  <c r="F156" i="13" s="1"/>
  <c r="V156" i="12"/>
  <c r="E156" i="13" s="1"/>
  <c r="U156" i="12"/>
  <c r="D156" i="13" s="1"/>
  <c r="AG155" i="12"/>
  <c r="P155" i="13" s="1"/>
  <c r="AF155" i="12"/>
  <c r="O155" i="13" s="1"/>
  <c r="AE155" i="12"/>
  <c r="N155" i="13" s="1"/>
  <c r="AD155" i="12"/>
  <c r="M155" i="13" s="1"/>
  <c r="AC155" i="12"/>
  <c r="L155" i="13" s="1"/>
  <c r="AB155" i="12"/>
  <c r="K155" i="13" s="1"/>
  <c r="AA155" i="12"/>
  <c r="J155" i="13" s="1"/>
  <c r="Z155" i="12"/>
  <c r="I155" i="13" s="1"/>
  <c r="Y155" i="12"/>
  <c r="H155" i="13" s="1"/>
  <c r="X155" i="12"/>
  <c r="G155" i="13" s="1"/>
  <c r="W155" i="12"/>
  <c r="F155" i="13" s="1"/>
  <c r="V155" i="12"/>
  <c r="E155" i="13" s="1"/>
  <c r="U155" i="12"/>
  <c r="D155" i="13" s="1"/>
  <c r="AG154" i="12"/>
  <c r="P154" i="13" s="1"/>
  <c r="AF154" i="12"/>
  <c r="O154" i="13" s="1"/>
  <c r="AE154" i="12"/>
  <c r="N154" i="13" s="1"/>
  <c r="AD154" i="12"/>
  <c r="M154" i="13" s="1"/>
  <c r="AC154" i="12"/>
  <c r="L154" i="13" s="1"/>
  <c r="AB154" i="12"/>
  <c r="K154" i="13" s="1"/>
  <c r="AA154" i="12"/>
  <c r="J154" i="13" s="1"/>
  <c r="Z154" i="12"/>
  <c r="I154" i="13" s="1"/>
  <c r="Y154" i="12"/>
  <c r="H154" i="13" s="1"/>
  <c r="X154" i="12"/>
  <c r="G154" i="13" s="1"/>
  <c r="W154" i="12"/>
  <c r="F154" i="13" s="1"/>
  <c r="V154" i="12"/>
  <c r="E154" i="13" s="1"/>
  <c r="U154" i="12"/>
  <c r="D154" i="13" s="1"/>
  <c r="AG153" i="12"/>
  <c r="P153" i="13" s="1"/>
  <c r="AF153" i="12"/>
  <c r="O153" i="13" s="1"/>
  <c r="AE153" i="12"/>
  <c r="N153" i="13" s="1"/>
  <c r="AD153" i="12"/>
  <c r="M153" i="13" s="1"/>
  <c r="AC153" i="12"/>
  <c r="L153" i="13" s="1"/>
  <c r="AB153" i="12"/>
  <c r="K153" i="13" s="1"/>
  <c r="AA153" i="12"/>
  <c r="J153" i="13" s="1"/>
  <c r="Z153" i="12"/>
  <c r="I153" i="13" s="1"/>
  <c r="Y153" i="12"/>
  <c r="H153" i="13" s="1"/>
  <c r="X153" i="12"/>
  <c r="G153" i="13" s="1"/>
  <c r="W153" i="12"/>
  <c r="F153" i="13" s="1"/>
  <c r="V153" i="12"/>
  <c r="E153" i="13" s="1"/>
  <c r="U153" i="12"/>
  <c r="D153" i="13" s="1"/>
  <c r="AG152" i="12"/>
  <c r="P152" i="13" s="1"/>
  <c r="AF152" i="12"/>
  <c r="O152" i="13" s="1"/>
  <c r="AE152" i="12"/>
  <c r="N152" i="13" s="1"/>
  <c r="AD152" i="12"/>
  <c r="M152" i="13" s="1"/>
  <c r="AC152" i="12"/>
  <c r="L152" i="13" s="1"/>
  <c r="AB152" i="12"/>
  <c r="K152" i="13" s="1"/>
  <c r="AA152" i="12"/>
  <c r="J152" i="13" s="1"/>
  <c r="Z152" i="12"/>
  <c r="I152" i="13" s="1"/>
  <c r="Y152" i="12"/>
  <c r="H152" i="13" s="1"/>
  <c r="X152" i="12"/>
  <c r="G152" i="13" s="1"/>
  <c r="W152" i="12"/>
  <c r="F152" i="13" s="1"/>
  <c r="V152" i="12"/>
  <c r="E152" i="13" s="1"/>
  <c r="U152" i="12"/>
  <c r="D152" i="13" s="1"/>
  <c r="AG151" i="12"/>
  <c r="P151" i="13" s="1"/>
  <c r="AF151" i="12"/>
  <c r="O151" i="13" s="1"/>
  <c r="AE151" i="12"/>
  <c r="N151" i="13" s="1"/>
  <c r="AD151" i="12"/>
  <c r="M151" i="13" s="1"/>
  <c r="AC151" i="12"/>
  <c r="L151" i="13" s="1"/>
  <c r="AB151" i="12"/>
  <c r="K151" i="13" s="1"/>
  <c r="AA151" i="12"/>
  <c r="J151" i="13" s="1"/>
  <c r="Z151" i="12"/>
  <c r="I151" i="13" s="1"/>
  <c r="Y151" i="12"/>
  <c r="H151" i="13" s="1"/>
  <c r="X151" i="12"/>
  <c r="G151" i="13" s="1"/>
  <c r="W151" i="12"/>
  <c r="F151" i="13" s="1"/>
  <c r="V151" i="12"/>
  <c r="E151" i="13" s="1"/>
  <c r="AG150" i="12"/>
  <c r="P150" i="13" s="1"/>
  <c r="AF150" i="12"/>
  <c r="O150" i="13" s="1"/>
  <c r="AE150" i="12"/>
  <c r="N150" i="13" s="1"/>
  <c r="AD150" i="12"/>
  <c r="M150" i="13" s="1"/>
  <c r="AC150" i="12"/>
  <c r="L150" i="13" s="1"/>
  <c r="AB150" i="12"/>
  <c r="K150" i="13" s="1"/>
  <c r="AA150" i="12"/>
  <c r="J150" i="13" s="1"/>
  <c r="Z150" i="12"/>
  <c r="I150" i="13" s="1"/>
  <c r="Y150" i="12"/>
  <c r="H150" i="13" s="1"/>
  <c r="X150" i="12"/>
  <c r="G150" i="13" s="1"/>
  <c r="W150" i="12"/>
  <c r="F150" i="13" s="1"/>
  <c r="V150" i="12"/>
  <c r="E150" i="13" s="1"/>
  <c r="U150" i="12"/>
  <c r="D150" i="13" s="1"/>
  <c r="AG149" i="12"/>
  <c r="P149" i="13" s="1"/>
  <c r="AF149" i="12"/>
  <c r="O149" i="13" s="1"/>
  <c r="AE149" i="12"/>
  <c r="N149" i="13" s="1"/>
  <c r="AD149" i="12"/>
  <c r="M149" i="13" s="1"/>
  <c r="AC149" i="12"/>
  <c r="L149" i="13" s="1"/>
  <c r="AB149" i="12"/>
  <c r="K149" i="13" s="1"/>
  <c r="AA149" i="12"/>
  <c r="J149" i="13" s="1"/>
  <c r="Z149" i="12"/>
  <c r="I149" i="13" s="1"/>
  <c r="Y149" i="12"/>
  <c r="H149" i="13" s="1"/>
  <c r="X149" i="12"/>
  <c r="G149" i="13" s="1"/>
  <c r="W149" i="12"/>
  <c r="F149" i="13" s="1"/>
  <c r="V149" i="12"/>
  <c r="E149" i="13" s="1"/>
  <c r="U149" i="12"/>
  <c r="D149" i="13" s="1"/>
  <c r="AG148" i="12"/>
  <c r="P148" i="13" s="1"/>
  <c r="AF148" i="12"/>
  <c r="O148" i="13" s="1"/>
  <c r="AE148" i="12"/>
  <c r="N148" i="13" s="1"/>
  <c r="AD148" i="12"/>
  <c r="M148" i="13" s="1"/>
  <c r="AC148" i="12"/>
  <c r="L148" i="13" s="1"/>
  <c r="AB148" i="12"/>
  <c r="K148" i="13" s="1"/>
  <c r="AA148" i="12"/>
  <c r="J148" i="13" s="1"/>
  <c r="Z148" i="12"/>
  <c r="I148" i="13" s="1"/>
  <c r="Y148" i="12"/>
  <c r="H148" i="13" s="1"/>
  <c r="X148" i="12"/>
  <c r="G148" i="13" s="1"/>
  <c r="W148" i="12"/>
  <c r="F148" i="13" s="1"/>
  <c r="V148" i="12"/>
  <c r="E148" i="13" s="1"/>
  <c r="U148" i="12"/>
  <c r="D148" i="13" s="1"/>
  <c r="AG147" i="12"/>
  <c r="P147" i="13" s="1"/>
  <c r="AF147" i="12"/>
  <c r="O147" i="13" s="1"/>
  <c r="AE147" i="12"/>
  <c r="N147" i="13" s="1"/>
  <c r="AD147" i="12"/>
  <c r="M147" i="13" s="1"/>
  <c r="AC147" i="12"/>
  <c r="L147" i="13" s="1"/>
  <c r="AB147" i="12"/>
  <c r="K147" i="13" s="1"/>
  <c r="AA147" i="12"/>
  <c r="J147" i="13" s="1"/>
  <c r="Z147" i="12"/>
  <c r="I147" i="13" s="1"/>
  <c r="Y147" i="12"/>
  <c r="H147" i="13" s="1"/>
  <c r="X147" i="12"/>
  <c r="G147" i="13" s="1"/>
  <c r="W147" i="12"/>
  <c r="F147" i="13" s="1"/>
  <c r="V147" i="12"/>
  <c r="E147" i="13" s="1"/>
  <c r="U147" i="12"/>
  <c r="D147" i="13" s="1"/>
  <c r="AG146" i="12"/>
  <c r="P146" i="13" s="1"/>
  <c r="AF146" i="12"/>
  <c r="O146" i="13" s="1"/>
  <c r="AE146" i="12"/>
  <c r="N146" i="13" s="1"/>
  <c r="AD146" i="12"/>
  <c r="M146" i="13" s="1"/>
  <c r="AC146" i="12"/>
  <c r="L146" i="13" s="1"/>
  <c r="AB146" i="12"/>
  <c r="K146" i="13" s="1"/>
  <c r="AA146" i="12"/>
  <c r="J146" i="13" s="1"/>
  <c r="Z146" i="12"/>
  <c r="I146" i="13" s="1"/>
  <c r="Y146" i="12"/>
  <c r="H146" i="13" s="1"/>
  <c r="X146" i="12"/>
  <c r="G146" i="13" s="1"/>
  <c r="W146" i="12"/>
  <c r="F146" i="13" s="1"/>
  <c r="V146" i="12"/>
  <c r="E146" i="13" s="1"/>
  <c r="U146" i="12"/>
  <c r="D146" i="13" s="1"/>
  <c r="AG145" i="12"/>
  <c r="P145" i="13" s="1"/>
  <c r="AF145" i="12"/>
  <c r="O145" i="13" s="1"/>
  <c r="AE145" i="12"/>
  <c r="N145" i="13" s="1"/>
  <c r="AD145" i="12"/>
  <c r="M145" i="13" s="1"/>
  <c r="AC145" i="12"/>
  <c r="L145" i="13" s="1"/>
  <c r="AB145" i="12"/>
  <c r="K145" i="13" s="1"/>
  <c r="AA145" i="12"/>
  <c r="J145" i="13" s="1"/>
  <c r="Z145" i="12"/>
  <c r="I145" i="13" s="1"/>
  <c r="Y145" i="12"/>
  <c r="H145" i="13" s="1"/>
  <c r="X145" i="12"/>
  <c r="G145" i="13" s="1"/>
  <c r="W145" i="12"/>
  <c r="F145" i="13" s="1"/>
  <c r="V145" i="12"/>
  <c r="E145" i="13" s="1"/>
  <c r="U145" i="12"/>
  <c r="D145" i="13" s="1"/>
  <c r="AG144" i="12"/>
  <c r="P144" i="13" s="1"/>
  <c r="AF144" i="12"/>
  <c r="O144" i="13" s="1"/>
  <c r="AE144" i="12"/>
  <c r="N144" i="13" s="1"/>
  <c r="AD144" i="12"/>
  <c r="M144" i="13" s="1"/>
  <c r="AC144" i="12"/>
  <c r="L144" i="13" s="1"/>
  <c r="AB144" i="12"/>
  <c r="K144" i="13" s="1"/>
  <c r="AA144" i="12"/>
  <c r="J144" i="13" s="1"/>
  <c r="Z144" i="12"/>
  <c r="I144" i="13" s="1"/>
  <c r="Y144" i="12"/>
  <c r="H144" i="13" s="1"/>
  <c r="X144" i="12"/>
  <c r="G144" i="13" s="1"/>
  <c r="W144" i="12"/>
  <c r="F144" i="13" s="1"/>
  <c r="V144" i="12"/>
  <c r="E144" i="13" s="1"/>
  <c r="U144" i="12"/>
  <c r="D144" i="13" s="1"/>
  <c r="AG143" i="12"/>
  <c r="P143" i="13" s="1"/>
  <c r="AF143" i="12"/>
  <c r="O143" i="13" s="1"/>
  <c r="AE143" i="12"/>
  <c r="N143" i="13" s="1"/>
  <c r="AD143" i="12"/>
  <c r="M143" i="13" s="1"/>
  <c r="AC143" i="12"/>
  <c r="L143" i="13" s="1"/>
  <c r="AB143" i="12"/>
  <c r="K143" i="13" s="1"/>
  <c r="AA143" i="12"/>
  <c r="J143" i="13" s="1"/>
  <c r="Z143" i="12"/>
  <c r="I143" i="13" s="1"/>
  <c r="Y143" i="12"/>
  <c r="H143" i="13" s="1"/>
  <c r="X143" i="12"/>
  <c r="G143" i="13" s="1"/>
  <c r="W143" i="12"/>
  <c r="F143" i="13" s="1"/>
  <c r="V143" i="12"/>
  <c r="E143" i="13" s="1"/>
  <c r="U143" i="12"/>
  <c r="D143" i="13" s="1"/>
  <c r="AG142" i="12"/>
  <c r="P142" i="13" s="1"/>
  <c r="AF142" i="12"/>
  <c r="O142" i="13" s="1"/>
  <c r="AE142" i="12"/>
  <c r="N142" i="13" s="1"/>
  <c r="AD142" i="12"/>
  <c r="M142" i="13" s="1"/>
  <c r="AC142" i="12"/>
  <c r="L142" i="13" s="1"/>
  <c r="AB142" i="12"/>
  <c r="K142" i="13" s="1"/>
  <c r="AA142" i="12"/>
  <c r="J142" i="13" s="1"/>
  <c r="Z142" i="12"/>
  <c r="I142" i="13" s="1"/>
  <c r="Y142" i="12"/>
  <c r="H142" i="13" s="1"/>
  <c r="X142" i="12"/>
  <c r="G142" i="13" s="1"/>
  <c r="W142" i="12"/>
  <c r="F142" i="13" s="1"/>
  <c r="V142" i="12"/>
  <c r="E142" i="13" s="1"/>
  <c r="U142" i="12"/>
  <c r="D142" i="13" s="1"/>
  <c r="AG141" i="12"/>
  <c r="P141" i="13" s="1"/>
  <c r="AF141" i="12"/>
  <c r="O141" i="13" s="1"/>
  <c r="AE141" i="12"/>
  <c r="N141" i="13" s="1"/>
  <c r="AD141" i="12"/>
  <c r="M141" i="13" s="1"/>
  <c r="AC141" i="12"/>
  <c r="L141" i="13" s="1"/>
  <c r="AB141" i="12"/>
  <c r="K141" i="13" s="1"/>
  <c r="AA141" i="12"/>
  <c r="J141" i="13" s="1"/>
  <c r="Z141" i="12"/>
  <c r="I141" i="13" s="1"/>
  <c r="Y141" i="12"/>
  <c r="H141" i="13" s="1"/>
  <c r="X141" i="12"/>
  <c r="G141" i="13" s="1"/>
  <c r="W141" i="12"/>
  <c r="F141" i="13" s="1"/>
  <c r="V141" i="12"/>
  <c r="E141" i="13" s="1"/>
  <c r="U141" i="12"/>
  <c r="D141" i="13" s="1"/>
  <c r="AG140" i="12"/>
  <c r="P140" i="13" s="1"/>
  <c r="AF140" i="12"/>
  <c r="O140" i="13" s="1"/>
  <c r="AE140" i="12"/>
  <c r="N140" i="13" s="1"/>
  <c r="AD140" i="12"/>
  <c r="M140" i="13" s="1"/>
  <c r="AC140" i="12"/>
  <c r="L140" i="13" s="1"/>
  <c r="AB140" i="12"/>
  <c r="K140" i="13" s="1"/>
  <c r="AA140" i="12"/>
  <c r="J140" i="13" s="1"/>
  <c r="Z140" i="12"/>
  <c r="I140" i="13" s="1"/>
  <c r="Y140" i="12"/>
  <c r="H140" i="13" s="1"/>
  <c r="X140" i="12"/>
  <c r="G140" i="13" s="1"/>
  <c r="W140" i="12"/>
  <c r="F140" i="13" s="1"/>
  <c r="V140" i="12"/>
  <c r="E140" i="13" s="1"/>
  <c r="U140" i="12"/>
  <c r="D140" i="13" s="1"/>
  <c r="AG139" i="12"/>
  <c r="P139" i="13" s="1"/>
  <c r="AF139" i="12"/>
  <c r="O139" i="13" s="1"/>
  <c r="AE139" i="12"/>
  <c r="N139" i="13" s="1"/>
  <c r="AD139" i="12"/>
  <c r="M139" i="13" s="1"/>
  <c r="AC139" i="12"/>
  <c r="L139" i="13" s="1"/>
  <c r="AB139" i="12"/>
  <c r="K139" i="13" s="1"/>
  <c r="AA139" i="12"/>
  <c r="J139" i="13" s="1"/>
  <c r="Z139" i="12"/>
  <c r="I139" i="13" s="1"/>
  <c r="Y139" i="12"/>
  <c r="H139" i="13" s="1"/>
  <c r="X139" i="12"/>
  <c r="G139" i="13" s="1"/>
  <c r="W139" i="12"/>
  <c r="F139" i="13" s="1"/>
  <c r="V139" i="12"/>
  <c r="E139" i="13" s="1"/>
  <c r="U139" i="12"/>
  <c r="D139" i="13" s="1"/>
  <c r="AG138" i="12"/>
  <c r="P138" i="13" s="1"/>
  <c r="AF138" i="12"/>
  <c r="O138" i="13" s="1"/>
  <c r="AE138" i="12"/>
  <c r="N138" i="13" s="1"/>
  <c r="AD138" i="12"/>
  <c r="M138" i="13" s="1"/>
  <c r="AC138" i="12"/>
  <c r="L138" i="13" s="1"/>
  <c r="AB138" i="12"/>
  <c r="K138" i="13" s="1"/>
  <c r="AA138" i="12"/>
  <c r="J138" i="13" s="1"/>
  <c r="Z138" i="12"/>
  <c r="I138" i="13" s="1"/>
  <c r="Y138" i="12"/>
  <c r="H138" i="13" s="1"/>
  <c r="X138" i="12"/>
  <c r="G138" i="13" s="1"/>
  <c r="W138" i="12"/>
  <c r="F138" i="13" s="1"/>
  <c r="V138" i="12"/>
  <c r="E138" i="13" s="1"/>
  <c r="U138" i="12"/>
  <c r="D138" i="13" s="1"/>
  <c r="AG137" i="12"/>
  <c r="P137" i="13" s="1"/>
  <c r="AF137" i="12"/>
  <c r="O137" i="13" s="1"/>
  <c r="AE137" i="12"/>
  <c r="N137" i="13" s="1"/>
  <c r="AD137" i="12"/>
  <c r="M137" i="13" s="1"/>
  <c r="AC137" i="12"/>
  <c r="L137" i="13" s="1"/>
  <c r="AB137" i="12"/>
  <c r="K137" i="13" s="1"/>
  <c r="AA137" i="12"/>
  <c r="J137" i="13" s="1"/>
  <c r="Z137" i="12"/>
  <c r="I137" i="13" s="1"/>
  <c r="Y137" i="12"/>
  <c r="H137" i="13" s="1"/>
  <c r="X137" i="12"/>
  <c r="G137" i="13" s="1"/>
  <c r="W137" i="12"/>
  <c r="F137" i="13" s="1"/>
  <c r="V137" i="12"/>
  <c r="E137" i="13" s="1"/>
  <c r="U137" i="12"/>
  <c r="D137" i="13" s="1"/>
  <c r="AG136" i="12"/>
  <c r="P136" i="13" s="1"/>
  <c r="AF136" i="12"/>
  <c r="O136" i="13" s="1"/>
  <c r="AE136" i="12"/>
  <c r="N136" i="13" s="1"/>
  <c r="AD136" i="12"/>
  <c r="M136" i="13" s="1"/>
  <c r="AC136" i="12"/>
  <c r="L136" i="13" s="1"/>
  <c r="AB136" i="12"/>
  <c r="K136" i="13" s="1"/>
  <c r="AA136" i="12"/>
  <c r="J136" i="13" s="1"/>
  <c r="Z136" i="12"/>
  <c r="I136" i="13" s="1"/>
  <c r="Y136" i="12"/>
  <c r="H136" i="13" s="1"/>
  <c r="X136" i="12"/>
  <c r="G136" i="13" s="1"/>
  <c r="W136" i="12"/>
  <c r="F136" i="13" s="1"/>
  <c r="V136" i="12"/>
  <c r="E136" i="13" s="1"/>
  <c r="U136" i="12"/>
  <c r="D136" i="13" s="1"/>
  <c r="AG135" i="12"/>
  <c r="P135" i="13" s="1"/>
  <c r="AF135" i="12"/>
  <c r="O135" i="13" s="1"/>
  <c r="AE135" i="12"/>
  <c r="N135" i="13" s="1"/>
  <c r="AD135" i="12"/>
  <c r="M135" i="13" s="1"/>
  <c r="AC135" i="12"/>
  <c r="L135" i="13" s="1"/>
  <c r="AB135" i="12"/>
  <c r="K135" i="13" s="1"/>
  <c r="AA135" i="12"/>
  <c r="J135" i="13" s="1"/>
  <c r="Z135" i="12"/>
  <c r="I135" i="13" s="1"/>
  <c r="Y135" i="12"/>
  <c r="H135" i="13" s="1"/>
  <c r="X135" i="12"/>
  <c r="G135" i="13" s="1"/>
  <c r="W135" i="12"/>
  <c r="F135" i="13" s="1"/>
  <c r="V135" i="12"/>
  <c r="E135" i="13" s="1"/>
  <c r="U135" i="12"/>
  <c r="D135" i="13" s="1"/>
  <c r="AG134" i="12"/>
  <c r="P134" i="13" s="1"/>
  <c r="AF134" i="12"/>
  <c r="O134" i="13" s="1"/>
  <c r="AE134" i="12"/>
  <c r="N134" i="13" s="1"/>
  <c r="AD134" i="12"/>
  <c r="M134" i="13" s="1"/>
  <c r="AC134" i="12"/>
  <c r="L134" i="13" s="1"/>
  <c r="AB134" i="12"/>
  <c r="K134" i="13" s="1"/>
  <c r="AA134" i="12"/>
  <c r="J134" i="13" s="1"/>
  <c r="Z134" i="12"/>
  <c r="I134" i="13" s="1"/>
  <c r="Y134" i="12"/>
  <c r="H134" i="13" s="1"/>
  <c r="X134" i="12"/>
  <c r="G134" i="13" s="1"/>
  <c r="W134" i="12"/>
  <c r="F134" i="13" s="1"/>
  <c r="V134" i="12"/>
  <c r="E134" i="13" s="1"/>
  <c r="U134" i="12"/>
  <c r="D134" i="13" s="1"/>
  <c r="AG133" i="12"/>
  <c r="P133" i="13" s="1"/>
  <c r="AF133" i="12"/>
  <c r="O133" i="13" s="1"/>
  <c r="AE133" i="12"/>
  <c r="N133" i="13" s="1"/>
  <c r="AD133" i="12"/>
  <c r="M133" i="13" s="1"/>
  <c r="AC133" i="12"/>
  <c r="L133" i="13" s="1"/>
  <c r="AB133" i="12"/>
  <c r="K133" i="13" s="1"/>
  <c r="AA133" i="12"/>
  <c r="J133" i="13" s="1"/>
  <c r="Z133" i="12"/>
  <c r="I133" i="13" s="1"/>
  <c r="Y133" i="12"/>
  <c r="H133" i="13" s="1"/>
  <c r="X133" i="12"/>
  <c r="G133" i="13" s="1"/>
  <c r="W133" i="12"/>
  <c r="F133" i="13" s="1"/>
  <c r="V133" i="12"/>
  <c r="E133" i="13" s="1"/>
  <c r="U133" i="12"/>
  <c r="D133" i="13" s="1"/>
  <c r="AG132" i="12"/>
  <c r="P132" i="13" s="1"/>
  <c r="AF132" i="12"/>
  <c r="O132" i="13" s="1"/>
  <c r="AE132" i="12"/>
  <c r="N132" i="13" s="1"/>
  <c r="AD132" i="12"/>
  <c r="M132" i="13" s="1"/>
  <c r="AC132" i="12"/>
  <c r="L132" i="13" s="1"/>
  <c r="AB132" i="12"/>
  <c r="K132" i="13" s="1"/>
  <c r="AA132" i="12"/>
  <c r="J132" i="13" s="1"/>
  <c r="Z132" i="12"/>
  <c r="I132" i="13" s="1"/>
  <c r="Y132" i="12"/>
  <c r="H132" i="13" s="1"/>
  <c r="X132" i="12"/>
  <c r="G132" i="13" s="1"/>
  <c r="W132" i="12"/>
  <c r="F132" i="13" s="1"/>
  <c r="V132" i="12"/>
  <c r="E132" i="13" s="1"/>
  <c r="U132" i="12"/>
  <c r="D132" i="13" s="1"/>
  <c r="AG131" i="12"/>
  <c r="P131" i="13" s="1"/>
  <c r="AF131" i="12"/>
  <c r="O131" i="13" s="1"/>
  <c r="AE131" i="12"/>
  <c r="N131" i="13" s="1"/>
  <c r="AD131" i="12"/>
  <c r="M131" i="13" s="1"/>
  <c r="AC131" i="12"/>
  <c r="L131" i="13" s="1"/>
  <c r="AB131" i="12"/>
  <c r="K131" i="13" s="1"/>
  <c r="AA131" i="12"/>
  <c r="J131" i="13" s="1"/>
  <c r="Z131" i="12"/>
  <c r="I131" i="13" s="1"/>
  <c r="Y131" i="12"/>
  <c r="H131" i="13" s="1"/>
  <c r="X131" i="12"/>
  <c r="G131" i="13" s="1"/>
  <c r="W131" i="12"/>
  <c r="F131" i="13" s="1"/>
  <c r="V131" i="12"/>
  <c r="E131" i="13" s="1"/>
  <c r="U131" i="12"/>
  <c r="D131" i="13" s="1"/>
  <c r="AG130" i="12"/>
  <c r="P130" i="13" s="1"/>
  <c r="AF130" i="12"/>
  <c r="O130" i="13" s="1"/>
  <c r="AE130" i="12"/>
  <c r="N130" i="13" s="1"/>
  <c r="AD130" i="12"/>
  <c r="M130" i="13" s="1"/>
  <c r="AC130" i="12"/>
  <c r="L130" i="13" s="1"/>
  <c r="AB130" i="12"/>
  <c r="K130" i="13" s="1"/>
  <c r="AA130" i="12"/>
  <c r="J130" i="13" s="1"/>
  <c r="Z130" i="12"/>
  <c r="I130" i="13" s="1"/>
  <c r="Y130" i="12"/>
  <c r="H130" i="13" s="1"/>
  <c r="X130" i="12"/>
  <c r="G130" i="13" s="1"/>
  <c r="W130" i="12"/>
  <c r="F130" i="13" s="1"/>
  <c r="V130" i="12"/>
  <c r="E130" i="13" s="1"/>
  <c r="U130" i="12"/>
  <c r="D130" i="13" s="1"/>
  <c r="AG129" i="12"/>
  <c r="P129" i="13" s="1"/>
  <c r="AF129" i="12"/>
  <c r="O129" i="13" s="1"/>
  <c r="AE129" i="12"/>
  <c r="N129" i="13" s="1"/>
  <c r="AD129" i="12"/>
  <c r="M129" i="13" s="1"/>
  <c r="AC129" i="12"/>
  <c r="L129" i="13" s="1"/>
  <c r="AB129" i="12"/>
  <c r="K129" i="13" s="1"/>
  <c r="AA129" i="12"/>
  <c r="J129" i="13" s="1"/>
  <c r="Z129" i="12"/>
  <c r="I129" i="13" s="1"/>
  <c r="Y129" i="12"/>
  <c r="H129" i="13" s="1"/>
  <c r="X129" i="12"/>
  <c r="G129" i="13" s="1"/>
  <c r="W129" i="12"/>
  <c r="F129" i="13" s="1"/>
  <c r="V129" i="12"/>
  <c r="E129" i="13" s="1"/>
  <c r="U129" i="12"/>
  <c r="D129" i="13" s="1"/>
  <c r="AG128" i="12"/>
  <c r="P128" i="13" s="1"/>
  <c r="AF128" i="12"/>
  <c r="O128" i="13" s="1"/>
  <c r="AE128" i="12"/>
  <c r="N128" i="13" s="1"/>
  <c r="AD128" i="12"/>
  <c r="M128" i="13" s="1"/>
  <c r="AC128" i="12"/>
  <c r="L128" i="13" s="1"/>
  <c r="AB128" i="12"/>
  <c r="K128" i="13" s="1"/>
  <c r="AA128" i="12"/>
  <c r="J128" i="13" s="1"/>
  <c r="Z128" i="12"/>
  <c r="I128" i="13" s="1"/>
  <c r="Y128" i="12"/>
  <c r="H128" i="13" s="1"/>
  <c r="X128" i="12"/>
  <c r="G128" i="13" s="1"/>
  <c r="W128" i="12"/>
  <c r="F128" i="13" s="1"/>
  <c r="V128" i="12"/>
  <c r="E128" i="13" s="1"/>
  <c r="U128" i="12"/>
  <c r="D128" i="13" s="1"/>
  <c r="AG127" i="12"/>
  <c r="P127" i="13" s="1"/>
  <c r="AF127" i="12"/>
  <c r="O127" i="13" s="1"/>
  <c r="AE127" i="12"/>
  <c r="N127" i="13" s="1"/>
  <c r="AD127" i="12"/>
  <c r="M127" i="13" s="1"/>
  <c r="AC127" i="12"/>
  <c r="L127" i="13" s="1"/>
  <c r="AB127" i="12"/>
  <c r="K127" i="13" s="1"/>
  <c r="AA127" i="12"/>
  <c r="J127" i="13" s="1"/>
  <c r="Z127" i="12"/>
  <c r="I127" i="13" s="1"/>
  <c r="Y127" i="12"/>
  <c r="H127" i="13" s="1"/>
  <c r="X127" i="12"/>
  <c r="G127" i="13" s="1"/>
  <c r="W127" i="12"/>
  <c r="F127" i="13" s="1"/>
  <c r="V127" i="12"/>
  <c r="E127" i="13" s="1"/>
  <c r="U127" i="12"/>
  <c r="D127" i="13" s="1"/>
  <c r="AG126" i="12"/>
  <c r="P126" i="13" s="1"/>
  <c r="AF126" i="12"/>
  <c r="O126" i="13" s="1"/>
  <c r="AE126" i="12"/>
  <c r="N126" i="13" s="1"/>
  <c r="AD126" i="12"/>
  <c r="M126" i="13" s="1"/>
  <c r="AC126" i="12"/>
  <c r="L126" i="13" s="1"/>
  <c r="AB126" i="12"/>
  <c r="K126" i="13" s="1"/>
  <c r="AA126" i="12"/>
  <c r="J126" i="13" s="1"/>
  <c r="Z126" i="12"/>
  <c r="I126" i="13" s="1"/>
  <c r="Y126" i="12"/>
  <c r="H126" i="13" s="1"/>
  <c r="X126" i="12"/>
  <c r="G126" i="13" s="1"/>
  <c r="W126" i="12"/>
  <c r="F126" i="13" s="1"/>
  <c r="V126" i="12"/>
  <c r="E126" i="13" s="1"/>
  <c r="U126" i="12"/>
  <c r="D126" i="13" s="1"/>
  <c r="AG125" i="12"/>
  <c r="P125" i="13" s="1"/>
  <c r="AF125" i="12"/>
  <c r="O125" i="13" s="1"/>
  <c r="AE125" i="12"/>
  <c r="N125" i="13" s="1"/>
  <c r="AD125" i="12"/>
  <c r="M125" i="13" s="1"/>
  <c r="AC125" i="12"/>
  <c r="L125" i="13" s="1"/>
  <c r="AB125" i="12"/>
  <c r="K125" i="13" s="1"/>
  <c r="AA125" i="12"/>
  <c r="J125" i="13" s="1"/>
  <c r="Z125" i="12"/>
  <c r="I125" i="13" s="1"/>
  <c r="Y125" i="12"/>
  <c r="H125" i="13" s="1"/>
  <c r="X125" i="12"/>
  <c r="G125" i="13" s="1"/>
  <c r="W125" i="12"/>
  <c r="F125" i="13" s="1"/>
  <c r="V125" i="12"/>
  <c r="E125" i="13" s="1"/>
  <c r="U125" i="12"/>
  <c r="D125" i="13" s="1"/>
  <c r="AG124" i="12"/>
  <c r="P124" i="13" s="1"/>
  <c r="AF124" i="12"/>
  <c r="O124" i="13" s="1"/>
  <c r="AE124" i="12"/>
  <c r="N124" i="13" s="1"/>
  <c r="AD124" i="12"/>
  <c r="M124" i="13" s="1"/>
  <c r="AC124" i="12"/>
  <c r="L124" i="13" s="1"/>
  <c r="AB124" i="12"/>
  <c r="K124" i="13" s="1"/>
  <c r="AA124" i="12"/>
  <c r="J124" i="13" s="1"/>
  <c r="Z124" i="12"/>
  <c r="I124" i="13" s="1"/>
  <c r="Y124" i="12"/>
  <c r="H124" i="13" s="1"/>
  <c r="X124" i="12"/>
  <c r="G124" i="13" s="1"/>
  <c r="W124" i="12"/>
  <c r="F124" i="13" s="1"/>
  <c r="V124" i="12"/>
  <c r="E124" i="13" s="1"/>
  <c r="U124" i="12"/>
  <c r="D124" i="13" s="1"/>
  <c r="AG123" i="12"/>
  <c r="P123" i="13" s="1"/>
  <c r="AF123" i="12"/>
  <c r="O123" i="13" s="1"/>
  <c r="AE123" i="12"/>
  <c r="N123" i="13" s="1"/>
  <c r="AD123" i="12"/>
  <c r="M123" i="13" s="1"/>
  <c r="AC123" i="12"/>
  <c r="L123" i="13" s="1"/>
  <c r="AB123" i="12"/>
  <c r="K123" i="13" s="1"/>
  <c r="AA123" i="12"/>
  <c r="J123" i="13" s="1"/>
  <c r="Z123" i="12"/>
  <c r="I123" i="13" s="1"/>
  <c r="Y123" i="12"/>
  <c r="H123" i="13" s="1"/>
  <c r="X123" i="12"/>
  <c r="G123" i="13" s="1"/>
  <c r="W123" i="12"/>
  <c r="F123" i="13" s="1"/>
  <c r="V123" i="12"/>
  <c r="E123" i="13" s="1"/>
  <c r="U123" i="12"/>
  <c r="D123" i="13" s="1"/>
  <c r="AG122" i="12"/>
  <c r="P122" i="13" s="1"/>
  <c r="AF122" i="12"/>
  <c r="O122" i="13" s="1"/>
  <c r="AE122" i="12"/>
  <c r="N122" i="13" s="1"/>
  <c r="AD122" i="12"/>
  <c r="M122" i="13" s="1"/>
  <c r="AC122" i="12"/>
  <c r="L122" i="13" s="1"/>
  <c r="AB122" i="12"/>
  <c r="K122" i="13" s="1"/>
  <c r="AA122" i="12"/>
  <c r="J122" i="13" s="1"/>
  <c r="Z122" i="12"/>
  <c r="I122" i="13" s="1"/>
  <c r="Y122" i="12"/>
  <c r="H122" i="13" s="1"/>
  <c r="X122" i="12"/>
  <c r="G122" i="13" s="1"/>
  <c r="W122" i="12"/>
  <c r="F122" i="13" s="1"/>
  <c r="V122" i="12"/>
  <c r="E122" i="13" s="1"/>
  <c r="U122" i="12"/>
  <c r="D122" i="13" s="1"/>
  <c r="AG121" i="12"/>
  <c r="P121" i="13" s="1"/>
  <c r="AF121" i="12"/>
  <c r="O121" i="13" s="1"/>
  <c r="AE121" i="12"/>
  <c r="N121" i="13" s="1"/>
  <c r="AD121" i="12"/>
  <c r="M121" i="13" s="1"/>
  <c r="AC121" i="12"/>
  <c r="L121" i="13" s="1"/>
  <c r="AB121" i="12"/>
  <c r="K121" i="13" s="1"/>
  <c r="AA121" i="12"/>
  <c r="J121" i="13" s="1"/>
  <c r="Z121" i="12"/>
  <c r="I121" i="13" s="1"/>
  <c r="Y121" i="12"/>
  <c r="H121" i="13" s="1"/>
  <c r="X121" i="12"/>
  <c r="G121" i="13" s="1"/>
  <c r="W121" i="12"/>
  <c r="F121" i="13" s="1"/>
  <c r="V121" i="12"/>
  <c r="E121" i="13" s="1"/>
  <c r="U121" i="12"/>
  <c r="D121" i="13" s="1"/>
  <c r="AG120" i="12"/>
  <c r="P120" i="13" s="1"/>
  <c r="AF120" i="12"/>
  <c r="O120" i="13" s="1"/>
  <c r="AE120" i="12"/>
  <c r="N120" i="13" s="1"/>
  <c r="AD120" i="12"/>
  <c r="M120" i="13" s="1"/>
  <c r="AC120" i="12"/>
  <c r="L120" i="13" s="1"/>
  <c r="AB120" i="12"/>
  <c r="K120" i="13" s="1"/>
  <c r="AA120" i="12"/>
  <c r="J120" i="13" s="1"/>
  <c r="Z120" i="12"/>
  <c r="I120" i="13" s="1"/>
  <c r="Y120" i="12"/>
  <c r="H120" i="13" s="1"/>
  <c r="X120" i="12"/>
  <c r="G120" i="13" s="1"/>
  <c r="W120" i="12"/>
  <c r="F120" i="13" s="1"/>
  <c r="V120" i="12"/>
  <c r="E120" i="13" s="1"/>
  <c r="U120" i="12"/>
  <c r="D120" i="13" s="1"/>
  <c r="AG119" i="12"/>
  <c r="P119" i="13" s="1"/>
  <c r="AF119" i="12"/>
  <c r="O119" i="13" s="1"/>
  <c r="AE119" i="12"/>
  <c r="N119" i="13" s="1"/>
  <c r="AD119" i="12"/>
  <c r="M119" i="13" s="1"/>
  <c r="AC119" i="12"/>
  <c r="L119" i="13" s="1"/>
  <c r="AB119" i="12"/>
  <c r="K119" i="13" s="1"/>
  <c r="AA119" i="12"/>
  <c r="J119" i="13" s="1"/>
  <c r="Z119" i="12"/>
  <c r="I119" i="13" s="1"/>
  <c r="Y119" i="12"/>
  <c r="H119" i="13" s="1"/>
  <c r="X119" i="12"/>
  <c r="G119" i="13" s="1"/>
  <c r="W119" i="12"/>
  <c r="F119" i="13" s="1"/>
  <c r="V119" i="12"/>
  <c r="E119" i="13" s="1"/>
  <c r="U119" i="12"/>
  <c r="D119" i="13" s="1"/>
  <c r="AG118" i="12"/>
  <c r="P118" i="13" s="1"/>
  <c r="AF118" i="12"/>
  <c r="O118" i="13" s="1"/>
  <c r="AE118" i="12"/>
  <c r="N118" i="13" s="1"/>
  <c r="AD118" i="12"/>
  <c r="M118" i="13" s="1"/>
  <c r="AC118" i="12"/>
  <c r="L118" i="13" s="1"/>
  <c r="AB118" i="12"/>
  <c r="K118" i="13" s="1"/>
  <c r="AA118" i="12"/>
  <c r="J118" i="13" s="1"/>
  <c r="Z118" i="12"/>
  <c r="I118" i="13" s="1"/>
  <c r="Y118" i="12"/>
  <c r="H118" i="13" s="1"/>
  <c r="X118" i="12"/>
  <c r="G118" i="13" s="1"/>
  <c r="W118" i="12"/>
  <c r="F118" i="13" s="1"/>
  <c r="V118" i="12"/>
  <c r="E118" i="13" s="1"/>
  <c r="U118" i="12"/>
  <c r="D118" i="13" s="1"/>
  <c r="AG117" i="12"/>
  <c r="P117" i="13" s="1"/>
  <c r="AF117" i="12"/>
  <c r="O117" i="13" s="1"/>
  <c r="AE117" i="12"/>
  <c r="N117" i="13" s="1"/>
  <c r="AD117" i="12"/>
  <c r="M117" i="13" s="1"/>
  <c r="AC117" i="12"/>
  <c r="L117" i="13" s="1"/>
  <c r="AB117" i="12"/>
  <c r="K117" i="13" s="1"/>
  <c r="AA117" i="12"/>
  <c r="J117" i="13" s="1"/>
  <c r="Z117" i="12"/>
  <c r="I117" i="13" s="1"/>
  <c r="Y117" i="12"/>
  <c r="H117" i="13" s="1"/>
  <c r="X117" i="12"/>
  <c r="G117" i="13" s="1"/>
  <c r="W117" i="12"/>
  <c r="F117" i="13" s="1"/>
  <c r="V117" i="12"/>
  <c r="E117" i="13" s="1"/>
  <c r="U117" i="12"/>
  <c r="D117" i="13" s="1"/>
  <c r="AG116" i="12"/>
  <c r="P116" i="13" s="1"/>
  <c r="AF116" i="12"/>
  <c r="O116" i="13" s="1"/>
  <c r="AE116" i="12"/>
  <c r="N116" i="13" s="1"/>
  <c r="AD116" i="12"/>
  <c r="M116" i="13" s="1"/>
  <c r="AC116" i="12"/>
  <c r="L116" i="13" s="1"/>
  <c r="AB116" i="12"/>
  <c r="K116" i="13" s="1"/>
  <c r="AA116" i="12"/>
  <c r="J116" i="13" s="1"/>
  <c r="Z116" i="12"/>
  <c r="I116" i="13" s="1"/>
  <c r="Y116" i="12"/>
  <c r="H116" i="13" s="1"/>
  <c r="X116" i="12"/>
  <c r="G116" i="13" s="1"/>
  <c r="W116" i="12"/>
  <c r="F116" i="13" s="1"/>
  <c r="V116" i="12"/>
  <c r="E116" i="13" s="1"/>
  <c r="U116" i="12"/>
  <c r="D116" i="13" s="1"/>
  <c r="AG115" i="12"/>
  <c r="P115" i="13" s="1"/>
  <c r="AF115" i="12"/>
  <c r="O115" i="13" s="1"/>
  <c r="AE115" i="12"/>
  <c r="N115" i="13" s="1"/>
  <c r="AD115" i="12"/>
  <c r="M115" i="13" s="1"/>
  <c r="AC115" i="12"/>
  <c r="L115" i="13" s="1"/>
  <c r="AB115" i="12"/>
  <c r="K115" i="13" s="1"/>
  <c r="AA115" i="12"/>
  <c r="J115" i="13" s="1"/>
  <c r="Z115" i="12"/>
  <c r="I115" i="13" s="1"/>
  <c r="Y115" i="12"/>
  <c r="H115" i="13" s="1"/>
  <c r="X115" i="12"/>
  <c r="G115" i="13" s="1"/>
  <c r="W115" i="12"/>
  <c r="F115" i="13" s="1"/>
  <c r="V115" i="12"/>
  <c r="E115" i="13" s="1"/>
  <c r="U115" i="12"/>
  <c r="D115" i="13" s="1"/>
  <c r="AG114" i="12"/>
  <c r="P114" i="13" s="1"/>
  <c r="AF114" i="12"/>
  <c r="O114" i="13" s="1"/>
  <c r="AE114" i="12"/>
  <c r="N114" i="13" s="1"/>
  <c r="AD114" i="12"/>
  <c r="M114" i="13" s="1"/>
  <c r="AC114" i="12"/>
  <c r="L114" i="13" s="1"/>
  <c r="AB114" i="12"/>
  <c r="K114" i="13" s="1"/>
  <c r="AA114" i="12"/>
  <c r="J114" i="13" s="1"/>
  <c r="Z114" i="12"/>
  <c r="I114" i="13" s="1"/>
  <c r="Y114" i="12"/>
  <c r="H114" i="13" s="1"/>
  <c r="X114" i="12"/>
  <c r="G114" i="13" s="1"/>
  <c r="W114" i="12"/>
  <c r="F114" i="13" s="1"/>
  <c r="V114" i="12"/>
  <c r="E114" i="13" s="1"/>
  <c r="U114" i="12"/>
  <c r="D114" i="13" s="1"/>
  <c r="AG113" i="12"/>
  <c r="P113" i="13" s="1"/>
  <c r="AF113" i="12"/>
  <c r="O113" i="13" s="1"/>
  <c r="AE113" i="12"/>
  <c r="N113" i="13" s="1"/>
  <c r="AD113" i="12"/>
  <c r="M113" i="13" s="1"/>
  <c r="AC113" i="12"/>
  <c r="L113" i="13" s="1"/>
  <c r="AB113" i="12"/>
  <c r="K113" i="13" s="1"/>
  <c r="AA113" i="12"/>
  <c r="J113" i="13" s="1"/>
  <c r="Z113" i="12"/>
  <c r="I113" i="13" s="1"/>
  <c r="Y113" i="12"/>
  <c r="H113" i="13" s="1"/>
  <c r="X113" i="12"/>
  <c r="G113" i="13" s="1"/>
  <c r="W113" i="12"/>
  <c r="F113" i="13" s="1"/>
  <c r="V113" i="12"/>
  <c r="E113" i="13" s="1"/>
  <c r="U113" i="12"/>
  <c r="D113" i="13" s="1"/>
  <c r="AG112" i="12"/>
  <c r="P112" i="13" s="1"/>
  <c r="AF112" i="12"/>
  <c r="O112" i="13" s="1"/>
  <c r="AE112" i="12"/>
  <c r="N112" i="13" s="1"/>
  <c r="AD112" i="12"/>
  <c r="M112" i="13" s="1"/>
  <c r="AC112" i="12"/>
  <c r="L112" i="13" s="1"/>
  <c r="AB112" i="12"/>
  <c r="K112" i="13" s="1"/>
  <c r="AA112" i="12"/>
  <c r="J112" i="13" s="1"/>
  <c r="Z112" i="12"/>
  <c r="I112" i="13" s="1"/>
  <c r="Y112" i="12"/>
  <c r="H112" i="13" s="1"/>
  <c r="X112" i="12"/>
  <c r="G112" i="13" s="1"/>
  <c r="W112" i="12"/>
  <c r="F112" i="13" s="1"/>
  <c r="V112" i="12"/>
  <c r="E112" i="13" s="1"/>
  <c r="U112" i="12"/>
  <c r="D112" i="13" s="1"/>
  <c r="AG111" i="12"/>
  <c r="P111" i="13" s="1"/>
  <c r="AF111" i="12"/>
  <c r="O111" i="13" s="1"/>
  <c r="AE111" i="12"/>
  <c r="N111" i="13" s="1"/>
  <c r="AD111" i="12"/>
  <c r="M111" i="13" s="1"/>
  <c r="AC111" i="12"/>
  <c r="L111" i="13" s="1"/>
  <c r="AB111" i="12"/>
  <c r="K111" i="13" s="1"/>
  <c r="AA111" i="12"/>
  <c r="J111" i="13" s="1"/>
  <c r="Z111" i="12"/>
  <c r="I111" i="13" s="1"/>
  <c r="Y111" i="12"/>
  <c r="H111" i="13" s="1"/>
  <c r="X111" i="12"/>
  <c r="G111" i="13" s="1"/>
  <c r="W111" i="12"/>
  <c r="F111" i="13" s="1"/>
  <c r="V111" i="12"/>
  <c r="E111" i="13" s="1"/>
  <c r="U111" i="12"/>
  <c r="D111" i="13" s="1"/>
  <c r="AG110" i="12"/>
  <c r="P110" i="13" s="1"/>
  <c r="AF110" i="12"/>
  <c r="O110" i="13" s="1"/>
  <c r="AE110" i="12"/>
  <c r="N110" i="13" s="1"/>
  <c r="AD110" i="12"/>
  <c r="M110" i="13" s="1"/>
  <c r="AC110" i="12"/>
  <c r="L110" i="13" s="1"/>
  <c r="AB110" i="12"/>
  <c r="K110" i="13" s="1"/>
  <c r="AA110" i="12"/>
  <c r="J110" i="13" s="1"/>
  <c r="Z110" i="12"/>
  <c r="I110" i="13" s="1"/>
  <c r="Y110" i="12"/>
  <c r="H110" i="13" s="1"/>
  <c r="X110" i="12"/>
  <c r="G110" i="13" s="1"/>
  <c r="W110" i="12"/>
  <c r="F110" i="13" s="1"/>
  <c r="V110" i="12"/>
  <c r="E110" i="13" s="1"/>
  <c r="U110" i="12"/>
  <c r="D110" i="13" s="1"/>
  <c r="AG109" i="12"/>
  <c r="P109" i="13" s="1"/>
  <c r="AF109" i="12"/>
  <c r="O109" i="13" s="1"/>
  <c r="AE109" i="12"/>
  <c r="N109" i="13" s="1"/>
  <c r="AD109" i="12"/>
  <c r="M109" i="13" s="1"/>
  <c r="AC109" i="12"/>
  <c r="L109" i="13" s="1"/>
  <c r="AB109" i="12"/>
  <c r="K109" i="13" s="1"/>
  <c r="AA109" i="12"/>
  <c r="J109" i="13" s="1"/>
  <c r="Z109" i="12"/>
  <c r="I109" i="13" s="1"/>
  <c r="Y109" i="12"/>
  <c r="H109" i="13" s="1"/>
  <c r="X109" i="12"/>
  <c r="G109" i="13" s="1"/>
  <c r="W109" i="12"/>
  <c r="F109" i="13" s="1"/>
  <c r="V109" i="12"/>
  <c r="E109" i="13" s="1"/>
  <c r="U109" i="12"/>
  <c r="D109" i="13" s="1"/>
  <c r="AG108" i="12"/>
  <c r="P108" i="13" s="1"/>
  <c r="AF108" i="12"/>
  <c r="O108" i="13" s="1"/>
  <c r="AE108" i="12"/>
  <c r="N108" i="13" s="1"/>
  <c r="AD108" i="12"/>
  <c r="M108" i="13" s="1"/>
  <c r="AC108" i="12"/>
  <c r="L108" i="13" s="1"/>
  <c r="AB108" i="12"/>
  <c r="K108" i="13" s="1"/>
  <c r="AA108" i="12"/>
  <c r="J108" i="13" s="1"/>
  <c r="Z108" i="12"/>
  <c r="I108" i="13" s="1"/>
  <c r="Y108" i="12"/>
  <c r="H108" i="13" s="1"/>
  <c r="X108" i="12"/>
  <c r="G108" i="13" s="1"/>
  <c r="W108" i="12"/>
  <c r="F108" i="13" s="1"/>
  <c r="V108" i="12"/>
  <c r="E108" i="13" s="1"/>
  <c r="U108" i="12"/>
  <c r="D108" i="13" s="1"/>
  <c r="AG107" i="12"/>
  <c r="P107" i="13" s="1"/>
  <c r="AF107" i="12"/>
  <c r="O107" i="13" s="1"/>
  <c r="AE107" i="12"/>
  <c r="N107" i="13" s="1"/>
  <c r="AD107" i="12"/>
  <c r="M107" i="13" s="1"/>
  <c r="AC107" i="12"/>
  <c r="L107" i="13" s="1"/>
  <c r="AB107" i="12"/>
  <c r="K107" i="13" s="1"/>
  <c r="AA107" i="12"/>
  <c r="J107" i="13" s="1"/>
  <c r="Z107" i="12"/>
  <c r="I107" i="13" s="1"/>
  <c r="Y107" i="12"/>
  <c r="H107" i="13" s="1"/>
  <c r="X107" i="12"/>
  <c r="G107" i="13" s="1"/>
  <c r="W107" i="12"/>
  <c r="F107" i="13" s="1"/>
  <c r="V107" i="12"/>
  <c r="E107" i="13" s="1"/>
  <c r="U107" i="12"/>
  <c r="D107" i="13" s="1"/>
  <c r="AG106" i="12"/>
  <c r="P106" i="13" s="1"/>
  <c r="AF106" i="12"/>
  <c r="O106" i="13" s="1"/>
  <c r="AE106" i="12"/>
  <c r="N106" i="13" s="1"/>
  <c r="AD106" i="12"/>
  <c r="M106" i="13" s="1"/>
  <c r="AC106" i="12"/>
  <c r="L106" i="13" s="1"/>
  <c r="AB106" i="12"/>
  <c r="K106" i="13" s="1"/>
  <c r="AA106" i="12"/>
  <c r="J106" i="13" s="1"/>
  <c r="Z106" i="12"/>
  <c r="I106" i="13" s="1"/>
  <c r="Y106" i="12"/>
  <c r="H106" i="13" s="1"/>
  <c r="X106" i="12"/>
  <c r="G106" i="13" s="1"/>
  <c r="W106" i="12"/>
  <c r="F106" i="13" s="1"/>
  <c r="V106" i="12"/>
  <c r="E106" i="13" s="1"/>
  <c r="U106" i="12"/>
  <c r="D106" i="13" s="1"/>
  <c r="AG105" i="12"/>
  <c r="P105" i="13" s="1"/>
  <c r="AF105" i="12"/>
  <c r="O105" i="13" s="1"/>
  <c r="AE105" i="12"/>
  <c r="N105" i="13" s="1"/>
  <c r="AD105" i="12"/>
  <c r="M105" i="13" s="1"/>
  <c r="AC105" i="12"/>
  <c r="L105" i="13" s="1"/>
  <c r="AB105" i="12"/>
  <c r="K105" i="13" s="1"/>
  <c r="AA105" i="12"/>
  <c r="J105" i="13" s="1"/>
  <c r="Z105" i="12"/>
  <c r="I105" i="13" s="1"/>
  <c r="Y105" i="12"/>
  <c r="H105" i="13" s="1"/>
  <c r="X105" i="12"/>
  <c r="G105" i="13" s="1"/>
  <c r="W105" i="12"/>
  <c r="F105" i="13" s="1"/>
  <c r="V105" i="12"/>
  <c r="E105" i="13" s="1"/>
  <c r="U105" i="12"/>
  <c r="D105" i="13" s="1"/>
  <c r="AG104" i="12"/>
  <c r="P104" i="13" s="1"/>
  <c r="AF104" i="12"/>
  <c r="O104" i="13" s="1"/>
  <c r="AE104" i="12"/>
  <c r="N104" i="13" s="1"/>
  <c r="AD104" i="12"/>
  <c r="M104" i="13" s="1"/>
  <c r="AC104" i="12"/>
  <c r="L104" i="13" s="1"/>
  <c r="AB104" i="12"/>
  <c r="K104" i="13" s="1"/>
  <c r="AA104" i="12"/>
  <c r="J104" i="13" s="1"/>
  <c r="Z104" i="12"/>
  <c r="I104" i="13" s="1"/>
  <c r="Y104" i="12"/>
  <c r="H104" i="13" s="1"/>
  <c r="X104" i="12"/>
  <c r="G104" i="13" s="1"/>
  <c r="W104" i="12"/>
  <c r="F104" i="13" s="1"/>
  <c r="V104" i="12"/>
  <c r="E104" i="13" s="1"/>
  <c r="U104" i="12"/>
  <c r="D104" i="13" s="1"/>
  <c r="AG103" i="12"/>
  <c r="P103" i="13" s="1"/>
  <c r="AF103" i="12"/>
  <c r="O103" i="13" s="1"/>
  <c r="AE103" i="12"/>
  <c r="N103" i="13" s="1"/>
  <c r="AD103" i="12"/>
  <c r="M103" i="13" s="1"/>
  <c r="AC103" i="12"/>
  <c r="L103" i="13" s="1"/>
  <c r="AB103" i="12"/>
  <c r="K103" i="13" s="1"/>
  <c r="AA103" i="12"/>
  <c r="J103" i="13" s="1"/>
  <c r="Z103" i="12"/>
  <c r="I103" i="13" s="1"/>
  <c r="Y103" i="12"/>
  <c r="H103" i="13" s="1"/>
  <c r="X103" i="12"/>
  <c r="G103" i="13" s="1"/>
  <c r="W103" i="12"/>
  <c r="F103" i="13" s="1"/>
  <c r="V103" i="12"/>
  <c r="E103" i="13" s="1"/>
  <c r="U103" i="12"/>
  <c r="D103" i="13" s="1"/>
  <c r="AG102" i="12"/>
  <c r="P102" i="13" s="1"/>
  <c r="AF102" i="12"/>
  <c r="O102" i="13" s="1"/>
  <c r="AE102" i="12"/>
  <c r="N102" i="13" s="1"/>
  <c r="AD102" i="12"/>
  <c r="M102" i="13" s="1"/>
  <c r="AC102" i="12"/>
  <c r="L102" i="13" s="1"/>
  <c r="AB102" i="12"/>
  <c r="K102" i="13" s="1"/>
  <c r="AA102" i="12"/>
  <c r="J102" i="13" s="1"/>
  <c r="Z102" i="12"/>
  <c r="I102" i="13" s="1"/>
  <c r="Y102" i="12"/>
  <c r="H102" i="13" s="1"/>
  <c r="X102" i="12"/>
  <c r="G102" i="13" s="1"/>
  <c r="W102" i="12"/>
  <c r="F102" i="13" s="1"/>
  <c r="V102" i="12"/>
  <c r="E102" i="13" s="1"/>
  <c r="U102" i="12"/>
  <c r="D102" i="13" s="1"/>
  <c r="AG101" i="12"/>
  <c r="P101" i="13" s="1"/>
  <c r="AF101" i="12"/>
  <c r="O101" i="13" s="1"/>
  <c r="AE101" i="12"/>
  <c r="N101" i="13" s="1"/>
  <c r="AD101" i="12"/>
  <c r="M101" i="13" s="1"/>
  <c r="AC101" i="12"/>
  <c r="L101" i="13" s="1"/>
  <c r="AB101" i="12"/>
  <c r="K101" i="13" s="1"/>
  <c r="AA101" i="12"/>
  <c r="J101" i="13" s="1"/>
  <c r="Z101" i="12"/>
  <c r="I101" i="13" s="1"/>
  <c r="Y101" i="12"/>
  <c r="H101" i="13" s="1"/>
  <c r="X101" i="12"/>
  <c r="G101" i="13" s="1"/>
  <c r="W101" i="12"/>
  <c r="F101" i="13" s="1"/>
  <c r="V101" i="12"/>
  <c r="E101" i="13" s="1"/>
  <c r="U101" i="12"/>
  <c r="D101" i="13" s="1"/>
  <c r="AG100" i="12"/>
  <c r="P100" i="13" s="1"/>
  <c r="AF100" i="12"/>
  <c r="O100" i="13" s="1"/>
  <c r="AE100" i="12"/>
  <c r="N100" i="13" s="1"/>
  <c r="AD100" i="12"/>
  <c r="M100" i="13" s="1"/>
  <c r="AC100" i="12"/>
  <c r="L100" i="13" s="1"/>
  <c r="AB100" i="12"/>
  <c r="K100" i="13" s="1"/>
  <c r="AA100" i="12"/>
  <c r="J100" i="13" s="1"/>
  <c r="Z100" i="12"/>
  <c r="I100" i="13" s="1"/>
  <c r="Y100" i="12"/>
  <c r="H100" i="13" s="1"/>
  <c r="X100" i="12"/>
  <c r="G100" i="13" s="1"/>
  <c r="W100" i="12"/>
  <c r="F100" i="13" s="1"/>
  <c r="V100" i="12"/>
  <c r="E100" i="13" s="1"/>
  <c r="U100" i="12"/>
  <c r="D100" i="13" s="1"/>
  <c r="AG99" i="12"/>
  <c r="P99" i="13" s="1"/>
  <c r="AF99" i="12"/>
  <c r="O99" i="13" s="1"/>
  <c r="AE99" i="12"/>
  <c r="N99" i="13" s="1"/>
  <c r="AD99" i="12"/>
  <c r="M99" i="13" s="1"/>
  <c r="AC99" i="12"/>
  <c r="L99" i="13" s="1"/>
  <c r="AB99" i="12"/>
  <c r="K99" i="13" s="1"/>
  <c r="AA99" i="12"/>
  <c r="J99" i="13" s="1"/>
  <c r="Z99" i="12"/>
  <c r="I99" i="13" s="1"/>
  <c r="Y99" i="12"/>
  <c r="H99" i="13" s="1"/>
  <c r="X99" i="12"/>
  <c r="G99" i="13" s="1"/>
  <c r="W99" i="12"/>
  <c r="F99" i="13" s="1"/>
  <c r="V99" i="12"/>
  <c r="E99" i="13" s="1"/>
  <c r="U99" i="12"/>
  <c r="D99" i="13" s="1"/>
  <c r="AG98" i="12"/>
  <c r="P98" i="13" s="1"/>
  <c r="AF98" i="12"/>
  <c r="O98" i="13" s="1"/>
  <c r="AE98" i="12"/>
  <c r="N98" i="13" s="1"/>
  <c r="AD98" i="12"/>
  <c r="M98" i="13" s="1"/>
  <c r="AC98" i="12"/>
  <c r="L98" i="13" s="1"/>
  <c r="AB98" i="12"/>
  <c r="K98" i="13" s="1"/>
  <c r="AA98" i="12"/>
  <c r="J98" i="13" s="1"/>
  <c r="Z98" i="12"/>
  <c r="I98" i="13" s="1"/>
  <c r="Y98" i="12"/>
  <c r="H98" i="13" s="1"/>
  <c r="X98" i="12"/>
  <c r="G98" i="13" s="1"/>
  <c r="W98" i="12"/>
  <c r="F98" i="13" s="1"/>
  <c r="V98" i="12"/>
  <c r="E98" i="13" s="1"/>
  <c r="U98" i="12"/>
  <c r="D98" i="13" s="1"/>
  <c r="AG97" i="12"/>
  <c r="P97" i="13" s="1"/>
  <c r="AF97" i="12"/>
  <c r="O97" i="13" s="1"/>
  <c r="AE97" i="12"/>
  <c r="N97" i="13" s="1"/>
  <c r="AD97" i="12"/>
  <c r="M97" i="13" s="1"/>
  <c r="AC97" i="12"/>
  <c r="L97" i="13" s="1"/>
  <c r="AB97" i="12"/>
  <c r="K97" i="13" s="1"/>
  <c r="AA97" i="12"/>
  <c r="J97" i="13" s="1"/>
  <c r="Z97" i="12"/>
  <c r="I97" i="13" s="1"/>
  <c r="Y97" i="12"/>
  <c r="H97" i="13" s="1"/>
  <c r="X97" i="12"/>
  <c r="G97" i="13" s="1"/>
  <c r="W97" i="12"/>
  <c r="F97" i="13" s="1"/>
  <c r="V97" i="12"/>
  <c r="E97" i="13" s="1"/>
  <c r="U97" i="12"/>
  <c r="D97" i="13" s="1"/>
  <c r="AG96" i="12"/>
  <c r="P96" i="13" s="1"/>
  <c r="AF96" i="12"/>
  <c r="O96" i="13" s="1"/>
  <c r="AE96" i="12"/>
  <c r="N96" i="13" s="1"/>
  <c r="AD96" i="12"/>
  <c r="M96" i="13" s="1"/>
  <c r="AC96" i="12"/>
  <c r="L96" i="13" s="1"/>
  <c r="AB96" i="12"/>
  <c r="K96" i="13" s="1"/>
  <c r="AA96" i="12"/>
  <c r="J96" i="13" s="1"/>
  <c r="Z96" i="12"/>
  <c r="I96" i="13" s="1"/>
  <c r="Y96" i="12"/>
  <c r="H96" i="13" s="1"/>
  <c r="X96" i="12"/>
  <c r="G96" i="13" s="1"/>
  <c r="W96" i="12"/>
  <c r="F96" i="13" s="1"/>
  <c r="V96" i="12"/>
  <c r="E96" i="13" s="1"/>
  <c r="U96" i="12"/>
  <c r="D96" i="13" s="1"/>
  <c r="AG95" i="12"/>
  <c r="P95" i="13" s="1"/>
  <c r="AF95" i="12"/>
  <c r="O95" i="13" s="1"/>
  <c r="AE95" i="12"/>
  <c r="N95" i="13" s="1"/>
  <c r="AD95" i="12"/>
  <c r="M95" i="13" s="1"/>
  <c r="AC95" i="12"/>
  <c r="L95" i="13" s="1"/>
  <c r="AB95" i="12"/>
  <c r="K95" i="13" s="1"/>
  <c r="AA95" i="12"/>
  <c r="J95" i="13" s="1"/>
  <c r="Z95" i="12"/>
  <c r="I95" i="13" s="1"/>
  <c r="Y95" i="12"/>
  <c r="H95" i="13" s="1"/>
  <c r="X95" i="12"/>
  <c r="G95" i="13" s="1"/>
  <c r="W95" i="12"/>
  <c r="F95" i="13" s="1"/>
  <c r="V95" i="12"/>
  <c r="E95" i="13" s="1"/>
  <c r="U95" i="12"/>
  <c r="D95" i="13" s="1"/>
  <c r="AG94" i="12"/>
  <c r="P94" i="13" s="1"/>
  <c r="AF94" i="12"/>
  <c r="O94" i="13" s="1"/>
  <c r="AE94" i="12"/>
  <c r="N94" i="13" s="1"/>
  <c r="AD94" i="12"/>
  <c r="M94" i="13" s="1"/>
  <c r="AC94" i="12"/>
  <c r="L94" i="13" s="1"/>
  <c r="AB94" i="12"/>
  <c r="K94" i="13" s="1"/>
  <c r="AA94" i="12"/>
  <c r="J94" i="13" s="1"/>
  <c r="Z94" i="12"/>
  <c r="I94" i="13" s="1"/>
  <c r="Y94" i="12"/>
  <c r="H94" i="13" s="1"/>
  <c r="X94" i="12"/>
  <c r="G94" i="13" s="1"/>
  <c r="W94" i="12"/>
  <c r="F94" i="13" s="1"/>
  <c r="V94" i="12"/>
  <c r="E94" i="13" s="1"/>
  <c r="U94" i="12"/>
  <c r="D94" i="13" s="1"/>
  <c r="AG93" i="12"/>
  <c r="P93" i="13" s="1"/>
  <c r="AF93" i="12"/>
  <c r="O93" i="13" s="1"/>
  <c r="AE93" i="12"/>
  <c r="N93" i="13" s="1"/>
  <c r="AD93" i="12"/>
  <c r="M93" i="13" s="1"/>
  <c r="AC93" i="12"/>
  <c r="L93" i="13" s="1"/>
  <c r="AB93" i="12"/>
  <c r="K93" i="13" s="1"/>
  <c r="AA93" i="12"/>
  <c r="J93" i="13" s="1"/>
  <c r="Z93" i="12"/>
  <c r="I93" i="13" s="1"/>
  <c r="Y93" i="12"/>
  <c r="H93" i="13" s="1"/>
  <c r="X93" i="12"/>
  <c r="G93" i="13" s="1"/>
  <c r="W93" i="12"/>
  <c r="F93" i="13" s="1"/>
  <c r="V93" i="12"/>
  <c r="E93" i="13" s="1"/>
  <c r="U93" i="12"/>
  <c r="D93" i="13" s="1"/>
  <c r="AG92" i="12"/>
  <c r="P92" i="13" s="1"/>
  <c r="AF92" i="12"/>
  <c r="O92" i="13" s="1"/>
  <c r="AE92" i="12"/>
  <c r="N92" i="13" s="1"/>
  <c r="AD92" i="12"/>
  <c r="M92" i="13" s="1"/>
  <c r="AC92" i="12"/>
  <c r="L92" i="13" s="1"/>
  <c r="AB92" i="12"/>
  <c r="K92" i="13" s="1"/>
  <c r="AA92" i="12"/>
  <c r="J92" i="13" s="1"/>
  <c r="Z92" i="12"/>
  <c r="I92" i="13" s="1"/>
  <c r="Y92" i="12"/>
  <c r="H92" i="13" s="1"/>
  <c r="X92" i="12"/>
  <c r="G92" i="13" s="1"/>
  <c r="W92" i="12"/>
  <c r="F92" i="13" s="1"/>
  <c r="V92" i="12"/>
  <c r="E92" i="13" s="1"/>
  <c r="U92" i="12"/>
  <c r="D92" i="13" s="1"/>
  <c r="AG91" i="12"/>
  <c r="P91" i="13" s="1"/>
  <c r="AF91" i="12"/>
  <c r="O91" i="13" s="1"/>
  <c r="AE91" i="12"/>
  <c r="N91" i="13" s="1"/>
  <c r="AD91" i="12"/>
  <c r="M91" i="13" s="1"/>
  <c r="AC91" i="12"/>
  <c r="L91" i="13" s="1"/>
  <c r="AB91" i="12"/>
  <c r="K91" i="13" s="1"/>
  <c r="AA91" i="12"/>
  <c r="J91" i="13" s="1"/>
  <c r="Z91" i="12"/>
  <c r="I91" i="13" s="1"/>
  <c r="Y91" i="12"/>
  <c r="H91" i="13" s="1"/>
  <c r="X91" i="12"/>
  <c r="G91" i="13" s="1"/>
  <c r="W91" i="12"/>
  <c r="F91" i="13" s="1"/>
  <c r="V91" i="12"/>
  <c r="E91" i="13" s="1"/>
  <c r="U91" i="12"/>
  <c r="D91" i="13" s="1"/>
  <c r="AG90" i="12"/>
  <c r="P90" i="13" s="1"/>
  <c r="AF90" i="12"/>
  <c r="O90" i="13" s="1"/>
  <c r="AE90" i="12"/>
  <c r="N90" i="13" s="1"/>
  <c r="AD90" i="12"/>
  <c r="M90" i="13" s="1"/>
  <c r="AC90" i="12"/>
  <c r="L90" i="13" s="1"/>
  <c r="AB90" i="12"/>
  <c r="K90" i="13" s="1"/>
  <c r="AA90" i="12"/>
  <c r="J90" i="13" s="1"/>
  <c r="Z90" i="12"/>
  <c r="I90" i="13" s="1"/>
  <c r="Y90" i="12"/>
  <c r="H90" i="13" s="1"/>
  <c r="X90" i="12"/>
  <c r="G90" i="13" s="1"/>
  <c r="W90" i="12"/>
  <c r="F90" i="13" s="1"/>
  <c r="V90" i="12"/>
  <c r="E90" i="13" s="1"/>
  <c r="U90" i="12"/>
  <c r="D90" i="13" s="1"/>
  <c r="AG89" i="12"/>
  <c r="P89" i="13" s="1"/>
  <c r="AF89" i="12"/>
  <c r="O89" i="13" s="1"/>
  <c r="AE89" i="12"/>
  <c r="N89" i="13" s="1"/>
  <c r="AD89" i="12"/>
  <c r="M89" i="13" s="1"/>
  <c r="AC89" i="12"/>
  <c r="L89" i="13" s="1"/>
  <c r="AB89" i="12"/>
  <c r="K89" i="13" s="1"/>
  <c r="AA89" i="12"/>
  <c r="J89" i="13" s="1"/>
  <c r="Z89" i="12"/>
  <c r="I89" i="13" s="1"/>
  <c r="Y89" i="12"/>
  <c r="H89" i="13" s="1"/>
  <c r="X89" i="12"/>
  <c r="G89" i="13" s="1"/>
  <c r="W89" i="12"/>
  <c r="F89" i="13" s="1"/>
  <c r="V89" i="12"/>
  <c r="E89" i="13" s="1"/>
  <c r="U89" i="12"/>
  <c r="D89" i="13" s="1"/>
  <c r="AG88" i="12"/>
  <c r="P88" i="13" s="1"/>
  <c r="AF88" i="12"/>
  <c r="O88" i="13" s="1"/>
  <c r="AE88" i="12"/>
  <c r="N88" i="13" s="1"/>
  <c r="AD88" i="12"/>
  <c r="M88" i="13" s="1"/>
  <c r="AC88" i="12"/>
  <c r="L88" i="13" s="1"/>
  <c r="AB88" i="12"/>
  <c r="K88" i="13" s="1"/>
  <c r="AA88" i="12"/>
  <c r="J88" i="13" s="1"/>
  <c r="Z88" i="12"/>
  <c r="I88" i="13" s="1"/>
  <c r="Y88" i="12"/>
  <c r="H88" i="13" s="1"/>
  <c r="X88" i="12"/>
  <c r="G88" i="13" s="1"/>
  <c r="W88" i="12"/>
  <c r="F88" i="13" s="1"/>
  <c r="V88" i="12"/>
  <c r="E88" i="13" s="1"/>
  <c r="U88" i="12"/>
  <c r="D88" i="13" s="1"/>
  <c r="AG87" i="12"/>
  <c r="P87" i="13" s="1"/>
  <c r="AF87" i="12"/>
  <c r="O87" i="13" s="1"/>
  <c r="AE87" i="12"/>
  <c r="N87" i="13" s="1"/>
  <c r="AD87" i="12"/>
  <c r="M87" i="13" s="1"/>
  <c r="AC87" i="12"/>
  <c r="L87" i="13" s="1"/>
  <c r="AB87" i="12"/>
  <c r="K87" i="13" s="1"/>
  <c r="AA87" i="12"/>
  <c r="J87" i="13" s="1"/>
  <c r="Z87" i="12"/>
  <c r="I87" i="13" s="1"/>
  <c r="Y87" i="12"/>
  <c r="H87" i="13" s="1"/>
  <c r="X87" i="12"/>
  <c r="G87" i="13" s="1"/>
  <c r="W87" i="12"/>
  <c r="F87" i="13" s="1"/>
  <c r="V87" i="12"/>
  <c r="E87" i="13" s="1"/>
  <c r="U87" i="12"/>
  <c r="D87" i="13" s="1"/>
  <c r="AG86" i="12"/>
  <c r="P86" i="13" s="1"/>
  <c r="AF86" i="12"/>
  <c r="O86" i="13" s="1"/>
  <c r="AE86" i="12"/>
  <c r="N86" i="13" s="1"/>
  <c r="AD86" i="12"/>
  <c r="M86" i="13" s="1"/>
  <c r="AC86" i="12"/>
  <c r="L86" i="13" s="1"/>
  <c r="AB86" i="12"/>
  <c r="K86" i="13" s="1"/>
  <c r="AA86" i="12"/>
  <c r="J86" i="13" s="1"/>
  <c r="Z86" i="12"/>
  <c r="I86" i="13" s="1"/>
  <c r="Y86" i="12"/>
  <c r="H86" i="13" s="1"/>
  <c r="X86" i="12"/>
  <c r="G86" i="13" s="1"/>
  <c r="W86" i="12"/>
  <c r="F86" i="13" s="1"/>
  <c r="V86" i="12"/>
  <c r="E86" i="13" s="1"/>
  <c r="U86" i="12"/>
  <c r="D86" i="13" s="1"/>
  <c r="AG85" i="12"/>
  <c r="P85" i="13" s="1"/>
  <c r="AF85" i="12"/>
  <c r="O85" i="13" s="1"/>
  <c r="AE85" i="12"/>
  <c r="N85" i="13" s="1"/>
  <c r="AD85" i="12"/>
  <c r="M85" i="13" s="1"/>
  <c r="AC85" i="12"/>
  <c r="L85" i="13" s="1"/>
  <c r="AB85" i="12"/>
  <c r="K85" i="13" s="1"/>
  <c r="AA85" i="12"/>
  <c r="J85" i="13" s="1"/>
  <c r="Z85" i="12"/>
  <c r="I85" i="13" s="1"/>
  <c r="Y85" i="12"/>
  <c r="H85" i="13" s="1"/>
  <c r="X85" i="12"/>
  <c r="G85" i="13" s="1"/>
  <c r="W85" i="12"/>
  <c r="F85" i="13" s="1"/>
  <c r="V85" i="12"/>
  <c r="E85" i="13" s="1"/>
  <c r="U85" i="12"/>
  <c r="D85" i="13" s="1"/>
  <c r="AG84" i="12"/>
  <c r="P84" i="13" s="1"/>
  <c r="AF84" i="12"/>
  <c r="O84" i="13" s="1"/>
  <c r="AE84" i="12"/>
  <c r="N84" i="13" s="1"/>
  <c r="AD84" i="12"/>
  <c r="M84" i="13" s="1"/>
  <c r="AC84" i="12"/>
  <c r="L84" i="13" s="1"/>
  <c r="AB84" i="12"/>
  <c r="K84" i="13" s="1"/>
  <c r="AA84" i="12"/>
  <c r="J84" i="13" s="1"/>
  <c r="Z84" i="12"/>
  <c r="I84" i="13" s="1"/>
  <c r="Y84" i="12"/>
  <c r="H84" i="13" s="1"/>
  <c r="X84" i="12"/>
  <c r="G84" i="13" s="1"/>
  <c r="W84" i="12"/>
  <c r="F84" i="13" s="1"/>
  <c r="V84" i="12"/>
  <c r="E84" i="13" s="1"/>
  <c r="U84" i="12"/>
  <c r="D84" i="13" s="1"/>
  <c r="AG83" i="12"/>
  <c r="P83" i="13" s="1"/>
  <c r="AF83" i="12"/>
  <c r="O83" i="13" s="1"/>
  <c r="AE83" i="12"/>
  <c r="N83" i="13" s="1"/>
  <c r="AD83" i="12"/>
  <c r="M83" i="13" s="1"/>
  <c r="AC83" i="12"/>
  <c r="L83" i="13" s="1"/>
  <c r="AB83" i="12"/>
  <c r="K83" i="13" s="1"/>
  <c r="AA83" i="12"/>
  <c r="J83" i="13" s="1"/>
  <c r="Z83" i="12"/>
  <c r="I83" i="13" s="1"/>
  <c r="Y83" i="12"/>
  <c r="H83" i="13" s="1"/>
  <c r="X83" i="12"/>
  <c r="G83" i="13" s="1"/>
  <c r="W83" i="12"/>
  <c r="F83" i="13" s="1"/>
  <c r="V83" i="12"/>
  <c r="E83" i="13" s="1"/>
  <c r="U83" i="12"/>
  <c r="D83" i="13" s="1"/>
  <c r="AG82" i="12"/>
  <c r="P82" i="13" s="1"/>
  <c r="AF82" i="12"/>
  <c r="O82" i="13" s="1"/>
  <c r="AE82" i="12"/>
  <c r="N82" i="13" s="1"/>
  <c r="AD82" i="12"/>
  <c r="M82" i="13" s="1"/>
  <c r="AC82" i="12"/>
  <c r="L82" i="13" s="1"/>
  <c r="AB82" i="12"/>
  <c r="K82" i="13" s="1"/>
  <c r="AA82" i="12"/>
  <c r="J82" i="13" s="1"/>
  <c r="Z82" i="12"/>
  <c r="I82" i="13" s="1"/>
  <c r="Y82" i="12"/>
  <c r="H82" i="13" s="1"/>
  <c r="X82" i="12"/>
  <c r="G82" i="13" s="1"/>
  <c r="W82" i="12"/>
  <c r="F82" i="13" s="1"/>
  <c r="V82" i="12"/>
  <c r="E82" i="13" s="1"/>
  <c r="U82" i="12"/>
  <c r="D82" i="13" s="1"/>
  <c r="AG81" i="12"/>
  <c r="P81" i="13" s="1"/>
  <c r="AF81" i="12"/>
  <c r="O81" i="13" s="1"/>
  <c r="AE81" i="12"/>
  <c r="N81" i="13" s="1"/>
  <c r="AD81" i="12"/>
  <c r="M81" i="13" s="1"/>
  <c r="AC81" i="12"/>
  <c r="L81" i="13" s="1"/>
  <c r="AB81" i="12"/>
  <c r="K81" i="13" s="1"/>
  <c r="AA81" i="12"/>
  <c r="J81" i="13" s="1"/>
  <c r="Z81" i="12"/>
  <c r="I81" i="13" s="1"/>
  <c r="Y81" i="12"/>
  <c r="H81" i="13" s="1"/>
  <c r="X81" i="12"/>
  <c r="G81" i="13" s="1"/>
  <c r="W81" i="12"/>
  <c r="F81" i="13" s="1"/>
  <c r="V81" i="12"/>
  <c r="E81" i="13" s="1"/>
  <c r="U81" i="12"/>
  <c r="D81" i="13" s="1"/>
  <c r="AG80" i="12"/>
  <c r="P80" i="13" s="1"/>
  <c r="AF80" i="12"/>
  <c r="O80" i="13" s="1"/>
  <c r="AE80" i="12"/>
  <c r="N80" i="13" s="1"/>
  <c r="AD80" i="12"/>
  <c r="M80" i="13" s="1"/>
  <c r="AC80" i="12"/>
  <c r="L80" i="13" s="1"/>
  <c r="AB80" i="12"/>
  <c r="K80" i="13" s="1"/>
  <c r="AA80" i="12"/>
  <c r="J80" i="13" s="1"/>
  <c r="Z80" i="12"/>
  <c r="I80" i="13" s="1"/>
  <c r="Y80" i="12"/>
  <c r="H80" i="13" s="1"/>
  <c r="X80" i="12"/>
  <c r="G80" i="13" s="1"/>
  <c r="W80" i="12"/>
  <c r="F80" i="13" s="1"/>
  <c r="V80" i="12"/>
  <c r="E80" i="13" s="1"/>
  <c r="U80" i="12"/>
  <c r="D80" i="13" s="1"/>
  <c r="AG79" i="12"/>
  <c r="P79" i="13" s="1"/>
  <c r="AF79" i="12"/>
  <c r="O79" i="13" s="1"/>
  <c r="AE79" i="12"/>
  <c r="N79" i="13" s="1"/>
  <c r="AD79" i="12"/>
  <c r="M79" i="13" s="1"/>
  <c r="AC79" i="12"/>
  <c r="L79" i="13" s="1"/>
  <c r="AB79" i="12"/>
  <c r="K79" i="13" s="1"/>
  <c r="AA79" i="12"/>
  <c r="J79" i="13" s="1"/>
  <c r="Z79" i="12"/>
  <c r="I79" i="13" s="1"/>
  <c r="Y79" i="12"/>
  <c r="H79" i="13" s="1"/>
  <c r="X79" i="12"/>
  <c r="G79" i="13" s="1"/>
  <c r="W79" i="12"/>
  <c r="F79" i="13" s="1"/>
  <c r="V79" i="12"/>
  <c r="E79" i="13" s="1"/>
  <c r="U79" i="12"/>
  <c r="D79" i="13" s="1"/>
  <c r="AG78" i="12"/>
  <c r="P78" i="13" s="1"/>
  <c r="AF78" i="12"/>
  <c r="O78" i="13" s="1"/>
  <c r="AE78" i="12"/>
  <c r="N78" i="13" s="1"/>
  <c r="AD78" i="12"/>
  <c r="M78" i="13" s="1"/>
  <c r="AC78" i="12"/>
  <c r="L78" i="13" s="1"/>
  <c r="AB78" i="12"/>
  <c r="K78" i="13" s="1"/>
  <c r="AA78" i="12"/>
  <c r="J78" i="13" s="1"/>
  <c r="Z78" i="12"/>
  <c r="I78" i="13" s="1"/>
  <c r="Y78" i="12"/>
  <c r="H78" i="13" s="1"/>
  <c r="X78" i="12"/>
  <c r="G78" i="13" s="1"/>
  <c r="W78" i="12"/>
  <c r="F78" i="13" s="1"/>
  <c r="V78" i="12"/>
  <c r="E78" i="13" s="1"/>
  <c r="U78" i="12"/>
  <c r="D78" i="13" s="1"/>
  <c r="AG77" i="12"/>
  <c r="P77" i="13" s="1"/>
  <c r="AF77" i="12"/>
  <c r="O77" i="13" s="1"/>
  <c r="AE77" i="12"/>
  <c r="N77" i="13" s="1"/>
  <c r="AD77" i="12"/>
  <c r="M77" i="13" s="1"/>
  <c r="AC77" i="12"/>
  <c r="L77" i="13" s="1"/>
  <c r="AB77" i="12"/>
  <c r="K77" i="13" s="1"/>
  <c r="AA77" i="12"/>
  <c r="J77" i="13" s="1"/>
  <c r="Z77" i="12"/>
  <c r="I77" i="13" s="1"/>
  <c r="Y77" i="12"/>
  <c r="H77" i="13" s="1"/>
  <c r="X77" i="12"/>
  <c r="G77" i="13" s="1"/>
  <c r="W77" i="12"/>
  <c r="F77" i="13" s="1"/>
  <c r="V77" i="12"/>
  <c r="E77" i="13" s="1"/>
  <c r="U77" i="12"/>
  <c r="D77" i="13" s="1"/>
  <c r="AG76" i="12"/>
  <c r="P76" i="13" s="1"/>
  <c r="AF76" i="12"/>
  <c r="O76" i="13" s="1"/>
  <c r="AE76" i="12"/>
  <c r="N76" i="13" s="1"/>
  <c r="AD76" i="12"/>
  <c r="M76" i="13" s="1"/>
  <c r="AC76" i="12"/>
  <c r="L76" i="13" s="1"/>
  <c r="AB76" i="12"/>
  <c r="K76" i="13" s="1"/>
  <c r="AA76" i="12"/>
  <c r="J76" i="13" s="1"/>
  <c r="Z76" i="12"/>
  <c r="I76" i="13" s="1"/>
  <c r="Y76" i="12"/>
  <c r="H76" i="13" s="1"/>
  <c r="X76" i="12"/>
  <c r="G76" i="13" s="1"/>
  <c r="W76" i="12"/>
  <c r="F76" i="13" s="1"/>
  <c r="V76" i="12"/>
  <c r="E76" i="13" s="1"/>
  <c r="U76" i="12"/>
  <c r="D76" i="13" s="1"/>
  <c r="AG75" i="12"/>
  <c r="P75" i="13" s="1"/>
  <c r="AF75" i="12"/>
  <c r="O75" i="13" s="1"/>
  <c r="AE75" i="12"/>
  <c r="N75" i="13" s="1"/>
  <c r="AD75" i="12"/>
  <c r="M75" i="13" s="1"/>
  <c r="AC75" i="12"/>
  <c r="L75" i="13" s="1"/>
  <c r="AB75" i="12"/>
  <c r="K75" i="13" s="1"/>
  <c r="AA75" i="12"/>
  <c r="J75" i="13" s="1"/>
  <c r="Z75" i="12"/>
  <c r="I75" i="13" s="1"/>
  <c r="Y75" i="12"/>
  <c r="H75" i="13" s="1"/>
  <c r="X75" i="12"/>
  <c r="G75" i="13" s="1"/>
  <c r="W75" i="12"/>
  <c r="F75" i="13" s="1"/>
  <c r="V75" i="12"/>
  <c r="E75" i="13" s="1"/>
  <c r="U75" i="12"/>
  <c r="D75" i="13" s="1"/>
  <c r="AG74" i="12"/>
  <c r="P74" i="13" s="1"/>
  <c r="AF74" i="12"/>
  <c r="O74" i="13" s="1"/>
  <c r="AE74" i="12"/>
  <c r="N74" i="13" s="1"/>
  <c r="AD74" i="12"/>
  <c r="M74" i="13" s="1"/>
  <c r="AC74" i="12"/>
  <c r="L74" i="13" s="1"/>
  <c r="AB74" i="12"/>
  <c r="K74" i="13" s="1"/>
  <c r="AA74" i="12"/>
  <c r="J74" i="13" s="1"/>
  <c r="Z74" i="12"/>
  <c r="I74" i="13" s="1"/>
  <c r="Y74" i="12"/>
  <c r="H74" i="13" s="1"/>
  <c r="X74" i="12"/>
  <c r="G74" i="13" s="1"/>
  <c r="W74" i="12"/>
  <c r="F74" i="13" s="1"/>
  <c r="V74" i="12"/>
  <c r="E74" i="13" s="1"/>
  <c r="U74" i="12"/>
  <c r="D74" i="13" s="1"/>
  <c r="AG73" i="12"/>
  <c r="P73" i="13" s="1"/>
  <c r="AF73" i="12"/>
  <c r="O73" i="13" s="1"/>
  <c r="AE73" i="12"/>
  <c r="N73" i="13" s="1"/>
  <c r="AD73" i="12"/>
  <c r="M73" i="13" s="1"/>
  <c r="AC73" i="12"/>
  <c r="L73" i="13" s="1"/>
  <c r="AB73" i="12"/>
  <c r="K73" i="13" s="1"/>
  <c r="AA73" i="12"/>
  <c r="J73" i="13" s="1"/>
  <c r="Z73" i="12"/>
  <c r="I73" i="13" s="1"/>
  <c r="Y73" i="12"/>
  <c r="H73" i="13" s="1"/>
  <c r="X73" i="12"/>
  <c r="G73" i="13" s="1"/>
  <c r="W73" i="12"/>
  <c r="F73" i="13" s="1"/>
  <c r="V73" i="12"/>
  <c r="E73" i="13" s="1"/>
  <c r="U73" i="12"/>
  <c r="D73" i="13" s="1"/>
  <c r="AG72" i="12"/>
  <c r="P72" i="13" s="1"/>
  <c r="AF72" i="12"/>
  <c r="O72" i="13" s="1"/>
  <c r="AE72" i="12"/>
  <c r="N72" i="13" s="1"/>
  <c r="AD72" i="12"/>
  <c r="M72" i="13" s="1"/>
  <c r="AC72" i="12"/>
  <c r="L72" i="13" s="1"/>
  <c r="AB72" i="12"/>
  <c r="K72" i="13" s="1"/>
  <c r="AA72" i="12"/>
  <c r="J72" i="13" s="1"/>
  <c r="Z72" i="12"/>
  <c r="I72" i="13" s="1"/>
  <c r="Y72" i="12"/>
  <c r="H72" i="13" s="1"/>
  <c r="X72" i="12"/>
  <c r="G72" i="13" s="1"/>
  <c r="W72" i="12"/>
  <c r="F72" i="13" s="1"/>
  <c r="V72" i="12"/>
  <c r="E72" i="13" s="1"/>
  <c r="U72" i="12"/>
  <c r="D72" i="13" s="1"/>
  <c r="AG71" i="12"/>
  <c r="P71" i="13" s="1"/>
  <c r="AF71" i="12"/>
  <c r="O71" i="13" s="1"/>
  <c r="AE71" i="12"/>
  <c r="N71" i="13" s="1"/>
  <c r="AD71" i="12"/>
  <c r="M71" i="13" s="1"/>
  <c r="AC71" i="12"/>
  <c r="L71" i="13" s="1"/>
  <c r="AB71" i="12"/>
  <c r="K71" i="13" s="1"/>
  <c r="AA71" i="12"/>
  <c r="J71" i="13" s="1"/>
  <c r="Z71" i="12"/>
  <c r="I71" i="13" s="1"/>
  <c r="Y71" i="12"/>
  <c r="H71" i="13" s="1"/>
  <c r="X71" i="12"/>
  <c r="G71" i="13" s="1"/>
  <c r="W71" i="12"/>
  <c r="F71" i="13" s="1"/>
  <c r="V71" i="12"/>
  <c r="E71" i="13" s="1"/>
  <c r="U71" i="12"/>
  <c r="D71" i="13" s="1"/>
  <c r="AG70" i="12"/>
  <c r="P70" i="13" s="1"/>
  <c r="AF70" i="12"/>
  <c r="O70" i="13" s="1"/>
  <c r="AE70" i="12"/>
  <c r="N70" i="13" s="1"/>
  <c r="AD70" i="12"/>
  <c r="M70" i="13" s="1"/>
  <c r="AC70" i="12"/>
  <c r="L70" i="13" s="1"/>
  <c r="AB70" i="12"/>
  <c r="K70" i="13" s="1"/>
  <c r="AA70" i="12"/>
  <c r="J70" i="13" s="1"/>
  <c r="Z70" i="12"/>
  <c r="I70" i="13" s="1"/>
  <c r="Y70" i="12"/>
  <c r="H70" i="13" s="1"/>
  <c r="X70" i="12"/>
  <c r="G70" i="13" s="1"/>
  <c r="W70" i="12"/>
  <c r="F70" i="13" s="1"/>
  <c r="V70" i="12"/>
  <c r="E70" i="13" s="1"/>
  <c r="U70" i="12"/>
  <c r="D70" i="13" s="1"/>
  <c r="AG69" i="12"/>
  <c r="P69" i="13" s="1"/>
  <c r="AF69" i="12"/>
  <c r="O69" i="13" s="1"/>
  <c r="AE69" i="12"/>
  <c r="N69" i="13" s="1"/>
  <c r="AD69" i="12"/>
  <c r="M69" i="13" s="1"/>
  <c r="AC69" i="12"/>
  <c r="L69" i="13" s="1"/>
  <c r="AB69" i="12"/>
  <c r="K69" i="13" s="1"/>
  <c r="AA69" i="12"/>
  <c r="J69" i="13" s="1"/>
  <c r="Z69" i="12"/>
  <c r="I69" i="13" s="1"/>
  <c r="Y69" i="12"/>
  <c r="H69" i="13" s="1"/>
  <c r="X69" i="12"/>
  <c r="G69" i="13" s="1"/>
  <c r="W69" i="12"/>
  <c r="F69" i="13" s="1"/>
  <c r="V69" i="12"/>
  <c r="E69" i="13" s="1"/>
  <c r="U69" i="12"/>
  <c r="D69" i="13" s="1"/>
  <c r="AG68" i="12"/>
  <c r="P68" i="13" s="1"/>
  <c r="AF68" i="12"/>
  <c r="O68" i="13" s="1"/>
  <c r="AE68" i="12"/>
  <c r="N68" i="13" s="1"/>
  <c r="AD68" i="12"/>
  <c r="M68" i="13" s="1"/>
  <c r="AC68" i="12"/>
  <c r="L68" i="13" s="1"/>
  <c r="AB68" i="12"/>
  <c r="K68" i="13" s="1"/>
  <c r="AA68" i="12"/>
  <c r="J68" i="13" s="1"/>
  <c r="Z68" i="12"/>
  <c r="I68" i="13" s="1"/>
  <c r="Y68" i="12"/>
  <c r="H68" i="13" s="1"/>
  <c r="X68" i="12"/>
  <c r="G68" i="13" s="1"/>
  <c r="W68" i="12"/>
  <c r="F68" i="13" s="1"/>
  <c r="V68" i="12"/>
  <c r="E68" i="13" s="1"/>
  <c r="U68" i="12"/>
  <c r="D68" i="13" s="1"/>
  <c r="AG67" i="12"/>
  <c r="P67" i="13" s="1"/>
  <c r="AF67" i="12"/>
  <c r="O67" i="13" s="1"/>
  <c r="AE67" i="12"/>
  <c r="N67" i="13" s="1"/>
  <c r="AD67" i="12"/>
  <c r="M67" i="13" s="1"/>
  <c r="AC67" i="12"/>
  <c r="L67" i="13" s="1"/>
  <c r="AB67" i="12"/>
  <c r="K67" i="13" s="1"/>
  <c r="AA67" i="12"/>
  <c r="J67" i="13" s="1"/>
  <c r="Z67" i="12"/>
  <c r="I67" i="13" s="1"/>
  <c r="Y67" i="12"/>
  <c r="H67" i="13" s="1"/>
  <c r="X67" i="12"/>
  <c r="G67" i="13" s="1"/>
  <c r="W67" i="12"/>
  <c r="F67" i="13" s="1"/>
  <c r="V67" i="12"/>
  <c r="E67" i="13" s="1"/>
  <c r="U67" i="12"/>
  <c r="D67" i="13" s="1"/>
  <c r="AG66" i="12"/>
  <c r="P66" i="13" s="1"/>
  <c r="AF66" i="12"/>
  <c r="O66" i="13" s="1"/>
  <c r="AE66" i="12"/>
  <c r="N66" i="13" s="1"/>
  <c r="AD66" i="12"/>
  <c r="M66" i="13" s="1"/>
  <c r="AC66" i="12"/>
  <c r="L66" i="13" s="1"/>
  <c r="AB66" i="12"/>
  <c r="K66" i="13" s="1"/>
  <c r="AA66" i="12"/>
  <c r="J66" i="13" s="1"/>
  <c r="Z66" i="12"/>
  <c r="I66" i="13" s="1"/>
  <c r="Y66" i="12"/>
  <c r="H66" i="13" s="1"/>
  <c r="X66" i="12"/>
  <c r="G66" i="13" s="1"/>
  <c r="W66" i="12"/>
  <c r="F66" i="13" s="1"/>
  <c r="V66" i="12"/>
  <c r="E66" i="13" s="1"/>
  <c r="U66" i="12"/>
  <c r="D66" i="13" s="1"/>
  <c r="AG65" i="12"/>
  <c r="P65" i="13" s="1"/>
  <c r="AF65" i="12"/>
  <c r="O65" i="13" s="1"/>
  <c r="AE65" i="12"/>
  <c r="N65" i="13" s="1"/>
  <c r="AD65" i="12"/>
  <c r="M65" i="13" s="1"/>
  <c r="AC65" i="12"/>
  <c r="L65" i="13" s="1"/>
  <c r="AB65" i="12"/>
  <c r="K65" i="13" s="1"/>
  <c r="AA65" i="12"/>
  <c r="J65" i="13" s="1"/>
  <c r="Z65" i="12"/>
  <c r="I65" i="13" s="1"/>
  <c r="Y65" i="12"/>
  <c r="H65" i="13" s="1"/>
  <c r="X65" i="12"/>
  <c r="G65" i="13" s="1"/>
  <c r="W65" i="12"/>
  <c r="F65" i="13" s="1"/>
  <c r="V65" i="12"/>
  <c r="E65" i="13" s="1"/>
  <c r="U65" i="12"/>
  <c r="D65" i="13" s="1"/>
  <c r="AG64" i="12"/>
  <c r="P64" i="13" s="1"/>
  <c r="AF64" i="12"/>
  <c r="O64" i="13" s="1"/>
  <c r="AE64" i="12"/>
  <c r="N64" i="13" s="1"/>
  <c r="AD64" i="12"/>
  <c r="M64" i="13" s="1"/>
  <c r="AC64" i="12"/>
  <c r="L64" i="13" s="1"/>
  <c r="AB64" i="12"/>
  <c r="K64" i="13" s="1"/>
  <c r="AA64" i="12"/>
  <c r="J64" i="13" s="1"/>
  <c r="Z64" i="12"/>
  <c r="I64" i="13" s="1"/>
  <c r="Y64" i="12"/>
  <c r="H64" i="13" s="1"/>
  <c r="X64" i="12"/>
  <c r="G64" i="13" s="1"/>
  <c r="W64" i="12"/>
  <c r="F64" i="13" s="1"/>
  <c r="V64" i="12"/>
  <c r="E64" i="13" s="1"/>
  <c r="U64" i="12"/>
  <c r="D64" i="13" s="1"/>
  <c r="V63" i="12"/>
  <c r="E63" i="13" s="1"/>
  <c r="W63" i="12"/>
  <c r="F63" i="13" s="1"/>
  <c r="X63" i="12"/>
  <c r="G63" i="13" s="1"/>
  <c r="Y63" i="12"/>
  <c r="H63" i="13" s="1"/>
  <c r="Z63" i="12"/>
  <c r="I63" i="13" s="1"/>
  <c r="AA63" i="12"/>
  <c r="J63" i="13" s="1"/>
  <c r="AB63" i="12"/>
  <c r="K63" i="13" s="1"/>
  <c r="AC63" i="12"/>
  <c r="L63" i="13" s="1"/>
  <c r="AD63" i="12"/>
  <c r="M63" i="13" s="1"/>
  <c r="AE63" i="12"/>
  <c r="N63" i="13" s="1"/>
  <c r="AF63" i="12"/>
  <c r="O63" i="13" s="1"/>
  <c r="AG63" i="12"/>
  <c r="P63" i="13" s="1"/>
  <c r="U63" i="12"/>
  <c r="D63" i="13" s="1"/>
  <c r="U3" i="12"/>
  <c r="V3" i="12"/>
  <c r="W3" i="12"/>
  <c r="X3" i="12"/>
  <c r="Y3" i="12"/>
  <c r="Z3" i="12"/>
  <c r="AA3" i="12"/>
  <c r="AB3" i="12"/>
  <c r="AC3" i="12"/>
  <c r="AD3" i="12"/>
  <c r="AE3" i="12"/>
  <c r="AF3" i="12"/>
  <c r="AG3" i="12"/>
  <c r="U4" i="12"/>
  <c r="V4" i="12"/>
  <c r="W4" i="12"/>
  <c r="X4" i="12"/>
  <c r="Y4" i="12"/>
  <c r="Z4" i="12"/>
  <c r="AA4" i="12"/>
  <c r="AB4" i="12"/>
  <c r="AC4" i="12"/>
  <c r="AD4" i="12"/>
  <c r="AE4" i="12"/>
  <c r="AF4" i="12"/>
  <c r="AG4" i="12"/>
  <c r="U5" i="12"/>
  <c r="V5" i="12"/>
  <c r="W5" i="12"/>
  <c r="X5" i="12"/>
  <c r="Y5" i="12"/>
  <c r="Z5" i="12"/>
  <c r="AA5" i="12"/>
  <c r="AB5" i="12"/>
  <c r="AC5" i="12"/>
  <c r="AD5" i="12"/>
  <c r="AE5" i="12"/>
  <c r="AF5" i="12"/>
  <c r="AG5" i="12"/>
  <c r="U6" i="12"/>
  <c r="V6" i="12"/>
  <c r="W6" i="12"/>
  <c r="X6" i="12"/>
  <c r="Y6" i="12"/>
  <c r="Z6" i="12"/>
  <c r="AA6" i="12"/>
  <c r="AB6" i="12"/>
  <c r="AC6" i="12"/>
  <c r="AD6" i="12"/>
  <c r="AE6" i="12"/>
  <c r="AF6" i="12"/>
  <c r="AG6" i="12"/>
  <c r="U7" i="12"/>
  <c r="V7" i="12"/>
  <c r="W7" i="12"/>
  <c r="X7" i="12"/>
  <c r="Y7" i="12"/>
  <c r="Z7" i="12"/>
  <c r="AA7" i="12"/>
  <c r="AB7" i="12"/>
  <c r="AC7" i="12"/>
  <c r="AD7" i="12"/>
  <c r="AE7" i="12"/>
  <c r="AF7" i="12"/>
  <c r="AG7" i="12"/>
  <c r="U8" i="12"/>
  <c r="V8" i="12"/>
  <c r="W8" i="12"/>
  <c r="X8" i="12"/>
  <c r="Y8" i="12"/>
  <c r="Z8" i="12"/>
  <c r="AA8" i="12"/>
  <c r="AB8" i="12"/>
  <c r="AC8" i="12"/>
  <c r="AD8" i="12"/>
  <c r="AE8" i="12"/>
  <c r="AF8" i="12"/>
  <c r="AG8" i="12"/>
  <c r="U9" i="12"/>
  <c r="V9" i="12"/>
  <c r="W9" i="12"/>
  <c r="X9" i="12"/>
  <c r="Y9" i="12"/>
  <c r="Z9" i="12"/>
  <c r="AA9" i="12"/>
  <c r="AB9" i="12"/>
  <c r="AC9" i="12"/>
  <c r="AD9" i="12"/>
  <c r="AE9" i="12"/>
  <c r="AF9" i="12"/>
  <c r="AG9" i="12"/>
  <c r="U10" i="12"/>
  <c r="V10" i="12"/>
  <c r="W10" i="12"/>
  <c r="X10" i="12"/>
  <c r="Y10" i="12"/>
  <c r="Z10" i="12"/>
  <c r="AA10" i="12"/>
  <c r="AB10" i="12"/>
  <c r="AC10" i="12"/>
  <c r="AD10" i="12"/>
  <c r="AE10" i="12"/>
  <c r="AF10" i="12"/>
  <c r="AG10" i="12"/>
  <c r="U11" i="12"/>
  <c r="V11" i="12"/>
  <c r="W11" i="12"/>
  <c r="X11" i="12"/>
  <c r="Y11" i="12"/>
  <c r="Z11" i="12"/>
  <c r="AA11" i="12"/>
  <c r="AB11" i="12"/>
  <c r="AC11" i="12"/>
  <c r="AD11" i="12"/>
  <c r="AE11" i="12"/>
  <c r="AF11" i="12"/>
  <c r="AG11" i="12"/>
  <c r="U12" i="12"/>
  <c r="V12" i="12"/>
  <c r="W12" i="12"/>
  <c r="X12" i="12"/>
  <c r="Y12" i="12"/>
  <c r="Z12" i="12"/>
  <c r="AA12" i="12"/>
  <c r="AB12" i="12"/>
  <c r="AC12" i="12"/>
  <c r="AD12" i="12"/>
  <c r="AE12" i="12"/>
  <c r="AF12" i="12"/>
  <c r="AG12" i="12"/>
  <c r="U13" i="12"/>
  <c r="V13" i="12"/>
  <c r="W13" i="12"/>
  <c r="X13" i="12"/>
  <c r="Y13" i="12"/>
  <c r="Z13" i="12"/>
  <c r="AA13" i="12"/>
  <c r="AB13" i="12"/>
  <c r="AC13" i="12"/>
  <c r="AD13" i="12"/>
  <c r="AE13" i="12"/>
  <c r="AF13" i="12"/>
  <c r="AG13" i="12"/>
  <c r="U14" i="12"/>
  <c r="V14" i="12"/>
  <c r="W14" i="12"/>
  <c r="X14" i="12"/>
  <c r="Y14" i="12"/>
  <c r="Z14" i="12"/>
  <c r="AA14" i="12"/>
  <c r="AB14" i="12"/>
  <c r="AC14" i="12"/>
  <c r="AD14" i="12"/>
  <c r="AE14" i="12"/>
  <c r="AF14" i="12"/>
  <c r="AG14" i="12"/>
  <c r="U15" i="12"/>
  <c r="V15" i="12"/>
  <c r="W15" i="12"/>
  <c r="X15" i="12"/>
  <c r="Y15" i="12"/>
  <c r="Z15" i="12"/>
  <c r="AA15" i="12"/>
  <c r="AB15" i="12"/>
  <c r="AC15" i="12"/>
  <c r="AD15" i="12"/>
  <c r="AE15" i="12"/>
  <c r="AF15" i="12"/>
  <c r="AG15" i="12"/>
  <c r="U16" i="12"/>
  <c r="V16" i="12"/>
  <c r="W16" i="12"/>
  <c r="X16" i="12"/>
  <c r="Y16" i="12"/>
  <c r="Z16" i="12"/>
  <c r="AA16" i="12"/>
  <c r="AB16" i="12"/>
  <c r="AC16" i="12"/>
  <c r="AD16" i="12"/>
  <c r="AE16" i="12"/>
  <c r="AF16" i="12"/>
  <c r="AG16" i="12"/>
  <c r="U17" i="12"/>
  <c r="V17" i="12"/>
  <c r="W17" i="12"/>
  <c r="X17" i="12"/>
  <c r="Y17" i="12"/>
  <c r="Z17" i="12"/>
  <c r="AA17" i="12"/>
  <c r="AB17" i="12"/>
  <c r="AC17" i="12"/>
  <c r="AD17" i="12"/>
  <c r="AE17" i="12"/>
  <c r="AF17" i="12"/>
  <c r="AG17" i="12"/>
  <c r="U18" i="12"/>
  <c r="V18" i="12"/>
  <c r="W18" i="12"/>
  <c r="X18" i="12"/>
  <c r="Y18" i="12"/>
  <c r="Z18" i="12"/>
  <c r="AA18" i="12"/>
  <c r="AB18" i="12"/>
  <c r="AC18" i="12"/>
  <c r="AD18" i="12"/>
  <c r="AE18" i="12"/>
  <c r="AF18" i="12"/>
  <c r="AG18" i="12"/>
  <c r="U19" i="12"/>
  <c r="V19" i="12"/>
  <c r="W19" i="12"/>
  <c r="X19" i="12"/>
  <c r="Y19" i="12"/>
  <c r="Z19" i="12"/>
  <c r="AA19" i="12"/>
  <c r="AB19" i="12"/>
  <c r="AC19" i="12"/>
  <c r="AD19" i="12"/>
  <c r="AE19" i="12"/>
  <c r="AF19" i="12"/>
  <c r="AG19" i="12"/>
  <c r="U20" i="12"/>
  <c r="V20" i="12"/>
  <c r="W20" i="12"/>
  <c r="X20" i="12"/>
  <c r="Y20" i="12"/>
  <c r="Z20" i="12"/>
  <c r="AA20" i="12"/>
  <c r="AB20" i="12"/>
  <c r="AC20" i="12"/>
  <c r="AD20" i="12"/>
  <c r="AE20" i="12"/>
  <c r="AF20" i="12"/>
  <c r="AG20" i="12"/>
  <c r="U21" i="12"/>
  <c r="V21" i="12"/>
  <c r="W21" i="12"/>
  <c r="X21" i="12"/>
  <c r="Y21" i="12"/>
  <c r="Z21" i="12"/>
  <c r="AA21" i="12"/>
  <c r="AB21" i="12"/>
  <c r="AC21" i="12"/>
  <c r="AD21" i="12"/>
  <c r="AE21" i="12"/>
  <c r="AF21" i="12"/>
  <c r="AG21" i="12"/>
  <c r="U22" i="12"/>
  <c r="V22" i="12"/>
  <c r="W22" i="12"/>
  <c r="X22" i="12"/>
  <c r="Y22" i="12"/>
  <c r="Z22" i="12"/>
  <c r="AA22" i="12"/>
  <c r="AB22" i="12"/>
  <c r="AC22" i="12"/>
  <c r="AD22" i="12"/>
  <c r="AE22" i="12"/>
  <c r="AF22" i="12"/>
  <c r="AG22" i="12"/>
  <c r="U23" i="12"/>
  <c r="V23" i="12"/>
  <c r="W23" i="12"/>
  <c r="X23" i="12"/>
  <c r="Y23" i="12"/>
  <c r="Z23" i="12"/>
  <c r="AA23" i="12"/>
  <c r="AB23" i="12"/>
  <c r="AC23" i="12"/>
  <c r="AD23" i="12"/>
  <c r="AE23" i="12"/>
  <c r="AF23" i="12"/>
  <c r="AG23" i="12"/>
  <c r="U24" i="12"/>
  <c r="V24" i="12"/>
  <c r="W24" i="12"/>
  <c r="X24" i="12"/>
  <c r="Y24" i="12"/>
  <c r="Z24" i="12"/>
  <c r="AA24" i="12"/>
  <c r="AB24" i="12"/>
  <c r="AC24" i="12"/>
  <c r="AD24" i="12"/>
  <c r="AE24" i="12"/>
  <c r="AF24" i="12"/>
  <c r="AG24" i="12"/>
  <c r="U25" i="12"/>
  <c r="V25" i="12"/>
  <c r="W25" i="12"/>
  <c r="X25" i="12"/>
  <c r="Y25" i="12"/>
  <c r="Z25" i="12"/>
  <c r="AA25" i="12"/>
  <c r="AB25" i="12"/>
  <c r="AC25" i="12"/>
  <c r="AD25" i="12"/>
  <c r="AE25" i="12"/>
  <c r="AF25" i="12"/>
  <c r="AG25" i="12"/>
  <c r="U26" i="12"/>
  <c r="V26" i="12"/>
  <c r="W26" i="12"/>
  <c r="X26" i="12"/>
  <c r="Y26" i="12"/>
  <c r="Z26" i="12"/>
  <c r="AA26" i="12"/>
  <c r="AB26" i="12"/>
  <c r="AC26" i="12"/>
  <c r="AD26" i="12"/>
  <c r="AE26" i="12"/>
  <c r="AF26" i="12"/>
  <c r="AG26" i="12"/>
  <c r="U27" i="12"/>
  <c r="V27" i="12"/>
  <c r="W27" i="12"/>
  <c r="X27" i="12"/>
  <c r="Y27" i="12"/>
  <c r="Z27" i="12"/>
  <c r="AA27" i="12"/>
  <c r="AB27" i="12"/>
  <c r="AC27" i="12"/>
  <c r="AD27" i="12"/>
  <c r="AE27" i="12"/>
  <c r="AF27" i="12"/>
  <c r="AG27" i="12"/>
  <c r="U28" i="12"/>
  <c r="V28" i="12"/>
  <c r="W28" i="12"/>
  <c r="X28" i="12"/>
  <c r="Y28" i="12"/>
  <c r="Z28" i="12"/>
  <c r="AA28" i="12"/>
  <c r="AB28" i="12"/>
  <c r="AC28" i="12"/>
  <c r="AD28" i="12"/>
  <c r="AE28" i="12"/>
  <c r="AF28" i="12"/>
  <c r="AG28" i="12"/>
  <c r="U29" i="12"/>
  <c r="V29" i="12"/>
  <c r="W29" i="12"/>
  <c r="X29" i="12"/>
  <c r="Y29" i="12"/>
  <c r="Z29" i="12"/>
  <c r="AA29" i="12"/>
  <c r="AB29" i="12"/>
  <c r="AC29" i="12"/>
  <c r="AD29" i="12"/>
  <c r="AE29" i="12"/>
  <c r="AF29" i="12"/>
  <c r="AG29" i="12"/>
  <c r="U30" i="12"/>
  <c r="V30" i="12"/>
  <c r="W30" i="12"/>
  <c r="X30" i="12"/>
  <c r="Y30" i="12"/>
  <c r="Z30" i="12"/>
  <c r="AA30" i="12"/>
  <c r="AB30" i="12"/>
  <c r="AC30" i="12"/>
  <c r="AD30" i="12"/>
  <c r="AE30" i="12"/>
  <c r="AF30" i="12"/>
  <c r="AG30" i="12"/>
  <c r="U31" i="12"/>
  <c r="V31" i="12"/>
  <c r="W31" i="12"/>
  <c r="X31" i="12"/>
  <c r="Y31" i="12"/>
  <c r="Z31" i="12"/>
  <c r="AA31" i="12"/>
  <c r="AB31" i="12"/>
  <c r="AC31" i="12"/>
  <c r="AD31" i="12"/>
  <c r="AE31" i="12"/>
  <c r="AF31" i="12"/>
  <c r="AG31" i="12"/>
  <c r="U32" i="12"/>
  <c r="V32" i="12"/>
  <c r="W32" i="12"/>
  <c r="X32" i="12"/>
  <c r="Y32" i="12"/>
  <c r="Z32" i="12"/>
  <c r="AA32" i="12"/>
  <c r="AB32" i="12"/>
  <c r="AC32" i="12"/>
  <c r="AD32" i="12"/>
  <c r="AE32" i="12"/>
  <c r="AF32" i="12"/>
  <c r="AG32" i="12"/>
  <c r="U33" i="12"/>
  <c r="V33" i="12"/>
  <c r="W33" i="12"/>
  <c r="X33" i="12"/>
  <c r="Y33" i="12"/>
  <c r="Z33" i="12"/>
  <c r="AA33" i="12"/>
  <c r="AB33" i="12"/>
  <c r="AC33" i="12"/>
  <c r="AD33" i="12"/>
  <c r="AE33" i="12"/>
  <c r="AF33" i="12"/>
  <c r="AG33" i="12"/>
  <c r="U34" i="12"/>
  <c r="V34" i="12"/>
  <c r="W34" i="12"/>
  <c r="X34" i="12"/>
  <c r="Y34" i="12"/>
  <c r="Z34" i="12"/>
  <c r="AA34" i="12"/>
  <c r="AB34" i="12"/>
  <c r="AC34" i="12"/>
  <c r="AD34" i="12"/>
  <c r="AE34" i="12"/>
  <c r="AF34" i="12"/>
  <c r="AG34" i="12"/>
  <c r="U35" i="12"/>
  <c r="V35" i="12"/>
  <c r="W35" i="12"/>
  <c r="X35" i="12"/>
  <c r="Y35" i="12"/>
  <c r="Z35" i="12"/>
  <c r="AA35" i="12"/>
  <c r="AB35" i="12"/>
  <c r="AC35" i="12"/>
  <c r="AD35" i="12"/>
  <c r="AE35" i="12"/>
  <c r="AF35" i="12"/>
  <c r="AG35" i="12"/>
  <c r="U36" i="12"/>
  <c r="V36" i="12"/>
  <c r="W36" i="12"/>
  <c r="X36" i="12"/>
  <c r="Y36" i="12"/>
  <c r="Z36" i="12"/>
  <c r="AA36" i="12"/>
  <c r="AB36" i="12"/>
  <c r="AC36" i="12"/>
  <c r="AD36" i="12"/>
  <c r="AE36" i="12"/>
  <c r="AF36" i="12"/>
  <c r="AG36" i="12"/>
  <c r="U37" i="12"/>
  <c r="V37" i="12"/>
  <c r="W37" i="12"/>
  <c r="X37" i="12"/>
  <c r="Y37" i="12"/>
  <c r="Z37" i="12"/>
  <c r="AA37" i="12"/>
  <c r="AB37" i="12"/>
  <c r="AC37" i="12"/>
  <c r="AD37" i="12"/>
  <c r="AE37" i="12"/>
  <c r="AF37" i="12"/>
  <c r="AG37" i="12"/>
  <c r="U38" i="12"/>
  <c r="V38" i="12"/>
  <c r="W38" i="12"/>
  <c r="X38" i="12"/>
  <c r="Y38" i="12"/>
  <c r="Z38" i="12"/>
  <c r="AA38" i="12"/>
  <c r="AB38" i="12"/>
  <c r="AC38" i="12"/>
  <c r="AD38" i="12"/>
  <c r="AE38" i="12"/>
  <c r="AF38" i="12"/>
  <c r="AG38" i="12"/>
  <c r="U39" i="12"/>
  <c r="V39" i="12"/>
  <c r="W39" i="12"/>
  <c r="X39" i="12"/>
  <c r="Y39" i="12"/>
  <c r="Z39" i="12"/>
  <c r="AA39" i="12"/>
  <c r="AB39" i="12"/>
  <c r="AC39" i="12"/>
  <c r="AD39" i="12"/>
  <c r="AE39" i="12"/>
  <c r="AF39" i="12"/>
  <c r="AG39" i="12"/>
  <c r="U40" i="12"/>
  <c r="V40" i="12"/>
  <c r="W40" i="12"/>
  <c r="X40" i="12"/>
  <c r="Y40" i="12"/>
  <c r="Z40" i="12"/>
  <c r="AA40" i="12"/>
  <c r="AB40" i="12"/>
  <c r="AC40" i="12"/>
  <c r="AD40" i="12"/>
  <c r="AE40" i="12"/>
  <c r="AF40" i="12"/>
  <c r="AG40" i="12"/>
  <c r="U41" i="12"/>
  <c r="V41" i="12"/>
  <c r="W41" i="12"/>
  <c r="X41" i="12"/>
  <c r="Y41" i="12"/>
  <c r="Z41" i="12"/>
  <c r="AA41" i="12"/>
  <c r="AB41" i="12"/>
  <c r="AC41" i="12"/>
  <c r="AD41" i="12"/>
  <c r="AE41" i="12"/>
  <c r="AF41" i="12"/>
  <c r="AG41" i="12"/>
  <c r="U42" i="12"/>
  <c r="V42" i="12"/>
  <c r="W42" i="12"/>
  <c r="X42" i="12"/>
  <c r="Y42" i="12"/>
  <c r="Z42" i="12"/>
  <c r="AA42" i="12"/>
  <c r="AB42" i="12"/>
  <c r="AC42" i="12"/>
  <c r="AD42" i="12"/>
  <c r="AE42" i="12"/>
  <c r="AF42" i="12"/>
  <c r="AG42" i="12"/>
  <c r="U43" i="12"/>
  <c r="V43" i="12"/>
  <c r="W43" i="12"/>
  <c r="X43" i="12"/>
  <c r="Y43" i="12"/>
  <c r="Z43" i="12"/>
  <c r="AA43" i="12"/>
  <c r="AB43" i="12"/>
  <c r="AC43" i="12"/>
  <c r="AD43" i="12"/>
  <c r="AE43" i="12"/>
  <c r="AF43" i="12"/>
  <c r="AG43" i="12"/>
  <c r="U44" i="12"/>
  <c r="V44" i="12"/>
  <c r="W44" i="12"/>
  <c r="X44" i="12"/>
  <c r="Y44" i="12"/>
  <c r="Z44" i="12"/>
  <c r="AA44" i="12"/>
  <c r="AB44" i="12"/>
  <c r="AC44" i="12"/>
  <c r="AD44" i="12"/>
  <c r="AE44" i="12"/>
  <c r="AF44" i="12"/>
  <c r="AG44" i="12"/>
  <c r="U45" i="12"/>
  <c r="V45" i="12"/>
  <c r="W45" i="12"/>
  <c r="X45" i="12"/>
  <c r="Y45" i="12"/>
  <c r="Z45" i="12"/>
  <c r="AA45" i="12"/>
  <c r="AB45" i="12"/>
  <c r="AC45" i="12"/>
  <c r="AD45" i="12"/>
  <c r="AE45" i="12"/>
  <c r="AF45" i="12"/>
  <c r="AG45" i="12"/>
  <c r="U46" i="12"/>
  <c r="V46" i="12"/>
  <c r="W46" i="12"/>
  <c r="X46" i="12"/>
  <c r="Y46" i="12"/>
  <c r="Z46" i="12"/>
  <c r="AA46" i="12"/>
  <c r="AB46" i="12"/>
  <c r="AC46" i="12"/>
  <c r="AD46" i="12"/>
  <c r="AE46" i="12"/>
  <c r="AF46" i="12"/>
  <c r="AG46" i="12"/>
  <c r="U47" i="12"/>
  <c r="V47" i="12"/>
  <c r="W47" i="12"/>
  <c r="X47" i="12"/>
  <c r="Y47" i="12"/>
  <c r="Z47" i="12"/>
  <c r="AA47" i="12"/>
  <c r="AB47" i="12"/>
  <c r="AC47" i="12"/>
  <c r="AD47" i="12"/>
  <c r="AE47" i="12"/>
  <c r="AF47" i="12"/>
  <c r="AG47" i="12"/>
  <c r="U48" i="12"/>
  <c r="V48" i="12"/>
  <c r="W48" i="12"/>
  <c r="X48" i="12"/>
  <c r="Y48" i="12"/>
  <c r="Z48" i="12"/>
  <c r="AA48" i="12"/>
  <c r="AB48" i="12"/>
  <c r="AC48" i="12"/>
  <c r="AD48" i="12"/>
  <c r="AE48" i="12"/>
  <c r="AF48" i="12"/>
  <c r="AG48" i="12"/>
  <c r="U49" i="12"/>
  <c r="V49" i="12"/>
  <c r="W49" i="12"/>
  <c r="X49" i="12"/>
  <c r="Y49" i="12"/>
  <c r="Z49" i="12"/>
  <c r="AA49" i="12"/>
  <c r="AB49" i="12"/>
  <c r="AC49" i="12"/>
  <c r="AD49" i="12"/>
  <c r="AE49" i="12"/>
  <c r="AF49" i="12"/>
  <c r="AG49" i="12"/>
  <c r="U50" i="12"/>
  <c r="V50" i="12"/>
  <c r="W50" i="12"/>
  <c r="X50" i="12"/>
  <c r="Y50" i="12"/>
  <c r="Z50" i="12"/>
  <c r="AA50" i="12"/>
  <c r="AB50" i="12"/>
  <c r="AC50" i="12"/>
  <c r="AD50" i="12"/>
  <c r="AE50" i="12"/>
  <c r="AF50" i="12"/>
  <c r="AG50" i="12"/>
  <c r="U51" i="12"/>
  <c r="V51" i="12"/>
  <c r="W51" i="12"/>
  <c r="X51" i="12"/>
  <c r="Y51" i="12"/>
  <c r="Z51" i="12"/>
  <c r="AA51" i="12"/>
  <c r="AB51" i="12"/>
  <c r="AC51" i="12"/>
  <c r="AD51" i="12"/>
  <c r="AE51" i="12"/>
  <c r="AF51" i="12"/>
  <c r="AG51" i="12"/>
  <c r="U52" i="12"/>
  <c r="V52" i="12"/>
  <c r="W52" i="12"/>
  <c r="X52" i="12"/>
  <c r="Y52" i="12"/>
  <c r="Z52" i="12"/>
  <c r="AA52" i="12"/>
  <c r="AB52" i="12"/>
  <c r="AC52" i="12"/>
  <c r="AD52" i="12"/>
  <c r="AE52" i="12"/>
  <c r="AF52" i="12"/>
  <c r="AG52" i="12"/>
  <c r="U53" i="12"/>
  <c r="V53" i="12"/>
  <c r="W53" i="12"/>
  <c r="X53" i="12"/>
  <c r="Y53" i="12"/>
  <c r="Z53" i="12"/>
  <c r="AA53" i="12"/>
  <c r="AB53" i="12"/>
  <c r="AC53" i="12"/>
  <c r="AD53" i="12"/>
  <c r="AE53" i="12"/>
  <c r="AF53" i="12"/>
  <c r="AG53" i="12"/>
  <c r="U54" i="12"/>
  <c r="V54" i="12"/>
  <c r="W54" i="12"/>
  <c r="X54" i="12"/>
  <c r="Y54" i="12"/>
  <c r="Z54" i="12"/>
  <c r="AA54" i="12"/>
  <c r="AB54" i="12"/>
  <c r="AC54" i="12"/>
  <c r="AD54" i="12"/>
  <c r="AE54" i="12"/>
  <c r="AF54" i="12"/>
  <c r="AG54" i="12"/>
  <c r="U55" i="12"/>
  <c r="V55" i="12"/>
  <c r="W55" i="12"/>
  <c r="X55" i="12"/>
  <c r="Y55" i="12"/>
  <c r="Z55" i="12"/>
  <c r="AA55" i="12"/>
  <c r="AB55" i="12"/>
  <c r="AC55" i="12"/>
  <c r="AD55" i="12"/>
  <c r="AE55" i="12"/>
  <c r="AF55" i="12"/>
  <c r="AG55" i="12"/>
  <c r="U56" i="12"/>
  <c r="V56" i="12"/>
  <c r="W56" i="12"/>
  <c r="X56" i="12"/>
  <c r="Y56" i="12"/>
  <c r="Z56" i="12"/>
  <c r="AA56" i="12"/>
  <c r="AB56" i="12"/>
  <c r="AC56" i="12"/>
  <c r="AD56" i="12"/>
  <c r="AE56" i="12"/>
  <c r="AF56" i="12"/>
  <c r="AG56" i="12"/>
  <c r="U57" i="12"/>
  <c r="V57" i="12"/>
  <c r="W57" i="12"/>
  <c r="X57" i="12"/>
  <c r="Y57" i="12"/>
  <c r="Z57" i="12"/>
  <c r="AA57" i="12"/>
  <c r="AB57" i="12"/>
  <c r="AC57" i="12"/>
  <c r="AD57" i="12"/>
  <c r="AE57" i="12"/>
  <c r="AF57" i="12"/>
  <c r="AG57" i="12"/>
  <c r="U58" i="12"/>
  <c r="V58" i="12"/>
  <c r="W58" i="12"/>
  <c r="X58" i="12"/>
  <c r="Y58" i="12"/>
  <c r="Z58" i="12"/>
  <c r="AA58" i="12"/>
  <c r="AB58" i="12"/>
  <c r="AC58" i="12"/>
  <c r="AD58" i="12"/>
  <c r="AE58" i="12"/>
  <c r="AF58" i="12"/>
  <c r="AG58" i="12"/>
  <c r="U59" i="12"/>
  <c r="V59" i="12"/>
  <c r="W59" i="12"/>
  <c r="X59" i="12"/>
  <c r="Y59" i="12"/>
  <c r="Z59" i="12"/>
  <c r="AA59" i="12"/>
  <c r="AB59" i="12"/>
  <c r="AC59" i="12"/>
  <c r="AD59" i="12"/>
  <c r="AE59" i="12"/>
  <c r="AF59" i="12"/>
  <c r="AG59" i="12"/>
  <c r="U60" i="12"/>
  <c r="V60" i="12"/>
  <c r="W60" i="12"/>
  <c r="X60" i="12"/>
  <c r="Y60" i="12"/>
  <c r="Z60" i="12"/>
  <c r="AA60" i="12"/>
  <c r="AB60" i="12"/>
  <c r="AC60" i="12"/>
  <c r="AD60" i="12"/>
  <c r="AE60" i="12"/>
  <c r="AF60" i="12"/>
  <c r="AG60" i="12"/>
  <c r="U61" i="12"/>
  <c r="V61" i="12"/>
  <c r="W61" i="12"/>
  <c r="X61" i="12"/>
  <c r="Y61" i="12"/>
  <c r="Z61" i="12"/>
  <c r="AA61" i="12"/>
  <c r="AB61" i="12"/>
  <c r="AC61" i="12"/>
  <c r="AD61" i="12"/>
  <c r="AE61" i="12"/>
  <c r="AF61" i="12"/>
  <c r="AG61" i="12"/>
  <c r="U62" i="12"/>
  <c r="V62" i="12"/>
  <c r="W62" i="12"/>
  <c r="X62" i="12"/>
  <c r="Y62" i="12"/>
  <c r="Z62" i="12"/>
  <c r="AA62" i="12"/>
  <c r="AB62" i="12"/>
  <c r="AC62" i="12"/>
  <c r="AD62" i="12"/>
  <c r="AE62" i="12"/>
  <c r="AF62" i="12"/>
  <c r="AG62" i="12"/>
  <c r="V2" i="12"/>
  <c r="W2" i="12"/>
  <c r="X2" i="12"/>
  <c r="Y2" i="12"/>
  <c r="Z2" i="12"/>
  <c r="AA2" i="12"/>
  <c r="AB2" i="12"/>
  <c r="AC2" i="12"/>
  <c r="AD2" i="12"/>
  <c r="AE2" i="12"/>
  <c r="AF2" i="12"/>
  <c r="AG2" i="12"/>
  <c r="U2" i="12"/>
  <c r="O2" i="13" l="1"/>
  <c r="N2" i="13"/>
  <c r="M2" i="13"/>
  <c r="L2" i="13"/>
  <c r="J2" i="13"/>
  <c r="H2" i="13"/>
  <c r="G2" i="13"/>
  <c r="I2" i="13"/>
  <c r="P2" i="13"/>
  <c r="F2" i="13"/>
  <c r="K2" i="13"/>
  <c r="E2" i="13"/>
  <c r="O14" i="13"/>
  <c r="N14" i="13"/>
  <c r="M14" i="13"/>
  <c r="L14" i="13"/>
  <c r="J14" i="13"/>
  <c r="I14" i="13"/>
  <c r="H14" i="13"/>
  <c r="G14" i="13"/>
  <c r="F14" i="13"/>
  <c r="E14" i="13"/>
  <c r="P14" i="13"/>
  <c r="D14" i="13"/>
  <c r="K14" i="13"/>
  <c r="O26" i="13"/>
  <c r="N26" i="13"/>
  <c r="M26" i="13"/>
  <c r="L26" i="13"/>
  <c r="J26" i="13"/>
  <c r="I26" i="13"/>
  <c r="H26" i="13"/>
  <c r="G26" i="13"/>
  <c r="F26" i="13"/>
  <c r="E26" i="13"/>
  <c r="P26" i="13"/>
  <c r="D26" i="13"/>
  <c r="K26" i="13"/>
  <c r="O38" i="13"/>
  <c r="N38" i="13"/>
  <c r="M38" i="13"/>
  <c r="L38" i="13"/>
  <c r="J38" i="13"/>
  <c r="I38" i="13"/>
  <c r="H38" i="13"/>
  <c r="G38" i="13"/>
  <c r="F38" i="13"/>
  <c r="P38" i="13"/>
  <c r="E38" i="13"/>
  <c r="K38" i="13"/>
  <c r="D38" i="13"/>
  <c r="O50" i="13"/>
  <c r="N50" i="13"/>
  <c r="M50" i="13"/>
  <c r="L50" i="13"/>
  <c r="J50" i="13"/>
  <c r="I50" i="13"/>
  <c r="H50" i="13"/>
  <c r="G50" i="13"/>
  <c r="F50" i="13"/>
  <c r="E50" i="13"/>
  <c r="P50" i="13"/>
  <c r="D50" i="13"/>
  <c r="K50" i="13"/>
  <c r="P62" i="13"/>
  <c r="O62" i="13"/>
  <c r="N62" i="13"/>
  <c r="M62" i="13"/>
  <c r="L62" i="13"/>
  <c r="K62" i="13"/>
  <c r="J62" i="13"/>
  <c r="I62" i="13"/>
  <c r="H62" i="13"/>
  <c r="G62" i="13"/>
  <c r="F62" i="13"/>
  <c r="E62" i="13"/>
  <c r="D62" i="13"/>
  <c r="P554" i="13"/>
  <c r="O554" i="13"/>
  <c r="N554" i="13"/>
  <c r="J554" i="13"/>
  <c r="M554" i="13"/>
  <c r="I554" i="13"/>
  <c r="L554" i="13"/>
  <c r="K554" i="13"/>
  <c r="F554" i="13"/>
  <c r="E554" i="13"/>
  <c r="D554" i="13"/>
  <c r="H554" i="13"/>
  <c r="G554" i="13"/>
  <c r="P566" i="13"/>
  <c r="O566" i="13"/>
  <c r="N566" i="13"/>
  <c r="J566" i="13"/>
  <c r="M566" i="13"/>
  <c r="I566" i="13"/>
  <c r="L566" i="13"/>
  <c r="K566" i="13"/>
  <c r="F566" i="13"/>
  <c r="E566" i="13"/>
  <c r="D566" i="13"/>
  <c r="H566" i="13"/>
  <c r="G566" i="13"/>
  <c r="P578" i="13"/>
  <c r="O578" i="13"/>
  <c r="N578" i="13"/>
  <c r="J578" i="13"/>
  <c r="M578" i="13"/>
  <c r="I578" i="13"/>
  <c r="L578" i="13"/>
  <c r="K578" i="13"/>
  <c r="H578" i="13"/>
  <c r="F578" i="13"/>
  <c r="E578" i="13"/>
  <c r="D578" i="13"/>
  <c r="G578" i="13"/>
  <c r="P590" i="13"/>
  <c r="O590" i="13"/>
  <c r="N590" i="13"/>
  <c r="J590" i="13"/>
  <c r="M590" i="13"/>
  <c r="I590" i="13"/>
  <c r="L590" i="13"/>
  <c r="H590" i="13"/>
  <c r="K590" i="13"/>
  <c r="F590" i="13"/>
  <c r="E590" i="13"/>
  <c r="D590" i="13"/>
  <c r="G590" i="13"/>
  <c r="P602" i="13"/>
  <c r="O602" i="13"/>
  <c r="N602" i="13"/>
  <c r="R602" i="13" s="1"/>
  <c r="J602" i="13"/>
  <c r="M602" i="13"/>
  <c r="I602" i="13"/>
  <c r="L602" i="13"/>
  <c r="H602" i="13"/>
  <c r="K602" i="13"/>
  <c r="F602" i="13"/>
  <c r="E602" i="13"/>
  <c r="D602" i="13"/>
  <c r="G602" i="13"/>
  <c r="P3" i="13"/>
  <c r="I3" i="13"/>
  <c r="O3" i="13"/>
  <c r="L3" i="13"/>
  <c r="K3" i="13"/>
  <c r="H3" i="13"/>
  <c r="G3" i="13"/>
  <c r="N3" i="13"/>
  <c r="M3" i="13"/>
  <c r="E3" i="13"/>
  <c r="J3" i="13"/>
  <c r="F3" i="13"/>
  <c r="D3" i="13"/>
  <c r="P15" i="13"/>
  <c r="I15" i="13"/>
  <c r="O15" i="13"/>
  <c r="L15" i="13"/>
  <c r="K15" i="13"/>
  <c r="H15" i="13"/>
  <c r="G15" i="13"/>
  <c r="N15" i="13"/>
  <c r="M15" i="13"/>
  <c r="E15" i="13"/>
  <c r="J15" i="13"/>
  <c r="D15" i="13"/>
  <c r="F15" i="13"/>
  <c r="P27" i="13"/>
  <c r="I27" i="13"/>
  <c r="O27" i="13"/>
  <c r="L27" i="13"/>
  <c r="K27" i="13"/>
  <c r="H27" i="13"/>
  <c r="N27" i="13"/>
  <c r="G27" i="13"/>
  <c r="J27" i="13"/>
  <c r="M27" i="13"/>
  <c r="E27" i="13"/>
  <c r="D27" i="13"/>
  <c r="F27" i="13"/>
  <c r="P39" i="13"/>
  <c r="I39" i="13"/>
  <c r="O39" i="13"/>
  <c r="L39" i="13"/>
  <c r="K39" i="13"/>
  <c r="H39" i="13"/>
  <c r="G39" i="13"/>
  <c r="N39" i="13"/>
  <c r="M39" i="13"/>
  <c r="E39" i="13"/>
  <c r="F39" i="13"/>
  <c r="J39" i="13"/>
  <c r="D39" i="13"/>
  <c r="P51" i="13"/>
  <c r="I51" i="13"/>
  <c r="O51" i="13"/>
  <c r="L51" i="13"/>
  <c r="K51" i="13"/>
  <c r="H51" i="13"/>
  <c r="N51" i="13"/>
  <c r="G51" i="13"/>
  <c r="M51" i="13"/>
  <c r="E51" i="13"/>
  <c r="D51" i="13"/>
  <c r="J51" i="13"/>
  <c r="F51" i="13"/>
  <c r="J555" i="13"/>
  <c r="I555" i="13"/>
  <c r="P555" i="13"/>
  <c r="O555" i="13"/>
  <c r="L555" i="13"/>
  <c r="K555" i="13"/>
  <c r="F555" i="13"/>
  <c r="E555" i="13"/>
  <c r="D555" i="13"/>
  <c r="N555" i="13"/>
  <c r="M555" i="13"/>
  <c r="H555" i="13"/>
  <c r="G555" i="13"/>
  <c r="J567" i="13"/>
  <c r="I567" i="13"/>
  <c r="P567" i="13"/>
  <c r="O567" i="13"/>
  <c r="L567" i="13"/>
  <c r="K567" i="13"/>
  <c r="F567" i="13"/>
  <c r="E567" i="13"/>
  <c r="D567" i="13"/>
  <c r="N567" i="13"/>
  <c r="M567" i="13"/>
  <c r="H567" i="13"/>
  <c r="G567" i="13"/>
  <c r="J579" i="13"/>
  <c r="I579" i="13"/>
  <c r="P579" i="13"/>
  <c r="O579" i="13"/>
  <c r="L579" i="13"/>
  <c r="K579" i="13"/>
  <c r="H579" i="13"/>
  <c r="F579" i="13"/>
  <c r="E579" i="13"/>
  <c r="D579" i="13"/>
  <c r="N579" i="13"/>
  <c r="M579" i="13"/>
  <c r="G579" i="13"/>
  <c r="J591" i="13"/>
  <c r="I591" i="13"/>
  <c r="P591" i="13"/>
  <c r="O591" i="13"/>
  <c r="L591" i="13"/>
  <c r="K591" i="13"/>
  <c r="F591" i="13"/>
  <c r="E591" i="13"/>
  <c r="D591" i="13"/>
  <c r="N591" i="13"/>
  <c r="M591" i="13"/>
  <c r="G591" i="13"/>
  <c r="H591" i="13"/>
  <c r="J603" i="13"/>
  <c r="I603" i="13"/>
  <c r="H603" i="13"/>
  <c r="P603" i="13"/>
  <c r="O603" i="13"/>
  <c r="L603" i="13"/>
  <c r="K603" i="13"/>
  <c r="F603" i="13"/>
  <c r="E603" i="13"/>
  <c r="D603" i="13"/>
  <c r="N603" i="13"/>
  <c r="M603" i="13"/>
  <c r="G603" i="13"/>
  <c r="O4" i="13"/>
  <c r="N4" i="13"/>
  <c r="M4" i="13"/>
  <c r="L4" i="13"/>
  <c r="L614" i="13" s="1"/>
  <c r="L675" i="13" s="1"/>
  <c r="J4" i="13"/>
  <c r="H4" i="13"/>
  <c r="G4" i="13"/>
  <c r="P4" i="13"/>
  <c r="K4" i="13"/>
  <c r="F4" i="13"/>
  <c r="D4" i="13"/>
  <c r="I4" i="13"/>
  <c r="E4" i="13"/>
  <c r="O16" i="13"/>
  <c r="N16" i="13"/>
  <c r="M16" i="13"/>
  <c r="L16" i="13"/>
  <c r="J16" i="13"/>
  <c r="H16" i="13"/>
  <c r="G16" i="13"/>
  <c r="P16" i="13"/>
  <c r="K16" i="13"/>
  <c r="F16" i="13"/>
  <c r="D16" i="13"/>
  <c r="I16" i="13"/>
  <c r="E16" i="13"/>
  <c r="O28" i="13"/>
  <c r="N28" i="13"/>
  <c r="N638" i="13" s="1"/>
  <c r="N699" i="13" s="1"/>
  <c r="M28" i="13"/>
  <c r="L28" i="13"/>
  <c r="J28" i="13"/>
  <c r="H28" i="13"/>
  <c r="G28" i="13"/>
  <c r="P28" i="13"/>
  <c r="K28" i="13"/>
  <c r="F28" i="13"/>
  <c r="D28" i="13"/>
  <c r="E28" i="13"/>
  <c r="I28" i="13"/>
  <c r="O40" i="13"/>
  <c r="N40" i="13"/>
  <c r="M40" i="13"/>
  <c r="L40" i="13"/>
  <c r="J40" i="13"/>
  <c r="H40" i="13"/>
  <c r="G40" i="13"/>
  <c r="P40" i="13"/>
  <c r="K40" i="13"/>
  <c r="I40" i="13"/>
  <c r="F40" i="13"/>
  <c r="D40" i="13"/>
  <c r="E40" i="13"/>
  <c r="O52" i="13"/>
  <c r="N52" i="13"/>
  <c r="M52" i="13"/>
  <c r="L52" i="13"/>
  <c r="J52" i="13"/>
  <c r="H52" i="13"/>
  <c r="G52" i="13"/>
  <c r="P52" i="13"/>
  <c r="K52" i="13"/>
  <c r="F52" i="13"/>
  <c r="D52" i="13"/>
  <c r="I52" i="13"/>
  <c r="E52" i="13"/>
  <c r="P556" i="13"/>
  <c r="O556" i="13"/>
  <c r="I556" i="13"/>
  <c r="N556" i="13"/>
  <c r="M556" i="13"/>
  <c r="L556" i="13"/>
  <c r="K556" i="13"/>
  <c r="E556" i="13"/>
  <c r="D556" i="13"/>
  <c r="J556" i="13"/>
  <c r="G556" i="13"/>
  <c r="F556" i="13"/>
  <c r="H556" i="13"/>
  <c r="P568" i="13"/>
  <c r="O568" i="13"/>
  <c r="I568" i="13"/>
  <c r="N568" i="13"/>
  <c r="H568" i="13"/>
  <c r="M568" i="13"/>
  <c r="L568" i="13"/>
  <c r="K568" i="13"/>
  <c r="E568" i="13"/>
  <c r="D568" i="13"/>
  <c r="G568" i="13"/>
  <c r="J568" i="13"/>
  <c r="F568" i="13"/>
  <c r="P580" i="13"/>
  <c r="O580" i="13"/>
  <c r="I580" i="13"/>
  <c r="N580" i="13"/>
  <c r="H580" i="13"/>
  <c r="M580" i="13"/>
  <c r="L580" i="13"/>
  <c r="K580" i="13"/>
  <c r="E580" i="13"/>
  <c r="D580" i="13"/>
  <c r="J580" i="13"/>
  <c r="G580" i="13"/>
  <c r="F580" i="13"/>
  <c r="P592" i="13"/>
  <c r="O592" i="13"/>
  <c r="I592" i="13"/>
  <c r="N592" i="13"/>
  <c r="H592" i="13"/>
  <c r="M592" i="13"/>
  <c r="L592" i="13"/>
  <c r="K592" i="13"/>
  <c r="E592" i="13"/>
  <c r="D592" i="13"/>
  <c r="J592" i="13"/>
  <c r="G592" i="13"/>
  <c r="F592" i="13"/>
  <c r="P604" i="13"/>
  <c r="O604" i="13"/>
  <c r="I604" i="13"/>
  <c r="N604" i="13"/>
  <c r="H604" i="13"/>
  <c r="M604" i="13"/>
  <c r="L604" i="13"/>
  <c r="K604" i="13"/>
  <c r="E604" i="13"/>
  <c r="D604" i="13"/>
  <c r="G604" i="13"/>
  <c r="J604" i="13"/>
  <c r="F604" i="13"/>
  <c r="J5" i="13"/>
  <c r="I5" i="13"/>
  <c r="P5" i="13"/>
  <c r="O5" i="13"/>
  <c r="L5" i="13"/>
  <c r="K5" i="13"/>
  <c r="K615" i="13" s="1"/>
  <c r="N5" i="13"/>
  <c r="G5" i="13"/>
  <c r="M5" i="13"/>
  <c r="F5" i="13"/>
  <c r="E5" i="13"/>
  <c r="H5" i="13"/>
  <c r="D5" i="13"/>
  <c r="J17" i="13"/>
  <c r="I17" i="13"/>
  <c r="P17" i="13"/>
  <c r="O17" i="13"/>
  <c r="L17" i="13"/>
  <c r="K17" i="13"/>
  <c r="N17" i="13"/>
  <c r="G17" i="13"/>
  <c r="M17" i="13"/>
  <c r="F17" i="13"/>
  <c r="E17" i="13"/>
  <c r="D17" i="13"/>
  <c r="H17" i="13"/>
  <c r="J29" i="13"/>
  <c r="I29" i="13"/>
  <c r="P29" i="13"/>
  <c r="O29" i="13"/>
  <c r="R29" i="13" s="1"/>
  <c r="S29" i="13" s="1"/>
  <c r="L29" i="13"/>
  <c r="K29" i="13"/>
  <c r="N29" i="13"/>
  <c r="G29" i="13"/>
  <c r="M29" i="13"/>
  <c r="F29" i="13"/>
  <c r="E29" i="13"/>
  <c r="D29" i="13"/>
  <c r="H29" i="13"/>
  <c r="J41" i="13"/>
  <c r="I41" i="13"/>
  <c r="P41" i="13"/>
  <c r="O41" i="13"/>
  <c r="L41" i="13"/>
  <c r="K41" i="13"/>
  <c r="N41" i="13"/>
  <c r="G41" i="13"/>
  <c r="M41" i="13"/>
  <c r="F41" i="13"/>
  <c r="E41" i="13"/>
  <c r="H41" i="13"/>
  <c r="D41" i="13"/>
  <c r="J53" i="13"/>
  <c r="I53" i="13"/>
  <c r="P53" i="13"/>
  <c r="O53" i="13"/>
  <c r="L53" i="13"/>
  <c r="K53" i="13"/>
  <c r="N53" i="13"/>
  <c r="G53" i="13"/>
  <c r="M53" i="13"/>
  <c r="F53" i="13"/>
  <c r="E53" i="13"/>
  <c r="D53" i="13"/>
  <c r="H53" i="13"/>
  <c r="P557" i="13"/>
  <c r="O557" i="13"/>
  <c r="L557" i="13"/>
  <c r="K557" i="13"/>
  <c r="J557" i="13"/>
  <c r="D557" i="13"/>
  <c r="M557" i="13"/>
  <c r="N557" i="13"/>
  <c r="I557" i="13"/>
  <c r="F557" i="13"/>
  <c r="H557" i="13"/>
  <c r="E557" i="13"/>
  <c r="G557" i="13"/>
  <c r="P569" i="13"/>
  <c r="O569" i="13"/>
  <c r="L569" i="13"/>
  <c r="K569" i="13"/>
  <c r="J569" i="13"/>
  <c r="D569" i="13"/>
  <c r="M569" i="13"/>
  <c r="I569" i="13"/>
  <c r="N569" i="13"/>
  <c r="H569" i="13"/>
  <c r="F569" i="13"/>
  <c r="E569" i="13"/>
  <c r="G569" i="13"/>
  <c r="P581" i="13"/>
  <c r="O581" i="13"/>
  <c r="L581" i="13"/>
  <c r="K581" i="13"/>
  <c r="J581" i="13"/>
  <c r="D581" i="13"/>
  <c r="N581" i="13"/>
  <c r="M581" i="13"/>
  <c r="I581" i="13"/>
  <c r="F581" i="13"/>
  <c r="G581" i="13"/>
  <c r="H581" i="13"/>
  <c r="E581" i="13"/>
  <c r="P593" i="13"/>
  <c r="O593" i="13"/>
  <c r="L593" i="13"/>
  <c r="K593" i="13"/>
  <c r="J593" i="13"/>
  <c r="D593" i="13"/>
  <c r="M593" i="13"/>
  <c r="N593" i="13"/>
  <c r="H593" i="13"/>
  <c r="I593" i="13"/>
  <c r="F593" i="13"/>
  <c r="E593" i="13"/>
  <c r="G593" i="13"/>
  <c r="H605" i="13"/>
  <c r="P605" i="13"/>
  <c r="O605" i="13"/>
  <c r="L605" i="13"/>
  <c r="K605" i="13"/>
  <c r="J605" i="13"/>
  <c r="D605" i="13"/>
  <c r="I605" i="13"/>
  <c r="M605" i="13"/>
  <c r="N605" i="13"/>
  <c r="F605" i="13"/>
  <c r="E605" i="13"/>
  <c r="G605" i="13"/>
  <c r="O6" i="13"/>
  <c r="N6" i="13"/>
  <c r="J6" i="13"/>
  <c r="M6" i="13"/>
  <c r="I6" i="13"/>
  <c r="L6" i="13"/>
  <c r="F6" i="13"/>
  <c r="E6" i="13"/>
  <c r="D6" i="13"/>
  <c r="P6" i="13"/>
  <c r="H6" i="13"/>
  <c r="K6" i="13"/>
  <c r="G6" i="13"/>
  <c r="O18" i="13"/>
  <c r="N18" i="13"/>
  <c r="J18" i="13"/>
  <c r="M18" i="13"/>
  <c r="I18" i="13"/>
  <c r="L18" i="13"/>
  <c r="F18" i="13"/>
  <c r="F628" i="13" s="1"/>
  <c r="E18" i="13"/>
  <c r="D18" i="13"/>
  <c r="P18" i="13"/>
  <c r="H18" i="13"/>
  <c r="G18" i="13"/>
  <c r="K18" i="13"/>
  <c r="O30" i="13"/>
  <c r="N30" i="13"/>
  <c r="J30" i="13"/>
  <c r="M30" i="13"/>
  <c r="I30" i="13"/>
  <c r="L30" i="13"/>
  <c r="L640" i="13" s="1"/>
  <c r="F30" i="13"/>
  <c r="E30" i="13"/>
  <c r="D30" i="13"/>
  <c r="P30" i="13"/>
  <c r="H30" i="13"/>
  <c r="K30" i="13"/>
  <c r="G30" i="13"/>
  <c r="O42" i="13"/>
  <c r="N42" i="13"/>
  <c r="J42" i="13"/>
  <c r="M42" i="13"/>
  <c r="I42" i="13"/>
  <c r="L42" i="13"/>
  <c r="F42" i="13"/>
  <c r="E42" i="13"/>
  <c r="D42" i="13"/>
  <c r="P42" i="13"/>
  <c r="H42" i="13"/>
  <c r="G42" i="13"/>
  <c r="K42" i="13"/>
  <c r="O54" i="13"/>
  <c r="N54" i="13"/>
  <c r="J54" i="13"/>
  <c r="M54" i="13"/>
  <c r="I54" i="13"/>
  <c r="L54" i="13"/>
  <c r="F54" i="13"/>
  <c r="E54" i="13"/>
  <c r="D54" i="13"/>
  <c r="P54" i="13"/>
  <c r="H54" i="13"/>
  <c r="G54" i="13"/>
  <c r="K54" i="13"/>
  <c r="P558" i="13"/>
  <c r="O558" i="13"/>
  <c r="N558" i="13"/>
  <c r="R558" i="13" s="1"/>
  <c r="S558" i="13" s="1"/>
  <c r="M558" i="13"/>
  <c r="L558" i="13"/>
  <c r="K558" i="13"/>
  <c r="J558" i="13"/>
  <c r="I558" i="13"/>
  <c r="H558" i="13"/>
  <c r="F558" i="13"/>
  <c r="E558" i="13"/>
  <c r="G558" i="13"/>
  <c r="D558" i="13"/>
  <c r="P570" i="13"/>
  <c r="O570" i="13"/>
  <c r="N570" i="13"/>
  <c r="M570" i="13"/>
  <c r="L570" i="13"/>
  <c r="K570" i="13"/>
  <c r="J570" i="13"/>
  <c r="I570" i="13"/>
  <c r="F570" i="13"/>
  <c r="E570" i="13"/>
  <c r="H570" i="13"/>
  <c r="G570" i="13"/>
  <c r="D570" i="13"/>
  <c r="P582" i="13"/>
  <c r="O582" i="13"/>
  <c r="N582" i="13"/>
  <c r="M582" i="13"/>
  <c r="L582" i="13"/>
  <c r="K582" i="13"/>
  <c r="J582" i="13"/>
  <c r="I582" i="13"/>
  <c r="F582" i="13"/>
  <c r="H582" i="13"/>
  <c r="E582" i="13"/>
  <c r="D582" i="13"/>
  <c r="G582" i="13"/>
  <c r="P594" i="13"/>
  <c r="O594" i="13"/>
  <c r="N594" i="13"/>
  <c r="M594" i="13"/>
  <c r="L594" i="13"/>
  <c r="K594" i="13"/>
  <c r="J594" i="13"/>
  <c r="I594" i="13"/>
  <c r="H594" i="13"/>
  <c r="F594" i="13"/>
  <c r="E594" i="13"/>
  <c r="G594" i="13"/>
  <c r="D594" i="13"/>
  <c r="P606" i="13"/>
  <c r="O606" i="13"/>
  <c r="N606" i="13"/>
  <c r="M606" i="13"/>
  <c r="L606" i="13"/>
  <c r="K606" i="13"/>
  <c r="J606" i="13"/>
  <c r="I606" i="13"/>
  <c r="F606" i="13"/>
  <c r="E606" i="13"/>
  <c r="G606" i="13"/>
  <c r="H606" i="13"/>
  <c r="D606" i="13"/>
  <c r="J7" i="13"/>
  <c r="I7" i="13"/>
  <c r="P7" i="13"/>
  <c r="O7" i="13"/>
  <c r="L7" i="13"/>
  <c r="K7" i="13"/>
  <c r="F7" i="13"/>
  <c r="E7" i="13"/>
  <c r="D7" i="13"/>
  <c r="M7" i="13"/>
  <c r="M617" i="13" s="1"/>
  <c r="H7" i="13"/>
  <c r="G7" i="13"/>
  <c r="N7" i="13"/>
  <c r="J19" i="13"/>
  <c r="I19" i="13"/>
  <c r="P19" i="13"/>
  <c r="O19" i="13"/>
  <c r="L19" i="13"/>
  <c r="K19" i="13"/>
  <c r="F19" i="13"/>
  <c r="E19" i="13"/>
  <c r="D19" i="13"/>
  <c r="M19" i="13"/>
  <c r="H19" i="13"/>
  <c r="G19" i="13"/>
  <c r="N19" i="13"/>
  <c r="J31" i="13"/>
  <c r="I31" i="13"/>
  <c r="P31" i="13"/>
  <c r="O31" i="13"/>
  <c r="L31" i="13"/>
  <c r="K31" i="13"/>
  <c r="F31" i="13"/>
  <c r="E31" i="13"/>
  <c r="D31" i="13"/>
  <c r="M31" i="13"/>
  <c r="H31" i="13"/>
  <c r="G31" i="13"/>
  <c r="N31" i="13"/>
  <c r="J43" i="13"/>
  <c r="I43" i="13"/>
  <c r="P43" i="13"/>
  <c r="O43" i="13"/>
  <c r="L43" i="13"/>
  <c r="K43" i="13"/>
  <c r="F43" i="13"/>
  <c r="E43" i="13"/>
  <c r="D43" i="13"/>
  <c r="M43" i="13"/>
  <c r="H43" i="13"/>
  <c r="G43" i="13"/>
  <c r="N43" i="13"/>
  <c r="J55" i="13"/>
  <c r="I55" i="13"/>
  <c r="P55" i="13"/>
  <c r="O55" i="13"/>
  <c r="L55" i="13"/>
  <c r="K55" i="13"/>
  <c r="F55" i="13"/>
  <c r="E55" i="13"/>
  <c r="D55" i="13"/>
  <c r="M55" i="13"/>
  <c r="H55" i="13"/>
  <c r="G55" i="13"/>
  <c r="N55" i="13"/>
  <c r="P559" i="13"/>
  <c r="O559" i="13"/>
  <c r="L559" i="13"/>
  <c r="I559" i="13"/>
  <c r="K559" i="13"/>
  <c r="H559" i="13"/>
  <c r="N559" i="13"/>
  <c r="J559" i="13"/>
  <c r="M559" i="13"/>
  <c r="G559" i="13"/>
  <c r="E559" i="13"/>
  <c r="D559" i="13"/>
  <c r="F559" i="13"/>
  <c r="P571" i="13"/>
  <c r="O571" i="13"/>
  <c r="L571" i="13"/>
  <c r="I571" i="13"/>
  <c r="K571" i="13"/>
  <c r="H571" i="13"/>
  <c r="N571" i="13"/>
  <c r="M571" i="13"/>
  <c r="G571" i="13"/>
  <c r="J571" i="13"/>
  <c r="E571" i="13"/>
  <c r="D571" i="13"/>
  <c r="F571" i="13"/>
  <c r="P583" i="13"/>
  <c r="O583" i="13"/>
  <c r="L583" i="13"/>
  <c r="I583" i="13"/>
  <c r="K583" i="13"/>
  <c r="H583" i="13"/>
  <c r="N583" i="13"/>
  <c r="M583" i="13"/>
  <c r="J583" i="13"/>
  <c r="G583" i="13"/>
  <c r="E583" i="13"/>
  <c r="D583" i="13"/>
  <c r="F583" i="13"/>
  <c r="P595" i="13"/>
  <c r="O595" i="13"/>
  <c r="L595" i="13"/>
  <c r="I595" i="13"/>
  <c r="K595" i="13"/>
  <c r="H595" i="13"/>
  <c r="N595" i="13"/>
  <c r="J595" i="13"/>
  <c r="M595" i="13"/>
  <c r="G595" i="13"/>
  <c r="E595" i="13"/>
  <c r="D595" i="13"/>
  <c r="F595" i="13"/>
  <c r="P607" i="13"/>
  <c r="O607" i="13"/>
  <c r="L607" i="13"/>
  <c r="I607" i="13"/>
  <c r="K607" i="13"/>
  <c r="H607" i="13"/>
  <c r="N607" i="13"/>
  <c r="M607" i="13"/>
  <c r="G607" i="13"/>
  <c r="J607" i="13"/>
  <c r="E607" i="13"/>
  <c r="D607" i="13"/>
  <c r="F607" i="13"/>
  <c r="O8" i="13"/>
  <c r="I8" i="13"/>
  <c r="N8" i="13"/>
  <c r="M8" i="13"/>
  <c r="L8" i="13"/>
  <c r="E8" i="13"/>
  <c r="D8" i="13"/>
  <c r="P8" i="13"/>
  <c r="G8" i="13"/>
  <c r="J8" i="13"/>
  <c r="H8" i="13"/>
  <c r="K8" i="13"/>
  <c r="F8" i="13"/>
  <c r="O20" i="13"/>
  <c r="I20" i="13"/>
  <c r="N20" i="13"/>
  <c r="M20" i="13"/>
  <c r="L20" i="13"/>
  <c r="E20" i="13"/>
  <c r="D20" i="13"/>
  <c r="P20" i="13"/>
  <c r="J20" i="13"/>
  <c r="G20" i="13"/>
  <c r="F20" i="13"/>
  <c r="F630" i="13" s="1"/>
  <c r="F691" i="13" s="1"/>
  <c r="K20" i="13"/>
  <c r="H20" i="13"/>
  <c r="O32" i="13"/>
  <c r="I32" i="13"/>
  <c r="N32" i="13"/>
  <c r="M32" i="13"/>
  <c r="L32" i="13"/>
  <c r="E32" i="13"/>
  <c r="D32" i="13"/>
  <c r="J32" i="13"/>
  <c r="P32" i="13"/>
  <c r="G32" i="13"/>
  <c r="F32" i="13"/>
  <c r="K32" i="13"/>
  <c r="H32" i="13"/>
  <c r="O44" i="13"/>
  <c r="I44" i="13"/>
  <c r="N44" i="13"/>
  <c r="M44" i="13"/>
  <c r="L44" i="13"/>
  <c r="E44" i="13"/>
  <c r="D44" i="13"/>
  <c r="P44" i="13"/>
  <c r="G44" i="13"/>
  <c r="J44" i="13"/>
  <c r="H44" i="13"/>
  <c r="K44" i="13"/>
  <c r="F44" i="13"/>
  <c r="O56" i="13"/>
  <c r="I56" i="13"/>
  <c r="N56" i="13"/>
  <c r="M56" i="13"/>
  <c r="L56" i="13"/>
  <c r="E56" i="13"/>
  <c r="D56" i="13"/>
  <c r="P56" i="13"/>
  <c r="J56" i="13"/>
  <c r="G56" i="13"/>
  <c r="K56" i="13"/>
  <c r="F56" i="13"/>
  <c r="H56" i="13"/>
  <c r="P560" i="13"/>
  <c r="O560" i="13"/>
  <c r="N560" i="13"/>
  <c r="M560" i="13"/>
  <c r="L560" i="13"/>
  <c r="K560" i="13"/>
  <c r="J560" i="13"/>
  <c r="I560" i="13"/>
  <c r="H560" i="13"/>
  <c r="G560" i="13"/>
  <c r="D560" i="13"/>
  <c r="E560" i="13"/>
  <c r="F560" i="13"/>
  <c r="P572" i="13"/>
  <c r="O572" i="13"/>
  <c r="N572" i="13"/>
  <c r="M572" i="13"/>
  <c r="L572" i="13"/>
  <c r="K572" i="13"/>
  <c r="I572" i="13"/>
  <c r="G572" i="13"/>
  <c r="D572" i="13"/>
  <c r="E572" i="13"/>
  <c r="F572" i="13"/>
  <c r="J572" i="13"/>
  <c r="H572" i="13"/>
  <c r="P584" i="13"/>
  <c r="O584" i="13"/>
  <c r="N584" i="13"/>
  <c r="M584" i="13"/>
  <c r="L584" i="13"/>
  <c r="K584" i="13"/>
  <c r="H584" i="13"/>
  <c r="J584" i="13"/>
  <c r="G584" i="13"/>
  <c r="I584" i="13"/>
  <c r="D584" i="13"/>
  <c r="F584" i="13"/>
  <c r="E584" i="13"/>
  <c r="P596" i="13"/>
  <c r="O596" i="13"/>
  <c r="N596" i="13"/>
  <c r="M596" i="13"/>
  <c r="L596" i="13"/>
  <c r="K596" i="13"/>
  <c r="H596" i="13"/>
  <c r="J596" i="13"/>
  <c r="I596" i="13"/>
  <c r="G596" i="13"/>
  <c r="D596" i="13"/>
  <c r="E596" i="13"/>
  <c r="F596" i="13"/>
  <c r="P608" i="13"/>
  <c r="O608" i="13"/>
  <c r="N608" i="13"/>
  <c r="M608" i="13"/>
  <c r="L608" i="13"/>
  <c r="K608" i="13"/>
  <c r="H608" i="13"/>
  <c r="I608" i="13"/>
  <c r="G608" i="13"/>
  <c r="D608" i="13"/>
  <c r="E608" i="13"/>
  <c r="J608" i="13"/>
  <c r="F608" i="13"/>
  <c r="P9" i="13"/>
  <c r="O9" i="13"/>
  <c r="L9" i="13"/>
  <c r="K9" i="13"/>
  <c r="J9" i="13"/>
  <c r="D9" i="13"/>
  <c r="N9" i="13"/>
  <c r="I9" i="13"/>
  <c r="M9" i="13"/>
  <c r="F9" i="13"/>
  <c r="E9" i="13"/>
  <c r="G9" i="13"/>
  <c r="H9" i="13"/>
  <c r="P21" i="13"/>
  <c r="P631" i="13" s="1"/>
  <c r="O21" i="13"/>
  <c r="L21" i="13"/>
  <c r="K21" i="13"/>
  <c r="J21" i="13"/>
  <c r="D21" i="13"/>
  <c r="N21" i="13"/>
  <c r="M21" i="13"/>
  <c r="I21" i="13"/>
  <c r="F21" i="13"/>
  <c r="G21" i="13"/>
  <c r="H21" i="13"/>
  <c r="E21" i="13"/>
  <c r="E631" i="13" s="1"/>
  <c r="P33" i="13"/>
  <c r="O33" i="13"/>
  <c r="L33" i="13"/>
  <c r="K33" i="13"/>
  <c r="J33" i="13"/>
  <c r="D33" i="13"/>
  <c r="N33" i="13"/>
  <c r="M33" i="13"/>
  <c r="I33" i="13"/>
  <c r="F33" i="13"/>
  <c r="H33" i="13"/>
  <c r="E33" i="13"/>
  <c r="E643" i="13" s="1"/>
  <c r="G33" i="13"/>
  <c r="P45" i="13"/>
  <c r="O45" i="13"/>
  <c r="L45" i="13"/>
  <c r="K45" i="13"/>
  <c r="J45" i="13"/>
  <c r="D45" i="13"/>
  <c r="N45" i="13"/>
  <c r="I45" i="13"/>
  <c r="M45" i="13"/>
  <c r="F45" i="13"/>
  <c r="E45" i="13"/>
  <c r="G45" i="13"/>
  <c r="H45" i="13"/>
  <c r="P57" i="13"/>
  <c r="O57" i="13"/>
  <c r="L57" i="13"/>
  <c r="K57" i="13"/>
  <c r="J57" i="13"/>
  <c r="D57" i="13"/>
  <c r="N57" i="13"/>
  <c r="M57" i="13"/>
  <c r="I57" i="13"/>
  <c r="F57" i="13"/>
  <c r="F667" i="13" s="1"/>
  <c r="G57" i="13"/>
  <c r="H57" i="13"/>
  <c r="E57" i="13"/>
  <c r="P561" i="13"/>
  <c r="O561" i="13"/>
  <c r="J561" i="13"/>
  <c r="L561" i="13"/>
  <c r="K561" i="13"/>
  <c r="M561" i="13"/>
  <c r="I561" i="13"/>
  <c r="F561" i="13"/>
  <c r="H561" i="13"/>
  <c r="E561" i="13"/>
  <c r="N561" i="13"/>
  <c r="G561" i="13"/>
  <c r="D561" i="13"/>
  <c r="P573" i="13"/>
  <c r="O573" i="13"/>
  <c r="J573" i="13"/>
  <c r="L573" i="13"/>
  <c r="K573" i="13"/>
  <c r="M573" i="13"/>
  <c r="I573" i="13"/>
  <c r="H573" i="13"/>
  <c r="F573" i="13"/>
  <c r="E573" i="13"/>
  <c r="G573" i="13"/>
  <c r="D573" i="13"/>
  <c r="N573" i="13"/>
  <c r="P585" i="13"/>
  <c r="O585" i="13"/>
  <c r="J585" i="13"/>
  <c r="L585" i="13"/>
  <c r="K585" i="13"/>
  <c r="M585" i="13"/>
  <c r="F585" i="13"/>
  <c r="H585" i="13"/>
  <c r="D585" i="13"/>
  <c r="N585" i="13"/>
  <c r="E585" i="13"/>
  <c r="G585" i="13"/>
  <c r="I585" i="13"/>
  <c r="P597" i="13"/>
  <c r="O597" i="13"/>
  <c r="J597" i="13"/>
  <c r="L597" i="13"/>
  <c r="K597" i="13"/>
  <c r="M597" i="13"/>
  <c r="H597" i="13"/>
  <c r="I597" i="13"/>
  <c r="F597" i="13"/>
  <c r="E597" i="13"/>
  <c r="N597" i="13"/>
  <c r="G597" i="13"/>
  <c r="D597" i="13"/>
  <c r="P609" i="13"/>
  <c r="O609" i="13"/>
  <c r="J609" i="13"/>
  <c r="L609" i="13"/>
  <c r="K609" i="13"/>
  <c r="M609" i="13"/>
  <c r="I609" i="13"/>
  <c r="F609" i="13"/>
  <c r="G609" i="13"/>
  <c r="H609" i="13"/>
  <c r="E609" i="13"/>
  <c r="D609" i="13"/>
  <c r="N609" i="13"/>
  <c r="K550" i="13"/>
  <c r="O10" i="13"/>
  <c r="N10" i="13"/>
  <c r="M10" i="13"/>
  <c r="L10" i="13"/>
  <c r="J10" i="13"/>
  <c r="I10" i="13"/>
  <c r="P10" i="13"/>
  <c r="K10" i="13"/>
  <c r="H10" i="13"/>
  <c r="F10" i="13"/>
  <c r="E10" i="13"/>
  <c r="G10" i="13"/>
  <c r="D10" i="13"/>
  <c r="O22" i="13"/>
  <c r="N22" i="13"/>
  <c r="M22" i="13"/>
  <c r="L22" i="13"/>
  <c r="J22" i="13"/>
  <c r="I22" i="13"/>
  <c r="P22" i="13"/>
  <c r="K22" i="13"/>
  <c r="H22" i="13"/>
  <c r="F22" i="13"/>
  <c r="E22" i="13"/>
  <c r="D22" i="13"/>
  <c r="G22" i="13"/>
  <c r="O34" i="13"/>
  <c r="N34" i="13"/>
  <c r="M34" i="13"/>
  <c r="L34" i="13"/>
  <c r="J34" i="13"/>
  <c r="I34" i="13"/>
  <c r="P34" i="13"/>
  <c r="K34" i="13"/>
  <c r="H34" i="13"/>
  <c r="F34" i="13"/>
  <c r="E34" i="13"/>
  <c r="G34" i="13"/>
  <c r="D34" i="13"/>
  <c r="O46" i="13"/>
  <c r="N46" i="13"/>
  <c r="M46" i="13"/>
  <c r="L46" i="13"/>
  <c r="J46" i="13"/>
  <c r="I46" i="13"/>
  <c r="P46" i="13"/>
  <c r="K46" i="13"/>
  <c r="H46" i="13"/>
  <c r="F46" i="13"/>
  <c r="E46" i="13"/>
  <c r="G46" i="13"/>
  <c r="D46" i="13"/>
  <c r="P58" i="13"/>
  <c r="O58" i="13"/>
  <c r="N58" i="13"/>
  <c r="M58" i="13"/>
  <c r="L58" i="13"/>
  <c r="J58" i="13"/>
  <c r="I58" i="13"/>
  <c r="K58" i="13"/>
  <c r="H58" i="13"/>
  <c r="F58" i="13"/>
  <c r="E58" i="13"/>
  <c r="D58" i="13"/>
  <c r="G58" i="13"/>
  <c r="P562" i="13"/>
  <c r="O562" i="13"/>
  <c r="N562" i="13"/>
  <c r="M562" i="13"/>
  <c r="L562" i="13"/>
  <c r="K562" i="13"/>
  <c r="J562" i="13"/>
  <c r="I562" i="13"/>
  <c r="H562" i="13"/>
  <c r="G562" i="13"/>
  <c r="F562" i="13"/>
  <c r="E562" i="13"/>
  <c r="D562" i="13"/>
  <c r="P574" i="13"/>
  <c r="O574" i="13"/>
  <c r="N574" i="13"/>
  <c r="M574" i="13"/>
  <c r="L574" i="13"/>
  <c r="K574" i="13"/>
  <c r="J574" i="13"/>
  <c r="I574" i="13"/>
  <c r="G574" i="13"/>
  <c r="H574" i="13"/>
  <c r="F574" i="13"/>
  <c r="E574" i="13"/>
  <c r="D574" i="13"/>
  <c r="P586" i="13"/>
  <c r="O586" i="13"/>
  <c r="N586" i="13"/>
  <c r="M586" i="13"/>
  <c r="L586" i="13"/>
  <c r="K586" i="13"/>
  <c r="J586" i="13"/>
  <c r="I586" i="13"/>
  <c r="G586" i="13"/>
  <c r="F586" i="13"/>
  <c r="E586" i="13"/>
  <c r="H586" i="13"/>
  <c r="D586" i="13"/>
  <c r="P598" i="13"/>
  <c r="O598" i="13"/>
  <c r="N598" i="13"/>
  <c r="M598" i="13"/>
  <c r="L598" i="13"/>
  <c r="K598" i="13"/>
  <c r="J598" i="13"/>
  <c r="I598" i="13"/>
  <c r="H598" i="13"/>
  <c r="G598" i="13"/>
  <c r="F598" i="13"/>
  <c r="E598" i="13"/>
  <c r="D598" i="13"/>
  <c r="P610" i="13"/>
  <c r="O610" i="13"/>
  <c r="N610" i="13"/>
  <c r="M610" i="13"/>
  <c r="L610" i="13"/>
  <c r="K610" i="13"/>
  <c r="J610" i="13"/>
  <c r="I610" i="13"/>
  <c r="G610" i="13"/>
  <c r="F610" i="13"/>
  <c r="H610" i="13"/>
  <c r="E610" i="13"/>
  <c r="D610" i="13"/>
  <c r="L550" i="13"/>
  <c r="P11" i="13"/>
  <c r="O11" i="13"/>
  <c r="L11" i="13"/>
  <c r="I11" i="13"/>
  <c r="I621" i="13" s="1"/>
  <c r="K11" i="13"/>
  <c r="N11" i="13"/>
  <c r="M11" i="13"/>
  <c r="H11" i="13"/>
  <c r="G11" i="13"/>
  <c r="J11" i="13"/>
  <c r="E11" i="13"/>
  <c r="D11" i="13"/>
  <c r="F11" i="13"/>
  <c r="P23" i="13"/>
  <c r="O23" i="13"/>
  <c r="L23" i="13"/>
  <c r="I23" i="13"/>
  <c r="K23" i="13"/>
  <c r="N23" i="13"/>
  <c r="M23" i="13"/>
  <c r="J23" i="13"/>
  <c r="H23" i="13"/>
  <c r="G23" i="13"/>
  <c r="E23" i="13"/>
  <c r="D23" i="13"/>
  <c r="F23" i="13"/>
  <c r="P35" i="13"/>
  <c r="O35" i="13"/>
  <c r="L35" i="13"/>
  <c r="I35" i="13"/>
  <c r="K35" i="13"/>
  <c r="N35" i="13"/>
  <c r="M35" i="13"/>
  <c r="J35" i="13"/>
  <c r="H35" i="13"/>
  <c r="G35" i="13"/>
  <c r="E35" i="13"/>
  <c r="D35" i="13"/>
  <c r="F35" i="13"/>
  <c r="P47" i="13"/>
  <c r="O47" i="13"/>
  <c r="L47" i="13"/>
  <c r="I47" i="13"/>
  <c r="K47" i="13"/>
  <c r="N47" i="13"/>
  <c r="M47" i="13"/>
  <c r="H47" i="13"/>
  <c r="G47" i="13"/>
  <c r="J47" i="13"/>
  <c r="E47" i="13"/>
  <c r="D47" i="13"/>
  <c r="F47" i="13"/>
  <c r="P59" i="13"/>
  <c r="O59" i="13"/>
  <c r="L59" i="13"/>
  <c r="I59" i="13"/>
  <c r="K59" i="13"/>
  <c r="N59" i="13"/>
  <c r="M59" i="13"/>
  <c r="J59" i="13"/>
  <c r="H59" i="13"/>
  <c r="G59" i="13"/>
  <c r="E59" i="13"/>
  <c r="D59" i="13"/>
  <c r="F59" i="13"/>
  <c r="P551" i="13"/>
  <c r="I551" i="13"/>
  <c r="O551" i="13"/>
  <c r="L551" i="13"/>
  <c r="K551" i="13"/>
  <c r="H551" i="13"/>
  <c r="G551" i="13"/>
  <c r="J551" i="13"/>
  <c r="E551" i="13"/>
  <c r="D551" i="13"/>
  <c r="N551" i="13"/>
  <c r="M551" i="13"/>
  <c r="F551" i="13"/>
  <c r="P563" i="13"/>
  <c r="I563" i="13"/>
  <c r="O563" i="13"/>
  <c r="L563" i="13"/>
  <c r="K563" i="13"/>
  <c r="H563" i="13"/>
  <c r="G563" i="13"/>
  <c r="E563" i="13"/>
  <c r="D563" i="13"/>
  <c r="N563" i="13"/>
  <c r="M563" i="13"/>
  <c r="J563" i="13"/>
  <c r="F563" i="13"/>
  <c r="P575" i="13"/>
  <c r="I575" i="13"/>
  <c r="O575" i="13"/>
  <c r="L575" i="13"/>
  <c r="K575" i="13"/>
  <c r="G575" i="13"/>
  <c r="E575" i="13"/>
  <c r="D575" i="13"/>
  <c r="N575" i="13"/>
  <c r="M575" i="13"/>
  <c r="H575" i="13"/>
  <c r="F575" i="13"/>
  <c r="J575" i="13"/>
  <c r="P587" i="13"/>
  <c r="I587" i="13"/>
  <c r="O587" i="13"/>
  <c r="L587" i="13"/>
  <c r="K587" i="13"/>
  <c r="G587" i="13"/>
  <c r="J587" i="13"/>
  <c r="E587" i="13"/>
  <c r="D587" i="13"/>
  <c r="N587" i="13"/>
  <c r="M587" i="13"/>
  <c r="F587" i="13"/>
  <c r="H587" i="13"/>
  <c r="P599" i="13"/>
  <c r="I599" i="13"/>
  <c r="O599" i="13"/>
  <c r="L599" i="13"/>
  <c r="K599" i="13"/>
  <c r="G599" i="13"/>
  <c r="E599" i="13"/>
  <c r="D599" i="13"/>
  <c r="N599" i="13"/>
  <c r="M599" i="13"/>
  <c r="H599" i="13"/>
  <c r="J599" i="13"/>
  <c r="F599" i="13"/>
  <c r="J611" i="13"/>
  <c r="K611" i="13"/>
  <c r="L611" i="13"/>
  <c r="M611" i="13"/>
  <c r="E611" i="13"/>
  <c r="O611" i="13"/>
  <c r="D611" i="13"/>
  <c r="G611" i="13"/>
  <c r="H611" i="13"/>
  <c r="I611" i="13"/>
  <c r="N611" i="13"/>
  <c r="P611" i="13"/>
  <c r="F611" i="13"/>
  <c r="O12" i="13"/>
  <c r="N12" i="13"/>
  <c r="M12" i="13"/>
  <c r="L12" i="13"/>
  <c r="I12" i="13"/>
  <c r="G12" i="13"/>
  <c r="D12" i="13"/>
  <c r="P12" i="13"/>
  <c r="E12" i="13"/>
  <c r="J12" i="13"/>
  <c r="H12" i="13"/>
  <c r="K12" i="13"/>
  <c r="F12" i="13"/>
  <c r="O24" i="13"/>
  <c r="N24" i="13"/>
  <c r="M24" i="13"/>
  <c r="L24" i="13"/>
  <c r="L634" i="13" s="1"/>
  <c r="L695" i="13" s="1"/>
  <c r="J24" i="13"/>
  <c r="G24" i="13"/>
  <c r="I24" i="13"/>
  <c r="D24" i="13"/>
  <c r="P24" i="13"/>
  <c r="F24" i="13"/>
  <c r="K24" i="13"/>
  <c r="H24" i="13"/>
  <c r="E24" i="13"/>
  <c r="O36" i="13"/>
  <c r="N36" i="13"/>
  <c r="M36" i="13"/>
  <c r="L36" i="13"/>
  <c r="J36" i="13"/>
  <c r="I36" i="13"/>
  <c r="G36" i="13"/>
  <c r="D36" i="13"/>
  <c r="P36" i="13"/>
  <c r="H36" i="13"/>
  <c r="K36" i="13"/>
  <c r="E36" i="13"/>
  <c r="F36" i="13"/>
  <c r="O48" i="13"/>
  <c r="N48" i="13"/>
  <c r="M48" i="13"/>
  <c r="L48" i="13"/>
  <c r="I48" i="13"/>
  <c r="G48" i="13"/>
  <c r="D48" i="13"/>
  <c r="P48" i="13"/>
  <c r="J48" i="13"/>
  <c r="E48" i="13"/>
  <c r="K48" i="13"/>
  <c r="F48" i="13"/>
  <c r="H48" i="13"/>
  <c r="P60" i="13"/>
  <c r="P670" i="13" s="1"/>
  <c r="O60" i="13"/>
  <c r="N60" i="13"/>
  <c r="M60" i="13"/>
  <c r="L60" i="13"/>
  <c r="K60" i="13"/>
  <c r="J60" i="13"/>
  <c r="G60" i="13"/>
  <c r="I60" i="13"/>
  <c r="D60" i="13"/>
  <c r="F60" i="13"/>
  <c r="H60" i="13"/>
  <c r="E60" i="13"/>
  <c r="P552" i="13"/>
  <c r="O552" i="13"/>
  <c r="N552" i="13"/>
  <c r="M552" i="13"/>
  <c r="L552" i="13"/>
  <c r="J552" i="13"/>
  <c r="K552" i="13"/>
  <c r="H552" i="13"/>
  <c r="G552" i="13"/>
  <c r="F552" i="13"/>
  <c r="D552" i="13"/>
  <c r="E552" i="13"/>
  <c r="I552" i="13"/>
  <c r="P564" i="13"/>
  <c r="O564" i="13"/>
  <c r="N564" i="13"/>
  <c r="M564" i="13"/>
  <c r="L564" i="13"/>
  <c r="J564" i="13"/>
  <c r="K564" i="13"/>
  <c r="H564" i="13"/>
  <c r="G564" i="13"/>
  <c r="I564" i="13"/>
  <c r="F564" i="13"/>
  <c r="D564" i="13"/>
  <c r="E564" i="13"/>
  <c r="P576" i="13"/>
  <c r="O576" i="13"/>
  <c r="N576" i="13"/>
  <c r="M576" i="13"/>
  <c r="L576" i="13"/>
  <c r="J576" i="13"/>
  <c r="K576" i="13"/>
  <c r="G576" i="13"/>
  <c r="H576" i="13"/>
  <c r="F576" i="13"/>
  <c r="D576" i="13"/>
  <c r="I576" i="13"/>
  <c r="E576" i="13"/>
  <c r="P588" i="13"/>
  <c r="O588" i="13"/>
  <c r="N588" i="13"/>
  <c r="M588" i="13"/>
  <c r="L588" i="13"/>
  <c r="J588" i="13"/>
  <c r="K588" i="13"/>
  <c r="G588" i="13"/>
  <c r="F588" i="13"/>
  <c r="D588" i="13"/>
  <c r="H588" i="13"/>
  <c r="I588" i="13"/>
  <c r="E588" i="13"/>
  <c r="P600" i="13"/>
  <c r="O600" i="13"/>
  <c r="N600" i="13"/>
  <c r="M600" i="13"/>
  <c r="L600" i="13"/>
  <c r="J600" i="13"/>
  <c r="K600" i="13"/>
  <c r="G600" i="13"/>
  <c r="I600" i="13"/>
  <c r="F600" i="13"/>
  <c r="D600" i="13"/>
  <c r="H600" i="13"/>
  <c r="E600" i="13"/>
  <c r="P13" i="13"/>
  <c r="O13" i="13"/>
  <c r="J13" i="13"/>
  <c r="L13" i="13"/>
  <c r="K13" i="13"/>
  <c r="I13" i="13"/>
  <c r="H13" i="13"/>
  <c r="H623" i="13" s="1"/>
  <c r="H684" i="13" s="1"/>
  <c r="F13" i="13"/>
  <c r="M13" i="13"/>
  <c r="N13" i="13"/>
  <c r="G13" i="13"/>
  <c r="E13" i="13"/>
  <c r="D13" i="13"/>
  <c r="P25" i="13"/>
  <c r="O25" i="13"/>
  <c r="J25" i="13"/>
  <c r="L25" i="13"/>
  <c r="K25" i="13"/>
  <c r="H25" i="13"/>
  <c r="H635" i="13" s="1"/>
  <c r="F25" i="13"/>
  <c r="M25" i="13"/>
  <c r="I25" i="13"/>
  <c r="G25" i="13"/>
  <c r="D25" i="13"/>
  <c r="E25" i="13"/>
  <c r="E635" i="13" s="1"/>
  <c r="N25" i="13"/>
  <c r="P37" i="13"/>
  <c r="O37" i="13"/>
  <c r="J37" i="13"/>
  <c r="L37" i="13"/>
  <c r="K37" i="13"/>
  <c r="I37" i="13"/>
  <c r="H37" i="13"/>
  <c r="F37" i="13"/>
  <c r="M37" i="13"/>
  <c r="N37" i="13"/>
  <c r="E37" i="13"/>
  <c r="G37" i="13"/>
  <c r="D37" i="13"/>
  <c r="P49" i="13"/>
  <c r="O49" i="13"/>
  <c r="J49" i="13"/>
  <c r="L49" i="13"/>
  <c r="K49" i="13"/>
  <c r="I49" i="13"/>
  <c r="H49" i="13"/>
  <c r="F49" i="13"/>
  <c r="M49" i="13"/>
  <c r="G49" i="13"/>
  <c r="D49" i="13"/>
  <c r="N49" i="13"/>
  <c r="E49" i="13"/>
  <c r="P61" i="13"/>
  <c r="O61" i="13"/>
  <c r="J61" i="13"/>
  <c r="J671" i="13" s="1"/>
  <c r="L61" i="13"/>
  <c r="K61" i="13"/>
  <c r="M61" i="13"/>
  <c r="H61" i="13"/>
  <c r="F61" i="13"/>
  <c r="D61" i="13"/>
  <c r="N61" i="13"/>
  <c r="G61" i="13"/>
  <c r="E61" i="13"/>
  <c r="I61" i="13"/>
  <c r="J553" i="13"/>
  <c r="I553" i="13"/>
  <c r="P553" i="13"/>
  <c r="O553" i="13"/>
  <c r="L553" i="13"/>
  <c r="K553" i="13"/>
  <c r="G553" i="13"/>
  <c r="F553" i="13"/>
  <c r="E553" i="13"/>
  <c r="M553" i="13"/>
  <c r="N553" i="13"/>
  <c r="H553" i="13"/>
  <c r="D553" i="13"/>
  <c r="J565" i="13"/>
  <c r="I565" i="13"/>
  <c r="P565" i="13"/>
  <c r="O565" i="13"/>
  <c r="L565" i="13"/>
  <c r="K565" i="13"/>
  <c r="H565" i="13"/>
  <c r="G565" i="13"/>
  <c r="F565" i="13"/>
  <c r="E565" i="13"/>
  <c r="D565" i="13"/>
  <c r="N565" i="13"/>
  <c r="M565" i="13"/>
  <c r="J577" i="13"/>
  <c r="I577" i="13"/>
  <c r="P577" i="13"/>
  <c r="O577" i="13"/>
  <c r="L577" i="13"/>
  <c r="K577" i="13"/>
  <c r="G577" i="13"/>
  <c r="H577" i="13"/>
  <c r="F577" i="13"/>
  <c r="E577" i="13"/>
  <c r="D577" i="13"/>
  <c r="N577" i="13"/>
  <c r="M577" i="13"/>
  <c r="J589" i="13"/>
  <c r="I589" i="13"/>
  <c r="P589" i="13"/>
  <c r="O589" i="13"/>
  <c r="L589" i="13"/>
  <c r="K589" i="13"/>
  <c r="G589" i="13"/>
  <c r="F589" i="13"/>
  <c r="E589" i="13"/>
  <c r="H589" i="13"/>
  <c r="N589" i="13"/>
  <c r="M589" i="13"/>
  <c r="D589" i="13"/>
  <c r="J601" i="13"/>
  <c r="I601" i="13"/>
  <c r="P601" i="13"/>
  <c r="O601" i="13"/>
  <c r="L601" i="13"/>
  <c r="K601" i="13"/>
  <c r="G601" i="13"/>
  <c r="F601" i="13"/>
  <c r="E601" i="13"/>
  <c r="H601" i="13"/>
  <c r="M601" i="13"/>
  <c r="N601" i="13"/>
  <c r="D601" i="13"/>
  <c r="R357" i="13"/>
  <c r="S357" i="13" s="1"/>
  <c r="U367" i="13"/>
  <c r="V367" i="13" s="1"/>
  <c r="U381" i="13"/>
  <c r="V381" i="13" s="1"/>
  <c r="U382" i="13"/>
  <c r="V382" i="13" s="1"/>
  <c r="U397" i="13"/>
  <c r="V397" i="13" s="1"/>
  <c r="U398" i="13"/>
  <c r="V398" i="13" s="1"/>
  <c r="U407" i="13"/>
  <c r="V407" i="13" s="1"/>
  <c r="R408" i="13"/>
  <c r="S408" i="13" s="1"/>
  <c r="U410" i="13"/>
  <c r="V410" i="13" s="1"/>
  <c r="U411" i="13"/>
  <c r="V411" i="13" s="1"/>
  <c r="U412" i="13"/>
  <c r="V412" i="13" s="1"/>
  <c r="R413" i="13"/>
  <c r="S413" i="13" s="1"/>
  <c r="U416" i="13"/>
  <c r="V416" i="13" s="1"/>
  <c r="U417" i="13"/>
  <c r="V417" i="13" s="1"/>
  <c r="U418" i="13"/>
  <c r="V418" i="13" s="1"/>
  <c r="U423" i="13"/>
  <c r="V423" i="13" s="1"/>
  <c r="R424" i="13"/>
  <c r="S424" i="13" s="1"/>
  <c r="U426" i="13"/>
  <c r="V426" i="13" s="1"/>
  <c r="U427" i="13"/>
  <c r="V427" i="13" s="1"/>
  <c r="U428" i="13"/>
  <c r="V428" i="13" s="1"/>
  <c r="R429" i="13"/>
  <c r="S429" i="13" s="1"/>
  <c r="U432" i="13"/>
  <c r="V432" i="13" s="1"/>
  <c r="R433" i="13"/>
  <c r="S433" i="13" s="1"/>
  <c r="U437" i="13"/>
  <c r="V437" i="13" s="1"/>
  <c r="U438" i="13"/>
  <c r="V438" i="13" s="1"/>
  <c r="U440" i="13"/>
  <c r="U442" i="13"/>
  <c r="V442" i="13" s="1"/>
  <c r="U443" i="13"/>
  <c r="R445" i="13"/>
  <c r="S445" i="13" s="1"/>
  <c r="R64" i="13"/>
  <c r="S64" i="13" s="1"/>
  <c r="R68" i="13"/>
  <c r="S68" i="13" s="1"/>
  <c r="R72" i="13"/>
  <c r="S72" i="13" s="1"/>
  <c r="R76" i="13"/>
  <c r="S76" i="13" s="1"/>
  <c r="R428" i="13"/>
  <c r="R66" i="13"/>
  <c r="S66" i="13" s="1"/>
  <c r="R70" i="13"/>
  <c r="S70" i="13" s="1"/>
  <c r="R74" i="13"/>
  <c r="S74" i="13" s="1"/>
  <c r="R78" i="13"/>
  <c r="S78" i="13" s="1"/>
  <c r="R82" i="13"/>
  <c r="S82" i="13" s="1"/>
  <c r="R86" i="13"/>
  <c r="S86" i="13" s="1"/>
  <c r="R90" i="13"/>
  <c r="S90" i="13" s="1"/>
  <c r="R94" i="13"/>
  <c r="S94" i="13" s="1"/>
  <c r="R98" i="13"/>
  <c r="R102" i="13"/>
  <c r="S102" i="13" s="1"/>
  <c r="R422" i="13"/>
  <c r="S422" i="13" s="1"/>
  <c r="R426" i="13"/>
  <c r="S426" i="13" s="1"/>
  <c r="R430" i="13"/>
  <c r="S430" i="13" s="1"/>
  <c r="R434" i="13"/>
  <c r="S434" i="13" s="1"/>
  <c r="R438" i="13"/>
  <c r="S438" i="13" s="1"/>
  <c r="R442" i="13"/>
  <c r="S442" i="13" s="1"/>
  <c r="R446" i="13"/>
  <c r="S446" i="13" s="1"/>
  <c r="R450" i="13"/>
  <c r="S450" i="13" s="1"/>
  <c r="R454" i="13"/>
  <c r="S454" i="13" s="1"/>
  <c r="R80" i="13"/>
  <c r="S80" i="13" s="1"/>
  <c r="R84" i="13"/>
  <c r="S84" i="13" s="1"/>
  <c r="R88" i="13"/>
  <c r="S88" i="13" s="1"/>
  <c r="R92" i="13"/>
  <c r="S92" i="13" s="1"/>
  <c r="R96" i="13"/>
  <c r="S96" i="13" s="1"/>
  <c r="R320" i="13"/>
  <c r="S320" i="13" s="1"/>
  <c r="R324" i="13"/>
  <c r="S324" i="13" s="1"/>
  <c r="R328" i="13"/>
  <c r="S328" i="13" s="1"/>
  <c r="R332" i="13"/>
  <c r="S332" i="13" s="1"/>
  <c r="R336" i="13"/>
  <c r="S336" i="13" s="1"/>
  <c r="R340" i="13"/>
  <c r="S340" i="13" s="1"/>
  <c r="R344" i="13"/>
  <c r="S344" i="13" s="1"/>
  <c r="R348" i="13"/>
  <c r="S348" i="13" s="1"/>
  <c r="R352" i="13"/>
  <c r="S352" i="13" s="1"/>
  <c r="R356" i="13"/>
  <c r="S356" i="13" s="1"/>
  <c r="R360" i="13"/>
  <c r="S360" i="13" s="1"/>
  <c r="R364" i="13"/>
  <c r="S364" i="13" s="1"/>
  <c r="R372" i="13"/>
  <c r="S372" i="13" s="1"/>
  <c r="R376" i="13"/>
  <c r="S376" i="13" s="1"/>
  <c r="R380" i="13"/>
  <c r="S380" i="13" s="1"/>
  <c r="R384" i="13"/>
  <c r="S384" i="13" s="1"/>
  <c r="R388" i="13"/>
  <c r="S388" i="13" s="1"/>
  <c r="R392" i="13"/>
  <c r="S392" i="13" s="1"/>
  <c r="R396" i="13"/>
  <c r="S396" i="13" s="1"/>
  <c r="R400" i="13"/>
  <c r="S400" i="13" s="1"/>
  <c r="R404" i="13"/>
  <c r="S404" i="13" s="1"/>
  <c r="R412" i="13"/>
  <c r="S412" i="13" s="1"/>
  <c r="R416" i="13"/>
  <c r="S416" i="13" s="1"/>
  <c r="R420" i="13"/>
  <c r="S420" i="13" s="1"/>
  <c r="R307" i="13"/>
  <c r="S307" i="13" s="1"/>
  <c r="R106" i="13"/>
  <c r="S106" i="13" s="1"/>
  <c r="R110" i="13"/>
  <c r="S110" i="13" s="1"/>
  <c r="R114" i="13"/>
  <c r="S114" i="13" s="1"/>
  <c r="R118" i="13"/>
  <c r="S118" i="13" s="1"/>
  <c r="R122" i="13"/>
  <c r="S122" i="13" s="1"/>
  <c r="R126" i="13"/>
  <c r="S126" i="13" s="1"/>
  <c r="R130" i="13"/>
  <c r="S130" i="13" s="1"/>
  <c r="R134" i="13"/>
  <c r="S134" i="13" s="1"/>
  <c r="R138" i="13"/>
  <c r="S138" i="13" s="1"/>
  <c r="R142" i="13"/>
  <c r="S142" i="13" s="1"/>
  <c r="R146" i="13"/>
  <c r="S146" i="13" s="1"/>
  <c r="R150" i="13"/>
  <c r="S150" i="13" s="1"/>
  <c r="R151" i="13"/>
  <c r="S151" i="13" s="1"/>
  <c r="R155" i="13"/>
  <c r="S155" i="13" s="1"/>
  <c r="R159" i="13"/>
  <c r="S159" i="13" s="1"/>
  <c r="R163" i="13"/>
  <c r="S163" i="13" s="1"/>
  <c r="R167" i="13"/>
  <c r="S167" i="13" s="1"/>
  <c r="R171" i="13"/>
  <c r="S171" i="13" s="1"/>
  <c r="R175" i="13"/>
  <c r="S175" i="13" s="1"/>
  <c r="R179" i="13"/>
  <c r="S179" i="13" s="1"/>
  <c r="R183" i="13"/>
  <c r="S183" i="13" s="1"/>
  <c r="R186" i="13"/>
  <c r="S186" i="13" s="1"/>
  <c r="R190" i="13"/>
  <c r="S190" i="13" s="1"/>
  <c r="R194" i="13"/>
  <c r="S194" i="13" s="1"/>
  <c r="R198" i="13"/>
  <c r="S198" i="13" s="1"/>
  <c r="R202" i="13"/>
  <c r="S202" i="13" s="1"/>
  <c r="R206" i="13"/>
  <c r="S206" i="13" s="1"/>
  <c r="R210" i="13"/>
  <c r="S210" i="13" s="1"/>
  <c r="R214" i="13"/>
  <c r="S214" i="13" s="1"/>
  <c r="R218" i="13"/>
  <c r="S218" i="13" s="1"/>
  <c r="R222" i="13"/>
  <c r="S222" i="13" s="1"/>
  <c r="R226" i="13"/>
  <c r="S226" i="13" s="1"/>
  <c r="R230" i="13"/>
  <c r="S230" i="13" s="1"/>
  <c r="R234" i="13"/>
  <c r="S234" i="13" s="1"/>
  <c r="R238" i="13"/>
  <c r="S238" i="13" s="1"/>
  <c r="R242" i="13"/>
  <c r="S242" i="13" s="1"/>
  <c r="R250" i="13"/>
  <c r="S250" i="13" s="1"/>
  <c r="R254" i="13"/>
  <c r="S254" i="13" s="1"/>
  <c r="R258" i="13"/>
  <c r="S258" i="13" s="1"/>
  <c r="R262" i="13"/>
  <c r="S262" i="13" s="1"/>
  <c r="R266" i="13"/>
  <c r="S266" i="13" s="1"/>
  <c r="R270" i="13"/>
  <c r="S270" i="13" s="1"/>
  <c r="R274" i="13"/>
  <c r="S274" i="13" s="1"/>
  <c r="R278" i="13"/>
  <c r="S278" i="13" s="1"/>
  <c r="R282" i="13"/>
  <c r="S282" i="13" s="1"/>
  <c r="R286" i="13"/>
  <c r="S286" i="13" s="1"/>
  <c r="R290" i="13"/>
  <c r="S290" i="13" s="1"/>
  <c r="R294" i="13"/>
  <c r="S294" i="13" s="1"/>
  <c r="R298" i="13"/>
  <c r="S298" i="13" s="1"/>
  <c r="R302" i="13"/>
  <c r="S302" i="13" s="1"/>
  <c r="R306" i="13"/>
  <c r="S306" i="13" s="1"/>
  <c r="R310" i="13"/>
  <c r="S310" i="13" s="1"/>
  <c r="R314" i="13"/>
  <c r="S314" i="13" s="1"/>
  <c r="R318" i="13"/>
  <c r="S318" i="13" s="1"/>
  <c r="R322" i="13"/>
  <c r="S322" i="13" s="1"/>
  <c r="R326" i="13"/>
  <c r="S326" i="13" s="1"/>
  <c r="R330" i="13"/>
  <c r="S330" i="13" s="1"/>
  <c r="R334" i="13"/>
  <c r="S334" i="13" s="1"/>
  <c r="R338" i="13"/>
  <c r="S338" i="13" s="1"/>
  <c r="R342" i="13"/>
  <c r="S342" i="13" s="1"/>
  <c r="R346" i="13"/>
  <c r="S346" i="13" s="1"/>
  <c r="R350" i="13"/>
  <c r="S350" i="13" s="1"/>
  <c r="R354" i="13"/>
  <c r="S354" i="13" s="1"/>
  <c r="R358" i="13"/>
  <c r="S358" i="13" s="1"/>
  <c r="R362" i="13"/>
  <c r="S362" i="13" s="1"/>
  <c r="R366" i="13"/>
  <c r="S366" i="13" s="1"/>
  <c r="R370" i="13"/>
  <c r="S370" i="13" s="1"/>
  <c r="R374" i="13"/>
  <c r="S374" i="13" s="1"/>
  <c r="R378" i="13"/>
  <c r="S378" i="13" s="1"/>
  <c r="R382" i="13"/>
  <c r="S382" i="13" s="1"/>
  <c r="R386" i="13"/>
  <c r="S386" i="13" s="1"/>
  <c r="R390" i="13"/>
  <c r="S390" i="13" s="1"/>
  <c r="R394" i="13"/>
  <c r="S394" i="13" s="1"/>
  <c r="R398" i="13"/>
  <c r="S398" i="13" s="1"/>
  <c r="R402" i="13"/>
  <c r="S402" i="13" s="1"/>
  <c r="R406" i="13"/>
  <c r="S406" i="13" s="1"/>
  <c r="R410" i="13"/>
  <c r="S410" i="13" s="1"/>
  <c r="R414" i="13"/>
  <c r="S414" i="13" s="1"/>
  <c r="R418" i="13"/>
  <c r="S418" i="13" s="1"/>
  <c r="R100" i="13"/>
  <c r="S100" i="13" s="1"/>
  <c r="R104" i="13"/>
  <c r="S104" i="13" s="1"/>
  <c r="R108" i="13"/>
  <c r="S108" i="13" s="1"/>
  <c r="R112" i="13"/>
  <c r="S112" i="13" s="1"/>
  <c r="R116" i="13"/>
  <c r="S116" i="13" s="1"/>
  <c r="R120" i="13"/>
  <c r="S120" i="13" s="1"/>
  <c r="R124" i="13"/>
  <c r="S124" i="13" s="1"/>
  <c r="R128" i="13"/>
  <c r="S128" i="13" s="1"/>
  <c r="R132" i="13"/>
  <c r="S132" i="13" s="1"/>
  <c r="R136" i="13"/>
  <c r="S136" i="13" s="1"/>
  <c r="R140" i="13"/>
  <c r="S140" i="13" s="1"/>
  <c r="R144" i="13"/>
  <c r="S144" i="13" s="1"/>
  <c r="R148" i="13"/>
  <c r="S148" i="13" s="1"/>
  <c r="R153" i="13"/>
  <c r="S153" i="13" s="1"/>
  <c r="R157" i="13"/>
  <c r="S157" i="13" s="1"/>
  <c r="R161" i="13"/>
  <c r="S161" i="13" s="1"/>
  <c r="R165" i="13"/>
  <c r="S165" i="13" s="1"/>
  <c r="R169" i="13"/>
  <c r="S169" i="13" s="1"/>
  <c r="R173" i="13"/>
  <c r="S173" i="13" s="1"/>
  <c r="R177" i="13"/>
  <c r="S177" i="13" s="1"/>
  <c r="R181" i="13"/>
  <c r="S181" i="13" s="1"/>
  <c r="R188" i="13"/>
  <c r="S188" i="13" s="1"/>
  <c r="R192" i="13"/>
  <c r="S192" i="13" s="1"/>
  <c r="R196" i="13"/>
  <c r="S196" i="13" s="1"/>
  <c r="R200" i="13"/>
  <c r="S200" i="13" s="1"/>
  <c r="R204" i="13"/>
  <c r="S204" i="13" s="1"/>
  <c r="R208" i="13"/>
  <c r="S208" i="13" s="1"/>
  <c r="R212" i="13"/>
  <c r="S212" i="13" s="1"/>
  <c r="R216" i="13"/>
  <c r="S216" i="13" s="1"/>
  <c r="R220" i="13"/>
  <c r="S220" i="13" s="1"/>
  <c r="R224" i="13"/>
  <c r="S224" i="13" s="1"/>
  <c r="R228" i="13"/>
  <c r="S228" i="13" s="1"/>
  <c r="R232" i="13"/>
  <c r="S232" i="13" s="1"/>
  <c r="R236" i="13"/>
  <c r="S236" i="13" s="1"/>
  <c r="R240" i="13"/>
  <c r="S240" i="13" s="1"/>
  <c r="R244" i="13"/>
  <c r="S244" i="13" s="1"/>
  <c r="R248" i="13"/>
  <c r="S248" i="13" s="1"/>
  <c r="R252" i="13"/>
  <c r="S252" i="13" s="1"/>
  <c r="R256" i="13"/>
  <c r="S256" i="13" s="1"/>
  <c r="R260" i="13"/>
  <c r="S260" i="13" s="1"/>
  <c r="R264" i="13"/>
  <c r="S264" i="13" s="1"/>
  <c r="R268" i="13"/>
  <c r="S268" i="13" s="1"/>
  <c r="R272" i="13"/>
  <c r="S272" i="13" s="1"/>
  <c r="R276" i="13"/>
  <c r="S276" i="13" s="1"/>
  <c r="R280" i="13"/>
  <c r="S280" i="13" s="1"/>
  <c r="R284" i="13"/>
  <c r="S284" i="13" s="1"/>
  <c r="R288" i="13"/>
  <c r="S288" i="13" s="1"/>
  <c r="R292" i="13"/>
  <c r="R296" i="13"/>
  <c r="R300" i="13"/>
  <c r="S300" i="13" s="1"/>
  <c r="R304" i="13"/>
  <c r="S304" i="13" s="1"/>
  <c r="R308" i="13"/>
  <c r="S308" i="13" s="1"/>
  <c r="R312" i="13"/>
  <c r="S312" i="13" s="1"/>
  <c r="R316" i="13"/>
  <c r="S316" i="13" s="1"/>
  <c r="R63" i="13"/>
  <c r="S63" i="13" s="1"/>
  <c r="S292" i="13"/>
  <c r="S296" i="13"/>
  <c r="S98" i="13"/>
  <c r="R67" i="13"/>
  <c r="S67" i="13" s="1"/>
  <c r="R71" i="13"/>
  <c r="S71" i="13" s="1"/>
  <c r="R75" i="13"/>
  <c r="S75" i="13" s="1"/>
  <c r="R79" i="13"/>
  <c r="S79" i="13" s="1"/>
  <c r="R83" i="13"/>
  <c r="S83" i="13" s="1"/>
  <c r="R87" i="13"/>
  <c r="S87" i="13" s="1"/>
  <c r="R91" i="13"/>
  <c r="S91" i="13" s="1"/>
  <c r="R95" i="13"/>
  <c r="S95" i="13" s="1"/>
  <c r="R99" i="13"/>
  <c r="S99" i="13" s="1"/>
  <c r="R103" i="13"/>
  <c r="S103" i="13" s="1"/>
  <c r="R107" i="13"/>
  <c r="S107" i="13" s="1"/>
  <c r="R111" i="13"/>
  <c r="S111" i="13" s="1"/>
  <c r="R115" i="13"/>
  <c r="S115" i="13" s="1"/>
  <c r="R119" i="13"/>
  <c r="S119" i="13" s="1"/>
  <c r="R123" i="13"/>
  <c r="S123" i="13" s="1"/>
  <c r="R127" i="13"/>
  <c r="S127" i="13" s="1"/>
  <c r="R131" i="13"/>
  <c r="S131" i="13" s="1"/>
  <c r="R135" i="13"/>
  <c r="S135" i="13" s="1"/>
  <c r="R139" i="13"/>
  <c r="S139" i="13" s="1"/>
  <c r="R143" i="13"/>
  <c r="S143" i="13" s="1"/>
  <c r="R147" i="13"/>
  <c r="S147" i="13" s="1"/>
  <c r="R152" i="13"/>
  <c r="S152" i="13" s="1"/>
  <c r="R156" i="13"/>
  <c r="S156" i="13" s="1"/>
  <c r="R160" i="13"/>
  <c r="S160" i="13" s="1"/>
  <c r="R164" i="13"/>
  <c r="S164" i="13" s="1"/>
  <c r="R168" i="13"/>
  <c r="S168" i="13" s="1"/>
  <c r="R172" i="13"/>
  <c r="S172" i="13" s="1"/>
  <c r="R176" i="13"/>
  <c r="S176" i="13" s="1"/>
  <c r="R180" i="13"/>
  <c r="S180" i="13" s="1"/>
  <c r="R184" i="13"/>
  <c r="S184" i="13" s="1"/>
  <c r="R187" i="13"/>
  <c r="S187" i="13" s="1"/>
  <c r="R191" i="13"/>
  <c r="S191" i="13" s="1"/>
  <c r="R195" i="13"/>
  <c r="S195" i="13" s="1"/>
  <c r="R199" i="13"/>
  <c r="S199" i="13" s="1"/>
  <c r="R203" i="13"/>
  <c r="S203" i="13" s="1"/>
  <c r="R207" i="13"/>
  <c r="S207" i="13" s="1"/>
  <c r="R211" i="13"/>
  <c r="S211" i="13" s="1"/>
  <c r="R215" i="13"/>
  <c r="S215" i="13" s="1"/>
  <c r="R219" i="13"/>
  <c r="S219" i="13" s="1"/>
  <c r="R223" i="13"/>
  <c r="S223" i="13" s="1"/>
  <c r="R227" i="13"/>
  <c r="S227" i="13" s="1"/>
  <c r="R231" i="13"/>
  <c r="S231" i="13" s="1"/>
  <c r="R235" i="13"/>
  <c r="S235" i="13" s="1"/>
  <c r="R239" i="13"/>
  <c r="S239" i="13" s="1"/>
  <c r="R243" i="13"/>
  <c r="S243" i="13" s="1"/>
  <c r="R246" i="13"/>
  <c r="S246" i="13" s="1"/>
  <c r="R247" i="13"/>
  <c r="S247" i="13" s="1"/>
  <c r="R251" i="13"/>
  <c r="S251" i="13" s="1"/>
  <c r="R255" i="13"/>
  <c r="S255" i="13" s="1"/>
  <c r="R259" i="13"/>
  <c r="S259" i="13" s="1"/>
  <c r="R263" i="13"/>
  <c r="S263" i="13" s="1"/>
  <c r="R267" i="13"/>
  <c r="S267" i="13" s="1"/>
  <c r="R271" i="13"/>
  <c r="S271" i="13" s="1"/>
  <c r="R275" i="13"/>
  <c r="S275" i="13" s="1"/>
  <c r="R279" i="13"/>
  <c r="S279" i="13" s="1"/>
  <c r="R283" i="13"/>
  <c r="S283" i="13" s="1"/>
  <c r="R287" i="13"/>
  <c r="S287" i="13" s="1"/>
  <c r="R291" i="13"/>
  <c r="S291" i="13" s="1"/>
  <c r="R295" i="13"/>
  <c r="S295" i="13" s="1"/>
  <c r="R299" i="13"/>
  <c r="S299" i="13" s="1"/>
  <c r="R303" i="13"/>
  <c r="S303" i="13" s="1"/>
  <c r="R311" i="13"/>
  <c r="S311" i="13" s="1"/>
  <c r="R315" i="13"/>
  <c r="S315" i="13" s="1"/>
  <c r="R319" i="13"/>
  <c r="S319" i="13" s="1"/>
  <c r="R323" i="13"/>
  <c r="S323" i="13" s="1"/>
  <c r="R327" i="13"/>
  <c r="S327" i="13" s="1"/>
  <c r="R331" i="13"/>
  <c r="S331" i="13" s="1"/>
  <c r="R335" i="13"/>
  <c r="S335" i="13" s="1"/>
  <c r="R339" i="13"/>
  <c r="S339" i="13" s="1"/>
  <c r="R343" i="13"/>
  <c r="S343" i="13" s="1"/>
  <c r="R347" i="13"/>
  <c r="S347" i="13" s="1"/>
  <c r="R351" i="13"/>
  <c r="S351" i="13" s="1"/>
  <c r="R355" i="13"/>
  <c r="S355" i="13" s="1"/>
  <c r="R359" i="13"/>
  <c r="S359" i="13" s="1"/>
  <c r="R363" i="13"/>
  <c r="S363" i="13" s="1"/>
  <c r="R367" i="13"/>
  <c r="S367" i="13" s="1"/>
  <c r="R371" i="13"/>
  <c r="S371" i="13" s="1"/>
  <c r="R375" i="13"/>
  <c r="S375" i="13" s="1"/>
  <c r="R379" i="13"/>
  <c r="S379" i="13" s="1"/>
  <c r="R383" i="13"/>
  <c r="S383" i="13" s="1"/>
  <c r="R387" i="13"/>
  <c r="S387" i="13" s="1"/>
  <c r="R391" i="13"/>
  <c r="S391" i="13" s="1"/>
  <c r="R395" i="13"/>
  <c r="S395" i="13" s="1"/>
  <c r="R399" i="13"/>
  <c r="S399" i="13" s="1"/>
  <c r="R403" i="13"/>
  <c r="S403" i="13" s="1"/>
  <c r="R407" i="13"/>
  <c r="S407" i="13" s="1"/>
  <c r="R411" i="13"/>
  <c r="S411" i="13" s="1"/>
  <c r="R415" i="13"/>
  <c r="S415" i="13" s="1"/>
  <c r="R419" i="13"/>
  <c r="R423" i="13"/>
  <c r="S423" i="13" s="1"/>
  <c r="R427" i="13"/>
  <c r="S427" i="13" s="1"/>
  <c r="R431" i="13"/>
  <c r="S431" i="13" s="1"/>
  <c r="R435" i="13"/>
  <c r="R439" i="13"/>
  <c r="R443" i="13"/>
  <c r="S443" i="13" s="1"/>
  <c r="R447" i="13"/>
  <c r="R451" i="13"/>
  <c r="R455" i="13"/>
  <c r="R65" i="13"/>
  <c r="S65" i="13" s="1"/>
  <c r="R69" i="13"/>
  <c r="S69" i="13" s="1"/>
  <c r="R73" i="13"/>
  <c r="S73" i="13" s="1"/>
  <c r="R77" i="13"/>
  <c r="S77" i="13" s="1"/>
  <c r="R81" i="13"/>
  <c r="S81" i="13" s="1"/>
  <c r="R85" i="13"/>
  <c r="S85" i="13" s="1"/>
  <c r="R89" i="13"/>
  <c r="S89" i="13" s="1"/>
  <c r="R93" i="13"/>
  <c r="S93" i="13" s="1"/>
  <c r="R97" i="13"/>
  <c r="S97" i="13" s="1"/>
  <c r="R101" i="13"/>
  <c r="S101" i="13" s="1"/>
  <c r="R105" i="13"/>
  <c r="S105" i="13" s="1"/>
  <c r="R109" i="13"/>
  <c r="S109" i="13" s="1"/>
  <c r="R113" i="13"/>
  <c r="S113" i="13" s="1"/>
  <c r="R117" i="13"/>
  <c r="S117" i="13" s="1"/>
  <c r="R121" i="13"/>
  <c r="S121" i="13" s="1"/>
  <c r="R125" i="13"/>
  <c r="S125" i="13" s="1"/>
  <c r="R129" i="13"/>
  <c r="S129" i="13" s="1"/>
  <c r="R133" i="13"/>
  <c r="S133" i="13" s="1"/>
  <c r="R137" i="13"/>
  <c r="S137" i="13" s="1"/>
  <c r="R141" i="13"/>
  <c r="S141" i="13" s="1"/>
  <c r="R145" i="13"/>
  <c r="S145" i="13" s="1"/>
  <c r="R149" i="13"/>
  <c r="S149" i="13" s="1"/>
  <c r="R154" i="13"/>
  <c r="S154" i="13" s="1"/>
  <c r="R158" i="13"/>
  <c r="S158" i="13" s="1"/>
  <c r="R162" i="13"/>
  <c r="S162" i="13" s="1"/>
  <c r="R166" i="13"/>
  <c r="S166" i="13" s="1"/>
  <c r="R170" i="13"/>
  <c r="S170" i="13" s="1"/>
  <c r="R174" i="13"/>
  <c r="S174" i="13" s="1"/>
  <c r="R178" i="13"/>
  <c r="S178" i="13" s="1"/>
  <c r="R182" i="13"/>
  <c r="S182" i="13" s="1"/>
  <c r="R185" i="13"/>
  <c r="S185" i="13" s="1"/>
  <c r="R189" i="13"/>
  <c r="S189" i="13" s="1"/>
  <c r="R193" i="13"/>
  <c r="S193" i="13" s="1"/>
  <c r="R197" i="13"/>
  <c r="S197" i="13" s="1"/>
  <c r="R201" i="13"/>
  <c r="S201" i="13" s="1"/>
  <c r="R205" i="13"/>
  <c r="S205" i="13" s="1"/>
  <c r="R209" i="13"/>
  <c r="S209" i="13" s="1"/>
  <c r="R213" i="13"/>
  <c r="S213" i="13" s="1"/>
  <c r="R217" i="13"/>
  <c r="S217" i="13" s="1"/>
  <c r="R221" i="13"/>
  <c r="S221" i="13" s="1"/>
  <c r="R225" i="13"/>
  <c r="S225" i="13" s="1"/>
  <c r="R229" i="13"/>
  <c r="S229" i="13" s="1"/>
  <c r="R233" i="13"/>
  <c r="S233" i="13" s="1"/>
  <c r="R237" i="13"/>
  <c r="S237" i="13" s="1"/>
  <c r="R241" i="13"/>
  <c r="S241" i="13" s="1"/>
  <c r="R245" i="13"/>
  <c r="S245" i="13" s="1"/>
  <c r="R249" i="13"/>
  <c r="S249" i="13" s="1"/>
  <c r="R253" i="13"/>
  <c r="S253" i="13" s="1"/>
  <c r="R257" i="13"/>
  <c r="S257" i="13" s="1"/>
  <c r="R261" i="13"/>
  <c r="S261" i="13" s="1"/>
  <c r="R265" i="13"/>
  <c r="S265" i="13" s="1"/>
  <c r="R269" i="13"/>
  <c r="S269" i="13" s="1"/>
  <c r="R273" i="13"/>
  <c r="S273" i="13" s="1"/>
  <c r="R277" i="13"/>
  <c r="S277" i="13" s="1"/>
  <c r="R281" i="13"/>
  <c r="S281" i="13" s="1"/>
  <c r="R285" i="13"/>
  <c r="S285" i="13" s="1"/>
  <c r="R289" i="13"/>
  <c r="S289" i="13" s="1"/>
  <c r="R293" i="13"/>
  <c r="S293" i="13" s="1"/>
  <c r="R297" i="13"/>
  <c r="S297" i="13" s="1"/>
  <c r="R301" i="13"/>
  <c r="S301" i="13" s="1"/>
  <c r="R305" i="13"/>
  <c r="S305" i="13" s="1"/>
  <c r="R309" i="13"/>
  <c r="S309" i="13" s="1"/>
  <c r="R313" i="13"/>
  <c r="S313" i="13" s="1"/>
  <c r="R317" i="13"/>
  <c r="S317" i="13" s="1"/>
  <c r="R321" i="13"/>
  <c r="S321" i="13" s="1"/>
  <c r="R325" i="13"/>
  <c r="S325" i="13" s="1"/>
  <c r="R329" i="13"/>
  <c r="S329" i="13" s="1"/>
  <c r="R333" i="13"/>
  <c r="S333" i="13" s="1"/>
  <c r="R337" i="13"/>
  <c r="S337" i="13" s="1"/>
  <c r="R341" i="13"/>
  <c r="S341" i="13" s="1"/>
  <c r="R345" i="13"/>
  <c r="S345" i="13" s="1"/>
  <c r="R349" i="13"/>
  <c r="S349" i="13" s="1"/>
  <c r="R353" i="13"/>
  <c r="S353" i="13" s="1"/>
  <c r="R361" i="13"/>
  <c r="S361" i="13" s="1"/>
  <c r="R365" i="13"/>
  <c r="S365" i="13" s="1"/>
  <c r="R368" i="13"/>
  <c r="S368" i="13" s="1"/>
  <c r="R369" i="13"/>
  <c r="S369" i="13" s="1"/>
  <c r="R373" i="13"/>
  <c r="S373" i="13" s="1"/>
  <c r="R377" i="13"/>
  <c r="S377" i="13" s="1"/>
  <c r="R381" i="13"/>
  <c r="S381" i="13" s="1"/>
  <c r="R385" i="13"/>
  <c r="S385" i="13" s="1"/>
  <c r="R389" i="13"/>
  <c r="S389" i="13" s="1"/>
  <c r="R393" i="13"/>
  <c r="S393" i="13" s="1"/>
  <c r="R397" i="13"/>
  <c r="S397" i="13" s="1"/>
  <c r="R401" i="13"/>
  <c r="S401" i="13" s="1"/>
  <c r="R405" i="13"/>
  <c r="S405" i="13" s="1"/>
  <c r="R409" i="13"/>
  <c r="S409" i="13" s="1"/>
  <c r="R421" i="13"/>
  <c r="S421" i="13" s="1"/>
  <c r="R425" i="13"/>
  <c r="S425" i="13" s="1"/>
  <c r="R437" i="13"/>
  <c r="S437" i="13" s="1"/>
  <c r="R441" i="13"/>
  <c r="S441" i="13" s="1"/>
  <c r="U233" i="13"/>
  <c r="V233" i="13" s="1"/>
  <c r="U253" i="13"/>
  <c r="V253" i="13" s="1"/>
  <c r="U265" i="13"/>
  <c r="V265" i="13" s="1"/>
  <c r="U285" i="13"/>
  <c r="V285" i="13" s="1"/>
  <c r="U289" i="13"/>
  <c r="V289" i="13" s="1"/>
  <c r="U293" i="13"/>
  <c r="V293" i="13" s="1"/>
  <c r="U297" i="13"/>
  <c r="V297" i="13" s="1"/>
  <c r="U301" i="13"/>
  <c r="V301" i="13" s="1"/>
  <c r="U305" i="13"/>
  <c r="V305" i="13" s="1"/>
  <c r="U309" i="13"/>
  <c r="V309" i="13" s="1"/>
  <c r="U313" i="13"/>
  <c r="V313" i="13" s="1"/>
  <c r="U317" i="13"/>
  <c r="V317" i="13" s="1"/>
  <c r="U321" i="13"/>
  <c r="V321" i="13" s="1"/>
  <c r="U325" i="13"/>
  <c r="V325" i="13" s="1"/>
  <c r="U329" i="13"/>
  <c r="V329" i="13" s="1"/>
  <c r="U333" i="13"/>
  <c r="V333" i="13" s="1"/>
  <c r="U337" i="13"/>
  <c r="V337" i="13" s="1"/>
  <c r="U341" i="13"/>
  <c r="V341" i="13" s="1"/>
  <c r="U345" i="13"/>
  <c r="V345" i="13" s="1"/>
  <c r="U349" i="13"/>
  <c r="V349" i="13" s="1"/>
  <c r="U353" i="13"/>
  <c r="V353" i="13" s="1"/>
  <c r="U357" i="13"/>
  <c r="V357" i="13" s="1"/>
  <c r="U361" i="13"/>
  <c r="V361" i="13" s="1"/>
  <c r="U369" i="13"/>
  <c r="V369" i="13" s="1"/>
  <c r="U373" i="13"/>
  <c r="V373" i="13" s="1"/>
  <c r="U377" i="13"/>
  <c r="V377" i="13" s="1"/>
  <c r="U385" i="13"/>
  <c r="V385" i="13" s="1"/>
  <c r="U389" i="13"/>
  <c r="V389" i="13" s="1"/>
  <c r="U393" i="13"/>
  <c r="V393" i="13" s="1"/>
  <c r="U401" i="13"/>
  <c r="V401" i="13" s="1"/>
  <c r="U405" i="13"/>
  <c r="V405" i="13" s="1"/>
  <c r="U409" i="13"/>
  <c r="V409" i="13" s="1"/>
  <c r="U421" i="13"/>
  <c r="V421" i="13" s="1"/>
  <c r="U229" i="13"/>
  <c r="V229" i="13" s="1"/>
  <c r="U237" i="13"/>
  <c r="V237" i="13" s="1"/>
  <c r="U241" i="13"/>
  <c r="V241" i="13" s="1"/>
  <c r="U245" i="13"/>
  <c r="V245" i="13" s="1"/>
  <c r="U249" i="13"/>
  <c r="V249" i="13" s="1"/>
  <c r="U257" i="13"/>
  <c r="V257" i="13" s="1"/>
  <c r="U261" i="13"/>
  <c r="V261" i="13" s="1"/>
  <c r="U269" i="13"/>
  <c r="V269" i="13" s="1"/>
  <c r="U273" i="13"/>
  <c r="V273" i="13" s="1"/>
  <c r="U277" i="13"/>
  <c r="V277" i="13" s="1"/>
  <c r="U281" i="13"/>
  <c r="V281" i="13" s="1"/>
  <c r="U67" i="13"/>
  <c r="V67" i="13" s="1"/>
  <c r="U71" i="13"/>
  <c r="V71" i="13" s="1"/>
  <c r="U75" i="13"/>
  <c r="V75" i="13" s="1"/>
  <c r="U79" i="13"/>
  <c r="V79" i="13" s="1"/>
  <c r="U83" i="13"/>
  <c r="V83" i="13" s="1"/>
  <c r="U87" i="13"/>
  <c r="V87" i="13" s="1"/>
  <c r="U91" i="13"/>
  <c r="V91" i="13" s="1"/>
  <c r="U95" i="13"/>
  <c r="V95" i="13" s="1"/>
  <c r="U99" i="13"/>
  <c r="V99" i="13" s="1"/>
  <c r="U103" i="13"/>
  <c r="V103" i="13" s="1"/>
  <c r="U107" i="13"/>
  <c r="V107" i="13" s="1"/>
  <c r="U111" i="13"/>
  <c r="V111" i="13" s="1"/>
  <c r="U115" i="13"/>
  <c r="V115" i="13" s="1"/>
  <c r="U119" i="13"/>
  <c r="V119" i="13" s="1"/>
  <c r="U123" i="13"/>
  <c r="V123" i="13" s="1"/>
  <c r="U127" i="13"/>
  <c r="V127" i="13" s="1"/>
  <c r="U131" i="13"/>
  <c r="V131" i="13" s="1"/>
  <c r="U135" i="13"/>
  <c r="V135" i="13" s="1"/>
  <c r="U139" i="13"/>
  <c r="V139" i="13" s="1"/>
  <c r="U143" i="13"/>
  <c r="V143" i="13" s="1"/>
  <c r="U147" i="13"/>
  <c r="V147" i="13" s="1"/>
  <c r="U152" i="13"/>
  <c r="V152" i="13" s="1"/>
  <c r="U156" i="13"/>
  <c r="V156" i="13" s="1"/>
  <c r="U160" i="13"/>
  <c r="V160" i="13" s="1"/>
  <c r="U164" i="13"/>
  <c r="V164" i="13" s="1"/>
  <c r="U168" i="13"/>
  <c r="V168" i="13" s="1"/>
  <c r="U172" i="13"/>
  <c r="V172" i="13" s="1"/>
  <c r="U176" i="13"/>
  <c r="V176" i="13" s="1"/>
  <c r="U180" i="13"/>
  <c r="V180" i="13" s="1"/>
  <c r="U184" i="13"/>
  <c r="V184" i="13" s="1"/>
  <c r="U187" i="13"/>
  <c r="V187" i="13" s="1"/>
  <c r="U191" i="13"/>
  <c r="V191" i="13" s="1"/>
  <c r="U195" i="13"/>
  <c r="V195" i="13" s="1"/>
  <c r="U199" i="13"/>
  <c r="V199" i="13" s="1"/>
  <c r="U203" i="13"/>
  <c r="V203" i="13" s="1"/>
  <c r="U207" i="13"/>
  <c r="V207" i="13" s="1"/>
  <c r="U211" i="13"/>
  <c r="V211" i="13" s="1"/>
  <c r="U215" i="13"/>
  <c r="V215" i="13" s="1"/>
  <c r="U219" i="13"/>
  <c r="V219" i="13" s="1"/>
  <c r="U223" i="13"/>
  <c r="V223" i="13" s="1"/>
  <c r="U227" i="13"/>
  <c r="V227" i="13" s="1"/>
  <c r="U68" i="13"/>
  <c r="V68" i="13" s="1"/>
  <c r="U80" i="13"/>
  <c r="V80" i="13" s="1"/>
  <c r="U84" i="13"/>
  <c r="V84" i="13" s="1"/>
  <c r="U88" i="13"/>
  <c r="V88" i="13" s="1"/>
  <c r="U92" i="13"/>
  <c r="V92" i="13" s="1"/>
  <c r="U96" i="13"/>
  <c r="U100" i="13"/>
  <c r="V100" i="13" s="1"/>
  <c r="U104" i="13"/>
  <c r="V104" i="13" s="1"/>
  <c r="U108" i="13"/>
  <c r="V108" i="13" s="1"/>
  <c r="U112" i="13"/>
  <c r="V112" i="13" s="1"/>
  <c r="U64" i="13"/>
  <c r="V64" i="13" s="1"/>
  <c r="U76" i="13"/>
  <c r="V76" i="13" s="1"/>
  <c r="U65" i="13"/>
  <c r="V65" i="13" s="1"/>
  <c r="U73" i="13"/>
  <c r="V73" i="13" s="1"/>
  <c r="U81" i="13"/>
  <c r="V81" i="13" s="1"/>
  <c r="U89" i="13"/>
  <c r="V89" i="13" s="1"/>
  <c r="U97" i="13"/>
  <c r="V97" i="13" s="1"/>
  <c r="U101" i="13"/>
  <c r="V101" i="13" s="1"/>
  <c r="U109" i="13"/>
  <c r="V109" i="13" s="1"/>
  <c r="U121" i="13"/>
  <c r="V121" i="13" s="1"/>
  <c r="U125" i="13"/>
  <c r="V125" i="13" s="1"/>
  <c r="U133" i="13"/>
  <c r="V133" i="13" s="1"/>
  <c r="U141" i="13"/>
  <c r="V141" i="13" s="1"/>
  <c r="U145" i="13"/>
  <c r="V145" i="13" s="1"/>
  <c r="U158" i="13"/>
  <c r="V158" i="13" s="1"/>
  <c r="U174" i="13"/>
  <c r="V174" i="13" s="1"/>
  <c r="U185" i="13"/>
  <c r="V185" i="13" s="1"/>
  <c r="U189" i="13"/>
  <c r="V189" i="13" s="1"/>
  <c r="U201" i="13"/>
  <c r="V201" i="13" s="1"/>
  <c r="V96" i="13"/>
  <c r="U72" i="13"/>
  <c r="V72" i="13" s="1"/>
  <c r="U69" i="13"/>
  <c r="V69" i="13" s="1"/>
  <c r="U77" i="13"/>
  <c r="V77" i="13" s="1"/>
  <c r="U85" i="13"/>
  <c r="V85" i="13" s="1"/>
  <c r="U93" i="13"/>
  <c r="V93" i="13" s="1"/>
  <c r="U105" i="13"/>
  <c r="V105" i="13" s="1"/>
  <c r="U113" i="13"/>
  <c r="V113" i="13" s="1"/>
  <c r="U117" i="13"/>
  <c r="V117" i="13" s="1"/>
  <c r="U129" i="13"/>
  <c r="V129" i="13" s="1"/>
  <c r="U137" i="13"/>
  <c r="V137" i="13" s="1"/>
  <c r="U149" i="13"/>
  <c r="V149" i="13" s="1"/>
  <c r="U154" i="13"/>
  <c r="V154" i="13" s="1"/>
  <c r="U162" i="13"/>
  <c r="V162" i="13" s="1"/>
  <c r="U166" i="13"/>
  <c r="V166" i="13" s="1"/>
  <c r="U170" i="13"/>
  <c r="V170" i="13" s="1"/>
  <c r="U178" i="13"/>
  <c r="V178" i="13" s="1"/>
  <c r="U182" i="13"/>
  <c r="V182" i="13" s="1"/>
  <c r="U193" i="13"/>
  <c r="V193" i="13" s="1"/>
  <c r="U197" i="13"/>
  <c r="V197" i="13" s="1"/>
  <c r="U205" i="13"/>
  <c r="V205" i="13" s="1"/>
  <c r="U209" i="13"/>
  <c r="V209" i="13" s="1"/>
  <c r="U213" i="13"/>
  <c r="V213" i="13" s="1"/>
  <c r="U217" i="13"/>
  <c r="V217" i="13" s="1"/>
  <c r="U221" i="13"/>
  <c r="V221" i="13" s="1"/>
  <c r="U225" i="13"/>
  <c r="V225" i="13" s="1"/>
  <c r="U116" i="13"/>
  <c r="V116" i="13" s="1"/>
  <c r="U120" i="13"/>
  <c r="V120" i="13" s="1"/>
  <c r="U124" i="13"/>
  <c r="V124" i="13" s="1"/>
  <c r="U128" i="13"/>
  <c r="V128" i="13" s="1"/>
  <c r="U132" i="13"/>
  <c r="V132" i="13" s="1"/>
  <c r="U136" i="13"/>
  <c r="V136" i="13" s="1"/>
  <c r="U140" i="13"/>
  <c r="V140" i="13" s="1"/>
  <c r="U144" i="13"/>
  <c r="V144" i="13" s="1"/>
  <c r="U148" i="13"/>
  <c r="V148" i="13" s="1"/>
  <c r="U153" i="13"/>
  <c r="V153" i="13" s="1"/>
  <c r="U157" i="13"/>
  <c r="V157" i="13" s="1"/>
  <c r="U161" i="13"/>
  <c r="V161" i="13" s="1"/>
  <c r="U165" i="13"/>
  <c r="V165" i="13" s="1"/>
  <c r="U169" i="13"/>
  <c r="V169" i="13" s="1"/>
  <c r="U173" i="13"/>
  <c r="V173" i="13" s="1"/>
  <c r="U177" i="13"/>
  <c r="V177" i="13" s="1"/>
  <c r="U181" i="13"/>
  <c r="V181" i="13" s="1"/>
  <c r="U188" i="13"/>
  <c r="V188" i="13" s="1"/>
  <c r="U192" i="13"/>
  <c r="V192" i="13" s="1"/>
  <c r="U196" i="13"/>
  <c r="V196" i="13" s="1"/>
  <c r="U200" i="13"/>
  <c r="V200" i="13" s="1"/>
  <c r="U204" i="13"/>
  <c r="V204" i="13" s="1"/>
  <c r="U208" i="13"/>
  <c r="V208" i="13" s="1"/>
  <c r="U212" i="13"/>
  <c r="V212" i="13" s="1"/>
  <c r="U216" i="13"/>
  <c r="V216" i="13" s="1"/>
  <c r="U220" i="13"/>
  <c r="V220" i="13" s="1"/>
  <c r="U224" i="13"/>
  <c r="V224" i="13" s="1"/>
  <c r="U228" i="13"/>
  <c r="V228" i="13" s="1"/>
  <c r="U232" i="13"/>
  <c r="V232" i="13" s="1"/>
  <c r="U236" i="13"/>
  <c r="V236" i="13" s="1"/>
  <c r="U240" i="13"/>
  <c r="V240" i="13" s="1"/>
  <c r="U244" i="13"/>
  <c r="V244" i="13" s="1"/>
  <c r="U248" i="13"/>
  <c r="V248" i="13" s="1"/>
  <c r="U252" i="13"/>
  <c r="V252" i="13" s="1"/>
  <c r="U256" i="13"/>
  <c r="V256" i="13" s="1"/>
  <c r="U260" i="13"/>
  <c r="V260" i="13" s="1"/>
  <c r="U264" i="13"/>
  <c r="V264" i="13" s="1"/>
  <c r="U268" i="13"/>
  <c r="V268" i="13" s="1"/>
  <c r="U272" i="13"/>
  <c r="V272" i="13" s="1"/>
  <c r="U276" i="13"/>
  <c r="V276" i="13" s="1"/>
  <c r="U280" i="13"/>
  <c r="V280" i="13" s="1"/>
  <c r="U284" i="13"/>
  <c r="V284" i="13" s="1"/>
  <c r="U288" i="13"/>
  <c r="V288" i="13" s="1"/>
  <c r="U292" i="13"/>
  <c r="V292" i="13" s="1"/>
  <c r="U296" i="13"/>
  <c r="V296" i="13" s="1"/>
  <c r="U300" i="13"/>
  <c r="V300" i="13" s="1"/>
  <c r="U304" i="13"/>
  <c r="V304" i="13" s="1"/>
  <c r="U308" i="13"/>
  <c r="V308" i="13" s="1"/>
  <c r="U312" i="13"/>
  <c r="V312" i="13" s="1"/>
  <c r="U316" i="13"/>
  <c r="V316" i="13" s="1"/>
  <c r="U320" i="13"/>
  <c r="V320" i="13" s="1"/>
  <c r="U324" i="13"/>
  <c r="V324" i="13" s="1"/>
  <c r="U328" i="13"/>
  <c r="V328" i="13" s="1"/>
  <c r="U332" i="13"/>
  <c r="V332" i="13" s="1"/>
  <c r="U336" i="13"/>
  <c r="V336" i="13" s="1"/>
  <c r="U340" i="13"/>
  <c r="V340" i="13" s="1"/>
  <c r="U344" i="13"/>
  <c r="V344" i="13" s="1"/>
  <c r="U348" i="13"/>
  <c r="V348" i="13" s="1"/>
  <c r="U352" i="13"/>
  <c r="V352" i="13" s="1"/>
  <c r="U356" i="13"/>
  <c r="V356" i="13" s="1"/>
  <c r="U360" i="13"/>
  <c r="V360" i="13" s="1"/>
  <c r="U364" i="13"/>
  <c r="V364" i="13" s="1"/>
  <c r="U372" i="13"/>
  <c r="V372" i="13" s="1"/>
  <c r="U376" i="13"/>
  <c r="V376" i="13" s="1"/>
  <c r="U380" i="13"/>
  <c r="V380" i="13" s="1"/>
  <c r="U384" i="13"/>
  <c r="V384" i="13" s="1"/>
  <c r="U388" i="13"/>
  <c r="V388" i="13" s="1"/>
  <c r="U392" i="13"/>
  <c r="V392" i="13" s="1"/>
  <c r="U396" i="13"/>
  <c r="V396" i="13" s="1"/>
  <c r="U400" i="13"/>
  <c r="V400" i="13" s="1"/>
  <c r="U404" i="13"/>
  <c r="V404" i="13" s="1"/>
  <c r="U408" i="13"/>
  <c r="V408" i="13" s="1"/>
  <c r="U424" i="13"/>
  <c r="V424" i="13" s="1"/>
  <c r="K613" i="13"/>
  <c r="K621" i="13"/>
  <c r="G625" i="13"/>
  <c r="K625" i="13"/>
  <c r="G629" i="13"/>
  <c r="O633" i="13"/>
  <c r="K637" i="13"/>
  <c r="O637" i="13"/>
  <c r="U246" i="13"/>
  <c r="V246" i="13" s="1"/>
  <c r="U63" i="13"/>
  <c r="V63" i="13" s="1"/>
  <c r="U66" i="13"/>
  <c r="V66" i="13" s="1"/>
  <c r="U70" i="13"/>
  <c r="V70" i="13" s="1"/>
  <c r="U74" i="13"/>
  <c r="V74" i="13" s="1"/>
  <c r="U78" i="13"/>
  <c r="V78" i="13" s="1"/>
  <c r="U82" i="13"/>
  <c r="V82" i="13" s="1"/>
  <c r="U86" i="13"/>
  <c r="V86" i="13" s="1"/>
  <c r="U90" i="13"/>
  <c r="V90" i="13" s="1"/>
  <c r="U94" i="13"/>
  <c r="V94" i="13" s="1"/>
  <c r="U98" i="13"/>
  <c r="V98" i="13" s="1"/>
  <c r="U102" i="13"/>
  <c r="V102" i="13" s="1"/>
  <c r="U106" i="13"/>
  <c r="V106" i="13" s="1"/>
  <c r="U110" i="13"/>
  <c r="V110" i="13" s="1"/>
  <c r="U114" i="13"/>
  <c r="V114" i="13" s="1"/>
  <c r="U118" i="13"/>
  <c r="V118" i="13" s="1"/>
  <c r="U122" i="13"/>
  <c r="V122" i="13" s="1"/>
  <c r="U126" i="13"/>
  <c r="V126" i="13" s="1"/>
  <c r="U130" i="13"/>
  <c r="V130" i="13" s="1"/>
  <c r="U134" i="13"/>
  <c r="V134" i="13" s="1"/>
  <c r="U138" i="13"/>
  <c r="V138" i="13" s="1"/>
  <c r="U142" i="13"/>
  <c r="V142" i="13" s="1"/>
  <c r="U146" i="13"/>
  <c r="V146" i="13" s="1"/>
  <c r="U150" i="13"/>
  <c r="V150" i="13" s="1"/>
  <c r="U151" i="13"/>
  <c r="V151" i="13" s="1"/>
  <c r="U155" i="13"/>
  <c r="V155" i="13" s="1"/>
  <c r="U159" i="13"/>
  <c r="V159" i="13" s="1"/>
  <c r="U163" i="13"/>
  <c r="V163" i="13" s="1"/>
  <c r="U167" i="13"/>
  <c r="V167" i="13" s="1"/>
  <c r="U171" i="13"/>
  <c r="V171" i="13" s="1"/>
  <c r="U175" i="13"/>
  <c r="V175" i="13" s="1"/>
  <c r="U179" i="13"/>
  <c r="V179" i="13" s="1"/>
  <c r="U183" i="13"/>
  <c r="V183" i="13" s="1"/>
  <c r="U186" i="13"/>
  <c r="V186" i="13" s="1"/>
  <c r="U190" i="13"/>
  <c r="V190" i="13" s="1"/>
  <c r="U194" i="13"/>
  <c r="V194" i="13" s="1"/>
  <c r="U198" i="13"/>
  <c r="V198" i="13" s="1"/>
  <c r="U202" i="13"/>
  <c r="V202" i="13" s="1"/>
  <c r="U206" i="13"/>
  <c r="V206" i="13" s="1"/>
  <c r="U210" i="13"/>
  <c r="V210" i="13" s="1"/>
  <c r="U214" i="13"/>
  <c r="V214" i="13" s="1"/>
  <c r="U218" i="13"/>
  <c r="V218" i="13" s="1"/>
  <c r="U222" i="13"/>
  <c r="V222" i="13" s="1"/>
  <c r="U226" i="13"/>
  <c r="V226" i="13" s="1"/>
  <c r="U230" i="13"/>
  <c r="V230" i="13" s="1"/>
  <c r="U234" i="13"/>
  <c r="V234" i="13" s="1"/>
  <c r="U238" i="13"/>
  <c r="V238" i="13" s="1"/>
  <c r="U242" i="13"/>
  <c r="V242" i="13" s="1"/>
  <c r="U250" i="13"/>
  <c r="V250" i="13" s="1"/>
  <c r="U254" i="13"/>
  <c r="V254" i="13" s="1"/>
  <c r="U258" i="13"/>
  <c r="V258" i="13" s="1"/>
  <c r="U262" i="13"/>
  <c r="V262" i="13" s="1"/>
  <c r="U266" i="13"/>
  <c r="V266" i="13" s="1"/>
  <c r="U270" i="13"/>
  <c r="V270" i="13" s="1"/>
  <c r="U274" i="13"/>
  <c r="V274" i="13" s="1"/>
  <c r="U278" i="13"/>
  <c r="V278" i="13" s="1"/>
  <c r="U282" i="13"/>
  <c r="V282" i="13" s="1"/>
  <c r="U286" i="13"/>
  <c r="V286" i="13" s="1"/>
  <c r="U290" i="13"/>
  <c r="V290" i="13" s="1"/>
  <c r="U294" i="13"/>
  <c r="V294" i="13" s="1"/>
  <c r="U298" i="13"/>
  <c r="V298" i="13" s="1"/>
  <c r="U302" i="13"/>
  <c r="V302" i="13" s="1"/>
  <c r="U306" i="13"/>
  <c r="V306" i="13" s="1"/>
  <c r="U307" i="13"/>
  <c r="V307" i="13" s="1"/>
  <c r="U310" i="13"/>
  <c r="V310" i="13" s="1"/>
  <c r="U314" i="13"/>
  <c r="V314" i="13" s="1"/>
  <c r="U318" i="13"/>
  <c r="V318" i="13" s="1"/>
  <c r="U322" i="13"/>
  <c r="V322" i="13" s="1"/>
  <c r="U326" i="13"/>
  <c r="V326" i="13" s="1"/>
  <c r="U330" i="13"/>
  <c r="V330" i="13" s="1"/>
  <c r="U334" i="13"/>
  <c r="V334" i="13" s="1"/>
  <c r="U338" i="13"/>
  <c r="V338" i="13" s="1"/>
  <c r="U342" i="13"/>
  <c r="V342" i="13" s="1"/>
  <c r="U346" i="13"/>
  <c r="V346" i="13" s="1"/>
  <c r="U350" i="13"/>
  <c r="V350" i="13" s="1"/>
  <c r="U354" i="13"/>
  <c r="V354" i="13" s="1"/>
  <c r="U358" i="13"/>
  <c r="V358" i="13" s="1"/>
  <c r="U362" i="13"/>
  <c r="V362" i="13" s="1"/>
  <c r="U370" i="13"/>
  <c r="V370" i="13" s="1"/>
  <c r="U374" i="13"/>
  <c r="V374" i="13" s="1"/>
  <c r="U378" i="13"/>
  <c r="V378" i="13" s="1"/>
  <c r="U386" i="13"/>
  <c r="V386" i="13" s="1"/>
  <c r="U390" i="13"/>
  <c r="V390" i="13" s="1"/>
  <c r="U394" i="13"/>
  <c r="V394" i="13" s="1"/>
  <c r="U402" i="13"/>
  <c r="V402" i="13" s="1"/>
  <c r="U406" i="13"/>
  <c r="V406" i="13" s="1"/>
  <c r="U422" i="13"/>
  <c r="V422" i="13" s="1"/>
  <c r="R448" i="13"/>
  <c r="S448" i="13" s="1"/>
  <c r="R449" i="13"/>
  <c r="S449" i="13" s="1"/>
  <c r="R452" i="13"/>
  <c r="S452" i="13" s="1"/>
  <c r="R453" i="13"/>
  <c r="S453" i="13" s="1"/>
  <c r="U454" i="13"/>
  <c r="R456" i="13"/>
  <c r="S456" i="13" s="1"/>
  <c r="R457" i="13"/>
  <c r="S457" i="13" s="1"/>
  <c r="U231" i="13"/>
  <c r="V231" i="13" s="1"/>
  <c r="U235" i="13"/>
  <c r="V235" i="13" s="1"/>
  <c r="U239" i="13"/>
  <c r="V239" i="13" s="1"/>
  <c r="U243" i="13"/>
  <c r="V243" i="13" s="1"/>
  <c r="U247" i="13"/>
  <c r="V247" i="13" s="1"/>
  <c r="U251" i="13"/>
  <c r="V251" i="13" s="1"/>
  <c r="U255" i="13"/>
  <c r="V255" i="13" s="1"/>
  <c r="U259" i="13"/>
  <c r="V259" i="13" s="1"/>
  <c r="U263" i="13"/>
  <c r="V263" i="13" s="1"/>
  <c r="U267" i="13"/>
  <c r="V267" i="13" s="1"/>
  <c r="U271" i="13"/>
  <c r="V271" i="13" s="1"/>
  <c r="U275" i="13"/>
  <c r="V275" i="13" s="1"/>
  <c r="U279" i="13"/>
  <c r="V279" i="13" s="1"/>
  <c r="U283" i="13"/>
  <c r="V283" i="13" s="1"/>
  <c r="U287" i="13"/>
  <c r="V287" i="13" s="1"/>
  <c r="U291" i="13"/>
  <c r="V291" i="13" s="1"/>
  <c r="U295" i="13"/>
  <c r="V295" i="13" s="1"/>
  <c r="U299" i="13"/>
  <c r="V299" i="13" s="1"/>
  <c r="U303" i="13"/>
  <c r="V303" i="13" s="1"/>
  <c r="U311" i="13"/>
  <c r="V311" i="13" s="1"/>
  <c r="U315" i="13"/>
  <c r="V315" i="13" s="1"/>
  <c r="U319" i="13"/>
  <c r="V319" i="13" s="1"/>
  <c r="U323" i="13"/>
  <c r="V323" i="13" s="1"/>
  <c r="U327" i="13"/>
  <c r="V327" i="13" s="1"/>
  <c r="U331" i="13"/>
  <c r="V331" i="13" s="1"/>
  <c r="U335" i="13"/>
  <c r="V335" i="13" s="1"/>
  <c r="U339" i="13"/>
  <c r="V339" i="13" s="1"/>
  <c r="U343" i="13"/>
  <c r="V343" i="13" s="1"/>
  <c r="U347" i="13"/>
  <c r="V347" i="13" s="1"/>
  <c r="U351" i="13"/>
  <c r="V351" i="13" s="1"/>
  <c r="U355" i="13"/>
  <c r="V355" i="13" s="1"/>
  <c r="U359" i="13"/>
  <c r="V359" i="13" s="1"/>
  <c r="U363" i="13"/>
  <c r="V363" i="13" s="1"/>
  <c r="U368" i="13"/>
  <c r="V368" i="13" s="1"/>
  <c r="U371" i="13"/>
  <c r="V371" i="13" s="1"/>
  <c r="U375" i="13"/>
  <c r="V375" i="13" s="1"/>
  <c r="U379" i="13"/>
  <c r="V379" i="13" s="1"/>
  <c r="U383" i="13"/>
  <c r="V383" i="13" s="1"/>
  <c r="U387" i="13"/>
  <c r="V387" i="13" s="1"/>
  <c r="U391" i="13"/>
  <c r="V391" i="13" s="1"/>
  <c r="U395" i="13"/>
  <c r="V395" i="13" s="1"/>
  <c r="U399" i="13"/>
  <c r="V399" i="13" s="1"/>
  <c r="U403" i="13"/>
  <c r="V403" i="13" s="1"/>
  <c r="U415" i="13"/>
  <c r="U419" i="13"/>
  <c r="V419" i="13" s="1"/>
  <c r="U431" i="13"/>
  <c r="U439" i="13"/>
  <c r="V439" i="13" s="1"/>
  <c r="I615" i="13"/>
  <c r="G619" i="13"/>
  <c r="I619" i="13"/>
  <c r="R13" i="13"/>
  <c r="M627" i="13"/>
  <c r="I631" i="13"/>
  <c r="R37" i="13"/>
  <c r="S37" i="13" s="1"/>
  <c r="R458" i="13"/>
  <c r="S458" i="13" s="1"/>
  <c r="R459" i="13"/>
  <c r="R462" i="13"/>
  <c r="S462" i="13" s="1"/>
  <c r="R463" i="13"/>
  <c r="R466" i="13"/>
  <c r="S466" i="13" s="1"/>
  <c r="R467" i="13"/>
  <c r="R470" i="13"/>
  <c r="S470" i="13" s="1"/>
  <c r="R471" i="13"/>
  <c r="R474" i="13"/>
  <c r="S474" i="13" s="1"/>
  <c r="R475" i="13"/>
  <c r="R478" i="13"/>
  <c r="S478" i="13" s="1"/>
  <c r="R479" i="13"/>
  <c r="R482" i="13"/>
  <c r="S482" i="13" s="1"/>
  <c r="R483" i="13"/>
  <c r="R486" i="13"/>
  <c r="S486" i="13" s="1"/>
  <c r="R487" i="13"/>
  <c r="R490" i="13"/>
  <c r="S490" i="13" s="1"/>
  <c r="R491" i="13"/>
  <c r="D615" i="13"/>
  <c r="R494" i="13"/>
  <c r="S494" i="13" s="1"/>
  <c r="R495" i="13"/>
  <c r="R498" i="13"/>
  <c r="S498" i="13" s="1"/>
  <c r="R499" i="13"/>
  <c r="R503" i="13"/>
  <c r="D627" i="13"/>
  <c r="R506" i="13"/>
  <c r="S506" i="13" s="1"/>
  <c r="R507" i="13"/>
  <c r="H631" i="13"/>
  <c r="R510" i="13"/>
  <c r="S510" i="13" s="1"/>
  <c r="R511" i="13"/>
  <c r="D635" i="13"/>
  <c r="R514" i="13"/>
  <c r="S514" i="13" s="1"/>
  <c r="R515" i="13"/>
  <c r="D639" i="13"/>
  <c r="H639" i="13"/>
  <c r="P639" i="13"/>
  <c r="L643" i="13"/>
  <c r="P643" i="13"/>
  <c r="R522" i="13"/>
  <c r="S522" i="13" s="1"/>
  <c r="R523" i="13"/>
  <c r="H647" i="13"/>
  <c r="R526" i="13"/>
  <c r="S526" i="13" s="1"/>
  <c r="R531" i="13"/>
  <c r="R535" i="13"/>
  <c r="R538" i="13"/>
  <c r="S538" i="13" s="1"/>
  <c r="R539" i="13"/>
  <c r="R542" i="13"/>
  <c r="S542" i="13" s="1"/>
  <c r="R543" i="13"/>
  <c r="R547" i="13"/>
  <c r="O612" i="13"/>
  <c r="N612" i="13"/>
  <c r="J612" i="13"/>
  <c r="F612" i="13"/>
  <c r="F616" i="13"/>
  <c r="J616" i="13"/>
  <c r="N616" i="13"/>
  <c r="D616" i="13"/>
  <c r="H616" i="13"/>
  <c r="L616" i="13"/>
  <c r="P616" i="13"/>
  <c r="J620" i="13"/>
  <c r="N620" i="13"/>
  <c r="D620" i="13"/>
  <c r="H620" i="13"/>
  <c r="L620" i="13"/>
  <c r="P620" i="13"/>
  <c r="F624" i="13"/>
  <c r="J624" i="13"/>
  <c r="N624" i="13"/>
  <c r="D624" i="13"/>
  <c r="H624" i="13"/>
  <c r="L624" i="13"/>
  <c r="P624" i="13"/>
  <c r="J628" i="13"/>
  <c r="H628" i="13"/>
  <c r="L628" i="13"/>
  <c r="P628" i="13"/>
  <c r="F632" i="13"/>
  <c r="D632" i="13"/>
  <c r="H632" i="13"/>
  <c r="L632" i="13"/>
  <c r="P632" i="13"/>
  <c r="N636" i="13"/>
  <c r="D636" i="13"/>
  <c r="H636" i="13"/>
  <c r="L636" i="13"/>
  <c r="P636" i="13"/>
  <c r="J640" i="13"/>
  <c r="D640" i="13"/>
  <c r="H640" i="13"/>
  <c r="P640" i="13"/>
  <c r="L652" i="13"/>
  <c r="P652" i="13"/>
  <c r="D656" i="13"/>
  <c r="H656" i="13"/>
  <c r="P656" i="13"/>
  <c r="D660" i="13"/>
  <c r="H660" i="13"/>
  <c r="L660" i="13"/>
  <c r="P660" i="13"/>
  <c r="D664" i="13"/>
  <c r="H664" i="13"/>
  <c r="L664" i="13"/>
  <c r="P664" i="13"/>
  <c r="R54" i="13"/>
  <c r="S54" i="13" s="1"/>
  <c r="D668" i="13"/>
  <c r="H668" i="13"/>
  <c r="L668" i="13"/>
  <c r="P668" i="13"/>
  <c r="D672" i="13"/>
  <c r="H672" i="13"/>
  <c r="L672" i="13"/>
  <c r="R586" i="13"/>
  <c r="L612" i="13"/>
  <c r="R582" i="13"/>
  <c r="R460" i="13"/>
  <c r="S460" i="13" s="1"/>
  <c r="R461" i="13"/>
  <c r="O647" i="13"/>
  <c r="O708" i="13" s="1"/>
  <c r="R465" i="13"/>
  <c r="I649" i="13"/>
  <c r="M649" i="13"/>
  <c r="R468" i="13"/>
  <c r="S468" i="13" s="1"/>
  <c r="I653" i="13"/>
  <c r="R472" i="13"/>
  <c r="S472" i="13" s="1"/>
  <c r="R473" i="13"/>
  <c r="E657" i="13"/>
  <c r="R476" i="13"/>
  <c r="S476" i="13" s="1"/>
  <c r="R477" i="13"/>
  <c r="I661" i="13"/>
  <c r="M661" i="13"/>
  <c r="K663" i="13"/>
  <c r="K724" i="13" s="1"/>
  <c r="O663" i="13"/>
  <c r="O724" i="13" s="1"/>
  <c r="J664" i="13"/>
  <c r="R481" i="13"/>
  <c r="E665" i="13"/>
  <c r="I665" i="13"/>
  <c r="M665" i="13"/>
  <c r="R484" i="13"/>
  <c r="S484" i="13" s="1"/>
  <c r="R488" i="13"/>
  <c r="S488" i="13" s="1"/>
  <c r="R489" i="13"/>
  <c r="D613" i="13"/>
  <c r="H613" i="13"/>
  <c r="P613" i="13"/>
  <c r="R492" i="13"/>
  <c r="S492" i="13" s="1"/>
  <c r="R493" i="13"/>
  <c r="I616" i="13"/>
  <c r="M616" i="13"/>
  <c r="M677" i="13" s="1"/>
  <c r="P617" i="13"/>
  <c r="R496" i="13"/>
  <c r="S496" i="13" s="1"/>
  <c r="H621" i="13"/>
  <c r="L621" i="13"/>
  <c r="P621" i="13"/>
  <c r="R500" i="13"/>
  <c r="S500" i="13" s="1"/>
  <c r="F623" i="13"/>
  <c r="J623" i="13"/>
  <c r="P625" i="13"/>
  <c r="R504" i="13"/>
  <c r="S504" i="13" s="1"/>
  <c r="H629" i="13"/>
  <c r="R508" i="13"/>
  <c r="S508" i="13" s="1"/>
  <c r="J631" i="13"/>
  <c r="R509" i="13"/>
  <c r="I632" i="13"/>
  <c r="M632" i="13"/>
  <c r="M693" i="13" s="1"/>
  <c r="P633" i="13"/>
  <c r="R512" i="13"/>
  <c r="S512" i="13" s="1"/>
  <c r="R513" i="13"/>
  <c r="H637" i="13"/>
  <c r="L637" i="13"/>
  <c r="P637" i="13"/>
  <c r="R516" i="13"/>
  <c r="S516" i="13" s="1"/>
  <c r="F639" i="13"/>
  <c r="J639" i="13"/>
  <c r="P641" i="13"/>
  <c r="R520" i="13"/>
  <c r="S520" i="13" s="1"/>
  <c r="R521" i="13"/>
  <c r="D645" i="13"/>
  <c r="D706" i="13" s="1"/>
  <c r="R524" i="13"/>
  <c r="S524" i="13" s="1"/>
  <c r="J647" i="13"/>
  <c r="R525" i="13"/>
  <c r="P649" i="13"/>
  <c r="R528" i="13"/>
  <c r="S528" i="13" s="1"/>
  <c r="F651" i="13"/>
  <c r="J651" i="13"/>
  <c r="R529" i="13"/>
  <c r="P653" i="13"/>
  <c r="R532" i="13"/>
  <c r="S532" i="13" s="1"/>
  <c r="F655" i="13"/>
  <c r="F716" i="13" s="1"/>
  <c r="J655" i="13"/>
  <c r="L657" i="13"/>
  <c r="L718" i="13" s="1"/>
  <c r="R536" i="13"/>
  <c r="S536" i="13" s="1"/>
  <c r="F659" i="13"/>
  <c r="J659" i="13"/>
  <c r="R537" i="13"/>
  <c r="H661" i="13"/>
  <c r="H722" i="13" s="1"/>
  <c r="R540" i="13"/>
  <c r="S540" i="13" s="1"/>
  <c r="J663" i="13"/>
  <c r="J724" i="13" s="1"/>
  <c r="R541" i="13"/>
  <c r="D665" i="13"/>
  <c r="R544" i="13"/>
  <c r="S544" i="13" s="1"/>
  <c r="J667" i="13"/>
  <c r="J728" i="13" s="1"/>
  <c r="R545" i="13"/>
  <c r="P669" i="13"/>
  <c r="P730" i="13" s="1"/>
  <c r="R548" i="13"/>
  <c r="S548" i="13" s="1"/>
  <c r="D614" i="13"/>
  <c r="D675" i="13" s="1"/>
  <c r="H614" i="13"/>
  <c r="H675" i="13" s="1"/>
  <c r="P614" i="13"/>
  <c r="P675" i="13" s="1"/>
  <c r="M614" i="13"/>
  <c r="M675" i="13" s="1"/>
  <c r="F614" i="13"/>
  <c r="F675" i="13" s="1"/>
  <c r="J614" i="13"/>
  <c r="N614" i="13"/>
  <c r="N675" i="13" s="1"/>
  <c r="D618" i="13"/>
  <c r="D679" i="13" s="1"/>
  <c r="H618" i="13"/>
  <c r="H679" i="13" s="1"/>
  <c r="L618" i="13"/>
  <c r="L679" i="13" s="1"/>
  <c r="P618" i="13"/>
  <c r="F618" i="13"/>
  <c r="F679" i="13" s="1"/>
  <c r="J618" i="13"/>
  <c r="J679" i="13" s="1"/>
  <c r="N618" i="13"/>
  <c r="N679" i="13" s="1"/>
  <c r="D622" i="13"/>
  <c r="D683" i="13" s="1"/>
  <c r="H622" i="13"/>
  <c r="L622" i="13"/>
  <c r="L683" i="13" s="1"/>
  <c r="P622" i="13"/>
  <c r="P683" i="13" s="1"/>
  <c r="E622" i="13"/>
  <c r="E683" i="13" s="1"/>
  <c r="F622" i="13"/>
  <c r="F683" i="13" s="1"/>
  <c r="J622" i="13"/>
  <c r="J683" i="13" s="1"/>
  <c r="N622" i="13"/>
  <c r="N683" i="13" s="1"/>
  <c r="K622" i="13"/>
  <c r="O622" i="13"/>
  <c r="D626" i="13"/>
  <c r="H626" i="13"/>
  <c r="L626" i="13"/>
  <c r="L687" i="13" s="1"/>
  <c r="P626" i="13"/>
  <c r="F626" i="13"/>
  <c r="F687" i="13" s="1"/>
  <c r="J626" i="13"/>
  <c r="L630" i="13"/>
  <c r="L691" i="13" s="1"/>
  <c r="P630" i="13"/>
  <c r="P691" i="13" s="1"/>
  <c r="J630" i="13"/>
  <c r="J691" i="13" s="1"/>
  <c r="N630" i="13"/>
  <c r="N691" i="13" s="1"/>
  <c r="H634" i="13"/>
  <c r="F634" i="13"/>
  <c r="F695" i="13" s="1"/>
  <c r="J634" i="13"/>
  <c r="J695" i="13" s="1"/>
  <c r="N634" i="13"/>
  <c r="N695" i="13" s="1"/>
  <c r="D638" i="13"/>
  <c r="D699" i="13" s="1"/>
  <c r="H638" i="13"/>
  <c r="H699" i="13" s="1"/>
  <c r="F638" i="13"/>
  <c r="F699" i="13" s="1"/>
  <c r="J638" i="13"/>
  <c r="J699" i="13" s="1"/>
  <c r="K638" i="13"/>
  <c r="O638" i="13"/>
  <c r="F642" i="13"/>
  <c r="F703" i="13" s="1"/>
  <c r="J642" i="13"/>
  <c r="J703" i="13" s="1"/>
  <c r="I650" i="13"/>
  <c r="M650" i="13"/>
  <c r="M711" i="13" s="1"/>
  <c r="F650" i="13"/>
  <c r="F711" i="13" s="1"/>
  <c r="F654" i="13"/>
  <c r="F715" i="13" s="1"/>
  <c r="J654" i="13"/>
  <c r="J715" i="13" s="1"/>
  <c r="P654" i="13"/>
  <c r="D654" i="13"/>
  <c r="H654" i="13"/>
  <c r="L654" i="13"/>
  <c r="F658" i="13"/>
  <c r="F719" i="13" s="1"/>
  <c r="J658" i="13"/>
  <c r="J719" i="13" s="1"/>
  <c r="F662" i="13"/>
  <c r="F723" i="13" s="1"/>
  <c r="J662" i="13"/>
  <c r="J723" i="13" s="1"/>
  <c r="N662" i="13"/>
  <c r="N723" i="13" s="1"/>
  <c r="F666" i="13"/>
  <c r="F727" i="13" s="1"/>
  <c r="J666" i="13"/>
  <c r="J727" i="13" s="1"/>
  <c r="N666" i="13"/>
  <c r="N727" i="13" s="1"/>
  <c r="F670" i="13"/>
  <c r="J670" i="13"/>
  <c r="D670" i="13"/>
  <c r="H670" i="13"/>
  <c r="L670" i="13"/>
  <c r="D2" i="13"/>
  <c r="D612" i="13" s="1"/>
  <c r="D673" i="13" s="1"/>
  <c r="R606" i="13"/>
  <c r="S606" i="13" s="1"/>
  <c r="G612" i="13"/>
  <c r="G673" i="13" s="1"/>
  <c r="H612" i="13"/>
  <c r="P612" i="13"/>
  <c r="G668" i="13"/>
  <c r="L667" i="13"/>
  <c r="P659" i="13"/>
  <c r="P720" i="13" s="1"/>
  <c r="J649" i="13"/>
  <c r="P647" i="13"/>
  <c r="D643" i="13"/>
  <c r="D704" i="13" s="1"/>
  <c r="L635" i="13"/>
  <c r="L696" i="13" s="1"/>
  <c r="F633" i="13"/>
  <c r="P627" i="13"/>
  <c r="L619" i="13"/>
  <c r="H619" i="13"/>
  <c r="F617" i="13"/>
  <c r="P615" i="13"/>
  <c r="P676" i="13" s="1"/>
  <c r="L615" i="13"/>
  <c r="F613" i="13"/>
  <c r="O665" i="13"/>
  <c r="E663" i="13"/>
  <c r="K661" i="13"/>
  <c r="G661" i="13"/>
  <c r="M659" i="13"/>
  <c r="O657" i="13"/>
  <c r="L656" i="13"/>
  <c r="H652" i="13"/>
  <c r="D652" i="13"/>
  <c r="O649" i="13"/>
  <c r="G645" i="13"/>
  <c r="O641" i="13"/>
  <c r="G641" i="13"/>
  <c r="I639" i="13"/>
  <c r="G639" i="13"/>
  <c r="E639" i="13"/>
  <c r="E637" i="13"/>
  <c r="M635" i="13"/>
  <c r="K635" i="13"/>
  <c r="K696" i="13" s="1"/>
  <c r="I635" i="13"/>
  <c r="K633" i="13"/>
  <c r="I633" i="13"/>
  <c r="G633" i="13"/>
  <c r="O631" i="13"/>
  <c r="M631" i="13"/>
  <c r="O629" i="13"/>
  <c r="M629" i="13"/>
  <c r="K629" i="13"/>
  <c r="N628" i="13"/>
  <c r="D628" i="13"/>
  <c r="O627" i="13"/>
  <c r="E627" i="13"/>
  <c r="O625" i="13"/>
  <c r="M625" i="13"/>
  <c r="E625" i="13"/>
  <c r="K623" i="13"/>
  <c r="I623" i="13"/>
  <c r="G623" i="13"/>
  <c r="E623" i="13"/>
  <c r="O621" i="13"/>
  <c r="G621" i="13"/>
  <c r="F620" i="13"/>
  <c r="M619" i="13"/>
  <c r="K619" i="13"/>
  <c r="K680" i="13" s="1"/>
  <c r="E619" i="13"/>
  <c r="O617" i="13"/>
  <c r="K617" i="13"/>
  <c r="G617" i="13"/>
  <c r="E617" i="13"/>
  <c r="O615" i="13"/>
  <c r="M615" i="13"/>
  <c r="E615" i="13"/>
  <c r="E676" i="13" s="1"/>
  <c r="O613" i="13"/>
  <c r="M613" i="13"/>
  <c r="G613" i="13"/>
  <c r="J687" i="13" l="1"/>
  <c r="J675" i="13"/>
  <c r="S582" i="13"/>
  <c r="H687" i="13"/>
  <c r="J712" i="13"/>
  <c r="H695" i="13"/>
  <c r="H683" i="13"/>
  <c r="P679" i="13"/>
  <c r="S13" i="13"/>
  <c r="U445" i="13"/>
  <c r="V445" i="13" s="1"/>
  <c r="U430" i="13"/>
  <c r="V430" i="13" s="1"/>
  <c r="U425" i="13"/>
  <c r="V425" i="13" s="1"/>
  <c r="U420" i="13"/>
  <c r="V420" i="13" s="1"/>
  <c r="R417" i="13"/>
  <c r="S417" i="13" s="1"/>
  <c r="U414" i="13"/>
  <c r="V414" i="13" s="1"/>
  <c r="U366" i="13"/>
  <c r="V366" i="13" s="1"/>
  <c r="U365" i="13"/>
  <c r="V365" i="13" s="1"/>
  <c r="S439" i="13"/>
  <c r="I684" i="13"/>
  <c r="G700" i="13"/>
  <c r="E704" i="13"/>
  <c r="F668" i="13"/>
  <c r="F729" i="13" s="1"/>
  <c r="P672" i="13"/>
  <c r="N640" i="13"/>
  <c r="N701" i="13" s="1"/>
  <c r="D671" i="13"/>
  <c r="H667" i="13"/>
  <c r="H728" i="13" s="1"/>
  <c r="L663" i="13"/>
  <c r="D655" i="13"/>
  <c r="H651" i="13"/>
  <c r="F645" i="13"/>
  <c r="F706" i="13" s="1"/>
  <c r="J641" i="13"/>
  <c r="F629" i="13"/>
  <c r="J625" i="13"/>
  <c r="V431" i="13"/>
  <c r="V415" i="13"/>
  <c r="V440" i="13"/>
  <c r="S419" i="13"/>
  <c r="M680" i="13"/>
  <c r="I700" i="13"/>
  <c r="H715" i="13"/>
  <c r="F646" i="13"/>
  <c r="F707" i="13" s="1"/>
  <c r="I668" i="13"/>
  <c r="I729" i="13" s="1"/>
  <c r="G659" i="13"/>
  <c r="J669" i="13"/>
  <c r="F657" i="13"/>
  <c r="J653" i="13"/>
  <c r="J714" i="13" s="1"/>
  <c r="K627" i="13"/>
  <c r="O623" i="13"/>
  <c r="O684" i="13" s="1"/>
  <c r="G615" i="13"/>
  <c r="G676" i="13" s="1"/>
  <c r="I613" i="13"/>
  <c r="I674" i="13" s="1"/>
  <c r="U429" i="13"/>
  <c r="V429" i="13" s="1"/>
  <c r="U413" i="13"/>
  <c r="V413" i="13" s="1"/>
  <c r="K640" i="13"/>
  <c r="K701" i="13" s="1"/>
  <c r="R550" i="13"/>
  <c r="R534" i="13"/>
  <c r="S534" i="13" s="1"/>
  <c r="R518" i="13"/>
  <c r="S518" i="13" s="1"/>
  <c r="R502" i="13"/>
  <c r="S502" i="13" s="1"/>
  <c r="M639" i="13"/>
  <c r="I627" i="13"/>
  <c r="M623" i="13"/>
  <c r="M684" i="13" s="1"/>
  <c r="G637" i="13"/>
  <c r="G698" i="13" s="1"/>
  <c r="S428" i="13"/>
  <c r="U433" i="13"/>
  <c r="V433" i="13" s="1"/>
  <c r="G635" i="13"/>
  <c r="G696" i="13" s="1"/>
  <c r="K631" i="13"/>
  <c r="S435" i="13"/>
  <c r="U444" i="13"/>
  <c r="V444" i="13" s="1"/>
  <c r="K639" i="13"/>
  <c r="O635" i="13"/>
  <c r="U441" i="13"/>
  <c r="V441" i="13" s="1"/>
  <c r="U436" i="13"/>
  <c r="V436" i="13" s="1"/>
  <c r="U435" i="13"/>
  <c r="V435" i="13" s="1"/>
  <c r="U434" i="13"/>
  <c r="V434" i="13" s="1"/>
  <c r="E629" i="13"/>
  <c r="E690" i="13" s="1"/>
  <c r="I625" i="13"/>
  <c r="M621" i="13"/>
  <c r="E613" i="13"/>
  <c r="E674" i="13" s="1"/>
  <c r="R432" i="13"/>
  <c r="S432" i="13" s="1"/>
  <c r="R444" i="13"/>
  <c r="S444" i="13" s="1"/>
  <c r="G627" i="13"/>
  <c r="O619" i="13"/>
  <c r="V443" i="13"/>
  <c r="E621" i="13"/>
  <c r="E682" i="13" s="1"/>
  <c r="I617" i="13"/>
  <c r="I678" i="13" s="1"/>
  <c r="R440" i="13"/>
  <c r="S440" i="13" s="1"/>
  <c r="R436" i="13"/>
  <c r="S436" i="13" s="1"/>
  <c r="K684" i="13"/>
  <c r="I671" i="13"/>
  <c r="I732" i="13" s="1"/>
  <c r="G665" i="13"/>
  <c r="N625" i="13"/>
  <c r="N686" i="13" s="1"/>
  <c r="O673" i="13"/>
  <c r="M643" i="13"/>
  <c r="M704" i="13" s="1"/>
  <c r="P623" i="13"/>
  <c r="D619" i="13"/>
  <c r="D680" i="13" s="1"/>
  <c r="H615" i="13"/>
  <c r="H676" i="13" s="1"/>
  <c r="D669" i="13"/>
  <c r="D730" i="13" s="1"/>
  <c r="H665" i="13"/>
  <c r="L661" i="13"/>
  <c r="L722" i="13" s="1"/>
  <c r="P657" i="13"/>
  <c r="P718" i="13" s="1"/>
  <c r="D653" i="13"/>
  <c r="D714" i="13" s="1"/>
  <c r="L645" i="13"/>
  <c r="L629" i="13"/>
  <c r="L690" i="13" s="1"/>
  <c r="M669" i="13"/>
  <c r="M730" i="13" s="1"/>
  <c r="M653" i="13"/>
  <c r="M714" i="13" s="1"/>
  <c r="E645" i="13"/>
  <c r="I641" i="13"/>
  <c r="I702" i="13" s="1"/>
  <c r="F649" i="13"/>
  <c r="F710" i="13" s="1"/>
  <c r="J645" i="13"/>
  <c r="J706" i="13" s="1"/>
  <c r="J629" i="13"/>
  <c r="J690" i="13" s="1"/>
  <c r="D649" i="13"/>
  <c r="D710" i="13" s="1"/>
  <c r="H645" i="13"/>
  <c r="H706" i="13" s="1"/>
  <c r="D633" i="13"/>
  <c r="D694" i="13" s="1"/>
  <c r="D617" i="13"/>
  <c r="F661" i="13"/>
  <c r="F722" i="13" s="1"/>
  <c r="J657" i="13"/>
  <c r="J718" i="13" s="1"/>
  <c r="M637" i="13"/>
  <c r="L638" i="13"/>
  <c r="L699" i="13" s="1"/>
  <c r="P634" i="13"/>
  <c r="P695" i="13" s="1"/>
  <c r="D630" i="13"/>
  <c r="D691" i="13" s="1"/>
  <c r="D641" i="13"/>
  <c r="D702" i="13" s="1"/>
  <c r="D625" i="13"/>
  <c r="D686" i="13" s="1"/>
  <c r="I659" i="13"/>
  <c r="I720" i="13" s="1"/>
  <c r="F671" i="13"/>
  <c r="F732" i="13" s="1"/>
  <c r="E667" i="13"/>
  <c r="E728" i="13" s="1"/>
  <c r="I663" i="13"/>
  <c r="I724" i="13" s="1"/>
  <c r="L659" i="13"/>
  <c r="L720" i="13" s="1"/>
  <c r="E651" i="13"/>
  <c r="E712" i="13" s="1"/>
  <c r="L647" i="13"/>
  <c r="L708" i="13" s="1"/>
  <c r="L631" i="13"/>
  <c r="L692" i="13" s="1"/>
  <c r="D623" i="13"/>
  <c r="D684" i="13" s="1"/>
  <c r="G669" i="13"/>
  <c r="G730" i="13" s="1"/>
  <c r="K665" i="13"/>
  <c r="K726" i="13" s="1"/>
  <c r="F665" i="13"/>
  <c r="O661" i="13"/>
  <c r="O722" i="13" s="1"/>
  <c r="G653" i="13"/>
  <c r="N645" i="13"/>
  <c r="N706" i="13" s="1"/>
  <c r="E633" i="13"/>
  <c r="E694" i="13" s="1"/>
  <c r="I629" i="13"/>
  <c r="I690" i="13" s="1"/>
  <c r="J613" i="13"/>
  <c r="J674" i="13" s="1"/>
  <c r="O655" i="13"/>
  <c r="O716" i="13" s="1"/>
  <c r="I711" i="13"/>
  <c r="D687" i="13"/>
  <c r="H649" i="13"/>
  <c r="H710" i="13" s="1"/>
  <c r="H633" i="13"/>
  <c r="H694" i="13" s="1"/>
  <c r="H617" i="13"/>
  <c r="I657" i="13"/>
  <c r="I718" i="13" s="1"/>
  <c r="O645" i="13"/>
  <c r="N637" i="13"/>
  <c r="N698" i="13" s="1"/>
  <c r="O699" i="13"/>
  <c r="P638" i="13"/>
  <c r="P699" i="13" s="1"/>
  <c r="D634" i="13"/>
  <c r="D695" i="13" s="1"/>
  <c r="H630" i="13"/>
  <c r="H691" i="13" s="1"/>
  <c r="O683" i="13"/>
  <c r="H641" i="13"/>
  <c r="H702" i="13" s="1"/>
  <c r="H625" i="13"/>
  <c r="H686" i="13" s="1"/>
  <c r="E669" i="13"/>
  <c r="E730" i="13" s="1"/>
  <c r="E653" i="13"/>
  <c r="E714" i="13" s="1"/>
  <c r="N621" i="13"/>
  <c r="N682" i="13" s="1"/>
  <c r="N653" i="13"/>
  <c r="N714" i="13" s="1"/>
  <c r="D715" i="13"/>
  <c r="H669" i="13"/>
  <c r="H730" i="13" s="1"/>
  <c r="L665" i="13"/>
  <c r="L726" i="13" s="1"/>
  <c r="P661" i="13"/>
  <c r="P722" i="13" s="1"/>
  <c r="D657" i="13"/>
  <c r="D718" i="13" s="1"/>
  <c r="H653" i="13"/>
  <c r="L649" i="13"/>
  <c r="L710" i="13" s="1"/>
  <c r="P645" i="13"/>
  <c r="P706" i="13" s="1"/>
  <c r="J643" i="13"/>
  <c r="J704" i="13" s="1"/>
  <c r="P629" i="13"/>
  <c r="J627" i="13"/>
  <c r="J688" i="13" s="1"/>
  <c r="E649" i="13"/>
  <c r="E710" i="13" s="1"/>
  <c r="I645" i="13"/>
  <c r="I706" i="13" s="1"/>
  <c r="M641" i="13"/>
  <c r="F637" i="13"/>
  <c r="F698" i="13" s="1"/>
  <c r="J633" i="13"/>
  <c r="J694" i="13" s="1"/>
  <c r="F621" i="13"/>
  <c r="F682" i="13" s="1"/>
  <c r="J617" i="13"/>
  <c r="O659" i="13"/>
  <c r="O720" i="13" s="1"/>
  <c r="K612" i="13"/>
  <c r="I714" i="13"/>
  <c r="H725" i="13"/>
  <c r="D685" i="13"/>
  <c r="P704" i="13"/>
  <c r="G640" i="13"/>
  <c r="G701" i="13" s="1"/>
  <c r="D700" i="13"/>
  <c r="K676" i="13"/>
  <c r="G680" i="13"/>
  <c r="N669" i="13"/>
  <c r="N730" i="13" s="1"/>
  <c r="E700" i="13"/>
  <c r="L676" i="13"/>
  <c r="H680" i="13"/>
  <c r="D731" i="13"/>
  <c r="E684" i="13"/>
  <c r="J700" i="13"/>
  <c r="F672" i="13"/>
  <c r="F733" i="13" s="1"/>
  <c r="K647" i="13"/>
  <c r="K708" i="13" s="1"/>
  <c r="F681" i="13"/>
  <c r="H696" i="13"/>
  <c r="E634" i="13"/>
  <c r="E695" i="13" s="1"/>
  <c r="E624" i="13"/>
  <c r="E685" i="13" s="1"/>
  <c r="H663" i="13"/>
  <c r="H724" i="13" s="1"/>
  <c r="H648" i="13"/>
  <c r="H709" i="13" s="1"/>
  <c r="F669" i="13"/>
  <c r="F730" i="13" s="1"/>
  <c r="F689" i="13"/>
  <c r="P685" i="13"/>
  <c r="K664" i="13"/>
  <c r="K725" i="13" s="1"/>
  <c r="L704" i="13"/>
  <c r="P700" i="13"/>
  <c r="H692" i="13"/>
  <c r="D648" i="13"/>
  <c r="D709" i="13" s="1"/>
  <c r="M671" i="13"/>
  <c r="M732" i="13" s="1"/>
  <c r="M655" i="13"/>
  <c r="M716" i="13" s="1"/>
  <c r="K643" i="13"/>
  <c r="K704" i="13" s="1"/>
  <c r="L627" i="13"/>
  <c r="L688" i="13" s="1"/>
  <c r="K688" i="13"/>
  <c r="I676" i="13"/>
  <c r="N689" i="13"/>
  <c r="O628" i="13"/>
  <c r="O689" i="13" s="1"/>
  <c r="J650" i="13"/>
  <c r="J711" i="13" s="1"/>
  <c r="N646" i="13"/>
  <c r="N707" i="13" s="1"/>
  <c r="D726" i="13"/>
  <c r="P714" i="13"/>
  <c r="J635" i="13"/>
  <c r="J696" i="13" s="1"/>
  <c r="J619" i="13"/>
  <c r="J680" i="13" s="1"/>
  <c r="G663" i="13"/>
  <c r="G724" i="13" s="1"/>
  <c r="G647" i="13"/>
  <c r="G708" i="13" s="1"/>
  <c r="O644" i="13"/>
  <c r="O705" i="13" s="1"/>
  <c r="D716" i="13"/>
  <c r="N665" i="13"/>
  <c r="N726" i="13" s="1"/>
  <c r="E646" i="13"/>
  <c r="E707" i="13" s="1"/>
  <c r="K699" i="13"/>
  <c r="K683" i="13"/>
  <c r="E614" i="13"/>
  <c r="E675" i="13" s="1"/>
  <c r="H714" i="13"/>
  <c r="L633" i="13"/>
  <c r="L617" i="13"/>
  <c r="L678" i="13" s="1"/>
  <c r="G671" i="13"/>
  <c r="G732" i="13" s="1"/>
  <c r="K667" i="13"/>
  <c r="K728" i="13" s="1"/>
  <c r="M657" i="13"/>
  <c r="M718" i="13" s="1"/>
  <c r="G655" i="13"/>
  <c r="G716" i="13" s="1"/>
  <c r="K651" i="13"/>
  <c r="K712" i="13" s="1"/>
  <c r="H644" i="13"/>
  <c r="H705" i="13" s="1"/>
  <c r="L671" i="13"/>
  <c r="P667" i="13"/>
  <c r="P728" i="13" s="1"/>
  <c r="J665" i="13"/>
  <c r="J726" i="13" s="1"/>
  <c r="D663" i="13"/>
  <c r="D724" i="13" s="1"/>
  <c r="H659" i="13"/>
  <c r="L655" i="13"/>
  <c r="P651" i="13"/>
  <c r="P712" i="13" s="1"/>
  <c r="M647" i="13"/>
  <c r="M708" i="13" s="1"/>
  <c r="P684" i="13"/>
  <c r="P715" i="13"/>
  <c r="D637" i="13"/>
  <c r="D698" i="13" s="1"/>
  <c r="D621" i="13"/>
  <c r="D682" i="13" s="1"/>
  <c r="J652" i="13"/>
  <c r="L648" i="13"/>
  <c r="P644" i="13"/>
  <c r="P705" i="13" s="1"/>
  <c r="E671" i="13"/>
  <c r="E732" i="13" s="1"/>
  <c r="I667" i="13"/>
  <c r="I728" i="13" s="1"/>
  <c r="M663" i="13"/>
  <c r="M724" i="13" s="1"/>
  <c r="E655" i="13"/>
  <c r="E716" i="13" s="1"/>
  <c r="I651" i="13"/>
  <c r="I712" i="13" s="1"/>
  <c r="G628" i="13"/>
  <c r="G689" i="13" s="1"/>
  <c r="N685" i="13"/>
  <c r="D689" i="13"/>
  <c r="E670" i="13"/>
  <c r="I624" i="13"/>
  <c r="I685" i="13" s="1"/>
  <c r="H689" i="13"/>
  <c r="M618" i="13"/>
  <c r="M679" i="13" s="1"/>
  <c r="M688" i="13"/>
  <c r="N672" i="13"/>
  <c r="N733" i="13" s="1"/>
  <c r="E688" i="13"/>
  <c r="D676" i="13"/>
  <c r="J661" i="13"/>
  <c r="J722" i="13" s="1"/>
  <c r="G664" i="13"/>
  <c r="G725" i="13" s="1"/>
  <c r="K624" i="13"/>
  <c r="K685" i="13" s="1"/>
  <c r="M648" i="13"/>
  <c r="M709" i="13" s="1"/>
  <c r="L693" i="13"/>
  <c r="K652" i="13"/>
  <c r="K713" i="13" s="1"/>
  <c r="L717" i="13"/>
  <c r="M676" i="13"/>
  <c r="P677" i="13"/>
  <c r="I680" i="13"/>
  <c r="F685" i="13"/>
  <c r="K692" i="13"/>
  <c r="I696" i="13"/>
  <c r="P729" i="13"/>
  <c r="E650" i="13"/>
  <c r="E711" i="13" s="1"/>
  <c r="I646" i="13"/>
  <c r="I707" i="13" s="1"/>
  <c r="M642" i="13"/>
  <c r="M703" i="13" s="1"/>
  <c r="I630" i="13"/>
  <c r="I691" i="13" s="1"/>
  <c r="M626" i="13"/>
  <c r="M687" i="13" s="1"/>
  <c r="E618" i="13"/>
  <c r="E679" i="13" s="1"/>
  <c r="I614" i="13"/>
  <c r="I675" i="13" s="1"/>
  <c r="K671" i="13"/>
  <c r="K732" i="13" s="1"/>
  <c r="K655" i="13"/>
  <c r="K716" i="13" s="1"/>
  <c r="E641" i="13"/>
  <c r="E702" i="13" s="1"/>
  <c r="I637" i="13"/>
  <c r="I698" i="13" s="1"/>
  <c r="M633" i="13"/>
  <c r="M694" i="13" s="1"/>
  <c r="M692" i="13"/>
  <c r="L697" i="13"/>
  <c r="N673" i="13"/>
  <c r="R590" i="13"/>
  <c r="S590" i="13" s="1"/>
  <c r="E668" i="13"/>
  <c r="E729" i="13" s="1"/>
  <c r="I664" i="13"/>
  <c r="I725" i="13" s="1"/>
  <c r="M660" i="13"/>
  <c r="M721" i="13" s="1"/>
  <c r="E652" i="13"/>
  <c r="E713" i="13" s="1"/>
  <c r="I648" i="13"/>
  <c r="I709" i="13" s="1"/>
  <c r="M644" i="13"/>
  <c r="M705" i="13" s="1"/>
  <c r="G672" i="13"/>
  <c r="G733" i="13" s="1"/>
  <c r="K668" i="13"/>
  <c r="K729" i="13" s="1"/>
  <c r="O664" i="13"/>
  <c r="O725" i="13" s="1"/>
  <c r="G656" i="13"/>
  <c r="G717" i="13" s="1"/>
  <c r="F640" i="13"/>
  <c r="F701" i="13" s="1"/>
  <c r="J636" i="13"/>
  <c r="J697" i="13" s="1"/>
  <c r="N632" i="13"/>
  <c r="N693" i="13" s="1"/>
  <c r="S550" i="13"/>
  <c r="K657" i="13"/>
  <c r="K718" i="13" s="1"/>
  <c r="F636" i="13"/>
  <c r="F697" i="13" s="1"/>
  <c r="G631" i="13"/>
  <c r="G692" i="13" s="1"/>
  <c r="I669" i="13"/>
  <c r="I730" i="13" s="1"/>
  <c r="K669" i="13"/>
  <c r="K730" i="13" s="1"/>
  <c r="P665" i="13"/>
  <c r="P726" i="13" s="1"/>
  <c r="N661" i="13"/>
  <c r="N722" i="13" s="1"/>
  <c r="G657" i="13"/>
  <c r="G718" i="13" s="1"/>
  <c r="K653" i="13"/>
  <c r="K714" i="13" s="1"/>
  <c r="F653" i="13"/>
  <c r="F714" i="13" s="1"/>
  <c r="G649" i="13"/>
  <c r="G710" i="13" s="1"/>
  <c r="K649" i="13"/>
  <c r="K710" i="13" s="1"/>
  <c r="K645" i="13"/>
  <c r="K706" i="13" s="1"/>
  <c r="K641" i="13"/>
  <c r="K702" i="13" s="1"/>
  <c r="N617" i="13"/>
  <c r="N678" i="13" s="1"/>
  <c r="H717" i="13"/>
  <c r="L709" i="13"/>
  <c r="N648" i="13"/>
  <c r="N709" i="13" s="1"/>
  <c r="L701" i="13"/>
  <c r="D693" i="13"/>
  <c r="P681" i="13"/>
  <c r="N677" i="13"/>
  <c r="K660" i="13"/>
  <c r="K721" i="13" s="1"/>
  <c r="L716" i="13"/>
  <c r="G648" i="13"/>
  <c r="G709" i="13" s="1"/>
  <c r="M667" i="13"/>
  <c r="M728" i="13" s="1"/>
  <c r="E659" i="13"/>
  <c r="E720" i="13" s="1"/>
  <c r="I655" i="13"/>
  <c r="I716" i="13" s="1"/>
  <c r="M651" i="13"/>
  <c r="M712" i="13" s="1"/>
  <c r="I647" i="13"/>
  <c r="I708" i="13" s="1"/>
  <c r="E647" i="13"/>
  <c r="E708" i="13" s="1"/>
  <c r="D647" i="13"/>
  <c r="D708" i="13" s="1"/>
  <c r="I643" i="13"/>
  <c r="I704" i="13" s="1"/>
  <c r="H643" i="13"/>
  <c r="H704" i="13" s="1"/>
  <c r="L639" i="13"/>
  <c r="L700" i="13" s="1"/>
  <c r="P635" i="13"/>
  <c r="P696" i="13" s="1"/>
  <c r="D631" i="13"/>
  <c r="D692" i="13" s="1"/>
  <c r="H627" i="13"/>
  <c r="H688" i="13" s="1"/>
  <c r="L623" i="13"/>
  <c r="L684" i="13" s="1"/>
  <c r="P619" i="13"/>
  <c r="P680" i="13" s="1"/>
  <c r="O680" i="13"/>
  <c r="S513" i="13"/>
  <c r="F627" i="13"/>
  <c r="F688" i="13" s="1"/>
  <c r="L613" i="13"/>
  <c r="L674" i="13" s="1"/>
  <c r="G667" i="13"/>
  <c r="G728" i="13" s="1"/>
  <c r="S481" i="13"/>
  <c r="E661" i="13"/>
  <c r="E722" i="13" s="1"/>
  <c r="G651" i="13"/>
  <c r="G712" i="13" s="1"/>
  <c r="S465" i="13"/>
  <c r="J632" i="13"/>
  <c r="J693" i="13" s="1"/>
  <c r="I670" i="13"/>
  <c r="I731" i="13" s="1"/>
  <c r="I654" i="13"/>
  <c r="I715" i="13" s="1"/>
  <c r="J646" i="13"/>
  <c r="J707" i="13" s="1"/>
  <c r="E642" i="13"/>
  <c r="E703" i="13" s="1"/>
  <c r="I622" i="13"/>
  <c r="I683" i="13" s="1"/>
  <c r="S545" i="13"/>
  <c r="S529" i="13"/>
  <c r="F643" i="13"/>
  <c r="F704" i="13" s="1"/>
  <c r="N613" i="13"/>
  <c r="N674" i="13" s="1"/>
  <c r="N651" i="13"/>
  <c r="N712" i="13" s="1"/>
  <c r="O672" i="13"/>
  <c r="O733" i="13" s="1"/>
  <c r="L715" i="13"/>
  <c r="P687" i="13"/>
  <c r="L641" i="13"/>
  <c r="L702" i="13" s="1"/>
  <c r="L625" i="13"/>
  <c r="L686" i="13" s="1"/>
  <c r="K659" i="13"/>
  <c r="K720" i="13" s="1"/>
  <c r="O688" i="13"/>
  <c r="N629" i="13"/>
  <c r="N690" i="13" s="1"/>
  <c r="M666" i="13"/>
  <c r="M727" i="13" s="1"/>
  <c r="E658" i="13"/>
  <c r="E719" i="13" s="1"/>
  <c r="I638" i="13"/>
  <c r="I699" i="13" s="1"/>
  <c r="M634" i="13"/>
  <c r="M695" i="13" s="1"/>
  <c r="E626" i="13"/>
  <c r="E687" i="13" s="1"/>
  <c r="P689" i="13"/>
  <c r="O639" i="13"/>
  <c r="O700" i="13" s="1"/>
  <c r="O653" i="13"/>
  <c r="O714" i="13" s="1"/>
  <c r="N664" i="13"/>
  <c r="N725" i="13" s="1"/>
  <c r="O669" i="13"/>
  <c r="O730" i="13" s="1"/>
  <c r="O656" i="13"/>
  <c r="O717" i="13" s="1"/>
  <c r="L669" i="13"/>
  <c r="L730" i="13" s="1"/>
  <c r="D661" i="13"/>
  <c r="D722" i="13" s="1"/>
  <c r="H657" i="13"/>
  <c r="H718" i="13" s="1"/>
  <c r="L653" i="13"/>
  <c r="L714" i="13" s="1"/>
  <c r="F635" i="13"/>
  <c r="F696" i="13" s="1"/>
  <c r="D629" i="13"/>
  <c r="D690" i="13" s="1"/>
  <c r="F619" i="13"/>
  <c r="F680" i="13" s="1"/>
  <c r="J615" i="13"/>
  <c r="J676" i="13" s="1"/>
  <c r="J660" i="13"/>
  <c r="J721" i="13" s="1"/>
  <c r="M645" i="13"/>
  <c r="M706" i="13" s="1"/>
  <c r="G643" i="13"/>
  <c r="G704" i="13" s="1"/>
  <c r="F641" i="13"/>
  <c r="F702" i="13" s="1"/>
  <c r="J637" i="13"/>
  <c r="J698" i="13" s="1"/>
  <c r="F625" i="13"/>
  <c r="F686" i="13" s="1"/>
  <c r="J621" i="13"/>
  <c r="J682" i="13" s="1"/>
  <c r="K678" i="13"/>
  <c r="O706" i="13"/>
  <c r="F690" i="13"/>
  <c r="F694" i="13"/>
  <c r="H662" i="13"/>
  <c r="H723" i="13" s="1"/>
  <c r="D650" i="13"/>
  <c r="D711" i="13" s="1"/>
  <c r="L642" i="13"/>
  <c r="L703" i="13" s="1"/>
  <c r="K618" i="13"/>
  <c r="K679" i="13" s="1"/>
  <c r="K672" i="13"/>
  <c r="K733" i="13" s="1"/>
  <c r="G660" i="13"/>
  <c r="G721" i="13" s="1"/>
  <c r="K656" i="13"/>
  <c r="K717" i="13" s="1"/>
  <c r="E706" i="13"/>
  <c r="O646" i="13"/>
  <c r="O707" i="13" s="1"/>
  <c r="M674" i="13"/>
  <c r="P717" i="13"/>
  <c r="M640" i="13"/>
  <c r="M701" i="13" s="1"/>
  <c r="M624" i="13"/>
  <c r="M685" i="13" s="1"/>
  <c r="H671" i="13"/>
  <c r="H732" i="13" s="1"/>
  <c r="P663" i="13"/>
  <c r="P724" i="13" s="1"/>
  <c r="D659" i="13"/>
  <c r="D720" i="13" s="1"/>
  <c r="H655" i="13"/>
  <c r="H716" i="13" s="1"/>
  <c r="L651" i="13"/>
  <c r="L712" i="13" s="1"/>
  <c r="D697" i="13"/>
  <c r="G729" i="13"/>
  <c r="I672" i="13"/>
  <c r="I733" i="13" s="1"/>
  <c r="E660" i="13"/>
  <c r="E721" i="13" s="1"/>
  <c r="I656" i="13"/>
  <c r="I717" i="13" s="1"/>
  <c r="M652" i="13"/>
  <c r="M713" i="13" s="1"/>
  <c r="E628" i="13"/>
  <c r="E689" i="13" s="1"/>
  <c r="H674" i="13"/>
  <c r="P648" i="13"/>
  <c r="P709" i="13" s="1"/>
  <c r="K644" i="13"/>
  <c r="K705" i="13" s="1"/>
  <c r="O640" i="13"/>
  <c r="O701" i="13" s="1"/>
  <c r="G632" i="13"/>
  <c r="G693" i="13" s="1"/>
  <c r="K628" i="13"/>
  <c r="K689" i="13" s="1"/>
  <c r="O624" i="13"/>
  <c r="O685" i="13" s="1"/>
  <c r="G616" i="13"/>
  <c r="G677" i="13" s="1"/>
  <c r="G678" i="13"/>
  <c r="E686" i="13"/>
  <c r="J713" i="13"/>
  <c r="F674" i="13"/>
  <c r="N615" i="13"/>
  <c r="N676" i="13" s="1"/>
  <c r="O626" i="13"/>
  <c r="O687" i="13" s="1"/>
  <c r="P666" i="13"/>
  <c r="P727" i="13" s="1"/>
  <c r="E666" i="13"/>
  <c r="E727" i="13" s="1"/>
  <c r="I662" i="13"/>
  <c r="I723" i="13" s="1"/>
  <c r="M658" i="13"/>
  <c r="M719" i="13" s="1"/>
  <c r="P650" i="13"/>
  <c r="P711" i="13" s="1"/>
  <c r="S537" i="13"/>
  <c r="F712" i="13"/>
  <c r="S521" i="13"/>
  <c r="E640" i="13"/>
  <c r="E701" i="13" s="1"/>
  <c r="I636" i="13"/>
  <c r="I697" i="13" s="1"/>
  <c r="I620" i="13"/>
  <c r="I681" i="13" s="1"/>
  <c r="S489" i="13"/>
  <c r="S473" i="13"/>
  <c r="F648" i="13"/>
  <c r="F709" i="13" s="1"/>
  <c r="J644" i="13"/>
  <c r="J705" i="13" s="1"/>
  <c r="L644" i="13"/>
  <c r="L705" i="13" s="1"/>
  <c r="P671" i="13"/>
  <c r="P732" i="13" s="1"/>
  <c r="D667" i="13"/>
  <c r="D728" i="13" s="1"/>
  <c r="P655" i="13"/>
  <c r="P716" i="13" s="1"/>
  <c r="D651" i="13"/>
  <c r="D712" i="13" s="1"/>
  <c r="O671" i="13"/>
  <c r="O732" i="13" s="1"/>
  <c r="D662" i="13"/>
  <c r="D723" i="13" s="1"/>
  <c r="D646" i="13"/>
  <c r="D707" i="13" s="1"/>
  <c r="H642" i="13"/>
  <c r="H703" i="13" s="1"/>
  <c r="G618" i="13"/>
  <c r="G679" i="13" s="1"/>
  <c r="N647" i="13"/>
  <c r="N708" i="13" s="1"/>
  <c r="E632" i="13"/>
  <c r="E693" i="13" s="1"/>
  <c r="E616" i="13"/>
  <c r="E677" i="13" s="1"/>
  <c r="O648" i="13"/>
  <c r="O709" i="13" s="1"/>
  <c r="K636" i="13"/>
  <c r="K697" i="13" s="1"/>
  <c r="O632" i="13"/>
  <c r="O693" i="13" s="1"/>
  <c r="G624" i="13"/>
  <c r="G685" i="13" s="1"/>
  <c r="K620" i="13"/>
  <c r="K681" i="13" s="1"/>
  <c r="O616" i="13"/>
  <c r="O677" i="13" s="1"/>
  <c r="K642" i="13"/>
  <c r="K703" i="13" s="1"/>
  <c r="K626" i="13"/>
  <c r="K687" i="13" s="1"/>
  <c r="K648" i="13"/>
  <c r="K709" i="13" s="1"/>
  <c r="G636" i="13"/>
  <c r="G697" i="13" s="1"/>
  <c r="K632" i="13"/>
  <c r="K693" i="13" s="1"/>
  <c r="G620" i="13"/>
  <c r="G681" i="13" s="1"/>
  <c r="K616" i="13"/>
  <c r="K677" i="13" s="1"/>
  <c r="O667" i="13"/>
  <c r="O728" i="13" s="1"/>
  <c r="N643" i="13"/>
  <c r="N704" i="13" s="1"/>
  <c r="D642" i="13"/>
  <c r="D703" i="13" s="1"/>
  <c r="D725" i="13"/>
  <c r="N660" i="13"/>
  <c r="N721" i="13" s="1"/>
  <c r="P713" i="13"/>
  <c r="I644" i="13"/>
  <c r="I705" i="13" s="1"/>
  <c r="I628" i="13"/>
  <c r="I689" i="13" s="1"/>
  <c r="D681" i="13"/>
  <c r="E612" i="13"/>
  <c r="E673" i="13" s="1"/>
  <c r="J673" i="13"/>
  <c r="H708" i="13"/>
  <c r="F731" i="13"/>
  <c r="I726" i="13"/>
  <c r="M722" i="13"/>
  <c r="O698" i="13"/>
  <c r="I710" i="13"/>
  <c r="R505" i="13"/>
  <c r="S505" i="13" s="1"/>
  <c r="N627" i="13"/>
  <c r="N688" i="13" s="1"/>
  <c r="I694" i="13"/>
  <c r="G722" i="13"/>
  <c r="L729" i="13"/>
  <c r="P686" i="13"/>
  <c r="F718" i="13"/>
  <c r="J730" i="13"/>
  <c r="R527" i="13"/>
  <c r="S527" i="13" s="1"/>
  <c r="N649" i="13"/>
  <c r="N710" i="13" s="1"/>
  <c r="D696" i="13"/>
  <c r="F677" i="13"/>
  <c r="H681" i="13"/>
  <c r="O682" i="13"/>
  <c r="F693" i="13"/>
  <c r="G706" i="13"/>
  <c r="O651" i="13"/>
  <c r="O712" i="13" s="1"/>
  <c r="N656" i="13"/>
  <c r="N717" i="13" s="1"/>
  <c r="E724" i="13"/>
  <c r="N659" i="13"/>
  <c r="N720" i="13" s="1"/>
  <c r="M670" i="13"/>
  <c r="M731" i="13" s="1"/>
  <c r="F664" i="13"/>
  <c r="F725" i="13" s="1"/>
  <c r="G674" i="13"/>
  <c r="D701" i="13"/>
  <c r="L713" i="13"/>
  <c r="M720" i="13"/>
  <c r="P698" i="13"/>
  <c r="U603" i="13"/>
  <c r="V603" i="13" s="1"/>
  <c r="L677" i="13"/>
  <c r="E680" i="13"/>
  <c r="I686" i="13"/>
  <c r="I688" i="13"/>
  <c r="G690" i="13"/>
  <c r="E696" i="13"/>
  <c r="H697" i="13"/>
  <c r="D717" i="13"/>
  <c r="L721" i="13"/>
  <c r="P682" i="13"/>
  <c r="N633" i="13"/>
  <c r="N694" i="13" s="1"/>
  <c r="O654" i="13"/>
  <c r="O715" i="13" s="1"/>
  <c r="O670" i="13"/>
  <c r="O731" i="13" s="1"/>
  <c r="E662" i="13"/>
  <c r="E723" i="13" s="1"/>
  <c r="L650" i="13"/>
  <c r="L711" i="13" s="1"/>
  <c r="M638" i="13"/>
  <c r="M699" i="13" s="1"/>
  <c r="M622" i="13"/>
  <c r="M683" i="13" s="1"/>
  <c r="E636" i="13"/>
  <c r="E697" i="13" s="1"/>
  <c r="E620" i="13"/>
  <c r="E681" i="13" s="1"/>
  <c r="L666" i="13"/>
  <c r="L727" i="13" s="1"/>
  <c r="I658" i="13"/>
  <c r="I719" i="13" s="1"/>
  <c r="M654" i="13"/>
  <c r="M715" i="13" s="1"/>
  <c r="I642" i="13"/>
  <c r="I703" i="13" s="1"/>
  <c r="E630" i="13"/>
  <c r="E691" i="13" s="1"/>
  <c r="I626" i="13"/>
  <c r="I687" i="13" s="1"/>
  <c r="G686" i="13"/>
  <c r="I692" i="13"/>
  <c r="E698" i="13"/>
  <c r="M710" i="13"/>
  <c r="H690" i="13"/>
  <c r="F700" i="13"/>
  <c r="L728" i="13"/>
  <c r="P673" i="13"/>
  <c r="R609" i="13"/>
  <c r="S609" i="13" s="1"/>
  <c r="P662" i="13"/>
  <c r="P723" i="13" s="1"/>
  <c r="G646" i="13"/>
  <c r="G707" i="13" s="1"/>
  <c r="P646" i="13"/>
  <c r="P707" i="13" s="1"/>
  <c r="M672" i="13"/>
  <c r="M733" i="13" s="1"/>
  <c r="E664" i="13"/>
  <c r="E725" i="13" s="1"/>
  <c r="I660" i="13"/>
  <c r="I721" i="13" s="1"/>
  <c r="M656" i="13"/>
  <c r="M717" i="13" s="1"/>
  <c r="E648" i="13"/>
  <c r="E709" i="13" s="1"/>
  <c r="J684" i="13"/>
  <c r="J668" i="13"/>
  <c r="J729" i="13" s="1"/>
  <c r="O660" i="13"/>
  <c r="O721" i="13" s="1"/>
  <c r="G652" i="13"/>
  <c r="G713" i="13" s="1"/>
  <c r="G662" i="13"/>
  <c r="G723" i="13" s="1"/>
  <c r="D658" i="13"/>
  <c r="D719" i="13" s="1"/>
  <c r="K658" i="13"/>
  <c r="K719" i="13" s="1"/>
  <c r="G630" i="13"/>
  <c r="G691" i="13" s="1"/>
  <c r="G614" i="13"/>
  <c r="G675" i="13" s="1"/>
  <c r="R562" i="13"/>
  <c r="S562" i="13" s="1"/>
  <c r="R58" i="13"/>
  <c r="S58" i="13" s="1"/>
  <c r="R42" i="13"/>
  <c r="S42" i="13" s="1"/>
  <c r="R573" i="13"/>
  <c r="S573" i="13" s="1"/>
  <c r="U455" i="13"/>
  <c r="V455" i="13" s="1"/>
  <c r="R608" i="13"/>
  <c r="S608" i="13" s="1"/>
  <c r="R592" i="13"/>
  <c r="S592" i="13" s="1"/>
  <c r="G650" i="13"/>
  <c r="G711" i="13" s="1"/>
  <c r="K674" i="13"/>
  <c r="M678" i="13"/>
  <c r="I682" i="13"/>
  <c r="K686" i="13"/>
  <c r="M690" i="13"/>
  <c r="N663" i="13"/>
  <c r="N724" i="13" s="1"/>
  <c r="H658" i="13"/>
  <c r="H719" i="13" s="1"/>
  <c r="K630" i="13"/>
  <c r="K691" i="13" s="1"/>
  <c r="K614" i="13"/>
  <c r="K675" i="13" s="1"/>
  <c r="I612" i="13"/>
  <c r="I673" i="13" s="1"/>
  <c r="F656" i="13"/>
  <c r="F717" i="13" s="1"/>
  <c r="R598" i="13"/>
  <c r="S598" i="13" s="1"/>
  <c r="D644" i="13"/>
  <c r="D705" i="13" s="1"/>
  <c r="D674" i="13"/>
  <c r="N631" i="13"/>
  <c r="N692" i="13" s="1"/>
  <c r="E731" i="13"/>
  <c r="R576" i="13"/>
  <c r="S576" i="13" s="1"/>
  <c r="R560" i="13"/>
  <c r="S560" i="13" s="1"/>
  <c r="R56" i="13"/>
  <c r="S56" i="13" s="1"/>
  <c r="R30" i="13"/>
  <c r="S30" i="13" s="1"/>
  <c r="R14" i="13"/>
  <c r="S14" i="13" s="1"/>
  <c r="G714" i="13"/>
  <c r="R2" i="13"/>
  <c r="S2" i="13" s="1"/>
  <c r="R28" i="13"/>
  <c r="S28" i="13" s="1"/>
  <c r="R12" i="13"/>
  <c r="S12" i="13" s="1"/>
  <c r="R563" i="13"/>
  <c r="S563" i="13" s="1"/>
  <c r="R578" i="13"/>
  <c r="S578" i="13" s="1"/>
  <c r="G694" i="13"/>
  <c r="J702" i="13"/>
  <c r="O702" i="13"/>
  <c r="M726" i="13"/>
  <c r="R611" i="13"/>
  <c r="S611" i="13" s="1"/>
  <c r="G634" i="13"/>
  <c r="G695" i="13" s="1"/>
  <c r="R62" i="13"/>
  <c r="S62" i="13" s="1"/>
  <c r="R46" i="13"/>
  <c r="S46" i="13" s="1"/>
  <c r="R565" i="13"/>
  <c r="S565" i="13" s="1"/>
  <c r="R596" i="13"/>
  <c r="S596" i="13" s="1"/>
  <c r="R580" i="13"/>
  <c r="S580" i="13" s="1"/>
  <c r="R60" i="13"/>
  <c r="S60" i="13" s="1"/>
  <c r="G666" i="13"/>
  <c r="G727" i="13" s="1"/>
  <c r="K662" i="13"/>
  <c r="K723" i="13" s="1"/>
  <c r="O658" i="13"/>
  <c r="O719" i="13" s="1"/>
  <c r="R44" i="13"/>
  <c r="S44" i="13" s="1"/>
  <c r="R40" i="13"/>
  <c r="S40" i="13" s="1"/>
  <c r="O642" i="13"/>
  <c r="O703" i="13" s="1"/>
  <c r="K650" i="13"/>
  <c r="K711" i="13" s="1"/>
  <c r="G638" i="13"/>
  <c r="G699" i="13" s="1"/>
  <c r="K634" i="13"/>
  <c r="K695" i="13" s="1"/>
  <c r="G622" i="13"/>
  <c r="G683" i="13" s="1"/>
  <c r="H678" i="13"/>
  <c r="D666" i="13"/>
  <c r="D727" i="13" s="1"/>
  <c r="H646" i="13"/>
  <c r="H707" i="13" s="1"/>
  <c r="R607" i="13"/>
  <c r="S607" i="13" s="1"/>
  <c r="R599" i="13"/>
  <c r="S599" i="13" s="1"/>
  <c r="R591" i="13"/>
  <c r="S591" i="13" s="1"/>
  <c r="R583" i="13"/>
  <c r="S583" i="13" s="1"/>
  <c r="R571" i="13"/>
  <c r="S571" i="13" s="1"/>
  <c r="R555" i="13"/>
  <c r="S555" i="13" s="1"/>
  <c r="F684" i="13"/>
  <c r="E672" i="13"/>
  <c r="E733" i="13" s="1"/>
  <c r="H729" i="13"/>
  <c r="M664" i="13"/>
  <c r="M725" i="13" s="1"/>
  <c r="L725" i="13"/>
  <c r="P721" i="13"/>
  <c r="E656" i="13"/>
  <c r="E717" i="13" s="1"/>
  <c r="F652" i="13"/>
  <c r="F713" i="13" s="1"/>
  <c r="I652" i="13"/>
  <c r="I713" i="13" s="1"/>
  <c r="J648" i="13"/>
  <c r="J709" i="13" s="1"/>
  <c r="E644" i="13"/>
  <c r="E705" i="13" s="1"/>
  <c r="R34" i="13"/>
  <c r="S34" i="13" s="1"/>
  <c r="I640" i="13"/>
  <c r="I701" i="13" s="1"/>
  <c r="H701" i="13"/>
  <c r="M636" i="13"/>
  <c r="M697" i="13" s="1"/>
  <c r="P693" i="13"/>
  <c r="R18" i="13"/>
  <c r="S18" i="13" s="1"/>
  <c r="H685" i="13"/>
  <c r="M620" i="13"/>
  <c r="M681" i="13" s="1"/>
  <c r="L681" i="13"/>
  <c r="J677" i="13"/>
  <c r="I666" i="13"/>
  <c r="I727" i="13" s="1"/>
  <c r="M662" i="13"/>
  <c r="M723" i="13" s="1"/>
  <c r="E654" i="13"/>
  <c r="E715" i="13" s="1"/>
  <c r="M646" i="13"/>
  <c r="M707" i="13" s="1"/>
  <c r="G644" i="13"/>
  <c r="G705" i="13" s="1"/>
  <c r="H700" i="13"/>
  <c r="E638" i="13"/>
  <c r="E699" i="13" s="1"/>
  <c r="I634" i="13"/>
  <c r="I695" i="13" s="1"/>
  <c r="P692" i="13"/>
  <c r="M630" i="13"/>
  <c r="M691" i="13" s="1"/>
  <c r="I618" i="13"/>
  <c r="I679" i="13" s="1"/>
  <c r="R497" i="13"/>
  <c r="S497" i="13" s="1"/>
  <c r="N619" i="13"/>
  <c r="N680" i="13" s="1"/>
  <c r="R519" i="13"/>
  <c r="S519" i="13" s="1"/>
  <c r="N641" i="13"/>
  <c r="N702" i="13" s="1"/>
  <c r="K694" i="13"/>
  <c r="D713" i="13"/>
  <c r="F678" i="13"/>
  <c r="F728" i="13"/>
  <c r="O674" i="13"/>
  <c r="D677" i="13"/>
  <c r="G682" i="13"/>
  <c r="G684" i="13"/>
  <c r="J685" i="13"/>
  <c r="M686" i="13"/>
  <c r="G688" i="13"/>
  <c r="J689" i="13"/>
  <c r="O692" i="13"/>
  <c r="M698" i="13"/>
  <c r="N644" i="13"/>
  <c r="N705" i="13" s="1"/>
  <c r="O710" i="13"/>
  <c r="N650" i="13"/>
  <c r="N711" i="13" s="1"/>
  <c r="O620" i="13"/>
  <c r="O681" i="13" s="1"/>
  <c r="O636" i="13"/>
  <c r="O697" i="13" s="1"/>
  <c r="L706" i="13"/>
  <c r="O686" i="13"/>
  <c r="J731" i="13"/>
  <c r="R600" i="13"/>
  <c r="S600" i="13" s="1"/>
  <c r="R584" i="13"/>
  <c r="S584" i="13" s="1"/>
  <c r="R564" i="13"/>
  <c r="S564" i="13" s="1"/>
  <c r="R552" i="13"/>
  <c r="S552" i="13" s="1"/>
  <c r="G670" i="13"/>
  <c r="G731" i="13" s="1"/>
  <c r="K666" i="13"/>
  <c r="K727" i="13" s="1"/>
  <c r="O662" i="13"/>
  <c r="O723" i="13" s="1"/>
  <c r="L658" i="13"/>
  <c r="L719" i="13" s="1"/>
  <c r="G654" i="13"/>
  <c r="G715" i="13" s="1"/>
  <c r="O630" i="13"/>
  <c r="O691" i="13" s="1"/>
  <c r="O614" i="13"/>
  <c r="O675" i="13" s="1"/>
  <c r="R546" i="13"/>
  <c r="S546" i="13" s="1"/>
  <c r="O668" i="13"/>
  <c r="O729" i="13" s="1"/>
  <c r="R530" i="13"/>
  <c r="S530" i="13" s="1"/>
  <c r="O652" i="13"/>
  <c r="O713" i="13" s="1"/>
  <c r="O676" i="13"/>
  <c r="J681" i="13"/>
  <c r="M682" i="13"/>
  <c r="K690" i="13"/>
  <c r="M696" i="13"/>
  <c r="P697" i="13"/>
  <c r="O643" i="13"/>
  <c r="O704" i="13" s="1"/>
  <c r="N654" i="13"/>
  <c r="N715" i="13" s="1"/>
  <c r="D721" i="13"/>
  <c r="P678" i="13"/>
  <c r="L680" i="13"/>
  <c r="J686" i="13"/>
  <c r="N635" i="13"/>
  <c r="N696" i="13" s="1"/>
  <c r="N657" i="13"/>
  <c r="N718" i="13" s="1"/>
  <c r="N667" i="13"/>
  <c r="N728" i="13" s="1"/>
  <c r="N670" i="13"/>
  <c r="N731" i="13" s="1"/>
  <c r="D729" i="13"/>
  <c r="P688" i="13"/>
  <c r="P710" i="13"/>
  <c r="L724" i="13"/>
  <c r="L732" i="13"/>
  <c r="H673" i="13"/>
  <c r="R594" i="13"/>
  <c r="S594" i="13" s="1"/>
  <c r="R567" i="13"/>
  <c r="S567" i="13" s="1"/>
  <c r="R21" i="13"/>
  <c r="S21" i="13" s="1"/>
  <c r="R5" i="13"/>
  <c r="S5" i="13" s="1"/>
  <c r="R11" i="13"/>
  <c r="S11" i="13" s="1"/>
  <c r="R3" i="13"/>
  <c r="S3" i="13" s="1"/>
  <c r="M628" i="13"/>
  <c r="M689" i="13" s="1"/>
  <c r="M612" i="13"/>
  <c r="M673" i="13" s="1"/>
  <c r="J672" i="13"/>
  <c r="J733" i="13" s="1"/>
  <c r="J656" i="13"/>
  <c r="J717" i="13" s="1"/>
  <c r="R575" i="13"/>
  <c r="S575" i="13" s="1"/>
  <c r="R559" i="13"/>
  <c r="S559" i="13" s="1"/>
  <c r="S602" i="13"/>
  <c r="S586" i="13"/>
  <c r="R597" i="13"/>
  <c r="S597" i="13" s="1"/>
  <c r="R581" i="13"/>
  <c r="S581" i="13" s="1"/>
  <c r="R61" i="13"/>
  <c r="S61" i="13" s="1"/>
  <c r="R45" i="13"/>
  <c r="S45" i="13" s="1"/>
  <c r="R7" i="13"/>
  <c r="S7" i="13" s="1"/>
  <c r="S541" i="13"/>
  <c r="S525" i="13"/>
  <c r="S509" i="13"/>
  <c r="S493" i="13"/>
  <c r="S477" i="13"/>
  <c r="S461" i="13"/>
  <c r="R25" i="13"/>
  <c r="S25" i="13" s="1"/>
  <c r="R9" i="13"/>
  <c r="S9" i="13" s="1"/>
  <c r="S535" i="13"/>
  <c r="S503" i="13"/>
  <c r="S487" i="13"/>
  <c r="S471" i="13"/>
  <c r="R593" i="13"/>
  <c r="S593" i="13" s="1"/>
  <c r="R577" i="13"/>
  <c r="S577" i="13" s="1"/>
  <c r="R561" i="13"/>
  <c r="S561" i="13" s="1"/>
  <c r="R57" i="13"/>
  <c r="S57" i="13" s="1"/>
  <c r="R41" i="13"/>
  <c r="S41" i="13" s="1"/>
  <c r="R33" i="13"/>
  <c r="S33" i="13" s="1"/>
  <c r="R17" i="13"/>
  <c r="S17" i="13" s="1"/>
  <c r="R47" i="13"/>
  <c r="S47" i="13" s="1"/>
  <c r="R35" i="13"/>
  <c r="S35" i="13" s="1"/>
  <c r="R19" i="13"/>
  <c r="S19" i="13" s="1"/>
  <c r="F720" i="13"/>
  <c r="F726" i="13"/>
  <c r="P702" i="13"/>
  <c r="R36" i="13"/>
  <c r="S36" i="13" s="1"/>
  <c r="R24" i="13"/>
  <c r="S24" i="13" s="1"/>
  <c r="R8" i="13"/>
  <c r="S8" i="13" s="1"/>
  <c r="R551" i="13"/>
  <c r="S551" i="13" s="1"/>
  <c r="R574" i="13"/>
  <c r="S574" i="13" s="1"/>
  <c r="R566" i="13"/>
  <c r="S566" i="13" s="1"/>
  <c r="S547" i="13"/>
  <c r="S531" i="13"/>
  <c r="S515" i="13"/>
  <c r="S499" i="13"/>
  <c r="S483" i="13"/>
  <c r="S467" i="13"/>
  <c r="R605" i="13"/>
  <c r="S605" i="13" s="1"/>
  <c r="R589" i="13"/>
  <c r="S589" i="13" s="1"/>
  <c r="R557" i="13"/>
  <c r="S557" i="13" s="1"/>
  <c r="R53" i="13"/>
  <c r="S53" i="13" s="1"/>
  <c r="R610" i="13"/>
  <c r="S610" i="13" s="1"/>
  <c r="R59" i="13"/>
  <c r="S59" i="13" s="1"/>
  <c r="R43" i="13"/>
  <c r="S43" i="13" s="1"/>
  <c r="R31" i="13"/>
  <c r="S31" i="13" s="1"/>
  <c r="R15" i="13"/>
  <c r="S15" i="13" s="1"/>
  <c r="S455" i="13"/>
  <c r="H726" i="13"/>
  <c r="D733" i="13"/>
  <c r="L731" i="13"/>
  <c r="L733" i="13"/>
  <c r="R604" i="13"/>
  <c r="S604" i="13" s="1"/>
  <c r="R588" i="13"/>
  <c r="S588" i="13" s="1"/>
  <c r="R572" i="13"/>
  <c r="S572" i="13" s="1"/>
  <c r="R568" i="13"/>
  <c r="S568" i="13" s="1"/>
  <c r="R556" i="13"/>
  <c r="S556" i="13" s="1"/>
  <c r="R52" i="13"/>
  <c r="S52" i="13" s="1"/>
  <c r="R20" i="13"/>
  <c r="S20" i="13" s="1"/>
  <c r="R4" i="13"/>
  <c r="S4" i="13" s="1"/>
  <c r="R603" i="13"/>
  <c r="S603" i="13" s="1"/>
  <c r="R595" i="13"/>
  <c r="S595" i="13" s="1"/>
  <c r="R587" i="13"/>
  <c r="S587" i="13" s="1"/>
  <c r="R579" i="13"/>
  <c r="S579" i="13" s="1"/>
  <c r="R570" i="13"/>
  <c r="S570" i="13" s="1"/>
  <c r="R554" i="13"/>
  <c r="S554" i="13" s="1"/>
  <c r="R50" i="13"/>
  <c r="S50" i="13" s="1"/>
  <c r="R26" i="13"/>
  <c r="S26" i="13" s="1"/>
  <c r="R10" i="13"/>
  <c r="S10" i="13" s="1"/>
  <c r="S543" i="13"/>
  <c r="S511" i="13"/>
  <c r="S495" i="13"/>
  <c r="S479" i="13"/>
  <c r="S463" i="13"/>
  <c r="R601" i="13"/>
  <c r="S601" i="13" s="1"/>
  <c r="R585" i="13"/>
  <c r="S585" i="13" s="1"/>
  <c r="R569" i="13"/>
  <c r="S569" i="13" s="1"/>
  <c r="R553" i="13"/>
  <c r="S553" i="13" s="1"/>
  <c r="R49" i="13"/>
  <c r="S49" i="13" s="1"/>
  <c r="R55" i="13"/>
  <c r="S55" i="13" s="1"/>
  <c r="R39" i="13"/>
  <c r="S39" i="13" s="1"/>
  <c r="R27" i="13"/>
  <c r="S27" i="13" s="1"/>
  <c r="R480" i="13"/>
  <c r="S480" i="13" s="1"/>
  <c r="R464" i="13"/>
  <c r="S464" i="13" s="1"/>
  <c r="S451" i="13"/>
  <c r="N658" i="13"/>
  <c r="N719" i="13" s="1"/>
  <c r="R48" i="13"/>
  <c r="S48" i="13" s="1"/>
  <c r="N642" i="13"/>
  <c r="N703" i="13" s="1"/>
  <c r="R32" i="13"/>
  <c r="S32" i="13" s="1"/>
  <c r="N626" i="13"/>
  <c r="N687" i="13" s="1"/>
  <c r="R16" i="13"/>
  <c r="S16" i="13" s="1"/>
  <c r="N671" i="13"/>
  <c r="N732" i="13" s="1"/>
  <c r="R549" i="13"/>
  <c r="S549" i="13" s="1"/>
  <c r="N655" i="13"/>
  <c r="N716" i="13" s="1"/>
  <c r="R533" i="13"/>
  <c r="S533" i="13" s="1"/>
  <c r="N639" i="13"/>
  <c r="N700" i="13" s="1"/>
  <c r="R517" i="13"/>
  <c r="S517" i="13" s="1"/>
  <c r="N623" i="13"/>
  <c r="N684" i="13" s="1"/>
  <c r="R501" i="13"/>
  <c r="S501" i="13" s="1"/>
  <c r="N668" i="13"/>
  <c r="N729" i="13" s="1"/>
  <c r="R485" i="13"/>
  <c r="S485" i="13" s="1"/>
  <c r="N652" i="13"/>
  <c r="N713" i="13" s="1"/>
  <c r="R469" i="13"/>
  <c r="S469" i="13" s="1"/>
  <c r="R38" i="13"/>
  <c r="S38" i="13" s="1"/>
  <c r="R22" i="13"/>
  <c r="S22" i="13" s="1"/>
  <c r="R6" i="13"/>
  <c r="S6" i="13" s="1"/>
  <c r="S539" i="13"/>
  <c r="S523" i="13"/>
  <c r="S507" i="13"/>
  <c r="S491" i="13"/>
  <c r="S475" i="13"/>
  <c r="S459" i="13"/>
  <c r="U447" i="13"/>
  <c r="V447" i="13" s="1"/>
  <c r="R51" i="13"/>
  <c r="S51" i="13" s="1"/>
  <c r="R23" i="13"/>
  <c r="S23" i="13" s="1"/>
  <c r="S447" i="13"/>
  <c r="G726" i="13"/>
  <c r="K722" i="13"/>
  <c r="J716" i="13"/>
  <c r="H733" i="13"/>
  <c r="P731" i="13"/>
  <c r="P733" i="13"/>
  <c r="J732" i="13"/>
  <c r="J710" i="13"/>
  <c r="L698" i="13"/>
  <c r="P694" i="13"/>
  <c r="L682" i="13"/>
  <c r="D678" i="13"/>
  <c r="K646" i="13"/>
  <c r="K707" i="13" s="1"/>
  <c r="K670" i="13"/>
  <c r="K731" i="13" s="1"/>
  <c r="O666" i="13"/>
  <c r="O727" i="13" s="1"/>
  <c r="G658" i="13"/>
  <c r="G719" i="13" s="1"/>
  <c r="K654" i="13"/>
  <c r="K715" i="13" s="1"/>
  <c r="O650" i="13"/>
  <c r="O711" i="13" s="1"/>
  <c r="G642" i="13"/>
  <c r="G703" i="13" s="1"/>
  <c r="H698" i="13"/>
  <c r="O634" i="13"/>
  <c r="O695" i="13" s="1"/>
  <c r="L694" i="13"/>
  <c r="P690" i="13"/>
  <c r="G626" i="13"/>
  <c r="G687" i="13" s="1"/>
  <c r="H682" i="13"/>
  <c r="O618" i="13"/>
  <c r="O679" i="13" s="1"/>
  <c r="P674" i="13"/>
  <c r="H666" i="13"/>
  <c r="H727" i="13" s="1"/>
  <c r="L662" i="13"/>
  <c r="L723" i="13" s="1"/>
  <c r="P658" i="13"/>
  <c r="P719" i="13" s="1"/>
  <c r="H650" i="13"/>
  <c r="H711" i="13" s="1"/>
  <c r="L646" i="13"/>
  <c r="L707" i="13" s="1"/>
  <c r="P642" i="13"/>
  <c r="P703" i="13" s="1"/>
  <c r="J720" i="13"/>
  <c r="U607" i="13"/>
  <c r="V607" i="13" s="1"/>
  <c r="I693" i="13"/>
  <c r="I677" i="13"/>
  <c r="U551" i="13"/>
  <c r="V551" i="13" s="1"/>
  <c r="F673" i="13"/>
  <c r="J708" i="13"/>
  <c r="J692" i="13"/>
  <c r="M668" i="13"/>
  <c r="M729" i="13" s="1"/>
  <c r="U18" i="13"/>
  <c r="V18" i="13" s="1"/>
  <c r="V454" i="13"/>
  <c r="U451" i="13"/>
  <c r="V451" i="13" s="1"/>
  <c r="U449" i="13"/>
  <c r="V449" i="13" s="1"/>
  <c r="E718" i="13"/>
  <c r="O718" i="13"/>
  <c r="U493" i="13"/>
  <c r="V493" i="13" s="1"/>
  <c r="F615" i="13"/>
  <c r="F676" i="13" s="1"/>
  <c r="K682" i="13"/>
  <c r="L689" i="13"/>
  <c r="O690" i="13"/>
  <c r="K698" i="13"/>
  <c r="K700" i="13"/>
  <c r="H713" i="13"/>
  <c r="O726" i="13"/>
  <c r="P708" i="13"/>
  <c r="U541" i="13"/>
  <c r="V541" i="13" s="1"/>
  <c r="F663" i="13"/>
  <c r="F724" i="13" s="1"/>
  <c r="U525" i="13"/>
  <c r="V525" i="13" s="1"/>
  <c r="F647" i="13"/>
  <c r="F708" i="13" s="1"/>
  <c r="U477" i="13"/>
  <c r="V477" i="13" s="1"/>
  <c r="F660" i="13"/>
  <c r="F721" i="13" s="1"/>
  <c r="O678" i="13"/>
  <c r="O694" i="13"/>
  <c r="O696" i="13"/>
  <c r="M700" i="13"/>
  <c r="P701" i="13"/>
  <c r="H721" i="13"/>
  <c r="J678" i="13"/>
  <c r="U461" i="13"/>
  <c r="V461" i="13" s="1"/>
  <c r="F644" i="13"/>
  <c r="F705" i="13" s="1"/>
  <c r="U509" i="13"/>
  <c r="V509" i="13" s="1"/>
  <c r="F631" i="13"/>
  <c r="F692" i="13" s="1"/>
  <c r="M702" i="13"/>
  <c r="H677" i="13"/>
  <c r="L685" i="13"/>
  <c r="E692" i="13"/>
  <c r="H693" i="13"/>
  <c r="G702" i="13"/>
  <c r="G720" i="13"/>
  <c r="P725" i="13"/>
  <c r="E678" i="13"/>
  <c r="N681" i="13"/>
  <c r="N697" i="13"/>
  <c r="J701" i="13"/>
  <c r="J725" i="13"/>
  <c r="D688" i="13"/>
  <c r="U547" i="13"/>
  <c r="V547" i="13" s="1"/>
  <c r="U531" i="13"/>
  <c r="V531" i="13" s="1"/>
  <c r="U515" i="13"/>
  <c r="V515" i="13" s="1"/>
  <c r="U499" i="13"/>
  <c r="V499" i="13" s="1"/>
  <c r="U483" i="13"/>
  <c r="V483" i="13" s="1"/>
  <c r="U467" i="13"/>
  <c r="V467" i="13" s="1"/>
  <c r="U537" i="13"/>
  <c r="V537" i="13" s="1"/>
  <c r="U521" i="13"/>
  <c r="V521" i="13" s="1"/>
  <c r="U505" i="13"/>
  <c r="V505" i="13" s="1"/>
  <c r="U489" i="13"/>
  <c r="V489" i="13" s="1"/>
  <c r="U473" i="13"/>
  <c r="V473" i="13" s="1"/>
  <c r="U543" i="13"/>
  <c r="V543" i="13" s="1"/>
  <c r="U527" i="13"/>
  <c r="V527" i="13" s="1"/>
  <c r="U511" i="13"/>
  <c r="V511" i="13" s="1"/>
  <c r="U495" i="13"/>
  <c r="V495" i="13" s="1"/>
  <c r="U479" i="13"/>
  <c r="V479" i="13" s="1"/>
  <c r="U463" i="13"/>
  <c r="V463" i="13" s="1"/>
  <c r="U456" i="13"/>
  <c r="V456" i="13" s="1"/>
  <c r="U446" i="13"/>
  <c r="V446" i="13" s="1"/>
  <c r="U55" i="13"/>
  <c r="V55" i="13" s="1"/>
  <c r="U47" i="13"/>
  <c r="V47" i="13" s="1"/>
  <c r="H712" i="13"/>
  <c r="H720" i="13"/>
  <c r="K673" i="13"/>
  <c r="H731" i="13"/>
  <c r="U587" i="13"/>
  <c r="V587" i="13" s="1"/>
  <c r="U549" i="13"/>
  <c r="V549" i="13" s="1"/>
  <c r="U538" i="13"/>
  <c r="V538" i="13" s="1"/>
  <c r="U533" i="13"/>
  <c r="V533" i="13" s="1"/>
  <c r="U522" i="13"/>
  <c r="V522" i="13" s="1"/>
  <c r="U517" i="13"/>
  <c r="V517" i="13" s="1"/>
  <c r="U506" i="13"/>
  <c r="V506" i="13" s="1"/>
  <c r="U501" i="13"/>
  <c r="V501" i="13" s="1"/>
  <c r="U490" i="13"/>
  <c r="V490" i="13" s="1"/>
  <c r="U485" i="13"/>
  <c r="V485" i="13" s="1"/>
  <c r="U474" i="13"/>
  <c r="V474" i="13" s="1"/>
  <c r="U469" i="13"/>
  <c r="V469" i="13" s="1"/>
  <c r="U591" i="13"/>
  <c r="V591" i="13" s="1"/>
  <c r="U567" i="13"/>
  <c r="V567" i="13" s="1"/>
  <c r="U22" i="13"/>
  <c r="V22" i="13" s="1"/>
  <c r="U6" i="13"/>
  <c r="V6" i="13" s="1"/>
  <c r="U539" i="13"/>
  <c r="V539" i="13" s="1"/>
  <c r="U523" i="13"/>
  <c r="V523" i="13" s="1"/>
  <c r="U507" i="13"/>
  <c r="V507" i="13" s="1"/>
  <c r="U491" i="13"/>
  <c r="V491" i="13" s="1"/>
  <c r="U475" i="13"/>
  <c r="V475" i="13" s="1"/>
  <c r="U459" i="13"/>
  <c r="V459" i="13" s="1"/>
  <c r="U457" i="13"/>
  <c r="V457" i="13" s="1"/>
  <c r="U452" i="13"/>
  <c r="V452" i="13" s="1"/>
  <c r="L673" i="13"/>
  <c r="U545" i="13"/>
  <c r="V545" i="13" s="1"/>
  <c r="U529" i="13"/>
  <c r="V529" i="13" s="1"/>
  <c r="U513" i="13"/>
  <c r="V513" i="13" s="1"/>
  <c r="U497" i="13"/>
  <c r="V497" i="13" s="1"/>
  <c r="U481" i="13"/>
  <c r="V481" i="13" s="1"/>
  <c r="U465" i="13"/>
  <c r="V465" i="13" s="1"/>
  <c r="U535" i="13"/>
  <c r="V535" i="13" s="1"/>
  <c r="U519" i="13"/>
  <c r="V519" i="13" s="1"/>
  <c r="U503" i="13"/>
  <c r="V503" i="13" s="1"/>
  <c r="U487" i="13"/>
  <c r="V487" i="13" s="1"/>
  <c r="U471" i="13"/>
  <c r="V471" i="13" s="1"/>
  <c r="U453" i="13"/>
  <c r="V453" i="13" s="1"/>
  <c r="U448" i="13"/>
  <c r="V448" i="13" s="1"/>
  <c r="U610" i="13"/>
  <c r="V610" i="13" s="1"/>
  <c r="U596" i="13"/>
  <c r="V596" i="13" s="1"/>
  <c r="U580" i="13"/>
  <c r="V580" i="13" s="1"/>
  <c r="U564" i="13"/>
  <c r="V564" i="13" s="1"/>
  <c r="U60" i="13"/>
  <c r="V60" i="13" s="1"/>
  <c r="U44" i="13"/>
  <c r="V44" i="13" s="1"/>
  <c r="U28" i="13"/>
  <c r="V28" i="13" s="1"/>
  <c r="U12" i="13"/>
  <c r="V12" i="13" s="1"/>
  <c r="U578" i="13"/>
  <c r="V578" i="13" s="1"/>
  <c r="U562" i="13"/>
  <c r="V562" i="13" s="1"/>
  <c r="U58" i="13"/>
  <c r="V58" i="13" s="1"/>
  <c r="U42" i="13"/>
  <c r="V42" i="13" s="1"/>
  <c r="U30" i="13"/>
  <c r="V30" i="13" s="1"/>
  <c r="U14" i="13"/>
  <c r="V14" i="13" s="1"/>
  <c r="U544" i="13"/>
  <c r="V544" i="13" s="1"/>
  <c r="U528" i="13"/>
  <c r="V528" i="13" s="1"/>
  <c r="U512" i="13"/>
  <c r="V512" i="13" s="1"/>
  <c r="U496" i="13"/>
  <c r="V496" i="13" s="1"/>
  <c r="U480" i="13"/>
  <c r="V480" i="13" s="1"/>
  <c r="U464" i="13"/>
  <c r="V464" i="13" s="1"/>
  <c r="U593" i="13"/>
  <c r="V593" i="13" s="1"/>
  <c r="U577" i="13"/>
  <c r="V577" i="13" s="1"/>
  <c r="U561" i="13"/>
  <c r="V561" i="13" s="1"/>
  <c r="U57" i="13"/>
  <c r="V57" i="13" s="1"/>
  <c r="U41" i="13"/>
  <c r="V41" i="13" s="1"/>
  <c r="U29" i="13"/>
  <c r="V29" i="13" s="1"/>
  <c r="U13" i="13"/>
  <c r="V13" i="13" s="1"/>
  <c r="U595" i="13"/>
  <c r="V595" i="13" s="1"/>
  <c r="U579" i="13"/>
  <c r="V579" i="13" s="1"/>
  <c r="U31" i="13"/>
  <c r="V31" i="13" s="1"/>
  <c r="U15" i="13"/>
  <c r="V15" i="13" s="1"/>
  <c r="I722" i="13"/>
  <c r="E726" i="13"/>
  <c r="U608" i="13"/>
  <c r="V608" i="13" s="1"/>
  <c r="U592" i="13"/>
  <c r="V592" i="13" s="1"/>
  <c r="U576" i="13"/>
  <c r="V576" i="13" s="1"/>
  <c r="U560" i="13"/>
  <c r="V560" i="13" s="1"/>
  <c r="U56" i="13"/>
  <c r="V56" i="13" s="1"/>
  <c r="U40" i="13"/>
  <c r="V40" i="13" s="1"/>
  <c r="U24" i="13"/>
  <c r="V24" i="13" s="1"/>
  <c r="U8" i="13"/>
  <c r="V8" i="13" s="1"/>
  <c r="U550" i="13"/>
  <c r="V550" i="13" s="1"/>
  <c r="U534" i="13"/>
  <c r="V534" i="13" s="1"/>
  <c r="U518" i="13"/>
  <c r="V518" i="13" s="1"/>
  <c r="U502" i="13"/>
  <c r="V502" i="13" s="1"/>
  <c r="U486" i="13"/>
  <c r="V486" i="13" s="1"/>
  <c r="U470" i="13"/>
  <c r="V470" i="13" s="1"/>
  <c r="U602" i="13"/>
  <c r="V602" i="13" s="1"/>
  <c r="U594" i="13"/>
  <c r="V594" i="13" s="1"/>
  <c r="U586" i="13"/>
  <c r="V586" i="13" s="1"/>
  <c r="U574" i="13"/>
  <c r="V574" i="13" s="1"/>
  <c r="U558" i="13"/>
  <c r="V558" i="13" s="1"/>
  <c r="U54" i="13"/>
  <c r="V54" i="13" s="1"/>
  <c r="U38" i="13"/>
  <c r="V38" i="13" s="1"/>
  <c r="U26" i="13"/>
  <c r="V26" i="13" s="1"/>
  <c r="U10" i="13"/>
  <c r="V10" i="13" s="1"/>
  <c r="U2" i="13"/>
  <c r="V2" i="13" s="1"/>
  <c r="U540" i="13"/>
  <c r="V540" i="13" s="1"/>
  <c r="U524" i="13"/>
  <c r="V524" i="13" s="1"/>
  <c r="U508" i="13"/>
  <c r="V508" i="13" s="1"/>
  <c r="U492" i="13"/>
  <c r="V492" i="13" s="1"/>
  <c r="U476" i="13"/>
  <c r="V476" i="13" s="1"/>
  <c r="U460" i="13"/>
  <c r="V460" i="13" s="1"/>
  <c r="U605" i="13"/>
  <c r="V605" i="13" s="1"/>
  <c r="U589" i="13"/>
  <c r="V589" i="13" s="1"/>
  <c r="U573" i="13"/>
  <c r="V573" i="13" s="1"/>
  <c r="U557" i="13"/>
  <c r="V557" i="13" s="1"/>
  <c r="U53" i="13"/>
  <c r="V53" i="13" s="1"/>
  <c r="U25" i="13"/>
  <c r="V25" i="13" s="1"/>
  <c r="U9" i="13"/>
  <c r="V9" i="13" s="1"/>
  <c r="U450" i="13"/>
  <c r="V450" i="13" s="1"/>
  <c r="U51" i="13"/>
  <c r="V51" i="13" s="1"/>
  <c r="U27" i="13"/>
  <c r="V27" i="13" s="1"/>
  <c r="U11" i="13"/>
  <c r="V11" i="13" s="1"/>
  <c r="U588" i="13"/>
  <c r="V588" i="13" s="1"/>
  <c r="U572" i="13"/>
  <c r="V572" i="13" s="1"/>
  <c r="U556" i="13"/>
  <c r="V556" i="13" s="1"/>
  <c r="U52" i="13"/>
  <c r="V52" i="13" s="1"/>
  <c r="U36" i="13"/>
  <c r="V36" i="13" s="1"/>
  <c r="U20" i="13"/>
  <c r="V20" i="13" s="1"/>
  <c r="U4" i="13"/>
  <c r="V4" i="13" s="1"/>
  <c r="U546" i="13"/>
  <c r="V546" i="13" s="1"/>
  <c r="U530" i="13"/>
  <c r="V530" i="13" s="1"/>
  <c r="U514" i="13"/>
  <c r="V514" i="13" s="1"/>
  <c r="U498" i="13"/>
  <c r="V498" i="13" s="1"/>
  <c r="U482" i="13"/>
  <c r="V482" i="13" s="1"/>
  <c r="U466" i="13"/>
  <c r="V466" i="13" s="1"/>
  <c r="U575" i="13"/>
  <c r="V575" i="13" s="1"/>
  <c r="U563" i="13"/>
  <c r="V563" i="13" s="1"/>
  <c r="U559" i="13"/>
  <c r="V559" i="13" s="1"/>
  <c r="U611" i="13"/>
  <c r="V611" i="13" s="1"/>
  <c r="U570" i="13"/>
  <c r="V570" i="13" s="1"/>
  <c r="U566" i="13"/>
  <c r="V566" i="13" s="1"/>
  <c r="U554" i="13"/>
  <c r="V554" i="13" s="1"/>
  <c r="U50" i="13"/>
  <c r="V50" i="13" s="1"/>
  <c r="U536" i="13"/>
  <c r="V536" i="13" s="1"/>
  <c r="U520" i="13"/>
  <c r="V520" i="13" s="1"/>
  <c r="U504" i="13"/>
  <c r="V504" i="13" s="1"/>
  <c r="U488" i="13"/>
  <c r="V488" i="13" s="1"/>
  <c r="U472" i="13"/>
  <c r="V472" i="13" s="1"/>
  <c r="U601" i="13"/>
  <c r="V601" i="13" s="1"/>
  <c r="U585" i="13"/>
  <c r="V585" i="13" s="1"/>
  <c r="U569" i="13"/>
  <c r="V569" i="13" s="1"/>
  <c r="U553" i="13"/>
  <c r="V553" i="13" s="1"/>
  <c r="U49" i="13"/>
  <c r="V49" i="13" s="1"/>
  <c r="U37" i="13"/>
  <c r="V37" i="13" s="1"/>
  <c r="U21" i="13"/>
  <c r="V21" i="13" s="1"/>
  <c r="U5" i="13"/>
  <c r="V5" i="13" s="1"/>
  <c r="U59" i="13"/>
  <c r="V59" i="13" s="1"/>
  <c r="U43" i="13"/>
  <c r="V43" i="13" s="1"/>
  <c r="U39" i="13"/>
  <c r="V39" i="13" s="1"/>
  <c r="U23" i="13"/>
  <c r="V23" i="13" s="1"/>
  <c r="U7" i="13"/>
  <c r="V7" i="13" s="1"/>
  <c r="U604" i="13"/>
  <c r="V604" i="13" s="1"/>
  <c r="D732" i="13"/>
  <c r="U609" i="13"/>
  <c r="V609" i="13" s="1"/>
  <c r="U600" i="13"/>
  <c r="V600" i="13" s="1"/>
  <c r="U584" i="13"/>
  <c r="V584" i="13" s="1"/>
  <c r="U568" i="13"/>
  <c r="V568" i="13" s="1"/>
  <c r="U552" i="13"/>
  <c r="V552" i="13" s="1"/>
  <c r="U48" i="13"/>
  <c r="V48" i="13" s="1"/>
  <c r="U32" i="13"/>
  <c r="V32" i="13" s="1"/>
  <c r="U16" i="13"/>
  <c r="V16" i="13" s="1"/>
  <c r="U542" i="13"/>
  <c r="V542" i="13" s="1"/>
  <c r="U526" i="13"/>
  <c r="V526" i="13" s="1"/>
  <c r="U510" i="13"/>
  <c r="V510" i="13" s="1"/>
  <c r="U494" i="13"/>
  <c r="V494" i="13" s="1"/>
  <c r="U478" i="13"/>
  <c r="V478" i="13" s="1"/>
  <c r="U462" i="13"/>
  <c r="V462" i="13" s="1"/>
  <c r="U571" i="13"/>
  <c r="V571" i="13" s="1"/>
  <c r="U555" i="13"/>
  <c r="V555" i="13" s="1"/>
  <c r="U606" i="13"/>
  <c r="V606" i="13" s="1"/>
  <c r="U598" i="13"/>
  <c r="V598" i="13" s="1"/>
  <c r="U590" i="13"/>
  <c r="V590" i="13" s="1"/>
  <c r="U582" i="13"/>
  <c r="V582" i="13" s="1"/>
  <c r="U62" i="13"/>
  <c r="V62" i="13" s="1"/>
  <c r="U46" i="13"/>
  <c r="V46" i="13" s="1"/>
  <c r="U34" i="13"/>
  <c r="V34" i="13" s="1"/>
  <c r="U548" i="13"/>
  <c r="V548" i="13" s="1"/>
  <c r="U532" i="13"/>
  <c r="V532" i="13" s="1"/>
  <c r="U516" i="13"/>
  <c r="V516" i="13" s="1"/>
  <c r="U500" i="13"/>
  <c r="V500" i="13" s="1"/>
  <c r="U484" i="13"/>
  <c r="V484" i="13" s="1"/>
  <c r="U468" i="13"/>
  <c r="V468" i="13" s="1"/>
  <c r="U597" i="13"/>
  <c r="V597" i="13" s="1"/>
  <c r="U581" i="13"/>
  <c r="V581" i="13" s="1"/>
  <c r="U565" i="13"/>
  <c r="V565" i="13" s="1"/>
  <c r="U61" i="13"/>
  <c r="V61" i="13" s="1"/>
  <c r="U45" i="13"/>
  <c r="V45" i="13" s="1"/>
  <c r="U33" i="13"/>
  <c r="V33" i="13" s="1"/>
  <c r="U17" i="13"/>
  <c r="V17" i="13" s="1"/>
  <c r="U458" i="13"/>
  <c r="V458" i="13" s="1"/>
  <c r="U599" i="13"/>
  <c r="V599" i="13" s="1"/>
  <c r="U583" i="13"/>
  <c r="V583" i="13" s="1"/>
  <c r="U35" i="13"/>
  <c r="V35" i="13" s="1"/>
  <c r="U19" i="13"/>
  <c r="V19" i="13" s="1"/>
  <c r="U3" i="13"/>
  <c r="V3" i="13" s="1"/>
  <c r="C264" i="2"/>
  <c r="D264" i="2"/>
  <c r="D288" i="2" s="1"/>
  <c r="E264" i="2"/>
  <c r="E289" i="2" s="1"/>
  <c r="F264" i="2"/>
  <c r="F288" i="2" s="1"/>
  <c r="G264" i="2"/>
  <c r="G289" i="2" s="1"/>
  <c r="H264" i="2"/>
  <c r="H288" i="2" s="1"/>
  <c r="I264" i="2"/>
  <c r="I289" i="2" s="1"/>
  <c r="J264" i="2"/>
  <c r="J288" i="2" s="1"/>
  <c r="K264" i="2"/>
  <c r="K289" i="2" s="1"/>
  <c r="M264" i="2"/>
  <c r="N264" i="2"/>
  <c r="O264" i="2"/>
  <c r="C265" i="2"/>
  <c r="D265" i="2"/>
  <c r="E265" i="2"/>
  <c r="F265" i="2"/>
  <c r="G265" i="2"/>
  <c r="H265" i="2"/>
  <c r="I265" i="2"/>
  <c r="J265" i="2"/>
  <c r="K265" i="2"/>
  <c r="M265" i="2"/>
  <c r="N265" i="2"/>
  <c r="O265" i="2"/>
  <c r="C266" i="2"/>
  <c r="C294" i="2" s="1"/>
  <c r="D266" i="2"/>
  <c r="D293" i="2" s="1"/>
  <c r="E266" i="2"/>
  <c r="E294" i="2" s="1"/>
  <c r="F266" i="2"/>
  <c r="F293" i="2" s="1"/>
  <c r="G266" i="2"/>
  <c r="G294" i="2" s="1"/>
  <c r="H266" i="2"/>
  <c r="H293" i="2" s="1"/>
  <c r="I266" i="2"/>
  <c r="I294" i="2" s="1"/>
  <c r="J266" i="2"/>
  <c r="J293" i="2" s="1"/>
  <c r="K266" i="2"/>
  <c r="K294" i="2" s="1"/>
  <c r="M266" i="2"/>
  <c r="N266" i="2"/>
  <c r="O266" i="2"/>
  <c r="C267" i="2"/>
  <c r="C298" i="2" s="1"/>
  <c r="D267" i="2"/>
  <c r="D299" i="2" s="1"/>
  <c r="E267" i="2"/>
  <c r="E298" i="2" s="1"/>
  <c r="F267" i="2"/>
  <c r="F299" i="2" s="1"/>
  <c r="G267" i="2"/>
  <c r="G298" i="2" s="1"/>
  <c r="H267" i="2"/>
  <c r="H299" i="2" s="1"/>
  <c r="I267" i="2"/>
  <c r="I298" i="2" s="1"/>
  <c r="J267" i="2"/>
  <c r="J299" i="2" s="1"/>
  <c r="K267" i="2"/>
  <c r="K298" i="2" s="1"/>
  <c r="M267" i="2"/>
  <c r="N267" i="2"/>
  <c r="O267" i="2"/>
  <c r="C268" i="2"/>
  <c r="D268" i="2"/>
  <c r="E268" i="2"/>
  <c r="F268" i="2"/>
  <c r="G268" i="2"/>
  <c r="H268" i="2"/>
  <c r="I268" i="2"/>
  <c r="J268" i="2"/>
  <c r="K268" i="2"/>
  <c r="M268" i="2"/>
  <c r="N268" i="2"/>
  <c r="O268" i="2"/>
  <c r="C269" i="2"/>
  <c r="C303" i="2" s="1"/>
  <c r="D269" i="2"/>
  <c r="D304" i="2" s="1"/>
  <c r="E269" i="2"/>
  <c r="E303" i="2" s="1"/>
  <c r="F269" i="2"/>
  <c r="F304" i="2" s="1"/>
  <c r="G269" i="2"/>
  <c r="G303" i="2" s="1"/>
  <c r="H269" i="2"/>
  <c r="H304" i="2" s="1"/>
  <c r="I269" i="2"/>
  <c r="I303" i="2" s="1"/>
  <c r="J269" i="2"/>
  <c r="J304" i="2" s="1"/>
  <c r="K269" i="2"/>
  <c r="K303" i="2" s="1"/>
  <c r="M269" i="2"/>
  <c r="N269" i="2"/>
  <c r="O269" i="2"/>
  <c r="C270" i="2"/>
  <c r="C309" i="2" s="1"/>
  <c r="D270" i="2"/>
  <c r="D308" i="2" s="1"/>
  <c r="E270" i="2"/>
  <c r="E309" i="2" s="1"/>
  <c r="F270" i="2"/>
  <c r="F308" i="2" s="1"/>
  <c r="G270" i="2"/>
  <c r="G309" i="2" s="1"/>
  <c r="H270" i="2"/>
  <c r="H308" i="2" s="1"/>
  <c r="I270" i="2"/>
  <c r="I309" i="2" s="1"/>
  <c r="J270" i="2"/>
  <c r="J308" i="2" s="1"/>
  <c r="K270" i="2"/>
  <c r="K309" i="2" s="1"/>
  <c r="M270" i="2"/>
  <c r="N270" i="2"/>
  <c r="O270" i="2"/>
  <c r="C271" i="2"/>
  <c r="C313" i="2" s="1"/>
  <c r="D271" i="2"/>
  <c r="D314" i="2" s="1"/>
  <c r="E271" i="2"/>
  <c r="E313" i="2" s="1"/>
  <c r="F271" i="2"/>
  <c r="F314" i="2" s="1"/>
  <c r="G271" i="2"/>
  <c r="G313" i="2" s="1"/>
  <c r="H271" i="2"/>
  <c r="H314" i="2" s="1"/>
  <c r="I271" i="2"/>
  <c r="I313" i="2" s="1"/>
  <c r="J271" i="2"/>
  <c r="J314" i="2" s="1"/>
  <c r="K271" i="2"/>
  <c r="K313" i="2" s="1"/>
  <c r="M271" i="2"/>
  <c r="N271" i="2"/>
  <c r="O271" i="2"/>
  <c r="C272" i="2"/>
  <c r="D272" i="2"/>
  <c r="E272" i="2"/>
  <c r="F272" i="2"/>
  <c r="G272" i="2"/>
  <c r="H272" i="2"/>
  <c r="I272" i="2"/>
  <c r="J272" i="2"/>
  <c r="K272" i="2"/>
  <c r="M272" i="2"/>
  <c r="N272" i="2"/>
  <c r="O272" i="2"/>
  <c r="C273" i="2"/>
  <c r="C318" i="2" s="1"/>
  <c r="D273" i="2"/>
  <c r="D319" i="2" s="1"/>
  <c r="E273" i="2"/>
  <c r="E318" i="2" s="1"/>
  <c r="F273" i="2"/>
  <c r="F319" i="2" s="1"/>
  <c r="G273" i="2"/>
  <c r="G318" i="2" s="1"/>
  <c r="H273" i="2"/>
  <c r="H319" i="2" s="1"/>
  <c r="I273" i="2"/>
  <c r="I318" i="2" s="1"/>
  <c r="J273" i="2"/>
  <c r="J319" i="2" s="1"/>
  <c r="K273" i="2"/>
  <c r="K318" i="2" s="1"/>
  <c r="M273" i="2"/>
  <c r="N273" i="2"/>
  <c r="O273" i="2"/>
  <c r="C274" i="2"/>
  <c r="D274" i="2"/>
  <c r="E274" i="2"/>
  <c r="F274" i="2"/>
  <c r="G274" i="2"/>
  <c r="H274" i="2"/>
  <c r="I274" i="2"/>
  <c r="J274" i="2"/>
  <c r="K274" i="2"/>
  <c r="M274" i="2"/>
  <c r="N274" i="2"/>
  <c r="O274" i="2"/>
  <c r="C275" i="2"/>
  <c r="C323" i="2" s="1"/>
  <c r="D275" i="2"/>
  <c r="D324" i="2" s="1"/>
  <c r="E275" i="2"/>
  <c r="E323" i="2" s="1"/>
  <c r="F275" i="2"/>
  <c r="F324" i="2" s="1"/>
  <c r="G275" i="2"/>
  <c r="G323" i="2" s="1"/>
  <c r="H275" i="2"/>
  <c r="H324" i="2" s="1"/>
  <c r="I275" i="2"/>
  <c r="I323" i="2" s="1"/>
  <c r="J275" i="2"/>
  <c r="J324" i="2" s="1"/>
  <c r="K275" i="2"/>
  <c r="K323" i="2" s="1"/>
  <c r="M275" i="2"/>
  <c r="N275" i="2"/>
  <c r="O275" i="2"/>
  <c r="C276" i="2"/>
  <c r="D276" i="2"/>
  <c r="E276" i="2"/>
  <c r="F276" i="2"/>
  <c r="G276" i="2"/>
  <c r="H276" i="2"/>
  <c r="I276" i="2"/>
  <c r="J276" i="2"/>
  <c r="K276" i="2"/>
  <c r="M276" i="2"/>
  <c r="N276" i="2"/>
  <c r="O276" i="2"/>
  <c r="C277" i="2"/>
  <c r="D277" i="2"/>
  <c r="E277" i="2"/>
  <c r="F277" i="2"/>
  <c r="G277" i="2"/>
  <c r="H277" i="2"/>
  <c r="I277" i="2"/>
  <c r="J277" i="2"/>
  <c r="K277" i="2"/>
  <c r="M277" i="2"/>
  <c r="N277" i="2"/>
  <c r="O277" i="2"/>
  <c r="D263" i="2"/>
  <c r="E263" i="2"/>
  <c r="E284" i="2" s="1"/>
  <c r="F263" i="2"/>
  <c r="G263" i="2"/>
  <c r="G284" i="2" s="1"/>
  <c r="H263" i="2"/>
  <c r="H283" i="2" s="1"/>
  <c r="I263" i="2"/>
  <c r="I284" i="2" s="1"/>
  <c r="J263" i="2"/>
  <c r="J283" i="2" s="1"/>
  <c r="K263" i="2"/>
  <c r="K284" i="2" s="1"/>
  <c r="M263" i="2"/>
  <c r="N263" i="2"/>
  <c r="O263" i="2"/>
  <c r="C263" i="2"/>
  <c r="C281" i="2" s="1"/>
  <c r="C918" i="11"/>
  <c r="C979" i="11" s="1"/>
  <c r="D918" i="11"/>
  <c r="D979" i="11" s="1"/>
  <c r="E918" i="11"/>
  <c r="E979" i="11" s="1"/>
  <c r="F918" i="11"/>
  <c r="F979" i="11" s="1"/>
  <c r="G918" i="11"/>
  <c r="G979" i="11" s="1"/>
  <c r="H918" i="11"/>
  <c r="H979" i="11" s="1"/>
  <c r="I918" i="11"/>
  <c r="I979" i="11" s="1"/>
  <c r="J918" i="11"/>
  <c r="J979" i="11" s="1"/>
  <c r="K918" i="11"/>
  <c r="K979" i="11" s="1"/>
  <c r="L918" i="11"/>
  <c r="L979" i="11" s="1"/>
  <c r="M918" i="11"/>
  <c r="N918" i="11"/>
  <c r="N979" i="11" s="1"/>
  <c r="O918" i="11"/>
  <c r="O979" i="11" s="1"/>
  <c r="C919" i="11"/>
  <c r="C980" i="11" s="1"/>
  <c r="D919" i="11"/>
  <c r="D980" i="11" s="1"/>
  <c r="E919" i="11"/>
  <c r="E980" i="11" s="1"/>
  <c r="F919" i="11"/>
  <c r="F980" i="11" s="1"/>
  <c r="G919" i="11"/>
  <c r="G980" i="11" s="1"/>
  <c r="H919" i="11"/>
  <c r="H980" i="11" s="1"/>
  <c r="I919" i="11"/>
  <c r="I980" i="11" s="1"/>
  <c r="J919" i="11"/>
  <c r="J980" i="11" s="1"/>
  <c r="K919" i="11"/>
  <c r="K980" i="11" s="1"/>
  <c r="L919" i="11"/>
  <c r="L980" i="11" s="1"/>
  <c r="M919" i="11"/>
  <c r="N919" i="11"/>
  <c r="N980" i="11" s="1"/>
  <c r="O919" i="11"/>
  <c r="O980" i="11" s="1"/>
  <c r="C920" i="11"/>
  <c r="C981" i="11" s="1"/>
  <c r="D920" i="11"/>
  <c r="D981" i="11" s="1"/>
  <c r="E920" i="11"/>
  <c r="E981" i="11" s="1"/>
  <c r="F920" i="11"/>
  <c r="F981" i="11" s="1"/>
  <c r="G920" i="11"/>
  <c r="G981" i="11" s="1"/>
  <c r="H920" i="11"/>
  <c r="H981" i="11" s="1"/>
  <c r="I920" i="11"/>
  <c r="I981" i="11" s="1"/>
  <c r="J920" i="11"/>
  <c r="J981" i="11" s="1"/>
  <c r="K920" i="11"/>
  <c r="K981" i="11" s="1"/>
  <c r="L920" i="11"/>
  <c r="L981" i="11" s="1"/>
  <c r="M920" i="11"/>
  <c r="N920" i="11"/>
  <c r="N981" i="11" s="1"/>
  <c r="O920" i="11"/>
  <c r="O981" i="11" s="1"/>
  <c r="C921" i="11"/>
  <c r="C982" i="11" s="1"/>
  <c r="D921" i="11"/>
  <c r="D982" i="11" s="1"/>
  <c r="E921" i="11"/>
  <c r="E982" i="11" s="1"/>
  <c r="F921" i="11"/>
  <c r="F982" i="11" s="1"/>
  <c r="G921" i="11"/>
  <c r="G982" i="11" s="1"/>
  <c r="H921" i="11"/>
  <c r="H982" i="11" s="1"/>
  <c r="I921" i="11"/>
  <c r="I982" i="11" s="1"/>
  <c r="J921" i="11"/>
  <c r="J982" i="11" s="1"/>
  <c r="K921" i="11"/>
  <c r="K982" i="11" s="1"/>
  <c r="L921" i="11"/>
  <c r="L982" i="11" s="1"/>
  <c r="M921" i="11"/>
  <c r="N921" i="11"/>
  <c r="N982" i="11" s="1"/>
  <c r="O921" i="11"/>
  <c r="O982" i="11" s="1"/>
  <c r="C922" i="11"/>
  <c r="C983" i="11" s="1"/>
  <c r="D922" i="11"/>
  <c r="D983" i="11" s="1"/>
  <c r="E922" i="11"/>
  <c r="E983" i="11" s="1"/>
  <c r="F922" i="11"/>
  <c r="F983" i="11" s="1"/>
  <c r="G922" i="11"/>
  <c r="G983" i="11" s="1"/>
  <c r="H922" i="11"/>
  <c r="H983" i="11" s="1"/>
  <c r="I922" i="11"/>
  <c r="I983" i="11" s="1"/>
  <c r="J922" i="11"/>
  <c r="J983" i="11" s="1"/>
  <c r="K922" i="11"/>
  <c r="K983" i="11" s="1"/>
  <c r="L922" i="11"/>
  <c r="L983" i="11" s="1"/>
  <c r="M922" i="11"/>
  <c r="N922" i="11"/>
  <c r="N983" i="11" s="1"/>
  <c r="O922" i="11"/>
  <c r="O983" i="11" s="1"/>
  <c r="C923" i="11"/>
  <c r="C984" i="11" s="1"/>
  <c r="D923" i="11"/>
  <c r="D984" i="11" s="1"/>
  <c r="E923" i="11"/>
  <c r="E984" i="11" s="1"/>
  <c r="F923" i="11"/>
  <c r="F984" i="11" s="1"/>
  <c r="G923" i="11"/>
  <c r="G984" i="11" s="1"/>
  <c r="H923" i="11"/>
  <c r="H984" i="11" s="1"/>
  <c r="I923" i="11"/>
  <c r="I984" i="11" s="1"/>
  <c r="J923" i="11"/>
  <c r="J984" i="11" s="1"/>
  <c r="K923" i="11"/>
  <c r="K984" i="11" s="1"/>
  <c r="L923" i="11"/>
  <c r="L984" i="11" s="1"/>
  <c r="M923" i="11"/>
  <c r="N923" i="11"/>
  <c r="N984" i="11" s="1"/>
  <c r="O923" i="11"/>
  <c r="O984" i="11" s="1"/>
  <c r="C924" i="11"/>
  <c r="C985" i="11" s="1"/>
  <c r="D924" i="11"/>
  <c r="D985" i="11" s="1"/>
  <c r="E924" i="11"/>
  <c r="E985" i="11" s="1"/>
  <c r="F924" i="11"/>
  <c r="F985" i="11" s="1"/>
  <c r="G924" i="11"/>
  <c r="G985" i="11" s="1"/>
  <c r="H924" i="11"/>
  <c r="H985" i="11" s="1"/>
  <c r="I924" i="11"/>
  <c r="I985" i="11" s="1"/>
  <c r="J924" i="11"/>
  <c r="J985" i="11" s="1"/>
  <c r="K924" i="11"/>
  <c r="K985" i="11" s="1"/>
  <c r="L924" i="11"/>
  <c r="L985" i="11" s="1"/>
  <c r="M924" i="11"/>
  <c r="N924" i="11"/>
  <c r="N985" i="11" s="1"/>
  <c r="O924" i="11"/>
  <c r="O985" i="11" s="1"/>
  <c r="C925" i="11"/>
  <c r="C986" i="11" s="1"/>
  <c r="D925" i="11"/>
  <c r="D986" i="11" s="1"/>
  <c r="E925" i="11"/>
  <c r="E986" i="11" s="1"/>
  <c r="F925" i="11"/>
  <c r="F986" i="11" s="1"/>
  <c r="G925" i="11"/>
  <c r="G986" i="11" s="1"/>
  <c r="H925" i="11"/>
  <c r="H986" i="11" s="1"/>
  <c r="I925" i="11"/>
  <c r="I986" i="11" s="1"/>
  <c r="J925" i="11"/>
  <c r="J986" i="11" s="1"/>
  <c r="K925" i="11"/>
  <c r="K986" i="11" s="1"/>
  <c r="L925" i="11"/>
  <c r="L986" i="11" s="1"/>
  <c r="M925" i="11"/>
  <c r="N925" i="11"/>
  <c r="N986" i="11" s="1"/>
  <c r="O925" i="11"/>
  <c r="O986" i="11" s="1"/>
  <c r="C926" i="11"/>
  <c r="C987" i="11" s="1"/>
  <c r="D926" i="11"/>
  <c r="D987" i="11" s="1"/>
  <c r="E926" i="11"/>
  <c r="E987" i="11" s="1"/>
  <c r="F926" i="11"/>
  <c r="F987" i="11" s="1"/>
  <c r="G926" i="11"/>
  <c r="G987" i="11" s="1"/>
  <c r="H926" i="11"/>
  <c r="H987" i="11" s="1"/>
  <c r="I926" i="11"/>
  <c r="I987" i="11" s="1"/>
  <c r="J926" i="11"/>
  <c r="J987" i="11" s="1"/>
  <c r="K926" i="11"/>
  <c r="K987" i="11" s="1"/>
  <c r="L926" i="11"/>
  <c r="L987" i="11" s="1"/>
  <c r="M926" i="11"/>
  <c r="N926" i="11"/>
  <c r="N987" i="11" s="1"/>
  <c r="O926" i="11"/>
  <c r="O987" i="11" s="1"/>
  <c r="C927" i="11"/>
  <c r="C988" i="11" s="1"/>
  <c r="D927" i="11"/>
  <c r="D988" i="11" s="1"/>
  <c r="E927" i="11"/>
  <c r="E988" i="11" s="1"/>
  <c r="F927" i="11"/>
  <c r="F988" i="11" s="1"/>
  <c r="G927" i="11"/>
  <c r="G988" i="11" s="1"/>
  <c r="H927" i="11"/>
  <c r="H988" i="11" s="1"/>
  <c r="I927" i="11"/>
  <c r="I988" i="11" s="1"/>
  <c r="J927" i="11"/>
  <c r="J988" i="11" s="1"/>
  <c r="K927" i="11"/>
  <c r="K988" i="11" s="1"/>
  <c r="L927" i="11"/>
  <c r="L988" i="11" s="1"/>
  <c r="M927" i="11"/>
  <c r="N927" i="11"/>
  <c r="N988" i="11" s="1"/>
  <c r="O927" i="11"/>
  <c r="O988" i="11" s="1"/>
  <c r="C928" i="11"/>
  <c r="C989" i="11" s="1"/>
  <c r="D928" i="11"/>
  <c r="D989" i="11" s="1"/>
  <c r="E928" i="11"/>
  <c r="E989" i="11" s="1"/>
  <c r="F928" i="11"/>
  <c r="F989" i="11" s="1"/>
  <c r="G928" i="11"/>
  <c r="G989" i="11" s="1"/>
  <c r="H928" i="11"/>
  <c r="H989" i="11" s="1"/>
  <c r="I928" i="11"/>
  <c r="I989" i="11" s="1"/>
  <c r="J928" i="11"/>
  <c r="J989" i="11" s="1"/>
  <c r="K928" i="11"/>
  <c r="K989" i="11" s="1"/>
  <c r="L928" i="11"/>
  <c r="L989" i="11" s="1"/>
  <c r="M928" i="11"/>
  <c r="N928" i="11"/>
  <c r="N989" i="11" s="1"/>
  <c r="O928" i="11"/>
  <c r="O989" i="11" s="1"/>
  <c r="C929" i="11"/>
  <c r="C990" i="11" s="1"/>
  <c r="D929" i="11"/>
  <c r="D990" i="11" s="1"/>
  <c r="E929" i="11"/>
  <c r="E990" i="11" s="1"/>
  <c r="F929" i="11"/>
  <c r="F990" i="11" s="1"/>
  <c r="G929" i="11"/>
  <c r="G990" i="11" s="1"/>
  <c r="H929" i="11"/>
  <c r="H990" i="11" s="1"/>
  <c r="I929" i="11"/>
  <c r="I990" i="11" s="1"/>
  <c r="J929" i="11"/>
  <c r="J990" i="11" s="1"/>
  <c r="K929" i="11"/>
  <c r="K990" i="11" s="1"/>
  <c r="L929" i="11"/>
  <c r="L990" i="11" s="1"/>
  <c r="M929" i="11"/>
  <c r="N929" i="11"/>
  <c r="N990" i="11" s="1"/>
  <c r="O929" i="11"/>
  <c r="O990" i="11" s="1"/>
  <c r="C930" i="11"/>
  <c r="C991" i="11" s="1"/>
  <c r="D930" i="11"/>
  <c r="D991" i="11" s="1"/>
  <c r="E930" i="11"/>
  <c r="E991" i="11" s="1"/>
  <c r="F930" i="11"/>
  <c r="F991" i="11" s="1"/>
  <c r="G930" i="11"/>
  <c r="G991" i="11" s="1"/>
  <c r="H930" i="11"/>
  <c r="H991" i="11" s="1"/>
  <c r="I930" i="11"/>
  <c r="I991" i="11" s="1"/>
  <c r="J930" i="11"/>
  <c r="J991" i="11" s="1"/>
  <c r="K930" i="11"/>
  <c r="K991" i="11" s="1"/>
  <c r="L930" i="11"/>
  <c r="L991" i="11" s="1"/>
  <c r="M930" i="11"/>
  <c r="N930" i="11"/>
  <c r="N991" i="11" s="1"/>
  <c r="O930" i="11"/>
  <c r="O991" i="11" s="1"/>
  <c r="C931" i="11"/>
  <c r="C992" i="11" s="1"/>
  <c r="D931" i="11"/>
  <c r="D992" i="11" s="1"/>
  <c r="E931" i="11"/>
  <c r="E992" i="11" s="1"/>
  <c r="F931" i="11"/>
  <c r="F992" i="11" s="1"/>
  <c r="G931" i="11"/>
  <c r="G992" i="11" s="1"/>
  <c r="H931" i="11"/>
  <c r="H992" i="11" s="1"/>
  <c r="I931" i="11"/>
  <c r="I992" i="11" s="1"/>
  <c r="J931" i="11"/>
  <c r="J992" i="11" s="1"/>
  <c r="K931" i="11"/>
  <c r="K992" i="11" s="1"/>
  <c r="L931" i="11"/>
  <c r="L992" i="11" s="1"/>
  <c r="M931" i="11"/>
  <c r="N931" i="11"/>
  <c r="N992" i="11" s="1"/>
  <c r="O931" i="11"/>
  <c r="O992" i="11" s="1"/>
  <c r="C932" i="11"/>
  <c r="C993" i="11" s="1"/>
  <c r="D932" i="11"/>
  <c r="D993" i="11" s="1"/>
  <c r="E932" i="11"/>
  <c r="E993" i="11" s="1"/>
  <c r="F932" i="11"/>
  <c r="F993" i="11" s="1"/>
  <c r="G932" i="11"/>
  <c r="G993" i="11" s="1"/>
  <c r="H932" i="11"/>
  <c r="H993" i="11" s="1"/>
  <c r="I932" i="11"/>
  <c r="I993" i="11" s="1"/>
  <c r="J932" i="11"/>
  <c r="J993" i="11" s="1"/>
  <c r="K932" i="11"/>
  <c r="K993" i="11" s="1"/>
  <c r="L932" i="11"/>
  <c r="L993" i="11" s="1"/>
  <c r="M932" i="11"/>
  <c r="N932" i="11"/>
  <c r="N993" i="11" s="1"/>
  <c r="O932" i="11"/>
  <c r="O993" i="11" s="1"/>
  <c r="C933" i="11"/>
  <c r="C994" i="11" s="1"/>
  <c r="D933" i="11"/>
  <c r="D994" i="11" s="1"/>
  <c r="E933" i="11"/>
  <c r="E994" i="11" s="1"/>
  <c r="F933" i="11"/>
  <c r="F994" i="11" s="1"/>
  <c r="G933" i="11"/>
  <c r="G994" i="11" s="1"/>
  <c r="H933" i="11"/>
  <c r="H994" i="11" s="1"/>
  <c r="I933" i="11"/>
  <c r="I994" i="11" s="1"/>
  <c r="J933" i="11"/>
  <c r="J994" i="11" s="1"/>
  <c r="K933" i="11"/>
  <c r="K994" i="11" s="1"/>
  <c r="L933" i="11"/>
  <c r="L994" i="11" s="1"/>
  <c r="M933" i="11"/>
  <c r="N933" i="11"/>
  <c r="N994" i="11" s="1"/>
  <c r="O933" i="11"/>
  <c r="O994" i="11" s="1"/>
  <c r="C934" i="11"/>
  <c r="C995" i="11" s="1"/>
  <c r="D934" i="11"/>
  <c r="D995" i="11" s="1"/>
  <c r="E934" i="11"/>
  <c r="E995" i="11" s="1"/>
  <c r="F934" i="11"/>
  <c r="F995" i="11" s="1"/>
  <c r="G934" i="11"/>
  <c r="G995" i="11" s="1"/>
  <c r="H934" i="11"/>
  <c r="H995" i="11" s="1"/>
  <c r="I934" i="11"/>
  <c r="I995" i="11" s="1"/>
  <c r="J934" i="11"/>
  <c r="J995" i="11" s="1"/>
  <c r="K934" i="11"/>
  <c r="K995" i="11" s="1"/>
  <c r="L934" i="11"/>
  <c r="L995" i="11" s="1"/>
  <c r="M934" i="11"/>
  <c r="N934" i="11"/>
  <c r="N995" i="11" s="1"/>
  <c r="O934" i="11"/>
  <c r="O995" i="11" s="1"/>
  <c r="C935" i="11"/>
  <c r="C996" i="11" s="1"/>
  <c r="D935" i="11"/>
  <c r="D996" i="11" s="1"/>
  <c r="E935" i="11"/>
  <c r="E996" i="11" s="1"/>
  <c r="F935" i="11"/>
  <c r="F996" i="11" s="1"/>
  <c r="G935" i="11"/>
  <c r="G996" i="11" s="1"/>
  <c r="H935" i="11"/>
  <c r="H996" i="11" s="1"/>
  <c r="I935" i="11"/>
  <c r="I996" i="11" s="1"/>
  <c r="J935" i="11"/>
  <c r="J996" i="11" s="1"/>
  <c r="K935" i="11"/>
  <c r="K996" i="11" s="1"/>
  <c r="L935" i="11"/>
  <c r="L996" i="11" s="1"/>
  <c r="M935" i="11"/>
  <c r="N935" i="11"/>
  <c r="N996" i="11" s="1"/>
  <c r="O935" i="11"/>
  <c r="O996" i="11" s="1"/>
  <c r="C936" i="11"/>
  <c r="C997" i="11" s="1"/>
  <c r="D936" i="11"/>
  <c r="D997" i="11" s="1"/>
  <c r="E936" i="11"/>
  <c r="E997" i="11" s="1"/>
  <c r="F936" i="11"/>
  <c r="F997" i="11" s="1"/>
  <c r="G936" i="11"/>
  <c r="G997" i="11" s="1"/>
  <c r="H936" i="11"/>
  <c r="H997" i="11" s="1"/>
  <c r="I936" i="11"/>
  <c r="I997" i="11" s="1"/>
  <c r="J936" i="11"/>
  <c r="J997" i="11" s="1"/>
  <c r="K936" i="11"/>
  <c r="K997" i="11" s="1"/>
  <c r="L936" i="11"/>
  <c r="L997" i="11" s="1"/>
  <c r="M936" i="11"/>
  <c r="N936" i="11"/>
  <c r="N997" i="11" s="1"/>
  <c r="O936" i="11"/>
  <c r="O997" i="11" s="1"/>
  <c r="C937" i="11"/>
  <c r="C998" i="11" s="1"/>
  <c r="D937" i="11"/>
  <c r="D998" i="11" s="1"/>
  <c r="E937" i="11"/>
  <c r="E998" i="11" s="1"/>
  <c r="F937" i="11"/>
  <c r="F998" i="11" s="1"/>
  <c r="G937" i="11"/>
  <c r="G998" i="11" s="1"/>
  <c r="H937" i="11"/>
  <c r="H998" i="11" s="1"/>
  <c r="I937" i="11"/>
  <c r="I998" i="11" s="1"/>
  <c r="J937" i="11"/>
  <c r="J998" i="11" s="1"/>
  <c r="K937" i="11"/>
  <c r="K998" i="11" s="1"/>
  <c r="L937" i="11"/>
  <c r="L998" i="11" s="1"/>
  <c r="M937" i="11"/>
  <c r="N937" i="11"/>
  <c r="N998" i="11" s="1"/>
  <c r="O937" i="11"/>
  <c r="O998" i="11" s="1"/>
  <c r="C938" i="11"/>
  <c r="C999" i="11" s="1"/>
  <c r="D938" i="11"/>
  <c r="D999" i="11" s="1"/>
  <c r="E938" i="11"/>
  <c r="E999" i="11" s="1"/>
  <c r="F938" i="11"/>
  <c r="F999" i="11" s="1"/>
  <c r="G938" i="11"/>
  <c r="G999" i="11" s="1"/>
  <c r="H938" i="11"/>
  <c r="H999" i="11" s="1"/>
  <c r="I938" i="11"/>
  <c r="I999" i="11" s="1"/>
  <c r="J938" i="11"/>
  <c r="J999" i="11" s="1"/>
  <c r="K938" i="11"/>
  <c r="K999" i="11" s="1"/>
  <c r="L938" i="11"/>
  <c r="L999" i="11" s="1"/>
  <c r="M938" i="11"/>
  <c r="N938" i="11"/>
  <c r="N999" i="11" s="1"/>
  <c r="O938" i="11"/>
  <c r="O999" i="11" s="1"/>
  <c r="C939" i="11"/>
  <c r="C1000" i="11" s="1"/>
  <c r="D939" i="11"/>
  <c r="D1000" i="11" s="1"/>
  <c r="E939" i="11"/>
  <c r="E1000" i="11" s="1"/>
  <c r="F939" i="11"/>
  <c r="F1000" i="11" s="1"/>
  <c r="G939" i="11"/>
  <c r="G1000" i="11" s="1"/>
  <c r="H939" i="11"/>
  <c r="H1000" i="11" s="1"/>
  <c r="I939" i="11"/>
  <c r="I1000" i="11" s="1"/>
  <c r="J939" i="11"/>
  <c r="J1000" i="11" s="1"/>
  <c r="K939" i="11"/>
  <c r="K1000" i="11" s="1"/>
  <c r="L939" i="11"/>
  <c r="L1000" i="11" s="1"/>
  <c r="M939" i="11"/>
  <c r="N939" i="11"/>
  <c r="N1000" i="11" s="1"/>
  <c r="O939" i="11"/>
  <c r="O1000" i="11" s="1"/>
  <c r="C940" i="11"/>
  <c r="C1001" i="11" s="1"/>
  <c r="D940" i="11"/>
  <c r="D1001" i="11" s="1"/>
  <c r="E940" i="11"/>
  <c r="E1001" i="11" s="1"/>
  <c r="F940" i="11"/>
  <c r="F1001" i="11" s="1"/>
  <c r="G940" i="11"/>
  <c r="G1001" i="11" s="1"/>
  <c r="H940" i="11"/>
  <c r="H1001" i="11" s="1"/>
  <c r="I940" i="11"/>
  <c r="I1001" i="11" s="1"/>
  <c r="J940" i="11"/>
  <c r="J1001" i="11" s="1"/>
  <c r="K940" i="11"/>
  <c r="K1001" i="11" s="1"/>
  <c r="L940" i="11"/>
  <c r="L1001" i="11" s="1"/>
  <c r="M940" i="11"/>
  <c r="N940" i="11"/>
  <c r="N1001" i="11" s="1"/>
  <c r="O940" i="11"/>
  <c r="O1001" i="11" s="1"/>
  <c r="C941" i="11"/>
  <c r="C1002" i="11" s="1"/>
  <c r="D941" i="11"/>
  <c r="D1002" i="11" s="1"/>
  <c r="E941" i="11"/>
  <c r="E1002" i="11" s="1"/>
  <c r="F941" i="11"/>
  <c r="F1002" i="11" s="1"/>
  <c r="G941" i="11"/>
  <c r="G1002" i="11" s="1"/>
  <c r="H941" i="11"/>
  <c r="H1002" i="11" s="1"/>
  <c r="I941" i="11"/>
  <c r="I1002" i="11" s="1"/>
  <c r="J941" i="11"/>
  <c r="J1002" i="11" s="1"/>
  <c r="K941" i="11"/>
  <c r="K1002" i="11" s="1"/>
  <c r="L941" i="11"/>
  <c r="L1002" i="11" s="1"/>
  <c r="M941" i="11"/>
  <c r="N941" i="11"/>
  <c r="N1002" i="11" s="1"/>
  <c r="O941" i="11"/>
  <c r="O1002" i="11" s="1"/>
  <c r="C942" i="11"/>
  <c r="C1003" i="11" s="1"/>
  <c r="D942" i="11"/>
  <c r="D1003" i="11" s="1"/>
  <c r="E942" i="11"/>
  <c r="E1003" i="11" s="1"/>
  <c r="F942" i="11"/>
  <c r="F1003" i="11" s="1"/>
  <c r="G942" i="11"/>
  <c r="G1003" i="11" s="1"/>
  <c r="H942" i="11"/>
  <c r="H1003" i="11" s="1"/>
  <c r="I942" i="11"/>
  <c r="I1003" i="11" s="1"/>
  <c r="J942" i="11"/>
  <c r="J1003" i="11" s="1"/>
  <c r="K942" i="11"/>
  <c r="K1003" i="11" s="1"/>
  <c r="L942" i="11"/>
  <c r="L1003" i="11" s="1"/>
  <c r="M942" i="11"/>
  <c r="N942" i="11"/>
  <c r="N1003" i="11" s="1"/>
  <c r="O942" i="11"/>
  <c r="O1003" i="11" s="1"/>
  <c r="C943" i="11"/>
  <c r="C1004" i="11" s="1"/>
  <c r="D943" i="11"/>
  <c r="D1004" i="11" s="1"/>
  <c r="E943" i="11"/>
  <c r="E1004" i="11" s="1"/>
  <c r="F943" i="11"/>
  <c r="F1004" i="11" s="1"/>
  <c r="G943" i="11"/>
  <c r="G1004" i="11" s="1"/>
  <c r="H943" i="11"/>
  <c r="H1004" i="11" s="1"/>
  <c r="I943" i="11"/>
  <c r="I1004" i="11" s="1"/>
  <c r="J943" i="11"/>
  <c r="J1004" i="11" s="1"/>
  <c r="K943" i="11"/>
  <c r="K1004" i="11" s="1"/>
  <c r="L943" i="11"/>
  <c r="L1004" i="11" s="1"/>
  <c r="M943" i="11"/>
  <c r="N943" i="11"/>
  <c r="N1004" i="11" s="1"/>
  <c r="O943" i="11"/>
  <c r="O1004" i="11" s="1"/>
  <c r="C944" i="11"/>
  <c r="C1005" i="11" s="1"/>
  <c r="D944" i="11"/>
  <c r="D1005" i="11" s="1"/>
  <c r="E944" i="11"/>
  <c r="E1005" i="11" s="1"/>
  <c r="F944" i="11"/>
  <c r="F1005" i="11" s="1"/>
  <c r="G944" i="11"/>
  <c r="G1005" i="11" s="1"/>
  <c r="H944" i="11"/>
  <c r="H1005" i="11" s="1"/>
  <c r="I944" i="11"/>
  <c r="I1005" i="11" s="1"/>
  <c r="J944" i="11"/>
  <c r="J1005" i="11" s="1"/>
  <c r="K944" i="11"/>
  <c r="K1005" i="11" s="1"/>
  <c r="L944" i="11"/>
  <c r="L1005" i="11" s="1"/>
  <c r="M944" i="11"/>
  <c r="N944" i="11"/>
  <c r="N1005" i="11" s="1"/>
  <c r="O944" i="11"/>
  <c r="O1005" i="11" s="1"/>
  <c r="C945" i="11"/>
  <c r="C1006" i="11" s="1"/>
  <c r="D945" i="11"/>
  <c r="D1006" i="11" s="1"/>
  <c r="E945" i="11"/>
  <c r="E1006" i="11" s="1"/>
  <c r="F945" i="11"/>
  <c r="F1006" i="11" s="1"/>
  <c r="G945" i="11"/>
  <c r="G1006" i="11" s="1"/>
  <c r="H945" i="11"/>
  <c r="H1006" i="11" s="1"/>
  <c r="I945" i="11"/>
  <c r="I1006" i="11" s="1"/>
  <c r="J945" i="11"/>
  <c r="J1006" i="11" s="1"/>
  <c r="K945" i="11"/>
  <c r="K1006" i="11" s="1"/>
  <c r="L945" i="11"/>
  <c r="L1006" i="11" s="1"/>
  <c r="M945" i="11"/>
  <c r="N945" i="11"/>
  <c r="N1006" i="11" s="1"/>
  <c r="O945" i="11"/>
  <c r="O1006" i="11" s="1"/>
  <c r="C946" i="11"/>
  <c r="C1007" i="11" s="1"/>
  <c r="D946" i="11"/>
  <c r="D1007" i="11" s="1"/>
  <c r="E946" i="11"/>
  <c r="E1007" i="11" s="1"/>
  <c r="F946" i="11"/>
  <c r="F1007" i="11" s="1"/>
  <c r="G946" i="11"/>
  <c r="G1007" i="11" s="1"/>
  <c r="H946" i="11"/>
  <c r="H1007" i="11" s="1"/>
  <c r="I946" i="11"/>
  <c r="I1007" i="11" s="1"/>
  <c r="J946" i="11"/>
  <c r="J1007" i="11" s="1"/>
  <c r="K946" i="11"/>
  <c r="K1007" i="11" s="1"/>
  <c r="L946" i="11"/>
  <c r="L1007" i="11" s="1"/>
  <c r="M946" i="11"/>
  <c r="N946" i="11"/>
  <c r="N1007" i="11" s="1"/>
  <c r="O946" i="11"/>
  <c r="O1007" i="11" s="1"/>
  <c r="C947" i="11"/>
  <c r="C1008" i="11" s="1"/>
  <c r="D947" i="11"/>
  <c r="D1008" i="11" s="1"/>
  <c r="E947" i="11"/>
  <c r="E1008" i="11" s="1"/>
  <c r="F947" i="11"/>
  <c r="F1008" i="11" s="1"/>
  <c r="G947" i="11"/>
  <c r="G1008" i="11" s="1"/>
  <c r="H947" i="11"/>
  <c r="H1008" i="11" s="1"/>
  <c r="I947" i="11"/>
  <c r="I1008" i="11" s="1"/>
  <c r="J947" i="11"/>
  <c r="J1008" i="11" s="1"/>
  <c r="K947" i="11"/>
  <c r="K1008" i="11" s="1"/>
  <c r="L947" i="11"/>
  <c r="L1008" i="11" s="1"/>
  <c r="M947" i="11"/>
  <c r="N947" i="11"/>
  <c r="N1008" i="11" s="1"/>
  <c r="O947" i="11"/>
  <c r="O1008" i="11" s="1"/>
  <c r="C948" i="11"/>
  <c r="C1009" i="11" s="1"/>
  <c r="D948" i="11"/>
  <c r="D1009" i="11" s="1"/>
  <c r="E948" i="11"/>
  <c r="E1009" i="11" s="1"/>
  <c r="F948" i="11"/>
  <c r="F1009" i="11" s="1"/>
  <c r="G948" i="11"/>
  <c r="G1009" i="11" s="1"/>
  <c r="H948" i="11"/>
  <c r="H1009" i="11" s="1"/>
  <c r="I948" i="11"/>
  <c r="I1009" i="11" s="1"/>
  <c r="J948" i="11"/>
  <c r="J1009" i="11" s="1"/>
  <c r="K948" i="11"/>
  <c r="K1009" i="11" s="1"/>
  <c r="L948" i="11"/>
  <c r="L1009" i="11" s="1"/>
  <c r="M948" i="11"/>
  <c r="N948" i="11"/>
  <c r="N1009" i="11" s="1"/>
  <c r="O948" i="11"/>
  <c r="O1009" i="11" s="1"/>
  <c r="C949" i="11"/>
  <c r="C1010" i="11" s="1"/>
  <c r="D949" i="11"/>
  <c r="D1010" i="11" s="1"/>
  <c r="E949" i="11"/>
  <c r="E1010" i="11" s="1"/>
  <c r="F949" i="11"/>
  <c r="F1010" i="11" s="1"/>
  <c r="G949" i="11"/>
  <c r="G1010" i="11" s="1"/>
  <c r="H949" i="11"/>
  <c r="H1010" i="11" s="1"/>
  <c r="I949" i="11"/>
  <c r="I1010" i="11" s="1"/>
  <c r="J949" i="11"/>
  <c r="J1010" i="11" s="1"/>
  <c r="K949" i="11"/>
  <c r="K1010" i="11" s="1"/>
  <c r="L949" i="11"/>
  <c r="L1010" i="11" s="1"/>
  <c r="M949" i="11"/>
  <c r="N949" i="11"/>
  <c r="N1010" i="11" s="1"/>
  <c r="O949" i="11"/>
  <c r="O1010" i="11" s="1"/>
  <c r="C950" i="11"/>
  <c r="C1011" i="11" s="1"/>
  <c r="D950" i="11"/>
  <c r="D1011" i="11" s="1"/>
  <c r="E950" i="11"/>
  <c r="E1011" i="11" s="1"/>
  <c r="F950" i="11"/>
  <c r="F1011" i="11" s="1"/>
  <c r="G950" i="11"/>
  <c r="G1011" i="11" s="1"/>
  <c r="H950" i="11"/>
  <c r="H1011" i="11" s="1"/>
  <c r="I950" i="11"/>
  <c r="I1011" i="11" s="1"/>
  <c r="J950" i="11"/>
  <c r="J1011" i="11" s="1"/>
  <c r="K950" i="11"/>
  <c r="K1011" i="11" s="1"/>
  <c r="L950" i="11"/>
  <c r="L1011" i="11" s="1"/>
  <c r="M950" i="11"/>
  <c r="N950" i="11"/>
  <c r="N1011" i="11" s="1"/>
  <c r="O950" i="11"/>
  <c r="O1011" i="11" s="1"/>
  <c r="C951" i="11"/>
  <c r="C1012" i="11" s="1"/>
  <c r="D951" i="11"/>
  <c r="D1012" i="11" s="1"/>
  <c r="E951" i="11"/>
  <c r="E1012" i="11" s="1"/>
  <c r="F951" i="11"/>
  <c r="F1012" i="11" s="1"/>
  <c r="G951" i="11"/>
  <c r="G1012" i="11" s="1"/>
  <c r="H951" i="11"/>
  <c r="H1012" i="11" s="1"/>
  <c r="I951" i="11"/>
  <c r="I1012" i="11" s="1"/>
  <c r="J951" i="11"/>
  <c r="J1012" i="11" s="1"/>
  <c r="K951" i="11"/>
  <c r="K1012" i="11" s="1"/>
  <c r="L951" i="11"/>
  <c r="L1012" i="11" s="1"/>
  <c r="M951" i="11"/>
  <c r="N951" i="11"/>
  <c r="N1012" i="11" s="1"/>
  <c r="O951" i="11"/>
  <c r="O1012" i="11" s="1"/>
  <c r="C952" i="11"/>
  <c r="C1013" i="11" s="1"/>
  <c r="D952" i="11"/>
  <c r="D1013" i="11" s="1"/>
  <c r="E952" i="11"/>
  <c r="E1013" i="11" s="1"/>
  <c r="F952" i="11"/>
  <c r="F1013" i="11" s="1"/>
  <c r="G952" i="11"/>
  <c r="G1013" i="11" s="1"/>
  <c r="H952" i="11"/>
  <c r="H1013" i="11" s="1"/>
  <c r="I952" i="11"/>
  <c r="I1013" i="11" s="1"/>
  <c r="J952" i="11"/>
  <c r="J1013" i="11" s="1"/>
  <c r="K952" i="11"/>
  <c r="K1013" i="11" s="1"/>
  <c r="L952" i="11"/>
  <c r="L1013" i="11" s="1"/>
  <c r="M952" i="11"/>
  <c r="N952" i="11"/>
  <c r="N1013" i="11" s="1"/>
  <c r="O952" i="11"/>
  <c r="O1013" i="11" s="1"/>
  <c r="C953" i="11"/>
  <c r="C1014" i="11" s="1"/>
  <c r="D953" i="11"/>
  <c r="D1014" i="11" s="1"/>
  <c r="E953" i="11"/>
  <c r="E1014" i="11" s="1"/>
  <c r="F953" i="11"/>
  <c r="F1014" i="11" s="1"/>
  <c r="G953" i="11"/>
  <c r="G1014" i="11" s="1"/>
  <c r="H953" i="11"/>
  <c r="H1014" i="11" s="1"/>
  <c r="I953" i="11"/>
  <c r="I1014" i="11" s="1"/>
  <c r="J953" i="11"/>
  <c r="J1014" i="11" s="1"/>
  <c r="K953" i="11"/>
  <c r="K1014" i="11" s="1"/>
  <c r="L953" i="11"/>
  <c r="L1014" i="11" s="1"/>
  <c r="M953" i="11"/>
  <c r="N953" i="11"/>
  <c r="N1014" i="11" s="1"/>
  <c r="O953" i="11"/>
  <c r="O1014" i="11" s="1"/>
  <c r="C954" i="11"/>
  <c r="C1015" i="11" s="1"/>
  <c r="D954" i="11"/>
  <c r="D1015" i="11" s="1"/>
  <c r="E954" i="11"/>
  <c r="E1015" i="11" s="1"/>
  <c r="F954" i="11"/>
  <c r="F1015" i="11" s="1"/>
  <c r="G954" i="11"/>
  <c r="G1015" i="11" s="1"/>
  <c r="H954" i="11"/>
  <c r="H1015" i="11" s="1"/>
  <c r="I954" i="11"/>
  <c r="I1015" i="11" s="1"/>
  <c r="J954" i="11"/>
  <c r="J1015" i="11" s="1"/>
  <c r="K954" i="11"/>
  <c r="K1015" i="11" s="1"/>
  <c r="L954" i="11"/>
  <c r="L1015" i="11" s="1"/>
  <c r="M954" i="11"/>
  <c r="N954" i="11"/>
  <c r="N1015" i="11" s="1"/>
  <c r="O954" i="11"/>
  <c r="O1015" i="11" s="1"/>
  <c r="C955" i="11"/>
  <c r="C1016" i="11" s="1"/>
  <c r="D955" i="11"/>
  <c r="D1016" i="11" s="1"/>
  <c r="E955" i="11"/>
  <c r="E1016" i="11" s="1"/>
  <c r="F955" i="11"/>
  <c r="F1016" i="11" s="1"/>
  <c r="G955" i="11"/>
  <c r="G1016" i="11" s="1"/>
  <c r="H955" i="11"/>
  <c r="H1016" i="11" s="1"/>
  <c r="I955" i="11"/>
  <c r="I1016" i="11" s="1"/>
  <c r="J955" i="11"/>
  <c r="J1016" i="11" s="1"/>
  <c r="K955" i="11"/>
  <c r="K1016" i="11" s="1"/>
  <c r="L955" i="11"/>
  <c r="L1016" i="11" s="1"/>
  <c r="M955" i="11"/>
  <c r="N955" i="11"/>
  <c r="N1016" i="11" s="1"/>
  <c r="O955" i="11"/>
  <c r="O1016" i="11" s="1"/>
  <c r="C956" i="11"/>
  <c r="C1017" i="11" s="1"/>
  <c r="D956" i="11"/>
  <c r="D1017" i="11" s="1"/>
  <c r="E956" i="11"/>
  <c r="E1017" i="11" s="1"/>
  <c r="F956" i="11"/>
  <c r="F1017" i="11" s="1"/>
  <c r="G956" i="11"/>
  <c r="G1017" i="11" s="1"/>
  <c r="H956" i="11"/>
  <c r="H1017" i="11" s="1"/>
  <c r="I956" i="11"/>
  <c r="I1017" i="11" s="1"/>
  <c r="J956" i="11"/>
  <c r="J1017" i="11" s="1"/>
  <c r="K956" i="11"/>
  <c r="K1017" i="11" s="1"/>
  <c r="L956" i="11"/>
  <c r="L1017" i="11" s="1"/>
  <c r="M956" i="11"/>
  <c r="N956" i="11"/>
  <c r="N1017" i="11" s="1"/>
  <c r="O956" i="11"/>
  <c r="O1017" i="11" s="1"/>
  <c r="C957" i="11"/>
  <c r="C1018" i="11" s="1"/>
  <c r="D957" i="11"/>
  <c r="D1018" i="11" s="1"/>
  <c r="E957" i="11"/>
  <c r="E1018" i="11" s="1"/>
  <c r="F957" i="11"/>
  <c r="F1018" i="11" s="1"/>
  <c r="G957" i="11"/>
  <c r="G1018" i="11" s="1"/>
  <c r="H957" i="11"/>
  <c r="H1018" i="11" s="1"/>
  <c r="I957" i="11"/>
  <c r="I1018" i="11" s="1"/>
  <c r="J957" i="11"/>
  <c r="J1018" i="11" s="1"/>
  <c r="K957" i="11"/>
  <c r="K1018" i="11" s="1"/>
  <c r="L957" i="11"/>
  <c r="L1018" i="11" s="1"/>
  <c r="M957" i="11"/>
  <c r="N957" i="11"/>
  <c r="N1018" i="11" s="1"/>
  <c r="O957" i="11"/>
  <c r="O1018" i="11" s="1"/>
  <c r="C958" i="11"/>
  <c r="C1019" i="11" s="1"/>
  <c r="D958" i="11"/>
  <c r="D1019" i="11" s="1"/>
  <c r="E958" i="11"/>
  <c r="E1019" i="11" s="1"/>
  <c r="F958" i="11"/>
  <c r="F1019" i="11" s="1"/>
  <c r="G958" i="11"/>
  <c r="G1019" i="11" s="1"/>
  <c r="H958" i="11"/>
  <c r="H1019" i="11" s="1"/>
  <c r="I958" i="11"/>
  <c r="I1019" i="11" s="1"/>
  <c r="J958" i="11"/>
  <c r="J1019" i="11" s="1"/>
  <c r="K958" i="11"/>
  <c r="K1019" i="11" s="1"/>
  <c r="L958" i="11"/>
  <c r="L1019" i="11" s="1"/>
  <c r="M958" i="11"/>
  <c r="N958" i="11"/>
  <c r="N1019" i="11" s="1"/>
  <c r="O958" i="11"/>
  <c r="O1019" i="11" s="1"/>
  <c r="C959" i="11"/>
  <c r="C1020" i="11" s="1"/>
  <c r="D959" i="11"/>
  <c r="D1020" i="11" s="1"/>
  <c r="E959" i="11"/>
  <c r="E1020" i="11" s="1"/>
  <c r="F959" i="11"/>
  <c r="F1020" i="11" s="1"/>
  <c r="G959" i="11"/>
  <c r="G1020" i="11" s="1"/>
  <c r="H959" i="11"/>
  <c r="H1020" i="11" s="1"/>
  <c r="I959" i="11"/>
  <c r="I1020" i="11" s="1"/>
  <c r="J959" i="11"/>
  <c r="J1020" i="11" s="1"/>
  <c r="K959" i="11"/>
  <c r="K1020" i="11" s="1"/>
  <c r="L959" i="11"/>
  <c r="L1020" i="11" s="1"/>
  <c r="M959" i="11"/>
  <c r="N959" i="11"/>
  <c r="N1020" i="11" s="1"/>
  <c r="O959" i="11"/>
  <c r="O1020" i="11" s="1"/>
  <c r="C960" i="11"/>
  <c r="C1021" i="11" s="1"/>
  <c r="D960" i="11"/>
  <c r="D1021" i="11" s="1"/>
  <c r="E960" i="11"/>
  <c r="E1021" i="11" s="1"/>
  <c r="F960" i="11"/>
  <c r="F1021" i="11" s="1"/>
  <c r="G960" i="11"/>
  <c r="G1021" i="11" s="1"/>
  <c r="H960" i="11"/>
  <c r="H1021" i="11" s="1"/>
  <c r="I960" i="11"/>
  <c r="I1021" i="11" s="1"/>
  <c r="J960" i="11"/>
  <c r="J1021" i="11" s="1"/>
  <c r="K960" i="11"/>
  <c r="K1021" i="11" s="1"/>
  <c r="L960" i="11"/>
  <c r="L1021" i="11" s="1"/>
  <c r="M960" i="11"/>
  <c r="N960" i="11"/>
  <c r="N1021" i="11" s="1"/>
  <c r="O960" i="11"/>
  <c r="O1021" i="11" s="1"/>
  <c r="C961" i="11"/>
  <c r="C1022" i="11" s="1"/>
  <c r="D961" i="11"/>
  <c r="D1022" i="11" s="1"/>
  <c r="E961" i="11"/>
  <c r="E1022" i="11" s="1"/>
  <c r="F961" i="11"/>
  <c r="F1022" i="11" s="1"/>
  <c r="G961" i="11"/>
  <c r="G1022" i="11" s="1"/>
  <c r="H961" i="11"/>
  <c r="H1022" i="11" s="1"/>
  <c r="I961" i="11"/>
  <c r="I1022" i="11" s="1"/>
  <c r="J961" i="11"/>
  <c r="J1022" i="11" s="1"/>
  <c r="K961" i="11"/>
  <c r="K1022" i="11" s="1"/>
  <c r="L961" i="11"/>
  <c r="L1022" i="11" s="1"/>
  <c r="M961" i="11"/>
  <c r="N961" i="11"/>
  <c r="N1022" i="11" s="1"/>
  <c r="O961" i="11"/>
  <c r="O1022" i="11" s="1"/>
  <c r="C962" i="11"/>
  <c r="C1023" i="11" s="1"/>
  <c r="D962" i="11"/>
  <c r="D1023" i="11" s="1"/>
  <c r="E962" i="11"/>
  <c r="E1023" i="11" s="1"/>
  <c r="F962" i="11"/>
  <c r="F1023" i="11" s="1"/>
  <c r="G962" i="11"/>
  <c r="G1023" i="11" s="1"/>
  <c r="H962" i="11"/>
  <c r="H1023" i="11" s="1"/>
  <c r="I962" i="11"/>
  <c r="I1023" i="11" s="1"/>
  <c r="J962" i="11"/>
  <c r="J1023" i="11" s="1"/>
  <c r="K962" i="11"/>
  <c r="K1023" i="11" s="1"/>
  <c r="L962" i="11"/>
  <c r="L1023" i="11" s="1"/>
  <c r="M962" i="11"/>
  <c r="N962" i="11"/>
  <c r="N1023" i="11" s="1"/>
  <c r="O962" i="11"/>
  <c r="O1023" i="11" s="1"/>
  <c r="C963" i="11"/>
  <c r="C1024" i="11" s="1"/>
  <c r="D963" i="11"/>
  <c r="D1024" i="11" s="1"/>
  <c r="E963" i="11"/>
  <c r="E1024" i="11" s="1"/>
  <c r="F963" i="11"/>
  <c r="F1024" i="11" s="1"/>
  <c r="G963" i="11"/>
  <c r="G1024" i="11" s="1"/>
  <c r="H963" i="11"/>
  <c r="H1024" i="11" s="1"/>
  <c r="I963" i="11"/>
  <c r="I1024" i="11" s="1"/>
  <c r="J963" i="11"/>
  <c r="J1024" i="11" s="1"/>
  <c r="K963" i="11"/>
  <c r="K1024" i="11" s="1"/>
  <c r="L963" i="11"/>
  <c r="L1024" i="11" s="1"/>
  <c r="M963" i="11"/>
  <c r="N963" i="11"/>
  <c r="N1024" i="11" s="1"/>
  <c r="O963" i="11"/>
  <c r="O1024" i="11" s="1"/>
  <c r="C964" i="11"/>
  <c r="C1025" i="11" s="1"/>
  <c r="D964" i="11"/>
  <c r="D1025" i="11" s="1"/>
  <c r="E964" i="11"/>
  <c r="E1025" i="11" s="1"/>
  <c r="F964" i="11"/>
  <c r="F1025" i="11" s="1"/>
  <c r="G964" i="11"/>
  <c r="G1025" i="11" s="1"/>
  <c r="H964" i="11"/>
  <c r="H1025" i="11" s="1"/>
  <c r="I964" i="11"/>
  <c r="I1025" i="11" s="1"/>
  <c r="J964" i="11"/>
  <c r="J1025" i="11" s="1"/>
  <c r="K964" i="11"/>
  <c r="K1025" i="11" s="1"/>
  <c r="L964" i="11"/>
  <c r="L1025" i="11" s="1"/>
  <c r="M964" i="11"/>
  <c r="N964" i="11"/>
  <c r="N1025" i="11" s="1"/>
  <c r="O964" i="11"/>
  <c r="O1025" i="11" s="1"/>
  <c r="C965" i="11"/>
  <c r="C1026" i="11" s="1"/>
  <c r="D965" i="11"/>
  <c r="D1026" i="11" s="1"/>
  <c r="E965" i="11"/>
  <c r="E1026" i="11" s="1"/>
  <c r="F965" i="11"/>
  <c r="F1026" i="11" s="1"/>
  <c r="G965" i="11"/>
  <c r="G1026" i="11" s="1"/>
  <c r="H965" i="11"/>
  <c r="H1026" i="11" s="1"/>
  <c r="I965" i="11"/>
  <c r="I1026" i="11" s="1"/>
  <c r="J965" i="11"/>
  <c r="J1026" i="11" s="1"/>
  <c r="K965" i="11"/>
  <c r="K1026" i="11" s="1"/>
  <c r="L965" i="11"/>
  <c r="L1026" i="11" s="1"/>
  <c r="M965" i="11"/>
  <c r="N965" i="11"/>
  <c r="N1026" i="11" s="1"/>
  <c r="O965" i="11"/>
  <c r="O1026" i="11" s="1"/>
  <c r="C966" i="11"/>
  <c r="C1027" i="11" s="1"/>
  <c r="D966" i="11"/>
  <c r="D1027" i="11" s="1"/>
  <c r="E966" i="11"/>
  <c r="E1027" i="11" s="1"/>
  <c r="F966" i="11"/>
  <c r="F1027" i="11" s="1"/>
  <c r="G966" i="11"/>
  <c r="G1027" i="11" s="1"/>
  <c r="H966" i="11"/>
  <c r="H1027" i="11" s="1"/>
  <c r="I966" i="11"/>
  <c r="I1027" i="11" s="1"/>
  <c r="J966" i="11"/>
  <c r="J1027" i="11" s="1"/>
  <c r="K966" i="11"/>
  <c r="K1027" i="11" s="1"/>
  <c r="L966" i="11"/>
  <c r="L1027" i="11" s="1"/>
  <c r="M966" i="11"/>
  <c r="N966" i="11"/>
  <c r="N1027" i="11" s="1"/>
  <c r="O966" i="11"/>
  <c r="O1027" i="11" s="1"/>
  <c r="C967" i="11"/>
  <c r="C1028" i="11" s="1"/>
  <c r="D967" i="11"/>
  <c r="D1028" i="11" s="1"/>
  <c r="E967" i="11"/>
  <c r="E1028" i="11" s="1"/>
  <c r="F967" i="11"/>
  <c r="F1028" i="11" s="1"/>
  <c r="G967" i="11"/>
  <c r="G1028" i="11" s="1"/>
  <c r="H967" i="11"/>
  <c r="H1028" i="11" s="1"/>
  <c r="I967" i="11"/>
  <c r="I1028" i="11" s="1"/>
  <c r="J967" i="11"/>
  <c r="J1028" i="11" s="1"/>
  <c r="K967" i="11"/>
  <c r="K1028" i="11" s="1"/>
  <c r="L967" i="11"/>
  <c r="L1028" i="11" s="1"/>
  <c r="M967" i="11"/>
  <c r="N967" i="11"/>
  <c r="N1028" i="11" s="1"/>
  <c r="O967" i="11"/>
  <c r="O1028" i="11" s="1"/>
  <c r="C968" i="11"/>
  <c r="C1029" i="11" s="1"/>
  <c r="D968" i="11"/>
  <c r="D1029" i="11" s="1"/>
  <c r="E968" i="11"/>
  <c r="E1029" i="11" s="1"/>
  <c r="F968" i="11"/>
  <c r="F1029" i="11" s="1"/>
  <c r="G968" i="11"/>
  <c r="G1029" i="11" s="1"/>
  <c r="H968" i="11"/>
  <c r="H1029" i="11" s="1"/>
  <c r="I968" i="11"/>
  <c r="I1029" i="11" s="1"/>
  <c r="J968" i="11"/>
  <c r="J1029" i="11" s="1"/>
  <c r="K968" i="11"/>
  <c r="K1029" i="11" s="1"/>
  <c r="L968" i="11"/>
  <c r="L1029" i="11" s="1"/>
  <c r="M968" i="11"/>
  <c r="N968" i="11"/>
  <c r="N1029" i="11" s="1"/>
  <c r="O968" i="11"/>
  <c r="O1029" i="11" s="1"/>
  <c r="C969" i="11"/>
  <c r="C1030" i="11" s="1"/>
  <c r="D969" i="11"/>
  <c r="D1030" i="11" s="1"/>
  <c r="E969" i="11"/>
  <c r="E1030" i="11" s="1"/>
  <c r="F969" i="11"/>
  <c r="F1030" i="11" s="1"/>
  <c r="G969" i="11"/>
  <c r="G1030" i="11" s="1"/>
  <c r="H969" i="11"/>
  <c r="H1030" i="11" s="1"/>
  <c r="I969" i="11"/>
  <c r="I1030" i="11" s="1"/>
  <c r="J969" i="11"/>
  <c r="J1030" i="11" s="1"/>
  <c r="K969" i="11"/>
  <c r="K1030" i="11" s="1"/>
  <c r="L969" i="11"/>
  <c r="L1030" i="11" s="1"/>
  <c r="M969" i="11"/>
  <c r="N969" i="11"/>
  <c r="N1030" i="11" s="1"/>
  <c r="O969" i="11"/>
  <c r="O1030" i="11" s="1"/>
  <c r="C970" i="11"/>
  <c r="C1031" i="11" s="1"/>
  <c r="D970" i="11"/>
  <c r="D1031" i="11" s="1"/>
  <c r="E970" i="11"/>
  <c r="E1031" i="11" s="1"/>
  <c r="F970" i="11"/>
  <c r="F1031" i="11" s="1"/>
  <c r="G970" i="11"/>
  <c r="G1031" i="11" s="1"/>
  <c r="H970" i="11"/>
  <c r="H1031" i="11" s="1"/>
  <c r="I970" i="11"/>
  <c r="I1031" i="11" s="1"/>
  <c r="J970" i="11"/>
  <c r="J1031" i="11" s="1"/>
  <c r="K970" i="11"/>
  <c r="K1031" i="11" s="1"/>
  <c r="L970" i="11"/>
  <c r="L1031" i="11" s="1"/>
  <c r="M970" i="11"/>
  <c r="N970" i="11"/>
  <c r="N1031" i="11" s="1"/>
  <c r="O970" i="11"/>
  <c r="O1031" i="11" s="1"/>
  <c r="C971" i="11"/>
  <c r="C1032" i="11" s="1"/>
  <c r="D971" i="11"/>
  <c r="D1032" i="11" s="1"/>
  <c r="E971" i="11"/>
  <c r="E1032" i="11" s="1"/>
  <c r="F971" i="11"/>
  <c r="F1032" i="11" s="1"/>
  <c r="G971" i="11"/>
  <c r="G1032" i="11" s="1"/>
  <c r="H971" i="11"/>
  <c r="H1032" i="11" s="1"/>
  <c r="I971" i="11"/>
  <c r="I1032" i="11" s="1"/>
  <c r="J971" i="11"/>
  <c r="J1032" i="11" s="1"/>
  <c r="K971" i="11"/>
  <c r="K1032" i="11" s="1"/>
  <c r="L971" i="11"/>
  <c r="L1032" i="11" s="1"/>
  <c r="M971" i="11"/>
  <c r="N971" i="11"/>
  <c r="N1032" i="11" s="1"/>
  <c r="O971" i="11"/>
  <c r="O1032" i="11" s="1"/>
  <c r="C972" i="11"/>
  <c r="C1033" i="11" s="1"/>
  <c r="D972" i="11"/>
  <c r="D1033" i="11" s="1"/>
  <c r="E972" i="11"/>
  <c r="E1033" i="11" s="1"/>
  <c r="F972" i="11"/>
  <c r="F1033" i="11" s="1"/>
  <c r="G972" i="11"/>
  <c r="G1033" i="11" s="1"/>
  <c r="H972" i="11"/>
  <c r="H1033" i="11" s="1"/>
  <c r="I972" i="11"/>
  <c r="I1033" i="11" s="1"/>
  <c r="J972" i="11"/>
  <c r="J1033" i="11" s="1"/>
  <c r="K972" i="11"/>
  <c r="K1033" i="11" s="1"/>
  <c r="L972" i="11"/>
  <c r="L1033" i="11" s="1"/>
  <c r="M972" i="11"/>
  <c r="N972" i="11"/>
  <c r="N1033" i="11" s="1"/>
  <c r="O972" i="11"/>
  <c r="O1033" i="11" s="1"/>
  <c r="C973" i="11"/>
  <c r="C1034" i="11" s="1"/>
  <c r="D973" i="11"/>
  <c r="D1034" i="11" s="1"/>
  <c r="E973" i="11"/>
  <c r="E1034" i="11" s="1"/>
  <c r="F973" i="11"/>
  <c r="F1034" i="11" s="1"/>
  <c r="G973" i="11"/>
  <c r="G1034" i="11" s="1"/>
  <c r="H973" i="11"/>
  <c r="H1034" i="11" s="1"/>
  <c r="I973" i="11"/>
  <c r="I1034" i="11" s="1"/>
  <c r="J973" i="11"/>
  <c r="J1034" i="11" s="1"/>
  <c r="K973" i="11"/>
  <c r="K1034" i="11" s="1"/>
  <c r="L973" i="11"/>
  <c r="L1034" i="11" s="1"/>
  <c r="M973" i="11"/>
  <c r="N973" i="11"/>
  <c r="N1034" i="11" s="1"/>
  <c r="O973" i="11"/>
  <c r="O1034" i="11" s="1"/>
  <c r="C974" i="11"/>
  <c r="C1035" i="11" s="1"/>
  <c r="D974" i="11"/>
  <c r="D1035" i="11" s="1"/>
  <c r="E974" i="11"/>
  <c r="E1035" i="11" s="1"/>
  <c r="F974" i="11"/>
  <c r="F1035" i="11" s="1"/>
  <c r="G974" i="11"/>
  <c r="G1035" i="11" s="1"/>
  <c r="H974" i="11"/>
  <c r="H1035" i="11" s="1"/>
  <c r="I974" i="11"/>
  <c r="I1035" i="11" s="1"/>
  <c r="J974" i="11"/>
  <c r="J1035" i="11" s="1"/>
  <c r="K974" i="11"/>
  <c r="K1035" i="11" s="1"/>
  <c r="L974" i="11"/>
  <c r="L1035" i="11" s="1"/>
  <c r="M974" i="11"/>
  <c r="N974" i="11"/>
  <c r="N1035" i="11" s="1"/>
  <c r="O974" i="11"/>
  <c r="O1035" i="11" s="1"/>
  <c r="C975" i="11"/>
  <c r="C1036" i="11" s="1"/>
  <c r="D975" i="11"/>
  <c r="D1036" i="11" s="1"/>
  <c r="E975" i="11"/>
  <c r="E1036" i="11" s="1"/>
  <c r="F975" i="11"/>
  <c r="F1036" i="11" s="1"/>
  <c r="G975" i="11"/>
  <c r="G1036" i="11" s="1"/>
  <c r="H975" i="11"/>
  <c r="H1036" i="11" s="1"/>
  <c r="I975" i="11"/>
  <c r="I1036" i="11" s="1"/>
  <c r="J975" i="11"/>
  <c r="J1036" i="11" s="1"/>
  <c r="K975" i="11"/>
  <c r="K1036" i="11" s="1"/>
  <c r="L975" i="11"/>
  <c r="L1036" i="11" s="1"/>
  <c r="M975" i="11"/>
  <c r="N975" i="11"/>
  <c r="N1036" i="11" s="1"/>
  <c r="O975" i="11"/>
  <c r="O1036" i="11" s="1"/>
  <c r="C976" i="11"/>
  <c r="C1037" i="11" s="1"/>
  <c r="D976" i="11"/>
  <c r="D1037" i="11" s="1"/>
  <c r="E976" i="11"/>
  <c r="E1037" i="11" s="1"/>
  <c r="F976" i="11"/>
  <c r="F1037" i="11" s="1"/>
  <c r="G976" i="11"/>
  <c r="G1037" i="11" s="1"/>
  <c r="H976" i="11"/>
  <c r="H1037" i="11" s="1"/>
  <c r="I976" i="11"/>
  <c r="I1037" i="11" s="1"/>
  <c r="J976" i="11"/>
  <c r="J1037" i="11" s="1"/>
  <c r="K976" i="11"/>
  <c r="K1037" i="11" s="1"/>
  <c r="L976" i="11"/>
  <c r="L1037" i="11" s="1"/>
  <c r="M976" i="11"/>
  <c r="N976" i="11"/>
  <c r="N1037" i="11" s="1"/>
  <c r="O976" i="11"/>
  <c r="O1037" i="11" s="1"/>
  <c r="C977" i="11"/>
  <c r="C1038" i="11" s="1"/>
  <c r="D977" i="11"/>
  <c r="D1038" i="11" s="1"/>
  <c r="E977" i="11"/>
  <c r="E1038" i="11" s="1"/>
  <c r="F977" i="11"/>
  <c r="F1038" i="11" s="1"/>
  <c r="G977" i="11"/>
  <c r="G1038" i="11" s="1"/>
  <c r="H977" i="11"/>
  <c r="H1038" i="11" s="1"/>
  <c r="I977" i="11"/>
  <c r="I1038" i="11" s="1"/>
  <c r="J977" i="11"/>
  <c r="J1038" i="11" s="1"/>
  <c r="K977" i="11"/>
  <c r="K1038" i="11" s="1"/>
  <c r="L977" i="11"/>
  <c r="L1038" i="11" s="1"/>
  <c r="M977" i="11"/>
  <c r="N977" i="11"/>
  <c r="N1038" i="11" s="1"/>
  <c r="O977" i="11"/>
  <c r="O1038" i="11" s="1"/>
  <c r="D917" i="11"/>
  <c r="D978" i="11" s="1"/>
  <c r="E917" i="11"/>
  <c r="E978" i="11" s="1"/>
  <c r="F917" i="11"/>
  <c r="F978" i="11" s="1"/>
  <c r="G917" i="11"/>
  <c r="G978" i="11" s="1"/>
  <c r="H917" i="11"/>
  <c r="H978" i="11" s="1"/>
  <c r="I917" i="11"/>
  <c r="I978" i="11" s="1"/>
  <c r="J917" i="11"/>
  <c r="J978" i="11" s="1"/>
  <c r="K917" i="11"/>
  <c r="K978" i="11" s="1"/>
  <c r="L917" i="11"/>
  <c r="L978" i="11" s="1"/>
  <c r="M917" i="11"/>
  <c r="N917" i="11"/>
  <c r="N978" i="11" s="1"/>
  <c r="O917" i="11"/>
  <c r="O978" i="11" s="1"/>
  <c r="C917" i="11"/>
  <c r="C978" i="11" s="1"/>
  <c r="D283" i="2" l="1"/>
  <c r="D284" i="2"/>
  <c r="D281" i="2"/>
  <c r="F283" i="2"/>
  <c r="F284" i="2"/>
  <c r="C289" i="2"/>
  <c r="C286" i="2"/>
  <c r="M1034" i="11"/>
  <c r="Q973" i="11"/>
  <c r="R973" i="11" s="1"/>
  <c r="M1010" i="11"/>
  <c r="Q949" i="11"/>
  <c r="R949" i="11" s="1"/>
  <c r="M998" i="11"/>
  <c r="Q937" i="11"/>
  <c r="R937" i="11" s="1"/>
  <c r="M982" i="11"/>
  <c r="Q921" i="11"/>
  <c r="R921" i="11" s="1"/>
  <c r="M1037" i="11"/>
  <c r="Q976" i="11"/>
  <c r="R976" i="11" s="1"/>
  <c r="M1033" i="11"/>
  <c r="Q972" i="11"/>
  <c r="R972" i="11" s="1"/>
  <c r="M1029" i="11"/>
  <c r="Q968" i="11"/>
  <c r="R968" i="11" s="1"/>
  <c r="M1025" i="11"/>
  <c r="Q964" i="11"/>
  <c r="R964" i="11" s="1"/>
  <c r="M1021" i="11"/>
  <c r="Q960" i="11"/>
  <c r="R960" i="11" s="1"/>
  <c r="M1017" i="11"/>
  <c r="Q956" i="11"/>
  <c r="R956" i="11" s="1"/>
  <c r="M1013" i="11"/>
  <c r="Q952" i="11"/>
  <c r="R952" i="11" s="1"/>
  <c r="M1009" i="11"/>
  <c r="Q948" i="11"/>
  <c r="R948" i="11" s="1"/>
  <c r="M1005" i="11"/>
  <c r="Q944" i="11"/>
  <c r="R944" i="11" s="1"/>
  <c r="M1001" i="11"/>
  <c r="Q940" i="11"/>
  <c r="R940" i="11" s="1"/>
  <c r="M997" i="11"/>
  <c r="Q936" i="11"/>
  <c r="R936" i="11" s="1"/>
  <c r="M993" i="11"/>
  <c r="Q932" i="11"/>
  <c r="R932" i="11" s="1"/>
  <c r="M989" i="11"/>
  <c r="Q928" i="11"/>
  <c r="R928" i="11" s="1"/>
  <c r="M985" i="11"/>
  <c r="Q924" i="11"/>
  <c r="R924" i="11" s="1"/>
  <c r="M981" i="11"/>
  <c r="Q920" i="11"/>
  <c r="R920" i="11" s="1"/>
  <c r="M1030" i="11"/>
  <c r="Q969" i="11"/>
  <c r="R969" i="11" s="1"/>
  <c r="M1026" i="11"/>
  <c r="Q965" i="11"/>
  <c r="R965" i="11" s="1"/>
  <c r="M1022" i="11"/>
  <c r="Q961" i="11"/>
  <c r="R961" i="11" s="1"/>
  <c r="M1014" i="11"/>
  <c r="Q953" i="11"/>
  <c r="R953" i="11" s="1"/>
  <c r="M994" i="11"/>
  <c r="Q933" i="11"/>
  <c r="R933" i="11" s="1"/>
  <c r="M990" i="11"/>
  <c r="Q929" i="11"/>
  <c r="R929" i="11" s="1"/>
  <c r="M986" i="11"/>
  <c r="Q925" i="11"/>
  <c r="R925" i="11" s="1"/>
  <c r="M1036" i="11"/>
  <c r="Q975" i="11"/>
  <c r="R975" i="11" s="1"/>
  <c r="M1024" i="11"/>
  <c r="Q963" i="11"/>
  <c r="R963" i="11" s="1"/>
  <c r="M1016" i="11"/>
  <c r="Q955" i="11"/>
  <c r="R955" i="11" s="1"/>
  <c r="M1012" i="11"/>
  <c r="Q951" i="11"/>
  <c r="R951" i="11" s="1"/>
  <c r="M1008" i="11"/>
  <c r="Q947" i="11"/>
  <c r="R947" i="11" s="1"/>
  <c r="M1004" i="11"/>
  <c r="Q943" i="11"/>
  <c r="R943" i="11" s="1"/>
  <c r="M1000" i="11"/>
  <c r="Q939" i="11"/>
  <c r="R939" i="11" s="1"/>
  <c r="M996" i="11"/>
  <c r="Q935" i="11"/>
  <c r="R935" i="11" s="1"/>
  <c r="M992" i="11"/>
  <c r="Q931" i="11"/>
  <c r="R931" i="11" s="1"/>
  <c r="M988" i="11"/>
  <c r="Q927" i="11"/>
  <c r="R927" i="11" s="1"/>
  <c r="M984" i="11"/>
  <c r="Q923" i="11"/>
  <c r="R923" i="11" s="1"/>
  <c r="M980" i="11"/>
  <c r="Q919" i="11"/>
  <c r="R919" i="11" s="1"/>
  <c r="M978" i="11"/>
  <c r="Q917" i="11"/>
  <c r="R917" i="11" s="1"/>
  <c r="M1038" i="11"/>
  <c r="Q977" i="11"/>
  <c r="R977" i="11" s="1"/>
  <c r="M1018" i="11"/>
  <c r="Q957" i="11"/>
  <c r="R957" i="11" s="1"/>
  <c r="M1006" i="11"/>
  <c r="Q945" i="11"/>
  <c r="R945" i="11" s="1"/>
  <c r="M1002" i="11"/>
  <c r="Q941" i="11"/>
  <c r="R941" i="11" s="1"/>
  <c r="M1032" i="11"/>
  <c r="Q971" i="11"/>
  <c r="R971" i="11" s="1"/>
  <c r="M1028" i="11"/>
  <c r="Q967" i="11"/>
  <c r="R967" i="11" s="1"/>
  <c r="M1020" i="11"/>
  <c r="Q959" i="11"/>
  <c r="R959" i="11" s="1"/>
  <c r="M1035" i="11"/>
  <c r="Q974" i="11"/>
  <c r="R974" i="11" s="1"/>
  <c r="M1031" i="11"/>
  <c r="Q970" i="11"/>
  <c r="R970" i="11" s="1"/>
  <c r="M1027" i="11"/>
  <c r="Q966" i="11"/>
  <c r="R966" i="11" s="1"/>
  <c r="M1023" i="11"/>
  <c r="Q962" i="11"/>
  <c r="R962" i="11" s="1"/>
  <c r="M1019" i="11"/>
  <c r="Q958" i="11"/>
  <c r="R958" i="11" s="1"/>
  <c r="M1015" i="11"/>
  <c r="Q954" i="11"/>
  <c r="R954" i="11" s="1"/>
  <c r="M1011" i="11"/>
  <c r="Q950" i="11"/>
  <c r="R950" i="11" s="1"/>
  <c r="M1007" i="11"/>
  <c r="Q946" i="11"/>
  <c r="R946" i="11" s="1"/>
  <c r="M1003" i="11"/>
  <c r="Q942" i="11"/>
  <c r="R942" i="11" s="1"/>
  <c r="M999" i="11"/>
  <c r="Q938" i="11"/>
  <c r="R938" i="11" s="1"/>
  <c r="M995" i="11"/>
  <c r="Q934" i="11"/>
  <c r="R934" i="11" s="1"/>
  <c r="M991" i="11"/>
  <c r="Q930" i="11"/>
  <c r="R930" i="11" s="1"/>
  <c r="M987" i="11"/>
  <c r="Q926" i="11"/>
  <c r="R926" i="11" s="1"/>
  <c r="M983" i="11"/>
  <c r="Q922" i="11"/>
  <c r="R922" i="11" s="1"/>
  <c r="M979" i="11"/>
  <c r="Q918" i="11"/>
  <c r="R918" i="11" s="1"/>
  <c r="J281" i="2"/>
  <c r="H281" i="2"/>
  <c r="F281" i="2"/>
  <c r="J284" i="2"/>
  <c r="H284" i="2"/>
  <c r="K283" i="2"/>
  <c r="I283" i="2"/>
  <c r="G283" i="2"/>
  <c r="E283" i="2"/>
  <c r="C283" i="2"/>
  <c r="J286" i="2"/>
  <c r="H286" i="2"/>
  <c r="F286" i="2"/>
  <c r="D286" i="2"/>
  <c r="J289" i="2"/>
  <c r="H289" i="2"/>
  <c r="F289" i="2"/>
  <c r="D289" i="2"/>
  <c r="K288" i="2"/>
  <c r="I288" i="2"/>
  <c r="G288" i="2"/>
  <c r="E288" i="2"/>
  <c r="C288" i="2"/>
  <c r="C291" i="2"/>
  <c r="J291" i="2"/>
  <c r="H291" i="2"/>
  <c r="F291" i="2"/>
  <c r="D291" i="2"/>
  <c r="J294" i="2"/>
  <c r="H294" i="2"/>
  <c r="F294" i="2"/>
  <c r="D294" i="2"/>
  <c r="K293" i="2"/>
  <c r="I293" i="2"/>
  <c r="G293" i="2"/>
  <c r="E293" i="2"/>
  <c r="C293" i="2"/>
  <c r="K296" i="2"/>
  <c r="I296" i="2"/>
  <c r="G296" i="2"/>
  <c r="E296" i="2"/>
  <c r="K299" i="2"/>
  <c r="I299" i="2"/>
  <c r="G299" i="2"/>
  <c r="E299" i="2"/>
  <c r="C299" i="2"/>
  <c r="J298" i="2"/>
  <c r="H298" i="2"/>
  <c r="F298" i="2"/>
  <c r="D298" i="2"/>
  <c r="K301" i="2"/>
  <c r="I301" i="2"/>
  <c r="G301" i="2"/>
  <c r="E301" i="2"/>
  <c r="K304" i="2"/>
  <c r="I304" i="2"/>
  <c r="G304" i="2"/>
  <c r="E304" i="2"/>
  <c r="C304" i="2"/>
  <c r="J303" i="2"/>
  <c r="H303" i="2"/>
  <c r="F303" i="2"/>
  <c r="D303" i="2"/>
  <c r="C306" i="2"/>
  <c r="J306" i="2"/>
  <c r="H306" i="2"/>
  <c r="F306" i="2"/>
  <c r="D306" i="2"/>
  <c r="J309" i="2"/>
  <c r="H309" i="2"/>
  <c r="F309" i="2"/>
  <c r="D309" i="2"/>
  <c r="K308" i="2"/>
  <c r="I308" i="2"/>
  <c r="G308" i="2"/>
  <c r="E308" i="2"/>
  <c r="C308" i="2"/>
  <c r="K311" i="2"/>
  <c r="I311" i="2"/>
  <c r="G311" i="2"/>
  <c r="E311" i="2"/>
  <c r="K314" i="2"/>
  <c r="I314" i="2"/>
  <c r="G314" i="2"/>
  <c r="E314" i="2"/>
  <c r="C314" i="2"/>
  <c r="J313" i="2"/>
  <c r="H313" i="2"/>
  <c r="F313" i="2"/>
  <c r="D313" i="2"/>
  <c r="K316" i="2"/>
  <c r="I316" i="2"/>
  <c r="G316" i="2"/>
  <c r="E316" i="2"/>
  <c r="K319" i="2"/>
  <c r="I319" i="2"/>
  <c r="G319" i="2"/>
  <c r="E319" i="2"/>
  <c r="C319" i="2"/>
  <c r="J318" i="2"/>
  <c r="H318" i="2"/>
  <c r="F318" i="2"/>
  <c r="D318" i="2"/>
  <c r="K321" i="2"/>
  <c r="I321" i="2"/>
  <c r="G321" i="2"/>
  <c r="E321" i="2"/>
  <c r="K324" i="2"/>
  <c r="I324" i="2"/>
  <c r="G324" i="2"/>
  <c r="E324" i="2"/>
  <c r="C324" i="2"/>
  <c r="J323" i="2"/>
  <c r="H323" i="2"/>
  <c r="F323" i="2"/>
  <c r="D323" i="2"/>
  <c r="K281" i="2"/>
  <c r="I281" i="2"/>
  <c r="G281" i="2"/>
  <c r="E281" i="2"/>
  <c r="C284" i="2"/>
  <c r="K286" i="2"/>
  <c r="I286" i="2"/>
  <c r="G286" i="2"/>
  <c r="E286" i="2"/>
  <c r="K291" i="2"/>
  <c r="I291" i="2"/>
  <c r="G291" i="2"/>
  <c r="E291" i="2"/>
  <c r="C296" i="2"/>
  <c r="J296" i="2"/>
  <c r="H296" i="2"/>
  <c r="F296" i="2"/>
  <c r="D296" i="2"/>
  <c r="C301" i="2"/>
  <c r="J301" i="2"/>
  <c r="H301" i="2"/>
  <c r="F301" i="2"/>
  <c r="D301" i="2"/>
  <c r="K306" i="2"/>
  <c r="I306" i="2"/>
  <c r="G306" i="2"/>
  <c r="E306" i="2"/>
  <c r="C311" i="2"/>
  <c r="J311" i="2"/>
  <c r="H311" i="2"/>
  <c r="F311" i="2"/>
  <c r="D311" i="2"/>
  <c r="C316" i="2"/>
  <c r="J316" i="2"/>
  <c r="H316" i="2"/>
  <c r="F316" i="2"/>
  <c r="D316" i="2"/>
  <c r="C321" i="2"/>
  <c r="J321" i="2"/>
  <c r="H321" i="2"/>
  <c r="F321" i="2"/>
  <c r="D321" i="2"/>
  <c r="M298" i="2" l="1"/>
  <c r="N298" i="2" s="1"/>
  <c r="M284" i="2"/>
  <c r="N284" i="2" s="1"/>
  <c r="M314" i="2"/>
  <c r="N314" i="2" s="1"/>
  <c r="M299" i="2"/>
  <c r="N299" i="2" s="1"/>
  <c r="M283" i="2"/>
  <c r="N283" i="2" s="1"/>
  <c r="M313" i="2"/>
  <c r="N313" i="2" s="1"/>
  <c r="M318" i="2"/>
  <c r="N318" i="2" s="1"/>
  <c r="M303" i="2"/>
  <c r="N303" i="2" s="1"/>
  <c r="M311" i="2"/>
  <c r="N311" i="2" s="1"/>
  <c r="M281" i="2"/>
  <c r="M323" i="2"/>
  <c r="N323" i="2" s="1"/>
  <c r="M324" i="2"/>
  <c r="N324" i="2" s="1"/>
  <c r="M309" i="2"/>
  <c r="N309" i="2" s="1"/>
  <c r="M294" i="2"/>
  <c r="N294" i="2" s="1"/>
  <c r="M301" i="2"/>
  <c r="N301" i="2" s="1"/>
  <c r="M304" i="2"/>
  <c r="N304" i="2" s="1"/>
  <c r="M293" i="2"/>
  <c r="N293" i="2" s="1"/>
  <c r="M321" i="2"/>
  <c r="N321" i="2" s="1"/>
  <c r="M296" i="2"/>
  <c r="N296" i="2" s="1"/>
  <c r="M319" i="2"/>
  <c r="N319" i="2" s="1"/>
  <c r="M308" i="2"/>
  <c r="N308" i="2" s="1"/>
  <c r="M286" i="2"/>
  <c r="N286" i="2" s="1"/>
  <c r="M316" i="2"/>
  <c r="N316" i="2" s="1"/>
  <c r="M291" i="2"/>
  <c r="N291" i="2" s="1"/>
  <c r="M289" i="2"/>
  <c r="N289" i="2" s="1"/>
  <c r="M306" i="2"/>
  <c r="N306" i="2" s="1"/>
  <c r="M288" i="2"/>
  <c r="N288" i="2" s="1"/>
  <c r="T916" i="11"/>
  <c r="U916" i="11" s="1"/>
  <c r="T915" i="11"/>
  <c r="U915" i="11" s="1"/>
  <c r="T914" i="11"/>
  <c r="U914" i="11" s="1"/>
  <c r="T913" i="11"/>
  <c r="U913" i="11" s="1"/>
  <c r="T912" i="11"/>
  <c r="U912" i="11" s="1"/>
  <c r="T911" i="11"/>
  <c r="U911" i="11" s="1"/>
  <c r="T910" i="11"/>
  <c r="U910" i="11" s="1"/>
  <c r="T909" i="11"/>
  <c r="U909" i="11" s="1"/>
  <c r="T908" i="11"/>
  <c r="U908" i="11" s="1"/>
  <c r="T907" i="11"/>
  <c r="U907" i="11" s="1"/>
  <c r="T906" i="11"/>
  <c r="U906" i="11" s="1"/>
  <c r="T905" i="11"/>
  <c r="U905" i="11" s="1"/>
  <c r="T904" i="11"/>
  <c r="U904" i="11" s="1"/>
  <c r="T903" i="11"/>
  <c r="U903" i="11" s="1"/>
  <c r="T902" i="11"/>
  <c r="U902" i="11" s="1"/>
  <c r="T901" i="11"/>
  <c r="U901" i="11" s="1"/>
  <c r="T900" i="11"/>
  <c r="U900" i="11" s="1"/>
  <c r="T899" i="11"/>
  <c r="U899" i="11" s="1"/>
  <c r="T898" i="11"/>
  <c r="U898" i="11" s="1"/>
  <c r="T897" i="11"/>
  <c r="U897" i="11" s="1"/>
  <c r="T896" i="11"/>
  <c r="U896" i="11" s="1"/>
  <c r="T895" i="11"/>
  <c r="U895" i="11" s="1"/>
  <c r="T894" i="11"/>
  <c r="U894" i="11" s="1"/>
  <c r="T893" i="11"/>
  <c r="U893" i="11" s="1"/>
  <c r="T892" i="11"/>
  <c r="U892" i="11" s="1"/>
  <c r="T891" i="11"/>
  <c r="U891" i="11" s="1"/>
  <c r="T890" i="11"/>
  <c r="U890" i="11" s="1"/>
  <c r="T889" i="11"/>
  <c r="U889" i="11" s="1"/>
  <c r="T888" i="11"/>
  <c r="U888" i="11" s="1"/>
  <c r="T887" i="11"/>
  <c r="U887" i="11" s="1"/>
  <c r="T886" i="11"/>
  <c r="U886" i="11" s="1"/>
  <c r="T885" i="11"/>
  <c r="U885" i="11" s="1"/>
  <c r="T884" i="11"/>
  <c r="U884" i="11" s="1"/>
  <c r="T883" i="11"/>
  <c r="U883" i="11" s="1"/>
  <c r="T882" i="11"/>
  <c r="U882" i="11" s="1"/>
  <c r="T881" i="11"/>
  <c r="U881" i="11" s="1"/>
  <c r="T880" i="11"/>
  <c r="U880" i="11" s="1"/>
  <c r="T879" i="11"/>
  <c r="U879" i="11" s="1"/>
  <c r="T878" i="11"/>
  <c r="U878" i="11" s="1"/>
  <c r="T877" i="11"/>
  <c r="U877" i="11" s="1"/>
  <c r="T876" i="11"/>
  <c r="U876" i="11" s="1"/>
  <c r="T875" i="11"/>
  <c r="U875" i="11" s="1"/>
  <c r="T874" i="11"/>
  <c r="U874" i="11" s="1"/>
  <c r="T873" i="11"/>
  <c r="U873" i="11" s="1"/>
  <c r="T872" i="11"/>
  <c r="U872" i="11" s="1"/>
  <c r="T871" i="11"/>
  <c r="U871" i="11" s="1"/>
  <c r="T870" i="11"/>
  <c r="U870" i="11" s="1"/>
  <c r="T869" i="11"/>
  <c r="U869" i="11" s="1"/>
  <c r="T868" i="11"/>
  <c r="U868" i="11" s="1"/>
  <c r="T867" i="11"/>
  <c r="U867" i="11" s="1"/>
  <c r="T866" i="11"/>
  <c r="U866" i="11" s="1"/>
  <c r="T865" i="11"/>
  <c r="U865" i="11" s="1"/>
  <c r="T864" i="11"/>
  <c r="U864" i="11" s="1"/>
  <c r="T863" i="11"/>
  <c r="U863" i="11" s="1"/>
  <c r="T862" i="11"/>
  <c r="U862" i="11" s="1"/>
  <c r="T861" i="11"/>
  <c r="U861" i="11" s="1"/>
  <c r="T860" i="11"/>
  <c r="U860" i="11" s="1"/>
  <c r="T859" i="11"/>
  <c r="U859" i="11" s="1"/>
  <c r="T858" i="11"/>
  <c r="U858" i="11" s="1"/>
  <c r="T857" i="11"/>
  <c r="U857" i="11" s="1"/>
  <c r="T856" i="11"/>
  <c r="U856" i="11" s="1"/>
  <c r="T855" i="11"/>
  <c r="U855" i="11" s="1"/>
  <c r="T854" i="11"/>
  <c r="U854" i="11" s="1"/>
  <c r="T853" i="11"/>
  <c r="U853" i="11" s="1"/>
  <c r="T852" i="11"/>
  <c r="U852" i="11" s="1"/>
  <c r="T851" i="11"/>
  <c r="U851" i="11" s="1"/>
  <c r="T850" i="11"/>
  <c r="U850" i="11" s="1"/>
  <c r="T849" i="11"/>
  <c r="U849" i="11" s="1"/>
  <c r="T848" i="11"/>
  <c r="U848" i="11" s="1"/>
  <c r="T847" i="11"/>
  <c r="U847" i="11" s="1"/>
  <c r="T846" i="11"/>
  <c r="U846" i="11" s="1"/>
  <c r="T845" i="11"/>
  <c r="U845" i="11" s="1"/>
  <c r="T844" i="11"/>
  <c r="U844" i="11" s="1"/>
  <c r="T843" i="11"/>
  <c r="U843" i="11" s="1"/>
  <c r="T842" i="11"/>
  <c r="U842" i="11" s="1"/>
  <c r="T841" i="11"/>
  <c r="U841" i="11" s="1"/>
  <c r="T840" i="11"/>
  <c r="U840" i="11" s="1"/>
  <c r="T839" i="11"/>
  <c r="U839" i="11" s="1"/>
  <c r="T838" i="11"/>
  <c r="U838" i="11" s="1"/>
  <c r="T837" i="11"/>
  <c r="U837" i="11" s="1"/>
  <c r="T836" i="11"/>
  <c r="U836" i="11" s="1"/>
  <c r="T835" i="11"/>
  <c r="U835" i="11" s="1"/>
  <c r="T834" i="11"/>
  <c r="U834" i="11" s="1"/>
  <c r="T833" i="11"/>
  <c r="U833" i="11" s="1"/>
  <c r="T832" i="11"/>
  <c r="U832" i="11" s="1"/>
  <c r="T831" i="11"/>
  <c r="U831" i="11" s="1"/>
  <c r="T830" i="11"/>
  <c r="U830" i="11" s="1"/>
  <c r="T829" i="11"/>
  <c r="U829" i="11" s="1"/>
  <c r="T828" i="11"/>
  <c r="U828" i="11" s="1"/>
  <c r="T827" i="11"/>
  <c r="U827" i="11" s="1"/>
  <c r="T826" i="11"/>
  <c r="U826" i="11" s="1"/>
  <c r="T825" i="11"/>
  <c r="U825" i="11" s="1"/>
  <c r="T824" i="11"/>
  <c r="U824" i="11" s="1"/>
  <c r="T823" i="11"/>
  <c r="U823" i="11" s="1"/>
  <c r="T822" i="11"/>
  <c r="U822" i="11" s="1"/>
  <c r="T821" i="11"/>
  <c r="U821" i="11" s="1"/>
  <c r="T820" i="11"/>
  <c r="U820" i="11" s="1"/>
  <c r="T819" i="11"/>
  <c r="U819" i="11" s="1"/>
  <c r="T818" i="11"/>
  <c r="U818" i="11" s="1"/>
  <c r="T817" i="11"/>
  <c r="U817" i="11" s="1"/>
  <c r="T816" i="11"/>
  <c r="U816" i="11" s="1"/>
  <c r="T815" i="11"/>
  <c r="U815" i="11" s="1"/>
  <c r="T814" i="11"/>
  <c r="U814" i="11" s="1"/>
  <c r="T813" i="11"/>
  <c r="U813" i="11" s="1"/>
  <c r="T812" i="11"/>
  <c r="U812" i="11" s="1"/>
  <c r="T811" i="11"/>
  <c r="U811" i="11" s="1"/>
  <c r="T810" i="11"/>
  <c r="U810" i="11" s="1"/>
  <c r="T809" i="11"/>
  <c r="U809" i="11" s="1"/>
  <c r="T808" i="11"/>
  <c r="U808" i="11" s="1"/>
  <c r="T807" i="11"/>
  <c r="U807" i="11" s="1"/>
  <c r="T806" i="11"/>
  <c r="U806" i="11" s="1"/>
  <c r="T805" i="11"/>
  <c r="U805" i="11" s="1"/>
  <c r="T804" i="11"/>
  <c r="U804" i="11" s="1"/>
  <c r="T803" i="11"/>
  <c r="U803" i="11" s="1"/>
  <c r="T802" i="11"/>
  <c r="U802" i="11" s="1"/>
  <c r="T801" i="11"/>
  <c r="U801" i="11" s="1"/>
  <c r="T800" i="11"/>
  <c r="U800" i="11" s="1"/>
  <c r="T799" i="11"/>
  <c r="U799" i="11" s="1"/>
  <c r="T798" i="11"/>
  <c r="U798" i="11" s="1"/>
  <c r="T797" i="11"/>
  <c r="U797" i="11" s="1"/>
  <c r="T796" i="11"/>
  <c r="U796" i="11" s="1"/>
  <c r="T795" i="11"/>
  <c r="U795" i="11" s="1"/>
  <c r="T794" i="11"/>
  <c r="U794" i="11" s="1"/>
  <c r="T793" i="11"/>
  <c r="U793" i="11" s="1"/>
  <c r="T792" i="11"/>
  <c r="U792" i="11" s="1"/>
  <c r="T791" i="11"/>
  <c r="U791" i="11" s="1"/>
  <c r="T790" i="11"/>
  <c r="U790" i="11" s="1"/>
  <c r="T789" i="11"/>
  <c r="U789" i="11" s="1"/>
  <c r="T788" i="11"/>
  <c r="U788" i="11" s="1"/>
  <c r="T787" i="11"/>
  <c r="U787" i="11" s="1"/>
  <c r="T786" i="11"/>
  <c r="U786" i="11" s="1"/>
  <c r="T785" i="11"/>
  <c r="U785" i="11" s="1"/>
  <c r="T784" i="11"/>
  <c r="U784" i="11" s="1"/>
  <c r="T783" i="11"/>
  <c r="U783" i="11" s="1"/>
  <c r="T782" i="11"/>
  <c r="U782" i="11" s="1"/>
  <c r="T781" i="11"/>
  <c r="U781" i="11" s="1"/>
  <c r="T780" i="11"/>
  <c r="U780" i="11" s="1"/>
  <c r="T779" i="11"/>
  <c r="U779" i="11" s="1"/>
  <c r="T778" i="11"/>
  <c r="U778" i="11" s="1"/>
  <c r="T777" i="11"/>
  <c r="U777" i="11" s="1"/>
  <c r="T776" i="11"/>
  <c r="U776" i="11" s="1"/>
  <c r="T775" i="11"/>
  <c r="U775" i="11" s="1"/>
  <c r="T774" i="11"/>
  <c r="U774" i="11" s="1"/>
  <c r="T773" i="11"/>
  <c r="U773" i="11" s="1"/>
  <c r="T772" i="11"/>
  <c r="U772" i="11" s="1"/>
  <c r="T771" i="11"/>
  <c r="U771" i="11" s="1"/>
  <c r="T770" i="11"/>
  <c r="U770" i="11" s="1"/>
  <c r="T769" i="11"/>
  <c r="U769" i="11" s="1"/>
  <c r="T768" i="11"/>
  <c r="U768" i="11" s="1"/>
  <c r="T767" i="11"/>
  <c r="U767" i="11" s="1"/>
  <c r="T766" i="11"/>
  <c r="U766" i="11" s="1"/>
  <c r="T765" i="11"/>
  <c r="U765" i="11" s="1"/>
  <c r="T764" i="11"/>
  <c r="U764" i="11" s="1"/>
  <c r="T763" i="11"/>
  <c r="U763" i="11" s="1"/>
  <c r="T762" i="11"/>
  <c r="U762" i="11" s="1"/>
  <c r="T761" i="11"/>
  <c r="U761" i="11" s="1"/>
  <c r="T760" i="11"/>
  <c r="U760" i="11" s="1"/>
  <c r="T759" i="11"/>
  <c r="U759" i="11" s="1"/>
  <c r="T758" i="11"/>
  <c r="U758" i="11" s="1"/>
  <c r="T757" i="11"/>
  <c r="U757" i="11" s="1"/>
  <c r="T756" i="11"/>
  <c r="U756" i="11" s="1"/>
  <c r="T755" i="11"/>
  <c r="U755" i="11" s="1"/>
  <c r="T754" i="11"/>
  <c r="U754" i="11" s="1"/>
  <c r="T753" i="11"/>
  <c r="U753" i="11" s="1"/>
  <c r="T752" i="11"/>
  <c r="U752" i="11" s="1"/>
  <c r="T751" i="11"/>
  <c r="U751" i="11" s="1"/>
  <c r="T750" i="11"/>
  <c r="U750" i="11" s="1"/>
  <c r="T749" i="11"/>
  <c r="U749" i="11" s="1"/>
  <c r="T748" i="11"/>
  <c r="U748" i="11" s="1"/>
  <c r="T747" i="11"/>
  <c r="U747" i="11" s="1"/>
  <c r="T746" i="11"/>
  <c r="U746" i="11" s="1"/>
  <c r="T745" i="11"/>
  <c r="U745" i="11" s="1"/>
  <c r="T744" i="11"/>
  <c r="U744" i="11" s="1"/>
  <c r="T743" i="11"/>
  <c r="U743" i="11" s="1"/>
  <c r="T742" i="11"/>
  <c r="U742" i="11" s="1"/>
  <c r="T741" i="11"/>
  <c r="U741" i="11" s="1"/>
  <c r="T740" i="11"/>
  <c r="U740" i="11" s="1"/>
  <c r="T739" i="11"/>
  <c r="U739" i="11" s="1"/>
  <c r="T738" i="11"/>
  <c r="U738" i="11" s="1"/>
  <c r="T737" i="11"/>
  <c r="U737" i="11" s="1"/>
  <c r="T736" i="11"/>
  <c r="U736" i="11" s="1"/>
  <c r="T735" i="11"/>
  <c r="U735" i="11" s="1"/>
  <c r="T734" i="11"/>
  <c r="U734" i="11" s="1"/>
  <c r="T733" i="11"/>
  <c r="U733" i="11" s="1"/>
  <c r="T732" i="11"/>
  <c r="U732" i="11" s="1"/>
  <c r="T731" i="11"/>
  <c r="U731" i="11" s="1"/>
  <c r="T730" i="11"/>
  <c r="U730" i="11" s="1"/>
  <c r="T729" i="11"/>
  <c r="U729" i="11" s="1"/>
  <c r="T728" i="11"/>
  <c r="U728" i="11" s="1"/>
  <c r="T727" i="11"/>
  <c r="U727" i="11" s="1"/>
  <c r="T726" i="11"/>
  <c r="U726" i="11" s="1"/>
  <c r="T725" i="11"/>
  <c r="U725" i="11" s="1"/>
  <c r="T724" i="11"/>
  <c r="U724" i="11" s="1"/>
  <c r="T723" i="11"/>
  <c r="U723" i="11" s="1"/>
  <c r="T722" i="11"/>
  <c r="U722" i="11" s="1"/>
  <c r="T721" i="11"/>
  <c r="U721" i="11" s="1"/>
  <c r="T720" i="11"/>
  <c r="U720" i="11" s="1"/>
  <c r="T719" i="11"/>
  <c r="U719" i="11" s="1"/>
  <c r="T718" i="11"/>
  <c r="U718" i="11" s="1"/>
  <c r="T717" i="11"/>
  <c r="U717" i="11" s="1"/>
  <c r="T716" i="11"/>
  <c r="U716" i="11" s="1"/>
  <c r="T715" i="11"/>
  <c r="U715" i="11" s="1"/>
  <c r="T714" i="11"/>
  <c r="U714" i="11" s="1"/>
  <c r="T713" i="11"/>
  <c r="U713" i="11" s="1"/>
  <c r="T712" i="11"/>
  <c r="U712" i="11" s="1"/>
  <c r="T711" i="11"/>
  <c r="U711" i="11" s="1"/>
  <c r="T710" i="11"/>
  <c r="U710" i="11" s="1"/>
  <c r="T709" i="11"/>
  <c r="U709" i="11" s="1"/>
  <c r="T708" i="11"/>
  <c r="U708" i="11" s="1"/>
  <c r="T707" i="11"/>
  <c r="U707" i="11" s="1"/>
  <c r="T706" i="11"/>
  <c r="U706" i="11" s="1"/>
  <c r="T705" i="11"/>
  <c r="U705" i="11" s="1"/>
  <c r="T704" i="11"/>
  <c r="U704" i="11" s="1"/>
  <c r="T703" i="11"/>
  <c r="U703" i="11" s="1"/>
  <c r="T702" i="11"/>
  <c r="U702" i="11" s="1"/>
  <c r="T701" i="11"/>
  <c r="U701" i="11" s="1"/>
  <c r="T700" i="11"/>
  <c r="U700" i="11" s="1"/>
  <c r="T699" i="11"/>
  <c r="U699" i="11" s="1"/>
  <c r="T698" i="11"/>
  <c r="U698" i="11" s="1"/>
  <c r="T697" i="11"/>
  <c r="U697" i="11" s="1"/>
  <c r="T696" i="11"/>
  <c r="U696" i="11" s="1"/>
  <c r="T695" i="11"/>
  <c r="U695" i="11" s="1"/>
  <c r="T694" i="11"/>
  <c r="U694" i="11" s="1"/>
  <c r="T693" i="11"/>
  <c r="U693" i="11" s="1"/>
  <c r="T692" i="11"/>
  <c r="U692" i="11" s="1"/>
  <c r="T691" i="11"/>
  <c r="U691" i="11" s="1"/>
  <c r="T690" i="11"/>
  <c r="U690" i="11" s="1"/>
  <c r="T689" i="11"/>
  <c r="U689" i="11" s="1"/>
  <c r="T688" i="11"/>
  <c r="U688" i="11" s="1"/>
  <c r="T687" i="11"/>
  <c r="U687" i="11" s="1"/>
  <c r="T686" i="11"/>
  <c r="U686" i="11" s="1"/>
  <c r="T685" i="11"/>
  <c r="U685" i="11" s="1"/>
  <c r="T684" i="11"/>
  <c r="U684" i="11" s="1"/>
  <c r="T683" i="11"/>
  <c r="U683" i="11" s="1"/>
  <c r="T682" i="11"/>
  <c r="U682" i="11" s="1"/>
  <c r="T681" i="11"/>
  <c r="U681" i="11" s="1"/>
  <c r="T680" i="11"/>
  <c r="U680" i="11" s="1"/>
  <c r="T679" i="11"/>
  <c r="U679" i="11" s="1"/>
  <c r="T678" i="11"/>
  <c r="U678" i="11" s="1"/>
  <c r="T677" i="11"/>
  <c r="U677" i="11" s="1"/>
  <c r="T676" i="11"/>
  <c r="U676" i="11" s="1"/>
  <c r="T675" i="11"/>
  <c r="U675" i="11" s="1"/>
  <c r="T674" i="11"/>
  <c r="U674" i="11" s="1"/>
  <c r="T673" i="11"/>
  <c r="U673" i="11" s="1"/>
  <c r="T672" i="11"/>
  <c r="U672" i="11" s="1"/>
  <c r="T671" i="11"/>
  <c r="U671" i="11" s="1"/>
  <c r="T670" i="11"/>
  <c r="U670" i="11" s="1"/>
  <c r="T669" i="11"/>
  <c r="U669" i="11" s="1"/>
  <c r="T668" i="11"/>
  <c r="U668" i="11" s="1"/>
  <c r="T667" i="11"/>
  <c r="U667" i="11" s="1"/>
  <c r="T666" i="11"/>
  <c r="U666" i="11" s="1"/>
  <c r="T665" i="11"/>
  <c r="U665" i="11" s="1"/>
  <c r="T664" i="11"/>
  <c r="U664" i="11" s="1"/>
  <c r="T663" i="11"/>
  <c r="U663" i="11" s="1"/>
  <c r="T662" i="11"/>
  <c r="U662" i="11" s="1"/>
  <c r="T661" i="11"/>
  <c r="U661" i="11" s="1"/>
  <c r="T660" i="11"/>
  <c r="U660" i="11" s="1"/>
  <c r="T659" i="11"/>
  <c r="U659" i="11" s="1"/>
  <c r="T658" i="11"/>
  <c r="U658" i="11" s="1"/>
  <c r="T657" i="11"/>
  <c r="U657" i="11" s="1"/>
  <c r="T656" i="11"/>
  <c r="U656" i="11" s="1"/>
  <c r="T655" i="11"/>
  <c r="U655" i="11" s="1"/>
  <c r="T654" i="11"/>
  <c r="U654" i="11" s="1"/>
  <c r="T653" i="11"/>
  <c r="U653" i="11" s="1"/>
  <c r="T652" i="11"/>
  <c r="U652" i="11" s="1"/>
  <c r="T651" i="11"/>
  <c r="U651" i="11" s="1"/>
  <c r="T650" i="11"/>
  <c r="U650" i="11" s="1"/>
  <c r="T649" i="11"/>
  <c r="U649" i="11" s="1"/>
  <c r="T648" i="11"/>
  <c r="U648" i="11" s="1"/>
  <c r="T647" i="11"/>
  <c r="U647" i="11" s="1"/>
  <c r="T646" i="11"/>
  <c r="U646" i="11" s="1"/>
  <c r="T645" i="11"/>
  <c r="U645" i="11" s="1"/>
  <c r="T644" i="11"/>
  <c r="U644" i="11" s="1"/>
  <c r="T643" i="11"/>
  <c r="U643" i="11" s="1"/>
  <c r="T642" i="11"/>
  <c r="U642" i="11" s="1"/>
  <c r="T641" i="11"/>
  <c r="U641" i="11" s="1"/>
  <c r="T640" i="11"/>
  <c r="U640" i="11" s="1"/>
  <c r="T639" i="11"/>
  <c r="U639" i="11" s="1"/>
  <c r="T638" i="11"/>
  <c r="U638" i="11" s="1"/>
  <c r="T637" i="11"/>
  <c r="U637" i="11" s="1"/>
  <c r="T636" i="11"/>
  <c r="U636" i="11" s="1"/>
  <c r="T635" i="11"/>
  <c r="U635" i="11" s="1"/>
  <c r="T634" i="11"/>
  <c r="U634" i="11" s="1"/>
  <c r="T633" i="11"/>
  <c r="U633" i="11" s="1"/>
  <c r="T632" i="11"/>
  <c r="U632" i="11" s="1"/>
  <c r="T631" i="11"/>
  <c r="U631" i="11" s="1"/>
  <c r="T630" i="11"/>
  <c r="U630" i="11" s="1"/>
  <c r="T629" i="11"/>
  <c r="U629" i="11" s="1"/>
  <c r="T628" i="11"/>
  <c r="U628" i="11" s="1"/>
  <c r="T627" i="11"/>
  <c r="U627" i="11" s="1"/>
  <c r="T626" i="11"/>
  <c r="U626" i="11" s="1"/>
  <c r="T625" i="11"/>
  <c r="U625" i="11" s="1"/>
  <c r="T624" i="11"/>
  <c r="U624" i="11" s="1"/>
  <c r="T623" i="11"/>
  <c r="U623" i="11" s="1"/>
  <c r="T622" i="11"/>
  <c r="U622" i="11" s="1"/>
  <c r="T621" i="11"/>
  <c r="U621" i="11" s="1"/>
  <c r="T620" i="11"/>
  <c r="U620" i="11" s="1"/>
  <c r="T619" i="11"/>
  <c r="U619" i="11" s="1"/>
  <c r="T618" i="11"/>
  <c r="U618" i="11" s="1"/>
  <c r="T617" i="11"/>
  <c r="U617" i="11" s="1"/>
  <c r="T616" i="11"/>
  <c r="U616" i="11" s="1"/>
  <c r="T615" i="11"/>
  <c r="U615" i="11" s="1"/>
  <c r="T614" i="11"/>
  <c r="U614" i="11" s="1"/>
  <c r="T613" i="11"/>
  <c r="U613" i="11" s="1"/>
  <c r="T612" i="11"/>
  <c r="U612" i="11" s="1"/>
  <c r="T611" i="11"/>
  <c r="U611" i="11" s="1"/>
  <c r="T610" i="11"/>
  <c r="U610" i="11" s="1"/>
  <c r="T609" i="11"/>
  <c r="U609" i="11" s="1"/>
  <c r="T608" i="11"/>
  <c r="U608" i="11" s="1"/>
  <c r="T607" i="11"/>
  <c r="U607" i="11" s="1"/>
  <c r="T606" i="11"/>
  <c r="U606" i="11" s="1"/>
  <c r="T605" i="11"/>
  <c r="U605" i="11" s="1"/>
  <c r="T604" i="11"/>
  <c r="U604" i="11" s="1"/>
  <c r="T603" i="11"/>
  <c r="U603" i="11" s="1"/>
  <c r="T602" i="11"/>
  <c r="U602" i="11" s="1"/>
  <c r="T601" i="11"/>
  <c r="U601" i="11" s="1"/>
  <c r="T600" i="11"/>
  <c r="U600" i="11" s="1"/>
  <c r="T599" i="11"/>
  <c r="U599" i="11" s="1"/>
  <c r="T598" i="11"/>
  <c r="U598" i="11" s="1"/>
  <c r="T597" i="11"/>
  <c r="U597" i="11" s="1"/>
  <c r="T596" i="11"/>
  <c r="U596" i="11" s="1"/>
  <c r="T595" i="11"/>
  <c r="U595" i="11" s="1"/>
  <c r="T594" i="11"/>
  <c r="U594" i="11" s="1"/>
  <c r="T593" i="11"/>
  <c r="U593" i="11" s="1"/>
  <c r="T592" i="11"/>
  <c r="U592" i="11" s="1"/>
  <c r="T591" i="11"/>
  <c r="U591" i="11" s="1"/>
  <c r="T590" i="11"/>
  <c r="U590" i="11" s="1"/>
  <c r="T589" i="11"/>
  <c r="U589" i="11" s="1"/>
  <c r="T588" i="11"/>
  <c r="U588" i="11" s="1"/>
  <c r="T587" i="11"/>
  <c r="U587" i="11" s="1"/>
  <c r="T586" i="11"/>
  <c r="U586" i="11" s="1"/>
  <c r="T585" i="11"/>
  <c r="U585" i="11" s="1"/>
  <c r="T584" i="11"/>
  <c r="U584" i="11" s="1"/>
  <c r="T583" i="11"/>
  <c r="U583" i="11" s="1"/>
  <c r="T582" i="11"/>
  <c r="U582" i="11" s="1"/>
  <c r="T581" i="11"/>
  <c r="U581" i="11" s="1"/>
  <c r="T580" i="11"/>
  <c r="U580" i="11" s="1"/>
  <c r="T579" i="11"/>
  <c r="U579" i="11" s="1"/>
  <c r="T578" i="11"/>
  <c r="U578" i="11" s="1"/>
  <c r="T577" i="11"/>
  <c r="U577" i="11" s="1"/>
  <c r="T576" i="11"/>
  <c r="U576" i="11" s="1"/>
  <c r="T575" i="11"/>
  <c r="U575" i="11" s="1"/>
  <c r="T574" i="11"/>
  <c r="U574" i="11" s="1"/>
  <c r="T573" i="11"/>
  <c r="U573" i="11" s="1"/>
  <c r="T572" i="11"/>
  <c r="U572" i="11" s="1"/>
  <c r="T571" i="11"/>
  <c r="U571" i="11" s="1"/>
  <c r="T570" i="11"/>
  <c r="U570" i="11" s="1"/>
  <c r="T569" i="11"/>
  <c r="U569" i="11" s="1"/>
  <c r="T568" i="11"/>
  <c r="U568" i="11" s="1"/>
  <c r="T567" i="11"/>
  <c r="U567" i="11" s="1"/>
  <c r="T566" i="11"/>
  <c r="U566" i="11" s="1"/>
  <c r="T565" i="11"/>
  <c r="U565" i="11" s="1"/>
  <c r="T564" i="11"/>
  <c r="U564" i="11" s="1"/>
  <c r="T563" i="11"/>
  <c r="U563" i="11" s="1"/>
  <c r="T562" i="11"/>
  <c r="U562" i="11" s="1"/>
  <c r="T561" i="11"/>
  <c r="U561" i="11" s="1"/>
  <c r="T560" i="11"/>
  <c r="U560" i="11" s="1"/>
  <c r="T559" i="11"/>
  <c r="U559" i="11" s="1"/>
  <c r="T558" i="11"/>
  <c r="U558" i="11" s="1"/>
  <c r="T557" i="11"/>
  <c r="U557" i="11" s="1"/>
  <c r="T556" i="11"/>
  <c r="U556" i="11" s="1"/>
  <c r="T555" i="11"/>
  <c r="U555" i="11" s="1"/>
  <c r="T554" i="11"/>
  <c r="U554" i="11" s="1"/>
  <c r="T553" i="11"/>
  <c r="U553" i="11" s="1"/>
  <c r="T552" i="11"/>
  <c r="U552" i="11" s="1"/>
  <c r="T551" i="11"/>
  <c r="U551" i="11" s="1"/>
  <c r="T550" i="11"/>
  <c r="U550" i="11" s="1"/>
  <c r="T549" i="11"/>
  <c r="U549" i="11" s="1"/>
  <c r="T548" i="11"/>
  <c r="U548" i="11" s="1"/>
  <c r="T547" i="11"/>
  <c r="U547" i="11" s="1"/>
  <c r="T546" i="11"/>
  <c r="U546" i="11" s="1"/>
  <c r="T545" i="11"/>
  <c r="U545" i="11" s="1"/>
  <c r="T544" i="11"/>
  <c r="U544" i="11" s="1"/>
  <c r="T543" i="11"/>
  <c r="U543" i="11" s="1"/>
  <c r="T542" i="11"/>
  <c r="U542" i="11" s="1"/>
  <c r="T541" i="11"/>
  <c r="U541" i="11" s="1"/>
  <c r="T540" i="11"/>
  <c r="U540" i="11" s="1"/>
  <c r="T539" i="11"/>
  <c r="U539" i="11" s="1"/>
  <c r="T538" i="11"/>
  <c r="U538" i="11" s="1"/>
  <c r="T537" i="11"/>
  <c r="U537" i="11" s="1"/>
  <c r="T536" i="11"/>
  <c r="U536" i="11" s="1"/>
  <c r="T535" i="11"/>
  <c r="U535" i="11" s="1"/>
  <c r="T534" i="11"/>
  <c r="U534" i="11" s="1"/>
  <c r="T533" i="11"/>
  <c r="U533" i="11" s="1"/>
  <c r="T532" i="11"/>
  <c r="U532" i="11" s="1"/>
  <c r="T531" i="11"/>
  <c r="U531" i="11" s="1"/>
  <c r="T530" i="11"/>
  <c r="U530" i="11" s="1"/>
  <c r="T529" i="11"/>
  <c r="U529" i="11" s="1"/>
  <c r="T528" i="11"/>
  <c r="U528" i="11" s="1"/>
  <c r="T527" i="11"/>
  <c r="U527" i="11" s="1"/>
  <c r="T526" i="11"/>
  <c r="U526" i="11" s="1"/>
  <c r="T525" i="11"/>
  <c r="U525" i="11" s="1"/>
  <c r="T524" i="11"/>
  <c r="U524" i="11" s="1"/>
  <c r="T523" i="11"/>
  <c r="U523" i="11" s="1"/>
  <c r="T522" i="11"/>
  <c r="U522" i="11" s="1"/>
  <c r="T521" i="11"/>
  <c r="U521" i="11" s="1"/>
  <c r="T520" i="11"/>
  <c r="U520" i="11" s="1"/>
  <c r="T519" i="11"/>
  <c r="U519" i="11" s="1"/>
  <c r="T518" i="11"/>
  <c r="U518" i="11" s="1"/>
  <c r="T517" i="11"/>
  <c r="U517" i="11" s="1"/>
  <c r="T516" i="11"/>
  <c r="U516" i="11" s="1"/>
  <c r="T515" i="11"/>
  <c r="U515" i="11" s="1"/>
  <c r="T514" i="11"/>
  <c r="U514" i="11" s="1"/>
  <c r="T513" i="11"/>
  <c r="U513" i="11" s="1"/>
  <c r="T512" i="11"/>
  <c r="U512" i="11" s="1"/>
  <c r="T511" i="11"/>
  <c r="U511" i="11" s="1"/>
  <c r="T510" i="11"/>
  <c r="U510" i="11" s="1"/>
  <c r="T509" i="11"/>
  <c r="U509" i="11" s="1"/>
  <c r="T508" i="11"/>
  <c r="U508" i="11" s="1"/>
  <c r="T507" i="11"/>
  <c r="U507" i="11" s="1"/>
  <c r="T506" i="11"/>
  <c r="U506" i="11" s="1"/>
  <c r="T505" i="11"/>
  <c r="U505" i="11" s="1"/>
  <c r="T504" i="11"/>
  <c r="U504" i="11" s="1"/>
  <c r="T503" i="11"/>
  <c r="U503" i="11" s="1"/>
  <c r="T502" i="11"/>
  <c r="U502" i="11" s="1"/>
  <c r="T501" i="11"/>
  <c r="U501" i="11" s="1"/>
  <c r="T500" i="11"/>
  <c r="U500" i="11" s="1"/>
  <c r="T499" i="11"/>
  <c r="U499" i="11" s="1"/>
  <c r="T498" i="11"/>
  <c r="U498" i="11" s="1"/>
  <c r="T497" i="11"/>
  <c r="U497" i="11" s="1"/>
  <c r="T496" i="11"/>
  <c r="U496" i="11" s="1"/>
  <c r="T495" i="11"/>
  <c r="U495" i="11" s="1"/>
  <c r="T494" i="11"/>
  <c r="U494" i="11" s="1"/>
  <c r="T493" i="11"/>
  <c r="U493" i="11" s="1"/>
  <c r="T492" i="11"/>
  <c r="U492" i="11" s="1"/>
  <c r="T491" i="11"/>
  <c r="U491" i="11" s="1"/>
  <c r="T490" i="11"/>
  <c r="U490" i="11" s="1"/>
  <c r="T489" i="11"/>
  <c r="U489" i="11" s="1"/>
  <c r="T488" i="11"/>
  <c r="U488" i="11" s="1"/>
  <c r="T487" i="11"/>
  <c r="U487" i="11" s="1"/>
  <c r="T486" i="11"/>
  <c r="U486" i="11" s="1"/>
  <c r="T485" i="11"/>
  <c r="U485" i="11" s="1"/>
  <c r="T484" i="11"/>
  <c r="U484" i="11" s="1"/>
  <c r="T483" i="11"/>
  <c r="U483" i="11" s="1"/>
  <c r="T482" i="11"/>
  <c r="U482" i="11" s="1"/>
  <c r="T481" i="11"/>
  <c r="U481" i="11" s="1"/>
  <c r="T480" i="11"/>
  <c r="U480" i="11" s="1"/>
  <c r="T479" i="11"/>
  <c r="U479" i="11" s="1"/>
  <c r="T478" i="11"/>
  <c r="U478" i="11" s="1"/>
  <c r="T477" i="11"/>
  <c r="U477" i="11" s="1"/>
  <c r="T476" i="11"/>
  <c r="U476" i="11" s="1"/>
  <c r="T475" i="11"/>
  <c r="U475" i="11" s="1"/>
  <c r="T474" i="11"/>
  <c r="U474" i="11" s="1"/>
  <c r="T473" i="11"/>
  <c r="U473" i="11" s="1"/>
  <c r="T472" i="11"/>
  <c r="U472" i="11" s="1"/>
  <c r="T471" i="11"/>
  <c r="U471" i="11" s="1"/>
  <c r="T470" i="11"/>
  <c r="U470" i="11" s="1"/>
  <c r="T469" i="11"/>
  <c r="U469" i="11" s="1"/>
  <c r="T468" i="11"/>
  <c r="U468" i="11" s="1"/>
  <c r="T467" i="11"/>
  <c r="U467" i="11" s="1"/>
  <c r="T466" i="11"/>
  <c r="U466" i="11" s="1"/>
  <c r="T465" i="11"/>
  <c r="U465" i="11" s="1"/>
  <c r="T464" i="11"/>
  <c r="U464" i="11" s="1"/>
  <c r="T463" i="11"/>
  <c r="U463" i="11" s="1"/>
  <c r="T462" i="11"/>
  <c r="U462" i="11" s="1"/>
  <c r="T461" i="11"/>
  <c r="U461" i="11" s="1"/>
  <c r="T460" i="11"/>
  <c r="U460" i="11" s="1"/>
  <c r="T459" i="11"/>
  <c r="U459" i="11" s="1"/>
  <c r="T458" i="11"/>
  <c r="U458" i="11" s="1"/>
  <c r="T457" i="11"/>
  <c r="U457" i="11" s="1"/>
  <c r="T456" i="11"/>
  <c r="U456" i="11" s="1"/>
  <c r="T455" i="11"/>
  <c r="U455" i="11" s="1"/>
  <c r="T454" i="11"/>
  <c r="U454" i="11" s="1"/>
  <c r="T453" i="11"/>
  <c r="U453" i="11" s="1"/>
  <c r="T452" i="11"/>
  <c r="U452" i="11" s="1"/>
  <c r="T451" i="11"/>
  <c r="U451" i="11" s="1"/>
  <c r="T450" i="11"/>
  <c r="U450" i="11" s="1"/>
  <c r="T449" i="11"/>
  <c r="U449" i="11" s="1"/>
  <c r="T448" i="11"/>
  <c r="U448" i="11" s="1"/>
  <c r="T447" i="11"/>
  <c r="U447" i="11" s="1"/>
  <c r="T446" i="11"/>
  <c r="U446" i="11" s="1"/>
  <c r="T445" i="11"/>
  <c r="U445" i="11" s="1"/>
  <c r="T444" i="11"/>
  <c r="U444" i="11" s="1"/>
  <c r="T443" i="11"/>
  <c r="U443" i="11" s="1"/>
  <c r="T442" i="11"/>
  <c r="U442" i="11" s="1"/>
  <c r="T441" i="11"/>
  <c r="U441" i="11" s="1"/>
  <c r="T440" i="11"/>
  <c r="U440" i="11" s="1"/>
  <c r="T439" i="11"/>
  <c r="U439" i="11" s="1"/>
  <c r="T438" i="11"/>
  <c r="U438" i="11" s="1"/>
  <c r="T437" i="11"/>
  <c r="U437" i="11" s="1"/>
  <c r="T436" i="11"/>
  <c r="U436" i="11" s="1"/>
  <c r="T435" i="11"/>
  <c r="U435" i="11" s="1"/>
  <c r="T434" i="11"/>
  <c r="U434" i="11" s="1"/>
  <c r="T433" i="11"/>
  <c r="U433" i="11" s="1"/>
  <c r="T432" i="11"/>
  <c r="U432" i="11" s="1"/>
  <c r="T431" i="11"/>
  <c r="U431" i="11" s="1"/>
  <c r="T430" i="11"/>
  <c r="U430" i="11" s="1"/>
  <c r="T429" i="11"/>
  <c r="U429" i="11" s="1"/>
  <c r="T428" i="11"/>
  <c r="U428" i="11" s="1"/>
  <c r="T427" i="11"/>
  <c r="U427" i="11" s="1"/>
  <c r="T426" i="11"/>
  <c r="U426" i="11" s="1"/>
  <c r="T425" i="11"/>
  <c r="U425" i="11" s="1"/>
  <c r="T424" i="11"/>
  <c r="U424" i="11" s="1"/>
  <c r="T423" i="11"/>
  <c r="U423" i="11" s="1"/>
  <c r="T422" i="11"/>
  <c r="U422" i="11" s="1"/>
  <c r="T421" i="11"/>
  <c r="U421" i="11" s="1"/>
  <c r="T420" i="11"/>
  <c r="U420" i="11" s="1"/>
  <c r="T419" i="11"/>
  <c r="U419" i="11" s="1"/>
  <c r="T418" i="11"/>
  <c r="U418" i="11" s="1"/>
  <c r="T417" i="11"/>
  <c r="U417" i="11" s="1"/>
  <c r="T416" i="11"/>
  <c r="U416" i="11" s="1"/>
  <c r="T415" i="11"/>
  <c r="U415" i="11" s="1"/>
  <c r="T414" i="11"/>
  <c r="U414" i="11" s="1"/>
  <c r="T413" i="11"/>
  <c r="U413" i="11" s="1"/>
  <c r="T412" i="11"/>
  <c r="U412" i="11" s="1"/>
  <c r="T411" i="11"/>
  <c r="U411" i="11" s="1"/>
  <c r="T410" i="11"/>
  <c r="U410" i="11" s="1"/>
  <c r="T409" i="11"/>
  <c r="U409" i="11" s="1"/>
  <c r="T408" i="11"/>
  <c r="U408" i="11" s="1"/>
  <c r="T407" i="11"/>
  <c r="U407" i="11" s="1"/>
  <c r="T406" i="11"/>
  <c r="U406" i="11" s="1"/>
  <c r="T405" i="11"/>
  <c r="U405" i="11" s="1"/>
  <c r="T404" i="11"/>
  <c r="U404" i="11" s="1"/>
  <c r="T403" i="11"/>
  <c r="U403" i="11" s="1"/>
  <c r="T402" i="11"/>
  <c r="U402" i="11" s="1"/>
  <c r="T401" i="11"/>
  <c r="U401" i="11" s="1"/>
  <c r="T400" i="11"/>
  <c r="U400" i="11" s="1"/>
  <c r="T399" i="11"/>
  <c r="U399" i="11" s="1"/>
  <c r="T398" i="11"/>
  <c r="U398" i="11" s="1"/>
  <c r="T397" i="11"/>
  <c r="U397" i="11" s="1"/>
  <c r="T396" i="11"/>
  <c r="U396" i="11" s="1"/>
  <c r="T395" i="11"/>
  <c r="U395" i="11" s="1"/>
  <c r="T394" i="11"/>
  <c r="U394" i="11" s="1"/>
  <c r="T393" i="11"/>
  <c r="U393" i="11" s="1"/>
  <c r="T392" i="11"/>
  <c r="U392" i="11" s="1"/>
  <c r="T391" i="11"/>
  <c r="U391" i="11" s="1"/>
  <c r="T390" i="11"/>
  <c r="U390" i="11" s="1"/>
  <c r="T389" i="11"/>
  <c r="U389" i="11" s="1"/>
  <c r="T388" i="11"/>
  <c r="U388" i="11" s="1"/>
  <c r="T387" i="11"/>
  <c r="U387" i="11" s="1"/>
  <c r="T386" i="11"/>
  <c r="U386" i="11" s="1"/>
  <c r="T385" i="11"/>
  <c r="U385" i="11" s="1"/>
  <c r="T384" i="11"/>
  <c r="U384" i="11" s="1"/>
  <c r="T383" i="11"/>
  <c r="U383" i="11" s="1"/>
  <c r="T382" i="11"/>
  <c r="U382" i="11" s="1"/>
  <c r="T381" i="11"/>
  <c r="U381" i="11" s="1"/>
  <c r="T380" i="11"/>
  <c r="U380" i="11" s="1"/>
  <c r="T379" i="11"/>
  <c r="U379" i="11" s="1"/>
  <c r="T378" i="11"/>
  <c r="U378" i="11" s="1"/>
  <c r="T377" i="11"/>
  <c r="U377" i="11" s="1"/>
  <c r="T376" i="11"/>
  <c r="U376" i="11" s="1"/>
  <c r="T375" i="11"/>
  <c r="U375" i="11" s="1"/>
  <c r="T374" i="11"/>
  <c r="U374" i="11" s="1"/>
  <c r="T373" i="11"/>
  <c r="U373" i="11" s="1"/>
  <c r="T372" i="11"/>
  <c r="U372" i="11" s="1"/>
  <c r="T371" i="11"/>
  <c r="U371" i="11" s="1"/>
  <c r="T370" i="11"/>
  <c r="U370" i="11" s="1"/>
  <c r="T369" i="11"/>
  <c r="U369" i="11" s="1"/>
  <c r="T368" i="11"/>
  <c r="U368" i="11" s="1"/>
  <c r="T367" i="11"/>
  <c r="U367" i="11" s="1"/>
  <c r="T366" i="11"/>
  <c r="U366" i="11" s="1"/>
  <c r="T365" i="11"/>
  <c r="U365" i="11" s="1"/>
  <c r="T364" i="11"/>
  <c r="U364" i="11" s="1"/>
  <c r="T363" i="11"/>
  <c r="U363" i="11" s="1"/>
  <c r="T362" i="11"/>
  <c r="U362" i="11" s="1"/>
  <c r="T361" i="11"/>
  <c r="U361" i="11" s="1"/>
  <c r="T360" i="11"/>
  <c r="U360" i="11" s="1"/>
  <c r="T359" i="11"/>
  <c r="U359" i="11" s="1"/>
  <c r="T358" i="11"/>
  <c r="U358" i="11" s="1"/>
  <c r="T357" i="11"/>
  <c r="U357" i="11" s="1"/>
  <c r="T356" i="11"/>
  <c r="U356" i="11" s="1"/>
  <c r="T355" i="11"/>
  <c r="U355" i="11" s="1"/>
  <c r="T354" i="11"/>
  <c r="U354" i="11" s="1"/>
  <c r="T353" i="11"/>
  <c r="U353" i="11" s="1"/>
  <c r="T352" i="11"/>
  <c r="U352" i="11" s="1"/>
  <c r="T351" i="11"/>
  <c r="U351" i="11" s="1"/>
  <c r="T350" i="11"/>
  <c r="U350" i="11" s="1"/>
  <c r="T349" i="11"/>
  <c r="U349" i="11" s="1"/>
  <c r="T348" i="11"/>
  <c r="U348" i="11" s="1"/>
  <c r="T347" i="11"/>
  <c r="U347" i="11" s="1"/>
  <c r="T346" i="11"/>
  <c r="U346" i="11" s="1"/>
  <c r="T345" i="11"/>
  <c r="U345" i="11" s="1"/>
  <c r="T344" i="11"/>
  <c r="U344" i="11" s="1"/>
  <c r="T343" i="11"/>
  <c r="U343" i="11" s="1"/>
  <c r="T342" i="11"/>
  <c r="U342" i="11" s="1"/>
  <c r="T341" i="11"/>
  <c r="U341" i="11" s="1"/>
  <c r="T340" i="11"/>
  <c r="U340" i="11" s="1"/>
  <c r="T339" i="11"/>
  <c r="U339" i="11" s="1"/>
  <c r="T338" i="11"/>
  <c r="U338" i="11" s="1"/>
  <c r="T337" i="11"/>
  <c r="U337" i="11" s="1"/>
  <c r="T336" i="11"/>
  <c r="U336" i="11" s="1"/>
  <c r="T335" i="11"/>
  <c r="U335" i="11" s="1"/>
  <c r="T334" i="11"/>
  <c r="U334" i="11" s="1"/>
  <c r="T333" i="11"/>
  <c r="U333" i="11" s="1"/>
  <c r="T332" i="11"/>
  <c r="U332" i="11" s="1"/>
  <c r="T331" i="11"/>
  <c r="U331" i="11" s="1"/>
  <c r="T330" i="11"/>
  <c r="U330" i="11" s="1"/>
  <c r="T329" i="11"/>
  <c r="U329" i="11" s="1"/>
  <c r="T328" i="11"/>
  <c r="U328" i="11" s="1"/>
  <c r="T327" i="11"/>
  <c r="U327" i="11" s="1"/>
  <c r="T326" i="11"/>
  <c r="U326" i="11" s="1"/>
  <c r="T325" i="11"/>
  <c r="U325" i="11" s="1"/>
  <c r="T324" i="11"/>
  <c r="U324" i="11" s="1"/>
  <c r="T323" i="11"/>
  <c r="U323" i="11" s="1"/>
  <c r="T322" i="11"/>
  <c r="U322" i="11" s="1"/>
  <c r="T321" i="11"/>
  <c r="U321" i="11" s="1"/>
  <c r="T320" i="11"/>
  <c r="U320" i="11" s="1"/>
  <c r="T319" i="11"/>
  <c r="U319" i="11" s="1"/>
  <c r="T318" i="11"/>
  <c r="U318" i="11" s="1"/>
  <c r="T317" i="11"/>
  <c r="U317" i="11" s="1"/>
  <c r="T316" i="11"/>
  <c r="U316" i="11" s="1"/>
  <c r="T315" i="11"/>
  <c r="U315" i="11" s="1"/>
  <c r="T314" i="11"/>
  <c r="U314" i="11" s="1"/>
  <c r="T313" i="11"/>
  <c r="U313" i="11" s="1"/>
  <c r="T312" i="11"/>
  <c r="U312" i="11" s="1"/>
  <c r="T311" i="11"/>
  <c r="U311" i="11" s="1"/>
  <c r="T310" i="11"/>
  <c r="U310" i="11" s="1"/>
  <c r="T309" i="11"/>
  <c r="U309" i="11" s="1"/>
  <c r="T308" i="11"/>
  <c r="U308" i="11" s="1"/>
  <c r="T307" i="11"/>
  <c r="U307" i="11" s="1"/>
  <c r="T306" i="11"/>
  <c r="U306" i="11" s="1"/>
  <c r="T305" i="11"/>
  <c r="U305" i="11" s="1"/>
  <c r="T304" i="11"/>
  <c r="U304" i="11" s="1"/>
  <c r="T303" i="11"/>
  <c r="U303" i="11" s="1"/>
  <c r="T302" i="11"/>
  <c r="U302" i="11" s="1"/>
  <c r="T301" i="11"/>
  <c r="U301" i="11" s="1"/>
  <c r="T300" i="11"/>
  <c r="U300" i="11" s="1"/>
  <c r="T299" i="11"/>
  <c r="U299" i="11" s="1"/>
  <c r="T298" i="11"/>
  <c r="U298" i="11" s="1"/>
  <c r="T297" i="11"/>
  <c r="U297" i="11" s="1"/>
  <c r="T296" i="11"/>
  <c r="U296" i="11" s="1"/>
  <c r="T295" i="11"/>
  <c r="U295" i="11" s="1"/>
  <c r="T294" i="11"/>
  <c r="U294" i="11" s="1"/>
  <c r="T293" i="11"/>
  <c r="U293" i="11" s="1"/>
  <c r="T292" i="11"/>
  <c r="U292" i="11" s="1"/>
  <c r="T291" i="11"/>
  <c r="U291" i="11" s="1"/>
  <c r="T290" i="11"/>
  <c r="U290" i="11" s="1"/>
  <c r="T289" i="11"/>
  <c r="U289" i="11" s="1"/>
  <c r="T288" i="11"/>
  <c r="U288" i="11" s="1"/>
  <c r="T287" i="11"/>
  <c r="U287" i="11" s="1"/>
  <c r="T286" i="11"/>
  <c r="U286" i="11" s="1"/>
  <c r="T285" i="11"/>
  <c r="U285" i="11" s="1"/>
  <c r="T284" i="11"/>
  <c r="U284" i="11" s="1"/>
  <c r="T283" i="11"/>
  <c r="U283" i="11" s="1"/>
  <c r="T282" i="11"/>
  <c r="U282" i="11" s="1"/>
  <c r="T281" i="11"/>
  <c r="U281" i="11" s="1"/>
  <c r="T280" i="11"/>
  <c r="U280" i="11" s="1"/>
  <c r="T279" i="11"/>
  <c r="U279" i="11" s="1"/>
  <c r="T278" i="11"/>
  <c r="U278" i="11" s="1"/>
  <c r="T277" i="11"/>
  <c r="U277" i="11" s="1"/>
  <c r="T276" i="11"/>
  <c r="U276" i="11" s="1"/>
  <c r="T275" i="11"/>
  <c r="U275" i="11" s="1"/>
  <c r="T274" i="11"/>
  <c r="U274" i="11" s="1"/>
  <c r="T273" i="11"/>
  <c r="U273" i="11" s="1"/>
  <c r="T272" i="11"/>
  <c r="U272" i="11" s="1"/>
  <c r="T271" i="11"/>
  <c r="U271" i="11" s="1"/>
  <c r="T270" i="11"/>
  <c r="U270" i="11" s="1"/>
  <c r="T269" i="11"/>
  <c r="U269" i="11" s="1"/>
  <c r="T268" i="11"/>
  <c r="U268" i="11" s="1"/>
  <c r="T267" i="11"/>
  <c r="U267" i="11" s="1"/>
  <c r="T266" i="11"/>
  <c r="U266" i="11" s="1"/>
  <c r="T265" i="11"/>
  <c r="U265" i="11" s="1"/>
  <c r="T264" i="11"/>
  <c r="U264" i="11" s="1"/>
  <c r="T263" i="11"/>
  <c r="U263" i="11" s="1"/>
  <c r="T262" i="11"/>
  <c r="U262" i="11" s="1"/>
  <c r="T261" i="11"/>
  <c r="U261" i="11" s="1"/>
  <c r="T260" i="11"/>
  <c r="U260" i="11" s="1"/>
  <c r="T259" i="11"/>
  <c r="U259" i="11" s="1"/>
  <c r="T258" i="11"/>
  <c r="U258" i="11" s="1"/>
  <c r="T257" i="11"/>
  <c r="U257" i="11" s="1"/>
  <c r="T256" i="11"/>
  <c r="U256" i="11" s="1"/>
  <c r="T255" i="11"/>
  <c r="U255" i="11" s="1"/>
  <c r="T254" i="11"/>
  <c r="U254" i="11" s="1"/>
  <c r="T253" i="11"/>
  <c r="U253" i="11" s="1"/>
  <c r="T252" i="11"/>
  <c r="U252" i="11" s="1"/>
  <c r="T251" i="11"/>
  <c r="U251" i="11" s="1"/>
  <c r="T250" i="11"/>
  <c r="U250" i="11" s="1"/>
  <c r="T249" i="11"/>
  <c r="U249" i="11" s="1"/>
  <c r="T248" i="11"/>
  <c r="U248" i="11" s="1"/>
  <c r="T247" i="11"/>
  <c r="U247" i="11" s="1"/>
  <c r="T246" i="11"/>
  <c r="U246" i="11" s="1"/>
  <c r="T245" i="11"/>
  <c r="U245" i="11" s="1"/>
  <c r="T244" i="11"/>
  <c r="U244" i="11" s="1"/>
  <c r="T243" i="11"/>
  <c r="U243" i="11" s="1"/>
  <c r="T242" i="11"/>
  <c r="U242" i="11" s="1"/>
  <c r="T241" i="11"/>
  <c r="U241" i="11" s="1"/>
  <c r="T240" i="11"/>
  <c r="U240" i="11" s="1"/>
  <c r="T239" i="11"/>
  <c r="U239" i="11" s="1"/>
  <c r="T238" i="11"/>
  <c r="U238" i="11" s="1"/>
  <c r="T237" i="11"/>
  <c r="U237" i="11" s="1"/>
  <c r="T236" i="11"/>
  <c r="U236" i="11" s="1"/>
  <c r="T235" i="11"/>
  <c r="U235" i="11" s="1"/>
  <c r="T234" i="11"/>
  <c r="U234" i="11" s="1"/>
  <c r="T233" i="11"/>
  <c r="U233" i="11" s="1"/>
  <c r="T232" i="11"/>
  <c r="U232" i="11" s="1"/>
  <c r="T231" i="11"/>
  <c r="U231" i="11" s="1"/>
  <c r="T230" i="11"/>
  <c r="U230" i="11" s="1"/>
  <c r="T229" i="11"/>
  <c r="U229" i="11" s="1"/>
  <c r="T228" i="11"/>
  <c r="U228" i="11" s="1"/>
  <c r="T227" i="11"/>
  <c r="U227" i="11" s="1"/>
  <c r="T226" i="11"/>
  <c r="U226" i="11" s="1"/>
  <c r="T225" i="11"/>
  <c r="U225" i="11" s="1"/>
  <c r="T224" i="11"/>
  <c r="U224" i="11" s="1"/>
  <c r="T223" i="11"/>
  <c r="U223" i="11" s="1"/>
  <c r="T222" i="11"/>
  <c r="U222" i="11" s="1"/>
  <c r="T221" i="11"/>
  <c r="U221" i="11" s="1"/>
  <c r="T220" i="11"/>
  <c r="U220" i="11" s="1"/>
  <c r="T219" i="11"/>
  <c r="U219" i="11" s="1"/>
  <c r="T218" i="11"/>
  <c r="U218" i="11" s="1"/>
  <c r="T217" i="11"/>
  <c r="U217" i="11" s="1"/>
  <c r="T216" i="11"/>
  <c r="U216" i="11" s="1"/>
  <c r="T215" i="11"/>
  <c r="U215" i="11" s="1"/>
  <c r="T214" i="11"/>
  <c r="U214" i="11" s="1"/>
  <c r="T213" i="11"/>
  <c r="U213" i="11" s="1"/>
  <c r="T212" i="11"/>
  <c r="U212" i="11" s="1"/>
  <c r="T211" i="11"/>
  <c r="U211" i="11" s="1"/>
  <c r="T210" i="11"/>
  <c r="U210" i="11" s="1"/>
  <c r="T209" i="11"/>
  <c r="U209" i="11" s="1"/>
  <c r="T208" i="11"/>
  <c r="U208" i="11" s="1"/>
  <c r="T207" i="11"/>
  <c r="U207" i="11" s="1"/>
  <c r="T206" i="11"/>
  <c r="U206" i="11" s="1"/>
  <c r="T205" i="11"/>
  <c r="U205" i="11" s="1"/>
  <c r="T204" i="11"/>
  <c r="U204" i="11" s="1"/>
  <c r="T203" i="11"/>
  <c r="U203" i="11" s="1"/>
  <c r="T202" i="11"/>
  <c r="U202" i="11" s="1"/>
  <c r="T201" i="11"/>
  <c r="U201" i="11" s="1"/>
  <c r="T200" i="11"/>
  <c r="U200" i="11" s="1"/>
  <c r="T199" i="11"/>
  <c r="U199" i="11" s="1"/>
  <c r="T198" i="11"/>
  <c r="U198" i="11" s="1"/>
  <c r="T197" i="11"/>
  <c r="U197" i="11" s="1"/>
  <c r="T196" i="11"/>
  <c r="U196" i="11" s="1"/>
  <c r="T195" i="11"/>
  <c r="U195" i="11" s="1"/>
  <c r="T194" i="11"/>
  <c r="U194" i="11" s="1"/>
  <c r="T193" i="11"/>
  <c r="U193" i="11" s="1"/>
  <c r="T192" i="11"/>
  <c r="U192" i="11" s="1"/>
  <c r="T191" i="11"/>
  <c r="U191" i="11" s="1"/>
  <c r="T190" i="11"/>
  <c r="U190" i="11" s="1"/>
  <c r="T189" i="11"/>
  <c r="U189" i="11" s="1"/>
  <c r="T188" i="11"/>
  <c r="U188" i="11" s="1"/>
  <c r="T187" i="11"/>
  <c r="U187" i="11" s="1"/>
  <c r="T186" i="11"/>
  <c r="U186" i="11" s="1"/>
  <c r="T185" i="11"/>
  <c r="U185" i="11" s="1"/>
  <c r="T184" i="11"/>
  <c r="U184" i="11" s="1"/>
  <c r="T183" i="11"/>
  <c r="U183" i="11" s="1"/>
  <c r="T182" i="11"/>
  <c r="U182" i="11" s="1"/>
  <c r="T181" i="11"/>
  <c r="U181" i="11" s="1"/>
  <c r="T180" i="11"/>
  <c r="U180" i="11" s="1"/>
  <c r="T179" i="11"/>
  <c r="U179" i="11" s="1"/>
  <c r="T178" i="11"/>
  <c r="U178" i="11" s="1"/>
  <c r="T177" i="11"/>
  <c r="U177" i="11" s="1"/>
  <c r="T176" i="11"/>
  <c r="U176" i="11" s="1"/>
  <c r="T175" i="11"/>
  <c r="U175" i="11" s="1"/>
  <c r="T174" i="11"/>
  <c r="U174" i="11" s="1"/>
  <c r="T173" i="11"/>
  <c r="U173" i="11" s="1"/>
  <c r="T172" i="11"/>
  <c r="U172" i="11" s="1"/>
  <c r="T171" i="11"/>
  <c r="U171" i="11" s="1"/>
  <c r="T170" i="11"/>
  <c r="U170" i="11" s="1"/>
  <c r="T169" i="11"/>
  <c r="U169" i="11" s="1"/>
  <c r="T168" i="11"/>
  <c r="U168" i="11" s="1"/>
  <c r="T167" i="11"/>
  <c r="U167" i="11" s="1"/>
  <c r="T166" i="11"/>
  <c r="U166" i="11" s="1"/>
  <c r="T165" i="11"/>
  <c r="U165" i="11" s="1"/>
  <c r="T164" i="11"/>
  <c r="U164" i="11" s="1"/>
  <c r="T163" i="11"/>
  <c r="U163" i="11" s="1"/>
  <c r="T162" i="11"/>
  <c r="U162" i="11" s="1"/>
  <c r="T161" i="11"/>
  <c r="U161" i="11" s="1"/>
  <c r="T160" i="11"/>
  <c r="U160" i="11" s="1"/>
  <c r="T159" i="11"/>
  <c r="U159" i="11" s="1"/>
  <c r="T158" i="11"/>
  <c r="U158" i="11" s="1"/>
  <c r="T157" i="11"/>
  <c r="U157" i="11" s="1"/>
  <c r="T156" i="11"/>
  <c r="U156" i="11" s="1"/>
  <c r="T155" i="11"/>
  <c r="U155" i="11" s="1"/>
  <c r="T154" i="11"/>
  <c r="U154" i="11" s="1"/>
  <c r="T153" i="11"/>
  <c r="U153" i="11" s="1"/>
  <c r="T152" i="11"/>
  <c r="U152" i="11" s="1"/>
  <c r="T151" i="11"/>
  <c r="U151" i="11" s="1"/>
  <c r="T150" i="11"/>
  <c r="U150" i="11" s="1"/>
  <c r="T149" i="11"/>
  <c r="U149" i="11" s="1"/>
  <c r="T148" i="11"/>
  <c r="U148" i="11" s="1"/>
  <c r="T147" i="11"/>
  <c r="U147" i="11" s="1"/>
  <c r="T146" i="11"/>
  <c r="U146" i="11" s="1"/>
  <c r="T145" i="11"/>
  <c r="U145" i="11" s="1"/>
  <c r="T144" i="11"/>
  <c r="U144" i="11" s="1"/>
  <c r="T143" i="11"/>
  <c r="U143" i="11" s="1"/>
  <c r="T142" i="11"/>
  <c r="U142" i="11" s="1"/>
  <c r="T141" i="11"/>
  <c r="U141" i="11" s="1"/>
  <c r="T140" i="11"/>
  <c r="U140" i="11" s="1"/>
  <c r="T139" i="11"/>
  <c r="U139" i="11" s="1"/>
  <c r="T138" i="11"/>
  <c r="U138" i="11" s="1"/>
  <c r="T137" i="11"/>
  <c r="U137" i="11" s="1"/>
  <c r="T136" i="11"/>
  <c r="U136" i="11" s="1"/>
  <c r="T135" i="11"/>
  <c r="U135" i="11" s="1"/>
  <c r="T134" i="11"/>
  <c r="U134" i="11" s="1"/>
  <c r="T133" i="11"/>
  <c r="U133" i="11" s="1"/>
  <c r="T132" i="11"/>
  <c r="U132" i="11" s="1"/>
  <c r="T131" i="11"/>
  <c r="U131" i="11" s="1"/>
  <c r="T130" i="11"/>
  <c r="U130" i="11" s="1"/>
  <c r="T129" i="11"/>
  <c r="U129" i="11" s="1"/>
  <c r="T128" i="11"/>
  <c r="U128" i="11" s="1"/>
  <c r="T127" i="11"/>
  <c r="U127" i="11" s="1"/>
  <c r="T126" i="11"/>
  <c r="U126" i="11" s="1"/>
  <c r="T125" i="11"/>
  <c r="U125" i="11" s="1"/>
  <c r="T124" i="11"/>
  <c r="U124" i="11" s="1"/>
  <c r="T123" i="11"/>
  <c r="U123" i="11" s="1"/>
  <c r="T122" i="11"/>
  <c r="U122" i="11" s="1"/>
  <c r="T121" i="11"/>
  <c r="U121" i="11" s="1"/>
  <c r="T120" i="11"/>
  <c r="U120" i="11" s="1"/>
  <c r="T119" i="11"/>
  <c r="U119" i="11" s="1"/>
  <c r="T118" i="11"/>
  <c r="U118" i="11" s="1"/>
  <c r="T117" i="11"/>
  <c r="U117" i="11" s="1"/>
  <c r="T116" i="11"/>
  <c r="U116" i="11" s="1"/>
  <c r="T115" i="11"/>
  <c r="U115" i="11" s="1"/>
  <c r="T114" i="11"/>
  <c r="U114" i="11" s="1"/>
  <c r="T113" i="11"/>
  <c r="U113" i="11" s="1"/>
  <c r="T112" i="11"/>
  <c r="U112" i="11" s="1"/>
  <c r="T111" i="11"/>
  <c r="U111" i="11" s="1"/>
  <c r="T110" i="11"/>
  <c r="U110" i="11" s="1"/>
  <c r="T109" i="11"/>
  <c r="U109" i="11" s="1"/>
  <c r="T108" i="11"/>
  <c r="U108" i="11" s="1"/>
  <c r="T107" i="11"/>
  <c r="U107" i="11" s="1"/>
  <c r="T106" i="11"/>
  <c r="U106" i="11" s="1"/>
  <c r="T105" i="11"/>
  <c r="U105" i="11" s="1"/>
  <c r="T104" i="11"/>
  <c r="U104" i="11" s="1"/>
  <c r="T103" i="11"/>
  <c r="U103" i="11" s="1"/>
  <c r="T102" i="11"/>
  <c r="U102" i="11" s="1"/>
  <c r="T101" i="11"/>
  <c r="U101" i="11" s="1"/>
  <c r="T100" i="11"/>
  <c r="U100" i="11" s="1"/>
  <c r="T99" i="11"/>
  <c r="U99" i="11" s="1"/>
  <c r="T98" i="11"/>
  <c r="U98" i="11" s="1"/>
  <c r="T97" i="11"/>
  <c r="U97" i="11" s="1"/>
  <c r="T96" i="11"/>
  <c r="U96" i="11" s="1"/>
  <c r="T95" i="11"/>
  <c r="U95" i="11" s="1"/>
  <c r="T94" i="11"/>
  <c r="U94" i="11" s="1"/>
  <c r="T93" i="11"/>
  <c r="U93" i="11" s="1"/>
  <c r="T92" i="11"/>
  <c r="U92" i="11" s="1"/>
  <c r="T91" i="11"/>
  <c r="U91" i="11" s="1"/>
  <c r="T90" i="11"/>
  <c r="U90" i="11" s="1"/>
  <c r="T89" i="11"/>
  <c r="U89" i="11" s="1"/>
  <c r="T88" i="11"/>
  <c r="U88" i="11" s="1"/>
  <c r="T87" i="11"/>
  <c r="U87" i="11" s="1"/>
  <c r="T86" i="11"/>
  <c r="U86" i="11" s="1"/>
  <c r="T85" i="11"/>
  <c r="U85" i="11" s="1"/>
  <c r="T84" i="11"/>
  <c r="U84" i="11" s="1"/>
  <c r="T83" i="11"/>
  <c r="U83" i="11" s="1"/>
  <c r="T82" i="11"/>
  <c r="U82" i="11" s="1"/>
  <c r="T81" i="11"/>
  <c r="U81" i="11" s="1"/>
  <c r="T80" i="11"/>
  <c r="U80" i="11" s="1"/>
  <c r="T79" i="11"/>
  <c r="U79" i="11" s="1"/>
  <c r="T78" i="11"/>
  <c r="U78" i="11" s="1"/>
  <c r="T77" i="11"/>
  <c r="U77" i="11" s="1"/>
  <c r="T76" i="11"/>
  <c r="U76" i="11" s="1"/>
  <c r="T75" i="11"/>
  <c r="U75" i="11" s="1"/>
  <c r="T74" i="11"/>
  <c r="U74" i="11" s="1"/>
  <c r="T73" i="11"/>
  <c r="U73" i="11" s="1"/>
  <c r="T72" i="11"/>
  <c r="U72" i="11" s="1"/>
  <c r="T71" i="11"/>
  <c r="U71" i="11" s="1"/>
  <c r="T70" i="11"/>
  <c r="U70" i="11" s="1"/>
  <c r="T69" i="11"/>
  <c r="U69" i="11" s="1"/>
  <c r="T68" i="11"/>
  <c r="U68" i="11" s="1"/>
  <c r="T67" i="11"/>
  <c r="U67" i="11" s="1"/>
  <c r="T66" i="11"/>
  <c r="U66" i="11" s="1"/>
  <c r="T65" i="11"/>
  <c r="U65" i="11" s="1"/>
  <c r="T64" i="11"/>
  <c r="U64" i="11" s="1"/>
  <c r="T63" i="11"/>
  <c r="U63" i="11" s="1"/>
  <c r="T62" i="11"/>
  <c r="U62" i="11" s="1"/>
  <c r="T61" i="11"/>
  <c r="U61" i="11" s="1"/>
  <c r="T60" i="11"/>
  <c r="U60" i="11" s="1"/>
  <c r="T59" i="11"/>
  <c r="U59" i="11" s="1"/>
  <c r="T58" i="11"/>
  <c r="U58" i="11" s="1"/>
  <c r="T57" i="11"/>
  <c r="U57" i="11" s="1"/>
  <c r="T56" i="11"/>
  <c r="U56" i="11" s="1"/>
  <c r="T55" i="11"/>
  <c r="U55" i="11" s="1"/>
  <c r="T54" i="11"/>
  <c r="U54" i="11" s="1"/>
  <c r="T53" i="11"/>
  <c r="U53" i="11" s="1"/>
  <c r="T52" i="11"/>
  <c r="U52" i="11" s="1"/>
  <c r="T51" i="11"/>
  <c r="U51" i="11" s="1"/>
  <c r="T50" i="11"/>
  <c r="U50" i="11" s="1"/>
  <c r="T49" i="11"/>
  <c r="U49" i="11" s="1"/>
  <c r="T48" i="11"/>
  <c r="U48" i="11" s="1"/>
  <c r="T47" i="11"/>
  <c r="U47" i="11" s="1"/>
  <c r="T46" i="11"/>
  <c r="U46" i="11" s="1"/>
  <c r="T45" i="11"/>
  <c r="U45" i="11" s="1"/>
  <c r="T44" i="11"/>
  <c r="U44" i="11" s="1"/>
  <c r="T43" i="11"/>
  <c r="U43" i="11" s="1"/>
  <c r="T42" i="11"/>
  <c r="U42" i="11" s="1"/>
  <c r="T41" i="11"/>
  <c r="U41" i="11" s="1"/>
  <c r="T40" i="11"/>
  <c r="U40" i="11" s="1"/>
  <c r="T39" i="11"/>
  <c r="U39" i="11" s="1"/>
  <c r="T38" i="11"/>
  <c r="U38" i="11" s="1"/>
  <c r="T37" i="11"/>
  <c r="U37" i="11" s="1"/>
  <c r="T36" i="11"/>
  <c r="U36" i="11" s="1"/>
  <c r="T35" i="11"/>
  <c r="U35" i="11" s="1"/>
  <c r="T34" i="11"/>
  <c r="U34" i="11" s="1"/>
  <c r="T33" i="11"/>
  <c r="U33" i="11" s="1"/>
  <c r="T32" i="11"/>
  <c r="U32" i="11" s="1"/>
  <c r="T31" i="11"/>
  <c r="U31" i="11" s="1"/>
  <c r="T30" i="11"/>
  <c r="U30" i="11" s="1"/>
  <c r="T29" i="11"/>
  <c r="U29" i="11" s="1"/>
  <c r="T28" i="11"/>
  <c r="U28" i="11" s="1"/>
  <c r="T27" i="11"/>
  <c r="U27" i="11" s="1"/>
  <c r="T26" i="11"/>
  <c r="U26" i="11" s="1"/>
  <c r="T25" i="11"/>
  <c r="U25" i="11" s="1"/>
  <c r="T24" i="11"/>
  <c r="U24" i="11" s="1"/>
  <c r="T23" i="11"/>
  <c r="U23" i="11" s="1"/>
  <c r="T22" i="11"/>
  <c r="U22" i="11" s="1"/>
  <c r="T21" i="11"/>
  <c r="U21" i="11" s="1"/>
  <c r="T20" i="11"/>
  <c r="U20" i="11" s="1"/>
  <c r="T19" i="11"/>
  <c r="U19" i="11" s="1"/>
  <c r="T18" i="11"/>
  <c r="U18" i="11" s="1"/>
  <c r="T17" i="11"/>
  <c r="U17" i="11" s="1"/>
  <c r="T16" i="11"/>
  <c r="U16" i="11" s="1"/>
  <c r="T15" i="11"/>
  <c r="U15" i="11" s="1"/>
  <c r="T14" i="11"/>
  <c r="U14" i="11" s="1"/>
  <c r="T13" i="11"/>
  <c r="U13" i="11" s="1"/>
  <c r="T12" i="11"/>
  <c r="U12" i="11" s="1"/>
  <c r="T11" i="11"/>
  <c r="U11" i="11" s="1"/>
  <c r="T10" i="11"/>
  <c r="U10" i="11" s="1"/>
  <c r="T9" i="11"/>
  <c r="U9" i="11" s="1"/>
  <c r="T8" i="11"/>
  <c r="U8" i="11" s="1"/>
  <c r="T7" i="11"/>
  <c r="U7" i="11" s="1"/>
  <c r="T6" i="11"/>
  <c r="U6" i="11" s="1"/>
  <c r="T5" i="11"/>
  <c r="U5" i="11" s="1"/>
  <c r="T4" i="11"/>
  <c r="U4" i="11" s="1"/>
  <c r="T3" i="11"/>
  <c r="U3" i="11" s="1"/>
  <c r="T2" i="11"/>
  <c r="U2" i="11" s="1"/>
  <c r="D74" i="2" l="1"/>
  <c r="C89" i="2"/>
  <c r="C88" i="2"/>
  <c r="C94" i="2"/>
  <c r="C97" i="2" s="1"/>
  <c r="D128" i="2"/>
  <c r="D126" i="2"/>
  <c r="C128" i="2"/>
  <c r="C134" i="2" s="1"/>
  <c r="C126" i="2"/>
  <c r="C132" i="2" s="1"/>
  <c r="D156" i="2"/>
  <c r="D157" i="2"/>
  <c r="C157" i="2"/>
  <c r="C162" i="2" s="1"/>
  <c r="C156" i="2"/>
  <c r="C161" i="2" s="1"/>
  <c r="D212" i="2"/>
  <c r="D211" i="2"/>
  <c r="C212" i="2"/>
  <c r="C211" i="2"/>
  <c r="D184" i="2"/>
  <c r="D183" i="2"/>
  <c r="C184" i="2"/>
  <c r="C189" i="2" s="1"/>
  <c r="C183" i="2"/>
  <c r="C188" i="2" s="1"/>
  <c r="D75" i="2"/>
  <c r="D129" i="2" l="1"/>
  <c r="D213" i="2"/>
  <c r="C129" i="2"/>
  <c r="C213" i="2"/>
  <c r="C216" i="2" s="1"/>
  <c r="C144" i="2"/>
  <c r="D144" i="2"/>
  <c r="D143" i="2"/>
  <c r="C143" i="2"/>
  <c r="C150" i="2"/>
  <c r="C151" i="2"/>
  <c r="C120" i="2"/>
  <c r="C121" i="2"/>
  <c r="C158" i="2"/>
  <c r="D158" i="2"/>
  <c r="C106" i="2"/>
  <c r="C107" i="2"/>
  <c r="D185" i="2"/>
  <c r="C178" i="2"/>
  <c r="C177" i="2"/>
  <c r="C171" i="2"/>
  <c r="C170" i="2"/>
  <c r="C185" i="2"/>
  <c r="C198" i="2" l="1"/>
  <c r="C199" i="2"/>
  <c r="C217" i="2"/>
  <c r="C205" i="2" l="1"/>
  <c r="C206" i="2"/>
  <c r="N281"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VM LUS 2" type="6" refreshedVersion="5" background="1" saveData="1">
    <textPr codePage="65001" sourceFile="F:\Documents\Academics\Kerala Agriculture\DES Data Collection\Raw Data\TVM LUS 2.txt" delimited="0">
      <textFields count="14">
        <textField/>
        <textField position="8"/>
        <textField position="18"/>
        <textField position="26"/>
        <textField position="34"/>
        <textField position="44"/>
        <textField position="47"/>
        <textField position="55"/>
        <textField position="66"/>
        <textField position="74"/>
        <textField position="81"/>
        <textField position="92"/>
        <textField position="99"/>
        <textField position="108"/>
      </textFields>
    </textPr>
  </connection>
  <connection id="2" xr16:uid="{00000000-0015-0000-FFFF-FFFF01000000}" name="TVM LUS 21" type="6" refreshedVersion="5" background="1" saveData="1">
    <textPr codePage="65001" sourceFile="F:\Documents\Academics\Kerala Agriculture\DES Data Collection\Raw Data\TVM LUS 2.txt" delimited="0">
      <textFields count="14">
        <textField/>
        <textField position="8"/>
        <textField position="18"/>
        <textField position="26"/>
        <textField position="34"/>
        <textField position="44"/>
        <textField position="47"/>
        <textField position="55"/>
        <textField position="66"/>
        <textField position="74"/>
        <textField position="81"/>
        <textField position="92"/>
        <textField position="99"/>
        <textField position="108"/>
      </textFields>
    </textPr>
  </connection>
  <connection id="3" xr16:uid="{00000000-0015-0000-FFFF-FFFF02000000}" name="TVM LUS 211" type="6" refreshedVersion="5" background="1" saveData="1">
    <textPr codePage="65001" sourceFile="F:\Documents\Academics\Kerala Agriculture\DES Data Collection\Raw Data\TVM LUS 2.txt" delimited="0">
      <textFields count="14">
        <textField/>
        <textField position="8"/>
        <textField position="18"/>
        <textField position="26"/>
        <textField position="34"/>
        <textField position="44"/>
        <textField position="47"/>
        <textField position="55"/>
        <textField position="66"/>
        <textField position="74"/>
        <textField position="81"/>
        <textField position="92"/>
        <textField position="99"/>
        <textField position="108"/>
      </textFields>
    </textPr>
  </connection>
  <connection id="4" xr16:uid="{00000000-0015-0000-FFFF-FFFF03000000}" name="TVM LUS 2111" type="6" refreshedVersion="5" background="1" saveData="1">
    <textPr codePage="65001" sourceFile="F:\Documents\Academics\Kerala Agriculture\DES Data Collection\Raw Data\TVM LUS 2.txt" delimited="0">
      <textFields count="14">
        <textField/>
        <textField position="8"/>
        <textField position="18"/>
        <textField position="26"/>
        <textField position="34"/>
        <textField position="44"/>
        <textField position="47"/>
        <textField position="55"/>
        <textField position="66"/>
        <textField position="74"/>
        <textField position="81"/>
        <textField position="92"/>
        <textField position="99"/>
        <textField position="108"/>
      </textFields>
    </textPr>
  </connection>
  <connection id="5" xr16:uid="{00000000-0015-0000-FFFF-FFFF04000000}" name="TVM LUS 21111" type="6" refreshedVersion="5" background="1" saveData="1">
    <textPr codePage="65001" sourceFile="F:\Documents\Academics\Kerala Agriculture\DES Data Collection\Raw Data\TVM LUS 2.txt" delimited="0">
      <textFields count="14">
        <textField/>
        <textField position="8"/>
        <textField position="18"/>
        <textField position="26"/>
        <textField position="34"/>
        <textField position="44"/>
        <textField position="47"/>
        <textField position="55"/>
        <textField position="66"/>
        <textField position="74"/>
        <textField position="81"/>
        <textField position="92"/>
        <textField position="99"/>
        <textField position="108"/>
      </textFields>
    </textPr>
  </connection>
  <connection id="6" xr16:uid="{00000000-0015-0000-FFFF-FFFF05000000}" name="TVM LUS 212" type="6" refreshedVersion="5" background="1" saveData="1">
    <textPr codePage="65001" sourceFile="F:\Documents\Academics\Kerala Agriculture\DES Data Collection\Raw Data\TVM LUS 2.txt" delimited="0">
      <textFields count="14">
        <textField/>
        <textField position="8"/>
        <textField position="18"/>
        <textField position="26"/>
        <textField position="34"/>
        <textField position="44"/>
        <textField position="47"/>
        <textField position="55"/>
        <textField position="66"/>
        <textField position="74"/>
        <textField position="81"/>
        <textField position="92"/>
        <textField position="99"/>
        <textField position="108"/>
      </textFields>
    </textPr>
  </connection>
  <connection id="7" xr16:uid="{00000000-0015-0000-FFFF-FFFF06000000}" name="TVM LUS 23" type="6" refreshedVersion="5" background="1" saveData="1">
    <textPr codePage="65001" sourceFile="F:\Documents\Academics\Kerala Agriculture\DES Data Collection\Raw Data\TVM LUS 2.txt" delimited="0">
      <textFields count="14">
        <textField/>
        <textField position="8"/>
        <textField position="18"/>
        <textField position="26"/>
        <textField position="34"/>
        <textField position="44"/>
        <textField position="47"/>
        <textField position="55"/>
        <textField position="66"/>
        <textField position="74"/>
        <textField position="81"/>
        <textField position="92"/>
        <textField position="99"/>
        <textField position="108"/>
      </textFields>
    </textPr>
  </connection>
</connections>
</file>

<file path=xl/sharedStrings.xml><?xml version="1.0" encoding="utf-8"?>
<sst xmlns="http://schemas.openxmlformats.org/spreadsheetml/2006/main" count="10347" uniqueCount="252">
  <si>
    <t>1961-62</t>
  </si>
  <si>
    <t>1962-63</t>
  </si>
  <si>
    <t>1963-64</t>
  </si>
  <si>
    <t>1964-65</t>
  </si>
  <si>
    <t>1965-66</t>
  </si>
  <si>
    <t>1966-67</t>
  </si>
  <si>
    <t>1967-68</t>
  </si>
  <si>
    <t>1968-69</t>
  </si>
  <si>
    <t>1969-70</t>
  </si>
  <si>
    <t>1972-73</t>
  </si>
  <si>
    <t>1973-74</t>
  </si>
  <si>
    <t>1974-75</t>
  </si>
  <si>
    <t>1975-76</t>
  </si>
  <si>
    <t>1976-77</t>
  </si>
  <si>
    <t>'</t>
  </si>
  <si>
    <t>1960-61</t>
  </si>
  <si>
    <t>1970-71</t>
  </si>
  <si>
    <t>1971-72</t>
  </si>
  <si>
    <t>1977-78</t>
  </si>
  <si>
    <t>1978-79</t>
  </si>
  <si>
    <t xml:space="preserve">TOT_GEO </t>
  </si>
  <si>
    <t>FOREST</t>
  </si>
  <si>
    <t xml:space="preserve">NON_AGRO </t>
  </si>
  <si>
    <t xml:space="preserve">BAR_UNCULT </t>
  </si>
  <si>
    <t>PASTURES</t>
  </si>
  <si>
    <t xml:space="preserve">MISC_TREE </t>
  </si>
  <si>
    <t xml:space="preserve">CULT_WASTE </t>
  </si>
  <si>
    <t>FALLOW</t>
  </si>
  <si>
    <t xml:space="preserve">CURR_FALLOW </t>
  </si>
  <si>
    <t>NAS</t>
  </si>
  <si>
    <t>ASMO</t>
  </si>
  <si>
    <t>TCA</t>
  </si>
  <si>
    <t>YEAR</t>
  </si>
  <si>
    <t>OTHERS</t>
  </si>
  <si>
    <t>THIRUVANANTHAPURAM</t>
  </si>
  <si>
    <t>1957-58</t>
  </si>
  <si>
    <t>1958-59</t>
  </si>
  <si>
    <t>1959-60</t>
  </si>
  <si>
    <t>1956-57</t>
  </si>
  <si>
    <t>1984-85</t>
  </si>
  <si>
    <t>1979-80</t>
  </si>
  <si>
    <t>-</t>
  </si>
  <si>
    <t>1980-81</t>
  </si>
  <si>
    <t>1981-82</t>
  </si>
  <si>
    <t>1982-83</t>
  </si>
  <si>
    <t>1983-84</t>
  </si>
  <si>
    <t>1986-87</t>
  </si>
  <si>
    <t>1987-88</t>
  </si>
  <si>
    <t>1988-89</t>
  </si>
  <si>
    <t>1989-90</t>
  </si>
  <si>
    <t>1991-92</t>
  </si>
  <si>
    <t>1992-93</t>
  </si>
  <si>
    <t>1993-94</t>
  </si>
  <si>
    <t>1994-95</t>
  </si>
  <si>
    <t>1995-96</t>
  </si>
  <si>
    <t>1996-97</t>
  </si>
  <si>
    <t>1997-98</t>
  </si>
  <si>
    <t>1998-99</t>
  </si>
  <si>
    <t>1999-00</t>
  </si>
  <si>
    <t>2000-01</t>
  </si>
  <si>
    <t>2001-02</t>
  </si>
  <si>
    <t>2002-03</t>
  </si>
  <si>
    <t>2003-04</t>
  </si>
  <si>
    <t>2004-05</t>
  </si>
  <si>
    <t>2005-06</t>
  </si>
  <si>
    <t>2006-07</t>
  </si>
  <si>
    <t>2007-08</t>
  </si>
  <si>
    <t>1990-91</t>
  </si>
  <si>
    <t>2008-09</t>
  </si>
  <si>
    <t>2009-10</t>
  </si>
  <si>
    <t>2010-11</t>
  </si>
  <si>
    <t>2011-12</t>
  </si>
  <si>
    <t>2012-13</t>
  </si>
  <si>
    <t>2013-14</t>
  </si>
  <si>
    <t>2014-15</t>
  </si>
  <si>
    <t>2015-16</t>
  </si>
  <si>
    <t>KOLLAM</t>
  </si>
  <si>
    <t>PATHANAMTHITTA</t>
  </si>
  <si>
    <t>ALAPPUZHA</t>
  </si>
  <si>
    <t>KOTTAYAM</t>
  </si>
  <si>
    <t>IDUKKI</t>
  </si>
  <si>
    <t>ERNAKULAM</t>
  </si>
  <si>
    <t>THRISSUR</t>
  </si>
  <si>
    <t>PALAKKAD</t>
  </si>
  <si>
    <t>1985-86</t>
  </si>
  <si>
    <t>MALAPPURAM</t>
  </si>
  <si>
    <t>KOZHIKODE</t>
  </si>
  <si>
    <t>WAYANAD</t>
  </si>
  <si>
    <t>KANNUR</t>
  </si>
  <si>
    <t>KASARAGOD</t>
  </si>
  <si>
    <t>KERALA</t>
  </si>
  <si>
    <t>REGION</t>
  </si>
  <si>
    <t>Idukki Difference</t>
  </si>
  <si>
    <t>1 Hectare</t>
  </si>
  <si>
    <t>=</t>
  </si>
  <si>
    <t>acres</t>
  </si>
  <si>
    <t>Ernakulam Difference</t>
  </si>
  <si>
    <t>Case 1</t>
  </si>
  <si>
    <t>Rule</t>
  </si>
  <si>
    <t>Case 2</t>
  </si>
  <si>
    <t>Rule 1</t>
  </si>
  <si>
    <t>Kollam Difference</t>
  </si>
  <si>
    <t>Rule 2.1</t>
  </si>
  <si>
    <t>New Data</t>
  </si>
  <si>
    <t>Interpolation</t>
  </si>
  <si>
    <t>Case</t>
  </si>
  <si>
    <t>Colour:</t>
  </si>
  <si>
    <t>Sum of differences</t>
  </si>
  <si>
    <t>Rule 2.2</t>
  </si>
  <si>
    <t>Case 3</t>
  </si>
  <si>
    <t>Rule 3.2</t>
  </si>
  <si>
    <t>Koottayam Difference</t>
  </si>
  <si>
    <t>Kottayam Share</t>
  </si>
  <si>
    <t>Ernakulam Share</t>
  </si>
  <si>
    <t>Area of Idukki is transferred to Kottayam and Ernakulam in the shares given below.</t>
  </si>
  <si>
    <t>Kozhikode Difference</t>
  </si>
  <si>
    <t>Palakkad Difference</t>
  </si>
  <si>
    <t>Kozhikode Share</t>
  </si>
  <si>
    <t>Palakkad Share</t>
  </si>
  <si>
    <t>Area of Malappuram is transferred to Kozhikode and Palakkad in the shares given below.</t>
  </si>
  <si>
    <t xml:space="preserve">Formation of new districts after 1958-59 - Areas transferred to original districts. </t>
  </si>
  <si>
    <t>Change in boundaries of Idukki and Ernakulam after 2004-05 - Forest area transferred from Ernakulam to Idukki.</t>
  </si>
  <si>
    <t>Forest areas of Kottayam and Ernakulam are not changed.</t>
  </si>
  <si>
    <t xml:space="preserve">Forest areas of Kozhikode and Palakkad are not changed. </t>
  </si>
  <si>
    <t>Kannur Difference</t>
  </si>
  <si>
    <t>Area of Wayanad is transferred to Kozhikode and Kannur in the shares given below.</t>
  </si>
  <si>
    <t>Kannur Share</t>
  </si>
  <si>
    <t xml:space="preserve">Forest areas of Kozhikode and Kannur are not changed. </t>
  </si>
  <si>
    <t>Alappuzha Difference</t>
  </si>
  <si>
    <t>Area of Pathanamthitta is transferred to Kollam, Alappuzha, and Idukki in the shares given below.</t>
  </si>
  <si>
    <t>Kollam Share</t>
  </si>
  <si>
    <t>Alappuzha Share</t>
  </si>
  <si>
    <t>Idukki Share</t>
  </si>
  <si>
    <t>Forest areas of Kollam, Alappuzha, and Idukki are not changed.</t>
  </si>
  <si>
    <t>Area of Kasaragod is transferred to Kannur.</t>
  </si>
  <si>
    <t>Forest areas of Kannur is not changed.</t>
  </si>
  <si>
    <t xml:space="preserve">Sources of data is listed in Section II and the rules applied for making the dataset comparable is given in Section III. </t>
  </si>
  <si>
    <t xml:space="preserve">Section I </t>
  </si>
  <si>
    <t>Variable Description</t>
  </si>
  <si>
    <t>Forest area</t>
  </si>
  <si>
    <t>Total geographical area</t>
  </si>
  <si>
    <t>Barren and uncultivable land</t>
  </si>
  <si>
    <t>Land put to non–agricultural use</t>
  </si>
  <si>
    <t>Permanent pastures other grazing land</t>
  </si>
  <si>
    <t>Land under miscellaneous tree crops</t>
  </si>
  <si>
    <t>Cultivable waste</t>
  </si>
  <si>
    <t>Fallow other than current fallow</t>
  </si>
  <si>
    <t>Current fallow</t>
  </si>
  <si>
    <t>Land which is not classified in any other category; includes marshy land, still water, water logged area, and social forestry categories.</t>
  </si>
  <si>
    <t>Area sown more than once</t>
  </si>
  <si>
    <t>Net area sown</t>
  </si>
  <si>
    <t>Total cropped area (gross cropped area)</t>
  </si>
  <si>
    <t>The classification of marshy land, still water, water logged area, and social forestry were not followed for a long period (up to 2000s).</t>
  </si>
  <si>
    <t xml:space="preserve">Section II </t>
  </si>
  <si>
    <t>Sources of data</t>
  </si>
  <si>
    <t>All data used in this have been obtained from various publications brought out by Department of Economics and Statistics, Kerala State.</t>
  </si>
  <si>
    <t>The data for a long period was compiled by Kerala State Planning Board. The sources are given below along with the years.</t>
  </si>
  <si>
    <t>1960-61 to</t>
  </si>
  <si>
    <t>Human Development Data Series Agriculture, Kerala State Planning Board - UNDP/Planning Commission Project on Strengthening State Plans (2009)</t>
  </si>
  <si>
    <t>2008-09 to</t>
  </si>
  <si>
    <t>Agricultural Statistics, various volumes, Department of Economics and Statistics, Kerala</t>
  </si>
  <si>
    <t xml:space="preserve">The first Crop and Season Report published figures in acres. The conversion rate used for converting areas into hectares is given below. </t>
  </si>
  <si>
    <t xml:space="preserve">All the areas are given in hectares as the unit. </t>
  </si>
  <si>
    <t>The data for the years 1958-59 and 1959-60 were not available in any of the publications. Therefore, the values for those years are obtained by simple linear interpolation.</t>
  </si>
  <si>
    <t>Season and Crop Report by Bureau of Economics and Statistics, Kerala (1959)</t>
  </si>
  <si>
    <t>Notes</t>
  </si>
  <si>
    <t xml:space="preserve">The years 1970-71 to 1972-73 were not present in the Human Development Data Series. They have been obtained from the source mentioned above. </t>
  </si>
  <si>
    <t>Section III</t>
  </si>
  <si>
    <t>Making data comparable</t>
  </si>
  <si>
    <t>Case 2.1</t>
  </si>
  <si>
    <t>Kasaragod district formed in 1985-86.</t>
  </si>
  <si>
    <t>Pathanamthitta district formed in 1983-84.</t>
  </si>
  <si>
    <t>Case 2.2</t>
  </si>
  <si>
    <t>Case 2.3</t>
  </si>
  <si>
    <t>Wayanad district formed in 1981-82.</t>
  </si>
  <si>
    <t>Rule 2.3</t>
  </si>
  <si>
    <t>Case 2.4</t>
  </si>
  <si>
    <t>Idukki district formed in 1973-74.</t>
  </si>
  <si>
    <t>Rule 2.4</t>
  </si>
  <si>
    <t>Case 2.5</t>
  </si>
  <si>
    <t>Malappuram district formed in 1973-74.</t>
  </si>
  <si>
    <t>Rule 2.5</t>
  </si>
  <si>
    <t xml:space="preserve">New districts were formed in the sixty year period taken here. In 1956-57, there were 7 districts - Kannur, Kozhikode, Palakkad, Thrissur, Kottayam, Kollam, and Trivandrum. </t>
  </si>
  <si>
    <t>5 new districts - Malappuram, Idukki, Wayanad, Pathanamthitta, and Kasargod were formed after 1957-58. Their areas are transferred to the original 9 districts.</t>
  </si>
  <si>
    <t xml:space="preserve">The methodology used here is the methodology used by ICRISAT (2011) in creating their meso-level datasets. </t>
  </si>
  <si>
    <t xml:space="preserve">The area is transferred to the original districts according to the shares of the total geographical area of the original districts which were divided to form the new districts. </t>
  </si>
  <si>
    <t xml:space="preserve">There was also a case of changing boundary of two districts - Idukki and Ernakulam - which has been dealt with separately. </t>
  </si>
  <si>
    <t>Detailed documentation of how this was achieved is given below in 3 different cases.</t>
  </si>
  <si>
    <t xml:space="preserve">The rules associated with these three cases were followed in ascending order to come up with the comparable dataseries. </t>
  </si>
  <si>
    <t xml:space="preserve">The description of the variables (categories of land) can be found in Section I. </t>
  </si>
  <si>
    <t>2016-17</t>
  </si>
  <si>
    <t>SUM_AREA</t>
  </si>
  <si>
    <t>DIFF_AREA</t>
  </si>
  <si>
    <t>ISSUE</t>
  </si>
  <si>
    <t>DIFF_TGA</t>
  </si>
  <si>
    <t xml:space="preserve">This is the land use statistics for 14 districts of Kerala (reorganised as 9 composite districts) compiled from several published sources. </t>
  </si>
  <si>
    <t>Sum of areas from FOREST to NAS</t>
  </si>
  <si>
    <t>Difference between TOT_GEO and SUM_AREA</t>
  </si>
  <si>
    <t>DIFF_AREA as percentage of TOT_GEO</t>
  </si>
  <si>
    <t>Whether the issue of difference between sum of areas and reported area is resolved or not (X = not resolved; O = resolved)</t>
  </si>
  <si>
    <t>SUM</t>
  </si>
  <si>
    <t>DIFF</t>
  </si>
  <si>
    <t>GEO_SUM</t>
  </si>
  <si>
    <t>GEO_DIFF</t>
  </si>
  <si>
    <t>Values</t>
  </si>
  <si>
    <t>Share</t>
  </si>
  <si>
    <t>Imputed values</t>
  </si>
  <si>
    <t>Missing values in 1956-57, 1958-59, and 1959-60.</t>
  </si>
  <si>
    <t xml:space="preserve">The State level estimate is obtained from Season and Crop Report 1956-57. </t>
  </si>
  <si>
    <t>Imputed values for 1958-59 and 1959-60 at the State level.</t>
  </si>
  <si>
    <t>Composite\Actual</t>
  </si>
  <si>
    <t>TVM</t>
  </si>
  <si>
    <t>KLM</t>
  </si>
  <si>
    <t>PTM</t>
  </si>
  <si>
    <t>ALP</t>
  </si>
  <si>
    <t>KTM</t>
  </si>
  <si>
    <t>IDK</t>
  </si>
  <si>
    <t>EKM</t>
  </si>
  <si>
    <t>TSR</t>
  </si>
  <si>
    <t>PKD</t>
  </si>
  <si>
    <t>MLP</t>
  </si>
  <si>
    <t>WYD</t>
  </si>
  <si>
    <t>KZD</t>
  </si>
  <si>
    <t>KNR</t>
  </si>
  <si>
    <t>KSR</t>
  </si>
  <si>
    <t>Total</t>
  </si>
  <si>
    <t>Final Matrix of District Allocation</t>
  </si>
  <si>
    <t>REGION+YEAR</t>
  </si>
  <si>
    <t xml:space="preserve">In 1957-58, two new districts were formed - Alappuzha and Ernakulam. These 9 districts are taken together to construct a comparable time series for 61 years. </t>
  </si>
  <si>
    <t>No change is made as area of Idukki is transferred to other districts.</t>
  </si>
  <si>
    <t>1958-59 and 1959-60</t>
  </si>
  <si>
    <t>Imputed from other values.</t>
  </si>
  <si>
    <t>Documentation of Land Use Statistics for Kerala (V 1 - 25042018)</t>
  </si>
  <si>
    <t>TCA_SUM</t>
  </si>
  <si>
    <t>TCA_DIFF</t>
  </si>
  <si>
    <t>State-level estimates from Season and Crop Report 1956-57</t>
  </si>
  <si>
    <t>Acre to Ha Conversion</t>
  </si>
  <si>
    <t>KERALA (Acres)</t>
  </si>
  <si>
    <t>KERALA (Ha)</t>
  </si>
  <si>
    <t>For 1958-59 and 1959-60, values at the State level are imputed except for TOT_GEO and FOREST which are the estimates from 1960-61.</t>
  </si>
  <si>
    <t>FOOD_AREA</t>
  </si>
  <si>
    <t>NON-FOOD_AREA</t>
  </si>
  <si>
    <t>FOOD+NON-FOOD</t>
  </si>
  <si>
    <t>Shares of 1957-58 for districts is applied to the State level estimate of 1956-57 to obtain district level estimates except NAS, ASMO, and TCA.</t>
  </si>
  <si>
    <t>NAS is calculated by deducting all areas from TOT_GEO. TCA is obtained from the imputed values from Crop Area Statistics. ASMO = TCA - NAS.</t>
  </si>
  <si>
    <t>This document has three sheets - Documentation, LUS_CLEANED, and LUS_RAW.</t>
  </si>
  <si>
    <t xml:space="preserve">LUS_RAW is the dataset compiled for all districts and the State. LUS_CLEANED is the comparable dataset constructed for 9 districts of Kerala for a period of 61 years. </t>
  </si>
  <si>
    <t>Case 4</t>
  </si>
  <si>
    <t>Other Issues</t>
  </si>
  <si>
    <t xml:space="preserve">The forest area is not comparable over the years as there has been little change in the officially recorded database. Since the specific issue could not be pinpointed, this limitation will remain as it is. </t>
  </si>
  <si>
    <t>One of the issues is that the forest area of Alappuzha district increased after the formation of Pathanamthitta district in the database.</t>
  </si>
  <si>
    <t xml:space="preserve">Therefore, analysis of this land-use statistics is restricted to net area sown, land under non-agricultural uses, total fallow (current fallow and fallow), and area sown more than once.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</si>
</sst>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rgb="FF000000"/>
      <name val="Calibri"/>
      <family val="2"/>
      <charset val="204"/>
    </font>
    <font>
      <sz val="11"/>
      <color rgb="FF000000"/>
      <name val="Garamond"/>
      <family val="1"/>
    </font>
    <font>
      <sz val="11"/>
      <color rgb="FF050505"/>
      <name val="Garamond"/>
      <family val="1"/>
    </font>
    <font>
      <sz val="11"/>
      <color rgb="FFC3C3C3"/>
      <name val="Garamond"/>
      <family val="1"/>
    </font>
    <font>
      <sz val="11"/>
      <color rgb="FF000000"/>
      <name val="Calibri"/>
      <family val="2"/>
      <charset val="204"/>
    </font>
    <font>
      <sz val="12"/>
      <color rgb="FF000000"/>
      <name val="Garamond"/>
      <family val="1"/>
    </font>
    <font>
      <i/>
      <sz val="12"/>
      <color rgb="FF000000"/>
      <name val="Garamond"/>
      <family val="1"/>
    </font>
    <font>
      <b/>
      <u/>
      <sz val="12"/>
      <color rgb="FF000000"/>
      <name val="Garamond"/>
      <family val="1"/>
    </font>
    <font>
      <b/>
      <sz val="12"/>
      <color rgb="FF000000"/>
      <name val="Garamond"/>
      <family val="1"/>
    </font>
    <font>
      <sz val="12"/>
      <color rgb="FF050505"/>
      <name val="Garamond"/>
      <family val="1"/>
    </font>
    <font>
      <sz val="11"/>
      <color theme="1"/>
      <name val="Garamond"/>
      <family val="1"/>
    </font>
  </fonts>
  <fills count="7">
    <fill>
      <patternFill patternType="none"/>
    </fill>
    <fill>
      <patternFill patternType="gray125"/>
    </fill>
    <fill>
      <patternFill patternType="solid">
        <fgColor theme="8"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theme="3" tint="0.39997558519241921"/>
        <bgColor indexed="64"/>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4" fillId="0" borderId="0" applyFont="0" applyFill="0" applyBorder="0" applyAlignment="0" applyProtection="0"/>
  </cellStyleXfs>
  <cellXfs count="77">
    <xf numFmtId="0" fontId="0" fillId="0" borderId="0" xfId="0"/>
    <xf numFmtId="1" fontId="1" fillId="0" borderId="1" xfId="0" applyNumberFormat="1" applyFont="1" applyBorder="1" applyAlignment="1">
      <alignment horizontal="right" vertical="top"/>
    </xf>
    <xf numFmtId="1" fontId="1" fillId="0" borderId="1" xfId="0" applyNumberFormat="1" applyFont="1" applyFill="1" applyBorder="1" applyAlignment="1">
      <alignment horizontal="right" vertical="top"/>
    </xf>
    <xf numFmtId="1" fontId="2" fillId="0" borderId="1" xfId="0" applyNumberFormat="1" applyFont="1" applyBorder="1" applyAlignment="1">
      <alignment horizontal="right" vertical="top"/>
    </xf>
    <xf numFmtId="0" fontId="1" fillId="0" borderId="0" xfId="0" applyFont="1"/>
    <xf numFmtId="0" fontId="1" fillId="0" borderId="1" xfId="0" applyFont="1" applyBorder="1" applyAlignment="1">
      <alignment horizontal="left" vertical="top"/>
    </xf>
    <xf numFmtId="0" fontId="2" fillId="0" borderId="1" xfId="0" applyFont="1" applyBorder="1" applyAlignment="1">
      <alignment horizontal="left" vertical="top"/>
    </xf>
    <xf numFmtId="0" fontId="2" fillId="0" borderId="1" xfId="0" applyFont="1" applyBorder="1" applyAlignment="1">
      <alignment vertical="top"/>
    </xf>
    <xf numFmtId="0" fontId="3" fillId="0" borderId="1" xfId="0" applyFont="1" applyBorder="1" applyAlignment="1">
      <alignment vertical="top"/>
    </xf>
    <xf numFmtId="0" fontId="1" fillId="0" borderId="0" xfId="0" applyFont="1" applyAlignment="1">
      <alignment horizontal="left"/>
    </xf>
    <xf numFmtId="1" fontId="1" fillId="0" borderId="0" xfId="0" applyNumberFormat="1" applyFont="1"/>
    <xf numFmtId="1" fontId="1" fillId="2" borderId="1" xfId="0" applyNumberFormat="1" applyFont="1" applyFill="1" applyBorder="1" applyAlignment="1">
      <alignment horizontal="right" vertical="top"/>
    </xf>
    <xf numFmtId="0" fontId="7" fillId="0" borderId="0" xfId="0" applyFont="1" applyFill="1"/>
    <xf numFmtId="0" fontId="5" fillId="0" borderId="0" xfId="0" applyFont="1" applyFill="1"/>
    <xf numFmtId="0" fontId="5" fillId="0" borderId="0" xfId="0" applyFont="1"/>
    <xf numFmtId="0" fontId="8" fillId="0" borderId="0" xfId="0" applyFont="1" applyFill="1"/>
    <xf numFmtId="0" fontId="5" fillId="0" borderId="1" xfId="0" applyFont="1" applyFill="1" applyBorder="1" applyAlignment="1">
      <alignment horizontal="left" vertical="top"/>
    </xf>
    <xf numFmtId="0" fontId="5" fillId="0" borderId="0" xfId="0" applyFont="1" applyFill="1" applyAlignment="1"/>
    <xf numFmtId="0" fontId="6" fillId="0" borderId="0" xfId="0" applyFont="1" applyFill="1"/>
    <xf numFmtId="0" fontId="5" fillId="0" borderId="0" xfId="0" applyFont="1" applyFill="1" applyAlignment="1">
      <alignment horizontal="center"/>
    </xf>
    <xf numFmtId="0" fontId="5" fillId="0" borderId="0" xfId="0" applyFont="1" applyFill="1" applyAlignment="1">
      <alignment horizontal="right"/>
    </xf>
    <xf numFmtId="0" fontId="8" fillId="0" borderId="2" xfId="0" applyFont="1" applyBorder="1"/>
    <xf numFmtId="0" fontId="5" fillId="3" borderId="2" xfId="0" applyFont="1" applyFill="1" applyBorder="1"/>
    <xf numFmtId="0" fontId="5" fillId="2" borderId="2" xfId="0" applyFont="1" applyFill="1" applyBorder="1"/>
    <xf numFmtId="0" fontId="5" fillId="0" borderId="2" xfId="0" applyFont="1" applyBorder="1"/>
    <xf numFmtId="0" fontId="5" fillId="4" borderId="2" xfId="0" applyFont="1" applyFill="1" applyBorder="1"/>
    <xf numFmtId="0" fontId="5" fillId="5" borderId="2" xfId="0" applyFont="1" applyFill="1" applyBorder="1"/>
    <xf numFmtId="0" fontId="8" fillId="3" borderId="0" xfId="0" applyFont="1" applyFill="1"/>
    <xf numFmtId="0" fontId="5" fillId="3" borderId="0" xfId="0" applyFont="1" applyFill="1"/>
    <xf numFmtId="0" fontId="5" fillId="0" borderId="0" xfId="0" applyFont="1" applyAlignment="1">
      <alignment horizontal="left"/>
    </xf>
    <xf numFmtId="0" fontId="5" fillId="0" borderId="1" xfId="0" applyFont="1" applyBorder="1" applyAlignment="1">
      <alignment horizontal="left" vertical="top"/>
    </xf>
    <xf numFmtId="0" fontId="8" fillId="4" borderId="0" xfId="0" applyFont="1" applyFill="1"/>
    <xf numFmtId="0" fontId="5" fillId="4" borderId="0" xfId="0" applyFont="1" applyFill="1"/>
    <xf numFmtId="0" fontId="5" fillId="0" borderId="0" xfId="0" applyFont="1" applyAlignment="1">
      <alignment horizontal="right"/>
    </xf>
    <xf numFmtId="0" fontId="5" fillId="5" borderId="0" xfId="0" applyFont="1" applyFill="1" applyAlignment="1">
      <alignment horizontal="right"/>
    </xf>
    <xf numFmtId="0" fontId="9" fillId="0" borderId="1" xfId="0" applyFont="1" applyBorder="1" applyAlignment="1">
      <alignment horizontal="left" vertical="top"/>
    </xf>
    <xf numFmtId="0" fontId="5" fillId="0" borderId="0" xfId="0" applyFont="1" applyAlignment="1">
      <alignment horizontal="right" vertical="center" wrapText="1"/>
    </xf>
    <xf numFmtId="9" fontId="5" fillId="4" borderId="0" xfId="1" applyFont="1" applyFill="1"/>
    <xf numFmtId="1" fontId="5" fillId="5" borderId="0" xfId="0" applyNumberFormat="1" applyFont="1" applyFill="1" applyAlignment="1">
      <alignment horizontal="right"/>
    </xf>
    <xf numFmtId="9" fontId="5" fillId="4" borderId="0" xfId="1" applyNumberFormat="1" applyFont="1" applyFill="1"/>
    <xf numFmtId="1" fontId="5" fillId="0" borderId="0" xfId="0" applyNumberFormat="1" applyFont="1"/>
    <xf numFmtId="0" fontId="5" fillId="5" borderId="0" xfId="0" applyFont="1" applyFill="1"/>
    <xf numFmtId="10" fontId="5" fillId="0" borderId="0" xfId="1" applyNumberFormat="1" applyFont="1"/>
    <xf numFmtId="1" fontId="1" fillId="0" borderId="0" xfId="0" applyNumberFormat="1" applyFont="1" applyFill="1" applyAlignment="1">
      <alignment horizontal="right"/>
    </xf>
    <xf numFmtId="0" fontId="1" fillId="0" borderId="1" xfId="0" applyFont="1" applyBorder="1" applyAlignment="1">
      <alignment horizontal="left"/>
    </xf>
    <xf numFmtId="0" fontId="1" fillId="0" borderId="1" xfId="0" applyFont="1" applyBorder="1"/>
    <xf numFmtId="0" fontId="1" fillId="0" borderId="1" xfId="0" applyFont="1" applyBorder="1" applyAlignment="1">
      <alignment horizontal="right"/>
    </xf>
    <xf numFmtId="1" fontId="1" fillId="0" borderId="1" xfId="0" applyNumberFormat="1" applyFont="1" applyBorder="1"/>
    <xf numFmtId="0" fontId="1" fillId="2" borderId="1" xfId="0" applyFont="1" applyFill="1" applyBorder="1"/>
    <xf numFmtId="1" fontId="1" fillId="2" borderId="1" xfId="0" applyNumberFormat="1" applyFont="1" applyFill="1" applyBorder="1"/>
    <xf numFmtId="0" fontId="1" fillId="2" borderId="1" xfId="0" applyFont="1" applyFill="1" applyBorder="1" applyAlignment="1">
      <alignment horizontal="right"/>
    </xf>
    <xf numFmtId="0" fontId="1" fillId="0" borderId="1" xfId="0" applyFont="1" applyBorder="1" applyAlignment="1">
      <alignment horizontal="right" vertical="center" wrapText="1"/>
    </xf>
    <xf numFmtId="0" fontId="1" fillId="2" borderId="1" xfId="0" applyFont="1" applyFill="1" applyBorder="1" applyAlignment="1">
      <alignment horizontal="right" vertical="center" wrapText="1"/>
    </xf>
    <xf numFmtId="1" fontId="1" fillId="0" borderId="0" xfId="0" applyNumberFormat="1" applyFont="1" applyAlignment="1">
      <alignment horizontal="left"/>
    </xf>
    <xf numFmtId="1" fontId="1" fillId="6" borderId="1" xfId="0" applyNumberFormat="1" applyFont="1" applyFill="1" applyBorder="1"/>
    <xf numFmtId="0" fontId="1" fillId="0" borderId="1" xfId="0" applyFont="1" applyFill="1" applyBorder="1" applyAlignment="1">
      <alignment horizontal="left"/>
    </xf>
    <xf numFmtId="0" fontId="1" fillId="0" borderId="1" xfId="0" applyFont="1" applyFill="1" applyBorder="1" applyAlignment="1">
      <alignment horizontal="left" vertical="top"/>
    </xf>
    <xf numFmtId="0" fontId="1" fillId="0" borderId="0" xfId="0" applyFont="1" applyFill="1" applyAlignment="1">
      <alignment horizontal="left"/>
    </xf>
    <xf numFmtId="0" fontId="1" fillId="0" borderId="1" xfId="0" applyFont="1" applyFill="1" applyBorder="1"/>
    <xf numFmtId="1" fontId="1" fillId="0" borderId="1" xfId="0" applyNumberFormat="1" applyFont="1" applyFill="1" applyBorder="1" applyAlignment="1">
      <alignment horizontal="right"/>
    </xf>
    <xf numFmtId="1" fontId="1" fillId="0" borderId="0" xfId="0" applyNumberFormat="1" applyFont="1" applyFill="1" applyAlignment="1">
      <alignment horizontal="left"/>
    </xf>
    <xf numFmtId="0" fontId="1" fillId="0" borderId="1" xfId="0" applyFont="1" applyFill="1" applyBorder="1" applyAlignment="1">
      <alignment horizontal="right"/>
    </xf>
    <xf numFmtId="1" fontId="2" fillId="0" borderId="1" xfId="0" applyNumberFormat="1" applyFont="1" applyFill="1" applyBorder="1" applyAlignment="1">
      <alignment horizontal="right" vertical="top"/>
    </xf>
    <xf numFmtId="0" fontId="2" fillId="0" borderId="1" xfId="0" applyFont="1" applyFill="1" applyBorder="1" applyAlignment="1">
      <alignment horizontal="left" vertical="top"/>
    </xf>
    <xf numFmtId="0" fontId="2" fillId="0" borderId="1" xfId="0" applyFont="1" applyFill="1" applyBorder="1" applyAlignment="1">
      <alignment vertical="top"/>
    </xf>
    <xf numFmtId="1" fontId="1" fillId="0" borderId="1" xfId="0" applyNumberFormat="1" applyFont="1" applyFill="1" applyBorder="1"/>
    <xf numFmtId="0" fontId="1" fillId="0" borderId="1" xfId="0" applyFont="1" applyFill="1" applyBorder="1" applyAlignment="1">
      <alignment horizontal="right" vertical="center" wrapText="1"/>
    </xf>
    <xf numFmtId="9" fontId="1" fillId="0" borderId="1" xfId="1" applyFont="1" applyBorder="1" applyAlignment="1">
      <alignment horizontal="right" vertical="top"/>
    </xf>
    <xf numFmtId="0" fontId="6" fillId="0" borderId="0" xfId="0" applyFont="1"/>
    <xf numFmtId="1" fontId="1" fillId="2" borderId="1" xfId="0" applyNumberFormat="1" applyFont="1" applyFill="1" applyBorder="1" applyAlignment="1">
      <alignment horizontal="right"/>
    </xf>
    <xf numFmtId="1" fontId="1" fillId="0" borderId="1" xfId="0" applyNumberFormat="1" applyFont="1" applyFill="1" applyBorder="1" applyAlignment="1">
      <alignment horizontal="left"/>
    </xf>
    <xf numFmtId="1" fontId="3" fillId="0" borderId="1" xfId="0" applyNumberFormat="1" applyFont="1" applyFill="1" applyBorder="1" applyAlignment="1">
      <alignment vertical="top"/>
    </xf>
    <xf numFmtId="1" fontId="1" fillId="0" borderId="1" xfId="0" applyNumberFormat="1" applyFont="1" applyFill="1" applyBorder="1" applyAlignment="1">
      <alignment horizontal="right" vertical="center" wrapText="1"/>
    </xf>
    <xf numFmtId="1" fontId="10" fillId="0" borderId="0" xfId="0" applyNumberFormat="1" applyFont="1"/>
    <xf numFmtId="0" fontId="5" fillId="0" borderId="0" xfId="0" applyFont="1" applyFill="1" applyAlignment="1">
      <alignment horizontal="right" vertical="center" wrapText="1"/>
    </xf>
    <xf numFmtId="1" fontId="5" fillId="0" borderId="0" xfId="0" applyNumberFormat="1" applyFont="1" applyFill="1" applyAlignment="1">
      <alignment horizontal="right"/>
    </xf>
    <xf numFmtId="1" fontId="5" fillId="0" borderId="0" xfId="0" applyNumberFormat="1" applyFont="1" applyFill="1"/>
  </cellXfs>
  <cellStyles count="2">
    <cellStyle name="Normal" xfId="0" builtinId="0"/>
    <cellStyle name="Percent" xfId="1" builtinId="5"/>
  </cellStyles>
  <dxfs count="2">
    <dxf>
      <fill>
        <patternFill>
          <bgColor theme="9"/>
        </patternFill>
      </fill>
    </dxf>
    <dxf>
      <fill>
        <patternFill>
          <bgColor theme="9"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TVM LUS 2_1" connectionId="5" xr16:uid="{00000000-0016-0000-0100-000000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TVM LUS 2" connectionId="1" xr16:uid="{00000000-0016-0000-0200-000001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TVM LUS 2" connectionId="7" xr16:uid="{00000000-0016-0000-03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TVM LUS 2_1" connectionId="3"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TVM LUS 2" connectionId="2" xr16:uid="{00000000-0016-0000-0400-000004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TVM LUS 2_1" connectionId="4" xr16:uid="{00000000-0016-0000-0500-000005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5.xml"/><Relationship Id="rId2" Type="http://schemas.openxmlformats.org/officeDocument/2006/relationships/queryTable" Target="../queryTables/query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350"/>
  <sheetViews>
    <sheetView tabSelected="1" workbookViewId="0"/>
  </sheetViews>
  <sheetFormatPr defaultColWidth="8.7109375" defaultRowHeight="15.75" x14ac:dyDescent="0.25"/>
  <cols>
    <col min="1" max="1" width="9.5703125" style="14" customWidth="1"/>
    <col min="2" max="2" width="9.140625" style="14" bestFit="1" customWidth="1"/>
    <col min="3" max="3" width="10.42578125" style="14" bestFit="1" customWidth="1"/>
    <col min="4" max="4" width="9.7109375" style="14" bestFit="1" customWidth="1"/>
    <col min="5" max="5" width="10.85546875" style="14" bestFit="1" customWidth="1"/>
    <col min="6" max="11" width="9.28515625" style="14" bestFit="1" customWidth="1"/>
    <col min="12" max="13" width="9.140625" style="14" bestFit="1" customWidth="1"/>
    <col min="14" max="14" width="9.140625" style="14" customWidth="1"/>
    <col min="15" max="15" width="10.5703125" style="14" customWidth="1"/>
    <col min="16" max="16" width="11.140625" style="14" customWidth="1"/>
    <col min="17" max="17" width="11.85546875" style="14" customWidth="1"/>
    <col min="18" max="16384" width="8.7109375" style="14"/>
  </cols>
  <sheetData>
    <row r="1" spans="1:15" x14ac:dyDescent="0.25">
      <c r="A1" s="12" t="s">
        <v>232</v>
      </c>
      <c r="B1" s="13"/>
      <c r="C1" s="13"/>
      <c r="D1" s="13"/>
      <c r="E1" s="13"/>
      <c r="F1" s="13"/>
      <c r="G1" s="13"/>
      <c r="H1" s="13"/>
      <c r="I1" s="13"/>
      <c r="J1" s="13"/>
      <c r="K1" s="13"/>
      <c r="L1" s="13"/>
      <c r="M1" s="13"/>
      <c r="N1" s="13"/>
      <c r="O1" s="13"/>
    </row>
    <row r="2" spans="1:15" x14ac:dyDescent="0.25">
      <c r="A2" s="13"/>
      <c r="B2" s="13"/>
      <c r="C2" s="13"/>
      <c r="D2" s="13"/>
      <c r="E2" s="13"/>
      <c r="F2" s="13"/>
      <c r="G2" s="13"/>
      <c r="H2" s="13"/>
      <c r="I2" s="13"/>
      <c r="J2" s="13"/>
      <c r="K2" s="13"/>
      <c r="L2" s="13"/>
      <c r="M2" s="13"/>
      <c r="N2" s="13"/>
      <c r="O2" s="13"/>
    </row>
    <row r="3" spans="1:15" x14ac:dyDescent="0.25">
      <c r="A3" s="13" t="s">
        <v>195</v>
      </c>
      <c r="B3" s="13"/>
      <c r="C3" s="13"/>
      <c r="D3" s="13"/>
      <c r="E3" s="13"/>
      <c r="F3" s="13"/>
      <c r="G3" s="13"/>
      <c r="H3" s="13"/>
      <c r="I3" s="13"/>
      <c r="J3" s="13"/>
      <c r="K3" s="13"/>
      <c r="L3" s="13"/>
      <c r="M3" s="13"/>
      <c r="N3" s="13"/>
      <c r="O3" s="13"/>
    </row>
    <row r="4" spans="1:15" x14ac:dyDescent="0.25">
      <c r="A4" s="13" t="s">
        <v>189</v>
      </c>
      <c r="B4" s="13"/>
      <c r="C4" s="13"/>
      <c r="D4" s="13"/>
      <c r="E4" s="13"/>
      <c r="F4" s="13"/>
      <c r="G4" s="13"/>
      <c r="H4" s="13"/>
      <c r="I4" s="13"/>
      <c r="J4" s="13"/>
      <c r="K4" s="13"/>
      <c r="L4" s="13"/>
      <c r="M4" s="13"/>
      <c r="N4" s="13"/>
      <c r="O4" s="13"/>
    </row>
    <row r="5" spans="1:15" x14ac:dyDescent="0.25">
      <c r="A5" s="13" t="s">
        <v>136</v>
      </c>
      <c r="B5" s="13"/>
      <c r="C5" s="13"/>
      <c r="D5" s="13"/>
      <c r="E5" s="13"/>
      <c r="F5" s="13"/>
      <c r="G5" s="13"/>
      <c r="H5" s="13"/>
      <c r="I5" s="13"/>
      <c r="J5" s="13"/>
      <c r="K5" s="13"/>
      <c r="L5" s="13"/>
      <c r="M5" s="13"/>
      <c r="N5" s="13"/>
      <c r="O5" s="13"/>
    </row>
    <row r="6" spans="1:15" x14ac:dyDescent="0.25">
      <c r="A6" s="13" t="s">
        <v>245</v>
      </c>
      <c r="B6" s="13"/>
      <c r="C6" s="13"/>
      <c r="D6" s="13"/>
      <c r="E6" s="13"/>
      <c r="F6" s="13"/>
      <c r="G6" s="13"/>
      <c r="H6" s="13"/>
      <c r="I6" s="13"/>
      <c r="J6" s="13"/>
      <c r="K6" s="13"/>
      <c r="L6" s="13"/>
      <c r="M6" s="13"/>
      <c r="N6" s="13"/>
      <c r="O6" s="13"/>
    </row>
    <row r="7" spans="1:15" x14ac:dyDescent="0.25">
      <c r="A7" s="13" t="s">
        <v>246</v>
      </c>
      <c r="B7" s="13"/>
      <c r="C7" s="13"/>
      <c r="D7" s="13"/>
      <c r="E7" s="13"/>
      <c r="F7" s="13"/>
      <c r="G7" s="13"/>
      <c r="H7" s="13"/>
      <c r="I7" s="13"/>
      <c r="J7" s="13"/>
      <c r="K7" s="13"/>
      <c r="L7" s="13"/>
      <c r="M7" s="13"/>
      <c r="N7" s="13"/>
      <c r="O7" s="13"/>
    </row>
    <row r="8" spans="1:15" x14ac:dyDescent="0.25">
      <c r="A8" s="13"/>
      <c r="B8" s="13"/>
      <c r="C8" s="13"/>
      <c r="D8" s="13"/>
      <c r="E8" s="13"/>
      <c r="F8" s="13"/>
      <c r="G8" s="13"/>
      <c r="H8" s="13"/>
      <c r="I8" s="13"/>
      <c r="J8" s="13"/>
      <c r="K8" s="13"/>
      <c r="L8" s="13"/>
      <c r="M8" s="13"/>
      <c r="N8" s="13"/>
      <c r="O8" s="13"/>
    </row>
    <row r="9" spans="1:15" x14ac:dyDescent="0.25">
      <c r="A9" s="15" t="s">
        <v>137</v>
      </c>
      <c r="B9" s="15" t="s">
        <v>138</v>
      </c>
      <c r="C9" s="15"/>
      <c r="D9" s="13"/>
      <c r="E9" s="13"/>
      <c r="F9" s="13"/>
      <c r="G9" s="13"/>
      <c r="H9" s="13"/>
      <c r="I9" s="13"/>
      <c r="J9" s="13"/>
      <c r="K9" s="13"/>
      <c r="L9" s="13"/>
      <c r="M9" s="13"/>
      <c r="N9" s="13"/>
      <c r="O9" s="13"/>
    </row>
    <row r="10" spans="1:15" x14ac:dyDescent="0.25">
      <c r="A10" s="15"/>
      <c r="B10" s="15"/>
      <c r="C10" s="15"/>
      <c r="D10" s="13"/>
      <c r="E10" s="13"/>
      <c r="F10" s="13"/>
      <c r="G10" s="13"/>
      <c r="H10" s="13"/>
      <c r="I10" s="13"/>
      <c r="J10" s="13"/>
      <c r="K10" s="13"/>
      <c r="L10" s="13"/>
      <c r="M10" s="13"/>
      <c r="N10" s="13"/>
      <c r="O10" s="13"/>
    </row>
    <row r="11" spans="1:15" x14ac:dyDescent="0.25">
      <c r="A11" s="16" t="s">
        <v>20</v>
      </c>
      <c r="B11" s="13"/>
      <c r="C11" s="13" t="s">
        <v>140</v>
      </c>
      <c r="D11" s="13"/>
      <c r="E11" s="13"/>
      <c r="F11" s="13"/>
      <c r="G11" s="13"/>
      <c r="H11" s="13"/>
      <c r="I11" s="13"/>
      <c r="J11" s="13"/>
      <c r="K11" s="13"/>
      <c r="L11" s="13"/>
      <c r="M11" s="13"/>
      <c r="N11" s="13"/>
      <c r="O11" s="13"/>
    </row>
    <row r="12" spans="1:15" x14ac:dyDescent="0.25">
      <c r="A12" s="16" t="s">
        <v>21</v>
      </c>
      <c r="B12" s="13"/>
      <c r="C12" s="13" t="s">
        <v>139</v>
      </c>
      <c r="D12" s="13"/>
      <c r="E12" s="17"/>
      <c r="F12" s="13"/>
      <c r="G12" s="13"/>
      <c r="H12" s="13"/>
      <c r="I12" s="13"/>
      <c r="J12" s="13"/>
      <c r="K12" s="13"/>
      <c r="L12" s="13"/>
      <c r="M12" s="13"/>
      <c r="N12" s="13"/>
      <c r="O12" s="13"/>
    </row>
    <row r="13" spans="1:15" x14ac:dyDescent="0.25">
      <c r="A13" s="16" t="s">
        <v>22</v>
      </c>
      <c r="B13" s="13"/>
      <c r="C13" s="13" t="s">
        <v>142</v>
      </c>
      <c r="D13" s="13"/>
      <c r="E13" s="13"/>
      <c r="F13" s="13"/>
      <c r="G13" s="13"/>
      <c r="H13" s="13"/>
      <c r="I13" s="16"/>
      <c r="J13" s="13"/>
      <c r="K13" s="13"/>
      <c r="L13" s="13"/>
      <c r="M13" s="13"/>
      <c r="N13" s="13"/>
      <c r="O13" s="13"/>
    </row>
    <row r="14" spans="1:15" x14ac:dyDescent="0.25">
      <c r="A14" s="16" t="s">
        <v>23</v>
      </c>
      <c r="B14" s="13"/>
      <c r="C14" s="13" t="s">
        <v>141</v>
      </c>
      <c r="D14" s="13"/>
      <c r="E14" s="13"/>
      <c r="F14" s="13"/>
      <c r="G14" s="13"/>
      <c r="H14" s="13"/>
      <c r="I14" s="16"/>
      <c r="J14" s="13"/>
      <c r="K14" s="13"/>
      <c r="L14" s="13"/>
      <c r="M14" s="13"/>
      <c r="N14" s="13"/>
      <c r="O14" s="13"/>
    </row>
    <row r="15" spans="1:15" x14ac:dyDescent="0.25">
      <c r="A15" s="16" t="s">
        <v>24</v>
      </c>
      <c r="B15" s="13"/>
      <c r="C15" s="13" t="s">
        <v>143</v>
      </c>
      <c r="D15" s="13"/>
      <c r="E15" s="13"/>
      <c r="F15" s="13"/>
      <c r="G15" s="13"/>
      <c r="H15" s="13"/>
      <c r="I15" s="16"/>
      <c r="J15" s="13"/>
      <c r="K15" s="13"/>
      <c r="L15" s="13"/>
      <c r="M15" s="13"/>
      <c r="N15" s="13"/>
      <c r="O15" s="13"/>
    </row>
    <row r="16" spans="1:15" x14ac:dyDescent="0.25">
      <c r="A16" s="16" t="s">
        <v>25</v>
      </c>
      <c r="B16" s="13"/>
      <c r="C16" s="13" t="s">
        <v>144</v>
      </c>
      <c r="D16" s="13"/>
      <c r="E16" s="13"/>
      <c r="F16" s="13"/>
      <c r="G16" s="13"/>
      <c r="H16" s="13"/>
      <c r="I16" s="16"/>
      <c r="J16" s="13"/>
      <c r="K16" s="13"/>
      <c r="L16" s="13"/>
      <c r="M16" s="13"/>
      <c r="N16" s="13"/>
      <c r="O16" s="13"/>
    </row>
    <row r="17" spans="1:15" x14ac:dyDescent="0.25">
      <c r="A17" s="16" t="s">
        <v>26</v>
      </c>
      <c r="B17" s="13"/>
      <c r="C17" s="13" t="s">
        <v>145</v>
      </c>
      <c r="D17" s="13"/>
      <c r="E17" s="13"/>
      <c r="F17" s="13"/>
      <c r="G17" s="13"/>
      <c r="H17" s="13"/>
      <c r="I17" s="16"/>
      <c r="J17" s="13"/>
      <c r="K17" s="13"/>
      <c r="L17" s="13"/>
      <c r="M17" s="13"/>
      <c r="N17" s="13"/>
      <c r="O17" s="13"/>
    </row>
    <row r="18" spans="1:15" x14ac:dyDescent="0.25">
      <c r="A18" s="16" t="s">
        <v>27</v>
      </c>
      <c r="B18" s="13"/>
      <c r="C18" s="13" t="s">
        <v>146</v>
      </c>
      <c r="D18" s="13"/>
      <c r="E18" s="13"/>
      <c r="F18" s="13"/>
      <c r="G18" s="13"/>
      <c r="H18" s="13"/>
      <c r="I18" s="16"/>
      <c r="J18" s="13"/>
      <c r="K18" s="13"/>
      <c r="L18" s="13"/>
      <c r="M18" s="13"/>
      <c r="N18" s="13"/>
      <c r="O18" s="13"/>
    </row>
    <row r="19" spans="1:15" x14ac:dyDescent="0.25">
      <c r="A19" s="16" t="s">
        <v>28</v>
      </c>
      <c r="B19" s="13"/>
      <c r="C19" s="13" t="s">
        <v>147</v>
      </c>
      <c r="D19" s="13"/>
      <c r="E19" s="13"/>
      <c r="F19" s="13"/>
      <c r="G19" s="13"/>
      <c r="H19" s="13"/>
      <c r="I19" s="16"/>
      <c r="J19" s="13"/>
      <c r="K19" s="13"/>
      <c r="L19" s="13"/>
      <c r="M19" s="13"/>
      <c r="N19" s="13"/>
      <c r="O19" s="13"/>
    </row>
    <row r="20" spans="1:15" x14ac:dyDescent="0.25">
      <c r="A20" s="16" t="s">
        <v>33</v>
      </c>
      <c r="B20" s="13"/>
      <c r="C20" s="13" t="s">
        <v>148</v>
      </c>
      <c r="D20" s="13"/>
      <c r="E20" s="13"/>
      <c r="F20" s="13"/>
      <c r="G20" s="13"/>
      <c r="H20" s="13"/>
      <c r="I20" s="16"/>
      <c r="J20" s="13"/>
      <c r="K20" s="13"/>
      <c r="L20" s="13"/>
      <c r="M20" s="13"/>
      <c r="N20" s="13"/>
      <c r="O20" s="13"/>
    </row>
    <row r="21" spans="1:15" x14ac:dyDescent="0.25">
      <c r="A21" s="16" t="s">
        <v>29</v>
      </c>
      <c r="B21" s="13"/>
      <c r="C21" s="13" t="s">
        <v>150</v>
      </c>
      <c r="D21" s="13"/>
      <c r="E21" s="13"/>
      <c r="F21" s="13"/>
      <c r="G21" s="13"/>
      <c r="H21" s="13"/>
      <c r="I21" s="16"/>
      <c r="J21" s="13"/>
      <c r="K21" s="13"/>
      <c r="L21" s="13"/>
      <c r="M21" s="13"/>
      <c r="N21" s="13"/>
      <c r="O21" s="13"/>
    </row>
    <row r="22" spans="1:15" x14ac:dyDescent="0.25">
      <c r="A22" s="16" t="s">
        <v>30</v>
      </c>
      <c r="B22" s="13"/>
      <c r="C22" s="13" t="s">
        <v>149</v>
      </c>
      <c r="D22" s="13"/>
      <c r="E22" s="13"/>
      <c r="F22" s="13"/>
      <c r="G22" s="13"/>
      <c r="H22" s="13"/>
      <c r="I22" s="16"/>
      <c r="J22" s="13"/>
      <c r="K22" s="13"/>
      <c r="L22" s="13"/>
      <c r="M22" s="13"/>
      <c r="N22" s="13"/>
      <c r="O22" s="13"/>
    </row>
    <row r="23" spans="1:15" x14ac:dyDescent="0.25">
      <c r="A23" s="16" t="s">
        <v>31</v>
      </c>
      <c r="B23" s="13"/>
      <c r="C23" s="13" t="s">
        <v>151</v>
      </c>
      <c r="D23" s="13"/>
      <c r="E23" s="13"/>
      <c r="F23" s="13"/>
      <c r="G23" s="13"/>
      <c r="H23" s="13"/>
      <c r="I23" s="16"/>
      <c r="J23" s="13"/>
      <c r="K23" s="13"/>
      <c r="L23" s="13"/>
      <c r="M23" s="13"/>
      <c r="N23" s="13"/>
      <c r="O23" s="13"/>
    </row>
    <row r="24" spans="1:15" x14ac:dyDescent="0.25">
      <c r="A24" s="16" t="s">
        <v>191</v>
      </c>
      <c r="B24" s="13"/>
      <c r="C24" s="13" t="s">
        <v>196</v>
      </c>
      <c r="D24" s="13"/>
      <c r="E24" s="13"/>
      <c r="F24" s="13"/>
      <c r="G24" s="13"/>
      <c r="H24" s="13"/>
      <c r="I24" s="16"/>
      <c r="J24" s="13"/>
      <c r="K24" s="13"/>
      <c r="L24" s="13"/>
      <c r="M24" s="13"/>
      <c r="N24" s="13"/>
      <c r="O24" s="13"/>
    </row>
    <row r="25" spans="1:15" x14ac:dyDescent="0.25">
      <c r="A25" s="16" t="s">
        <v>192</v>
      </c>
      <c r="B25" s="13"/>
      <c r="C25" s="13" t="s">
        <v>197</v>
      </c>
      <c r="D25" s="13"/>
      <c r="E25" s="13"/>
      <c r="F25" s="13"/>
      <c r="G25" s="13"/>
      <c r="H25" s="13"/>
      <c r="I25" s="16"/>
      <c r="J25" s="13"/>
      <c r="K25" s="13"/>
      <c r="L25" s="13"/>
      <c r="M25" s="13"/>
      <c r="N25" s="13"/>
      <c r="O25" s="13"/>
    </row>
    <row r="26" spans="1:15" x14ac:dyDescent="0.25">
      <c r="A26" s="16" t="s">
        <v>194</v>
      </c>
      <c r="B26" s="13"/>
      <c r="C26" s="13" t="s">
        <v>198</v>
      </c>
      <c r="D26" s="13"/>
      <c r="E26" s="13"/>
      <c r="F26" s="13"/>
      <c r="G26" s="13"/>
      <c r="H26" s="13"/>
      <c r="I26" s="16"/>
      <c r="J26" s="13"/>
      <c r="K26" s="13"/>
      <c r="L26" s="13"/>
      <c r="M26" s="13"/>
      <c r="N26" s="13"/>
      <c r="O26" s="13"/>
    </row>
    <row r="27" spans="1:15" x14ac:dyDescent="0.25">
      <c r="A27" s="16" t="s">
        <v>193</v>
      </c>
      <c r="B27" s="13"/>
      <c r="C27" s="13" t="s">
        <v>199</v>
      </c>
      <c r="D27" s="13"/>
      <c r="E27" s="13"/>
      <c r="F27" s="13"/>
      <c r="G27" s="13"/>
      <c r="H27" s="13"/>
      <c r="I27" s="16"/>
      <c r="J27" s="13"/>
      <c r="K27" s="13"/>
      <c r="L27" s="13"/>
      <c r="M27" s="13"/>
      <c r="N27" s="13"/>
      <c r="O27" s="13"/>
    </row>
    <row r="28" spans="1:15" x14ac:dyDescent="0.25">
      <c r="A28" s="16"/>
      <c r="B28" s="13"/>
      <c r="C28" s="13"/>
      <c r="D28" s="13"/>
      <c r="E28" s="13"/>
      <c r="F28" s="13"/>
      <c r="G28" s="13"/>
      <c r="H28" s="13"/>
      <c r="I28" s="16"/>
      <c r="J28" s="13"/>
      <c r="K28" s="13"/>
      <c r="L28" s="13"/>
      <c r="M28" s="13"/>
      <c r="N28" s="13"/>
      <c r="O28" s="13"/>
    </row>
    <row r="29" spans="1:15" x14ac:dyDescent="0.25">
      <c r="A29" s="13" t="s">
        <v>162</v>
      </c>
      <c r="B29" s="13"/>
      <c r="C29" s="13"/>
      <c r="D29" s="13"/>
      <c r="E29" s="13"/>
      <c r="F29" s="13"/>
      <c r="G29" s="13"/>
      <c r="H29" s="13"/>
      <c r="I29" s="16"/>
      <c r="J29" s="13"/>
      <c r="K29" s="13"/>
      <c r="L29" s="13"/>
      <c r="M29" s="13"/>
      <c r="N29" s="13"/>
      <c r="O29" s="13"/>
    </row>
    <row r="30" spans="1:15" x14ac:dyDescent="0.25">
      <c r="A30" s="13" t="s">
        <v>152</v>
      </c>
      <c r="B30" s="13"/>
      <c r="C30" s="13"/>
      <c r="D30" s="13"/>
      <c r="E30" s="13"/>
      <c r="F30" s="13"/>
      <c r="G30" s="13"/>
      <c r="H30" s="13"/>
      <c r="I30" s="16"/>
      <c r="J30" s="13"/>
      <c r="K30" s="13"/>
      <c r="L30" s="13"/>
      <c r="M30" s="13"/>
      <c r="N30" s="13"/>
      <c r="O30" s="13"/>
    </row>
    <row r="31" spans="1:15" x14ac:dyDescent="0.25">
      <c r="A31" s="13"/>
      <c r="B31" s="13"/>
      <c r="C31" s="13"/>
      <c r="D31" s="13"/>
      <c r="E31" s="13"/>
      <c r="F31" s="13"/>
      <c r="G31" s="13"/>
      <c r="H31" s="13"/>
      <c r="I31" s="13"/>
      <c r="J31" s="13"/>
      <c r="K31" s="13"/>
      <c r="L31" s="13"/>
      <c r="M31" s="13"/>
      <c r="N31" s="13"/>
      <c r="O31" s="13"/>
    </row>
    <row r="32" spans="1:15" x14ac:dyDescent="0.25">
      <c r="A32" s="15" t="s">
        <v>153</v>
      </c>
      <c r="B32" s="15" t="s">
        <v>154</v>
      </c>
      <c r="C32" s="13"/>
      <c r="D32" s="13"/>
      <c r="E32" s="13"/>
      <c r="F32" s="13"/>
      <c r="G32" s="13"/>
      <c r="H32" s="13"/>
      <c r="I32" s="13"/>
      <c r="J32" s="13"/>
      <c r="K32" s="13"/>
      <c r="L32" s="13"/>
      <c r="M32" s="13"/>
      <c r="N32" s="13"/>
      <c r="O32" s="13"/>
    </row>
    <row r="33" spans="1:15" x14ac:dyDescent="0.25">
      <c r="A33" s="13"/>
      <c r="B33" s="13"/>
      <c r="C33" s="13"/>
      <c r="D33" s="13"/>
      <c r="E33" s="13"/>
      <c r="F33" s="13"/>
      <c r="G33" s="13"/>
      <c r="H33" s="13"/>
      <c r="I33" s="13"/>
      <c r="J33" s="13"/>
      <c r="K33" s="13"/>
      <c r="L33" s="13"/>
      <c r="M33" s="13"/>
      <c r="N33" s="13"/>
      <c r="O33" s="13"/>
    </row>
    <row r="34" spans="1:15" x14ac:dyDescent="0.25">
      <c r="A34" s="13" t="s">
        <v>155</v>
      </c>
      <c r="B34" s="13"/>
      <c r="C34" s="13"/>
      <c r="D34" s="13"/>
      <c r="E34" s="13"/>
      <c r="F34" s="13"/>
      <c r="G34" s="13"/>
      <c r="H34" s="13"/>
      <c r="I34" s="13"/>
      <c r="J34" s="13"/>
      <c r="K34" s="13"/>
      <c r="L34" s="13"/>
      <c r="M34" s="13"/>
      <c r="N34" s="13"/>
      <c r="O34" s="13"/>
    </row>
    <row r="35" spans="1:15" x14ac:dyDescent="0.25">
      <c r="A35" s="13" t="s">
        <v>156</v>
      </c>
      <c r="B35" s="13"/>
      <c r="C35" s="13"/>
      <c r="D35" s="13"/>
      <c r="E35" s="13"/>
      <c r="F35" s="13"/>
      <c r="G35" s="13"/>
      <c r="H35" s="13"/>
      <c r="I35" s="13"/>
      <c r="J35" s="13"/>
      <c r="K35" s="13"/>
      <c r="L35" s="13"/>
      <c r="M35" s="13"/>
      <c r="N35" s="13"/>
      <c r="O35" s="13"/>
    </row>
    <row r="36" spans="1:15" x14ac:dyDescent="0.25">
      <c r="A36" s="13"/>
      <c r="B36" s="13"/>
      <c r="C36" s="13"/>
      <c r="D36" s="13"/>
      <c r="E36" s="13"/>
      <c r="F36" s="13"/>
      <c r="G36" s="13"/>
      <c r="H36" s="13"/>
      <c r="I36" s="13"/>
      <c r="J36" s="13"/>
      <c r="K36" s="13"/>
      <c r="L36" s="13"/>
      <c r="M36" s="13"/>
      <c r="N36" s="13"/>
      <c r="O36" s="13"/>
    </row>
    <row r="37" spans="1:15" x14ac:dyDescent="0.25">
      <c r="A37" s="13" t="s">
        <v>38</v>
      </c>
      <c r="C37" s="13" t="s">
        <v>164</v>
      </c>
      <c r="D37" s="13"/>
      <c r="E37" s="13"/>
      <c r="F37" s="13"/>
      <c r="G37" s="13"/>
      <c r="H37" s="13"/>
      <c r="I37" s="13"/>
      <c r="J37" s="13"/>
      <c r="K37" s="13"/>
      <c r="L37" s="13"/>
      <c r="M37" s="13"/>
      <c r="N37" s="13"/>
      <c r="O37" s="13"/>
    </row>
    <row r="38" spans="1:15" x14ac:dyDescent="0.25">
      <c r="A38" s="13" t="s">
        <v>35</v>
      </c>
      <c r="C38" s="13" t="s">
        <v>158</v>
      </c>
      <c r="D38" s="13"/>
      <c r="E38" s="13"/>
      <c r="F38" s="13"/>
      <c r="G38" s="13"/>
      <c r="H38" s="13"/>
      <c r="I38" s="13"/>
      <c r="J38" s="13"/>
      <c r="K38" s="13"/>
      <c r="L38" s="13"/>
      <c r="M38" s="13"/>
      <c r="N38" s="13"/>
      <c r="O38" s="13"/>
    </row>
    <row r="39" spans="1:15" x14ac:dyDescent="0.25">
      <c r="A39" s="13" t="s">
        <v>230</v>
      </c>
      <c r="C39" s="13" t="s">
        <v>231</v>
      </c>
      <c r="D39" s="13"/>
      <c r="E39" s="13"/>
      <c r="F39" s="13"/>
      <c r="G39" s="13"/>
      <c r="H39" s="13"/>
      <c r="I39" s="13"/>
      <c r="J39" s="13"/>
      <c r="K39" s="13"/>
      <c r="L39" s="13"/>
      <c r="M39" s="13"/>
      <c r="N39" s="13"/>
      <c r="O39" s="13"/>
    </row>
    <row r="40" spans="1:15" x14ac:dyDescent="0.25">
      <c r="A40" s="13" t="s">
        <v>157</v>
      </c>
      <c r="B40" s="14" t="s">
        <v>66</v>
      </c>
      <c r="C40" s="13" t="s">
        <v>158</v>
      </c>
      <c r="D40" s="13"/>
      <c r="E40" s="13"/>
      <c r="F40" s="13"/>
      <c r="G40" s="13"/>
      <c r="H40" s="13"/>
      <c r="I40" s="13"/>
      <c r="J40" s="13"/>
      <c r="K40" s="13"/>
      <c r="L40" s="13"/>
      <c r="M40" s="13"/>
      <c r="N40" s="13"/>
      <c r="O40" s="13"/>
    </row>
    <row r="41" spans="1:15" x14ac:dyDescent="0.25">
      <c r="A41" s="13" t="s">
        <v>159</v>
      </c>
      <c r="B41" s="14" t="s">
        <v>190</v>
      </c>
      <c r="C41" s="13" t="s">
        <v>160</v>
      </c>
      <c r="D41" s="13"/>
      <c r="E41" s="13"/>
      <c r="F41" s="13"/>
      <c r="G41" s="13"/>
      <c r="H41" s="13"/>
      <c r="I41" s="13"/>
      <c r="J41" s="13"/>
      <c r="K41" s="13"/>
      <c r="L41" s="13"/>
      <c r="M41" s="13"/>
      <c r="N41" s="13"/>
      <c r="O41" s="13"/>
    </row>
    <row r="42" spans="1:15" x14ac:dyDescent="0.25">
      <c r="A42" s="13"/>
      <c r="B42" s="13"/>
      <c r="C42" s="13"/>
      <c r="D42" s="13"/>
      <c r="E42" s="13"/>
      <c r="F42" s="13"/>
      <c r="G42" s="13"/>
      <c r="H42" s="13"/>
      <c r="I42" s="13"/>
      <c r="J42" s="13"/>
      <c r="K42" s="13"/>
      <c r="L42" s="13"/>
      <c r="M42" s="13"/>
      <c r="N42" s="13"/>
      <c r="O42" s="13"/>
    </row>
    <row r="43" spans="1:15" x14ac:dyDescent="0.25">
      <c r="A43" s="18" t="s">
        <v>165</v>
      </c>
      <c r="B43" s="13"/>
      <c r="C43" s="13"/>
      <c r="D43" s="13"/>
      <c r="E43" s="13"/>
      <c r="F43" s="13"/>
      <c r="G43" s="13"/>
      <c r="H43" s="13"/>
      <c r="I43" s="13"/>
      <c r="J43" s="13"/>
      <c r="K43" s="13"/>
      <c r="L43" s="13"/>
      <c r="M43" s="13"/>
      <c r="N43" s="13"/>
      <c r="O43" s="13"/>
    </row>
    <row r="44" spans="1:15" x14ac:dyDescent="0.25">
      <c r="A44" s="13" t="s">
        <v>161</v>
      </c>
      <c r="B44" s="13"/>
      <c r="C44" s="13"/>
      <c r="D44" s="13"/>
      <c r="E44" s="13"/>
      <c r="F44" s="13"/>
      <c r="G44" s="13"/>
      <c r="H44" s="13"/>
      <c r="I44" s="13"/>
      <c r="J44" s="13"/>
      <c r="K44" s="13"/>
      <c r="L44" s="13"/>
      <c r="M44" s="13"/>
      <c r="N44" s="13"/>
      <c r="O44" s="13"/>
    </row>
    <row r="45" spans="1:15" x14ac:dyDescent="0.25">
      <c r="A45" s="13" t="s">
        <v>93</v>
      </c>
      <c r="B45" s="19" t="s">
        <v>94</v>
      </c>
      <c r="C45" s="20">
        <v>2.47105</v>
      </c>
      <c r="D45" s="13" t="s">
        <v>95</v>
      </c>
      <c r="E45" s="13"/>
      <c r="F45" s="13"/>
      <c r="G45" s="13"/>
      <c r="H45" s="13"/>
      <c r="I45" s="13"/>
      <c r="J45" s="13"/>
      <c r="K45" s="13"/>
      <c r="L45" s="13"/>
      <c r="M45" s="13"/>
      <c r="N45" s="13"/>
      <c r="O45" s="13"/>
    </row>
    <row r="46" spans="1:15" x14ac:dyDescent="0.25">
      <c r="A46" s="13"/>
      <c r="B46" s="13"/>
      <c r="C46" s="13"/>
      <c r="D46" s="13"/>
      <c r="E46" s="13"/>
      <c r="F46" s="13"/>
      <c r="G46" s="13"/>
      <c r="H46" s="13"/>
      <c r="I46" s="13"/>
      <c r="J46" s="13"/>
      <c r="K46" s="13"/>
      <c r="L46" s="13"/>
      <c r="M46" s="13"/>
      <c r="N46" s="13"/>
      <c r="O46" s="13"/>
    </row>
    <row r="47" spans="1:15" x14ac:dyDescent="0.25">
      <c r="A47" s="13" t="s">
        <v>163</v>
      </c>
      <c r="B47" s="13"/>
      <c r="C47" s="13"/>
      <c r="D47" s="13"/>
      <c r="E47" s="13"/>
      <c r="F47" s="13"/>
      <c r="G47" s="13"/>
      <c r="H47" s="13"/>
      <c r="I47" s="13"/>
      <c r="J47" s="13"/>
      <c r="K47" s="13"/>
      <c r="L47" s="13"/>
      <c r="M47" s="13"/>
      <c r="N47" s="13"/>
      <c r="O47" s="13"/>
    </row>
    <row r="48" spans="1:15" x14ac:dyDescent="0.25">
      <c r="A48" s="13"/>
      <c r="B48" s="13"/>
      <c r="C48" s="13"/>
      <c r="D48" s="13"/>
      <c r="E48" s="13"/>
      <c r="F48" s="13"/>
      <c r="G48" s="13"/>
      <c r="H48" s="13"/>
      <c r="I48" s="13"/>
      <c r="J48" s="13"/>
      <c r="K48" s="13"/>
      <c r="L48" s="13"/>
      <c r="M48" s="13"/>
      <c r="N48" s="13"/>
      <c r="O48" s="13"/>
    </row>
    <row r="49" spans="1:21" x14ac:dyDescent="0.25">
      <c r="A49" s="13" t="s">
        <v>166</v>
      </c>
      <c r="B49" s="13"/>
      <c r="C49" s="13"/>
      <c r="D49" s="13"/>
      <c r="E49" s="13"/>
      <c r="F49" s="13"/>
      <c r="G49" s="13"/>
      <c r="H49" s="13"/>
      <c r="I49" s="13"/>
      <c r="J49" s="13"/>
      <c r="K49" s="13"/>
      <c r="L49" s="13"/>
      <c r="M49" s="13"/>
      <c r="N49" s="13"/>
      <c r="O49" s="13"/>
    </row>
    <row r="50" spans="1:21" x14ac:dyDescent="0.25">
      <c r="A50" s="13"/>
      <c r="B50" s="13"/>
      <c r="C50" s="13"/>
      <c r="D50" s="13"/>
      <c r="E50" s="13"/>
      <c r="F50" s="13"/>
      <c r="G50" s="13"/>
      <c r="H50" s="13"/>
      <c r="I50" s="13"/>
      <c r="J50" s="13"/>
      <c r="K50" s="13"/>
      <c r="L50" s="13"/>
      <c r="M50" s="13"/>
      <c r="N50" s="13"/>
      <c r="O50" s="13"/>
    </row>
    <row r="51" spans="1:21" x14ac:dyDescent="0.25">
      <c r="A51" s="15" t="s">
        <v>167</v>
      </c>
      <c r="B51" s="15" t="s">
        <v>168</v>
      </c>
      <c r="C51" s="13"/>
      <c r="D51" s="13"/>
      <c r="E51" s="13"/>
      <c r="F51" s="13"/>
      <c r="G51" s="13"/>
      <c r="H51" s="13"/>
      <c r="I51" s="13"/>
      <c r="J51" s="13"/>
      <c r="K51" s="13"/>
      <c r="L51" s="13"/>
      <c r="M51" s="13"/>
      <c r="N51" s="13"/>
      <c r="O51" s="13"/>
    </row>
    <row r="52" spans="1:21" x14ac:dyDescent="0.25">
      <c r="A52" s="15"/>
      <c r="B52" s="15"/>
      <c r="C52" s="13"/>
      <c r="D52" s="13"/>
      <c r="E52" s="13"/>
      <c r="F52" s="13"/>
      <c r="G52" s="13"/>
      <c r="H52" s="13"/>
      <c r="I52" s="13"/>
      <c r="J52" s="13"/>
      <c r="K52" s="13"/>
      <c r="L52" s="13"/>
      <c r="M52" s="13"/>
      <c r="N52" s="13"/>
      <c r="O52" s="13"/>
    </row>
    <row r="53" spans="1:21" x14ac:dyDescent="0.25">
      <c r="A53" s="13" t="s">
        <v>182</v>
      </c>
      <c r="B53" s="15"/>
      <c r="C53" s="13"/>
      <c r="D53" s="13"/>
      <c r="E53" s="13"/>
      <c r="F53" s="13"/>
      <c r="G53" s="13"/>
      <c r="H53" s="13"/>
      <c r="I53" s="13"/>
      <c r="J53" s="13"/>
      <c r="K53" s="13"/>
      <c r="L53" s="13"/>
      <c r="M53" s="13"/>
      <c r="N53" s="13"/>
      <c r="O53" s="13"/>
    </row>
    <row r="54" spans="1:21" x14ac:dyDescent="0.25">
      <c r="A54" s="13" t="s">
        <v>228</v>
      </c>
      <c r="B54" s="15"/>
      <c r="C54" s="13"/>
      <c r="D54" s="13"/>
      <c r="E54" s="13"/>
      <c r="F54" s="13"/>
      <c r="G54" s="13"/>
      <c r="H54" s="13"/>
      <c r="I54" s="13"/>
      <c r="J54" s="13"/>
      <c r="K54" s="13"/>
      <c r="L54" s="13"/>
      <c r="M54" s="13"/>
      <c r="N54" s="13"/>
      <c r="O54" s="13"/>
    </row>
    <row r="55" spans="1:21" x14ac:dyDescent="0.25">
      <c r="A55" s="13" t="s">
        <v>183</v>
      </c>
      <c r="B55" s="15"/>
      <c r="C55" s="13"/>
      <c r="D55" s="13"/>
      <c r="E55" s="13"/>
      <c r="F55" s="13"/>
      <c r="G55" s="13"/>
      <c r="H55" s="13"/>
      <c r="I55" s="13"/>
      <c r="J55" s="13"/>
      <c r="K55" s="13"/>
      <c r="L55" s="13"/>
      <c r="M55" s="13"/>
      <c r="N55" s="13"/>
      <c r="O55" s="13"/>
    </row>
    <row r="56" spans="1:21" x14ac:dyDescent="0.25">
      <c r="A56" s="13" t="s">
        <v>184</v>
      </c>
      <c r="B56" s="13"/>
      <c r="C56" s="13"/>
      <c r="D56" s="13"/>
      <c r="E56" s="13"/>
      <c r="F56" s="13"/>
      <c r="G56" s="13"/>
      <c r="H56" s="13"/>
      <c r="I56" s="13"/>
      <c r="J56" s="13"/>
      <c r="K56" s="13"/>
      <c r="L56" s="13"/>
      <c r="M56" s="13"/>
      <c r="N56" s="13"/>
      <c r="O56" s="13"/>
    </row>
    <row r="57" spans="1:21" x14ac:dyDescent="0.25">
      <c r="A57" s="13" t="s">
        <v>185</v>
      </c>
      <c r="B57" s="13"/>
      <c r="C57" s="13"/>
      <c r="D57" s="13"/>
      <c r="E57" s="13"/>
      <c r="F57" s="13"/>
      <c r="G57" s="13"/>
      <c r="H57" s="13"/>
      <c r="I57" s="13"/>
      <c r="J57" s="13"/>
      <c r="K57" s="13"/>
      <c r="L57" s="13"/>
      <c r="M57" s="13"/>
      <c r="N57" s="13"/>
      <c r="O57" s="13"/>
    </row>
    <row r="58" spans="1:21" x14ac:dyDescent="0.25">
      <c r="A58" s="13" t="s">
        <v>186</v>
      </c>
      <c r="B58" s="13"/>
      <c r="C58" s="13"/>
      <c r="D58" s="13"/>
      <c r="E58" s="13"/>
      <c r="F58" s="13"/>
      <c r="G58" s="13"/>
      <c r="H58" s="13"/>
      <c r="I58" s="13"/>
      <c r="J58" s="13"/>
      <c r="K58" s="13"/>
      <c r="L58" s="13"/>
      <c r="M58" s="13"/>
      <c r="N58" s="13"/>
      <c r="O58" s="13"/>
    </row>
    <row r="59" spans="1:21" x14ac:dyDescent="0.25">
      <c r="A59" s="13" t="s">
        <v>187</v>
      </c>
      <c r="B59" s="13"/>
      <c r="C59" s="13"/>
      <c r="D59" s="13"/>
      <c r="E59" s="13"/>
      <c r="F59" s="13"/>
      <c r="G59" s="13"/>
      <c r="H59" s="13"/>
      <c r="I59" s="13"/>
      <c r="J59" s="13"/>
      <c r="K59" s="13"/>
      <c r="L59" s="13"/>
      <c r="M59" s="13"/>
      <c r="N59" s="13"/>
      <c r="O59" s="13"/>
    </row>
    <row r="60" spans="1:21" x14ac:dyDescent="0.25">
      <c r="A60" s="13" t="s">
        <v>188</v>
      </c>
      <c r="B60" s="13"/>
      <c r="C60" s="13"/>
      <c r="D60" s="13"/>
      <c r="E60" s="13"/>
      <c r="F60" s="13"/>
      <c r="G60" s="13"/>
      <c r="H60" s="13"/>
      <c r="I60" s="13"/>
      <c r="J60" s="13"/>
      <c r="K60" s="13"/>
      <c r="L60" s="13"/>
      <c r="M60" s="13"/>
      <c r="N60" s="13"/>
      <c r="O60" s="13"/>
    </row>
    <row r="61" spans="1:21" x14ac:dyDescent="0.25">
      <c r="M61" s="21" t="s">
        <v>106</v>
      </c>
      <c r="N61" s="22" t="s">
        <v>105</v>
      </c>
      <c r="O61" s="23" t="s">
        <v>104</v>
      </c>
    </row>
    <row r="62" spans="1:21" x14ac:dyDescent="0.25">
      <c r="M62" s="24"/>
      <c r="N62" s="25" t="s">
        <v>98</v>
      </c>
      <c r="O62" s="26" t="s">
        <v>103</v>
      </c>
    </row>
    <row r="64" spans="1:21" x14ac:dyDescent="0.25">
      <c r="A64" s="27" t="s">
        <v>97</v>
      </c>
      <c r="B64" s="28" t="s">
        <v>121</v>
      </c>
      <c r="C64" s="28"/>
      <c r="D64" s="28"/>
      <c r="E64" s="28"/>
      <c r="F64" s="28"/>
      <c r="G64" s="28"/>
      <c r="H64" s="28"/>
      <c r="I64" s="28"/>
      <c r="J64" s="28"/>
      <c r="K64" s="28"/>
      <c r="L64" s="28"/>
      <c r="M64" s="28"/>
      <c r="N64" s="28"/>
      <c r="O64" s="28"/>
      <c r="P64" s="28"/>
      <c r="Q64" s="28"/>
      <c r="R64" s="28"/>
      <c r="S64" s="28"/>
      <c r="T64" s="28"/>
      <c r="U64" s="28"/>
    </row>
    <row r="65" spans="1:21" x14ac:dyDescent="0.25">
      <c r="A65" s="29"/>
      <c r="B65" s="30"/>
      <c r="C65" s="30"/>
      <c r="D65" s="30"/>
      <c r="E65" s="30"/>
      <c r="F65" s="30"/>
      <c r="G65" s="30"/>
      <c r="H65" s="30"/>
      <c r="I65" s="30"/>
      <c r="J65" s="30"/>
      <c r="K65" s="30"/>
      <c r="L65" s="30"/>
      <c r="M65" s="30"/>
      <c r="N65" s="30"/>
      <c r="O65" s="30"/>
    </row>
    <row r="66" spans="1:21" x14ac:dyDescent="0.25">
      <c r="A66" s="29" t="s">
        <v>91</v>
      </c>
      <c r="B66" s="30" t="s">
        <v>32</v>
      </c>
      <c r="C66" s="30" t="s">
        <v>20</v>
      </c>
      <c r="D66" s="30" t="s">
        <v>21</v>
      </c>
      <c r="E66" s="30"/>
      <c r="F66" s="30"/>
      <c r="G66" s="30"/>
      <c r="H66" s="30"/>
      <c r="I66" s="30"/>
      <c r="J66" s="30"/>
      <c r="K66" s="30"/>
      <c r="L66" s="30"/>
      <c r="M66" s="30"/>
      <c r="N66" s="30"/>
      <c r="O66" s="30"/>
    </row>
    <row r="67" spans="1:21" x14ac:dyDescent="0.25">
      <c r="A67" s="14" t="s">
        <v>80</v>
      </c>
      <c r="B67" s="14" t="s">
        <v>63</v>
      </c>
      <c r="C67" s="14">
        <v>514962</v>
      </c>
      <c r="D67" s="14">
        <v>260907</v>
      </c>
    </row>
    <row r="68" spans="1:21" x14ac:dyDescent="0.25">
      <c r="A68" s="14" t="s">
        <v>80</v>
      </c>
      <c r="B68" s="14" t="s">
        <v>64</v>
      </c>
      <c r="C68" s="14">
        <v>436328</v>
      </c>
      <c r="D68" s="14">
        <v>198413</v>
      </c>
    </row>
    <row r="70" spans="1:21" x14ac:dyDescent="0.25">
      <c r="A70" s="14" t="s">
        <v>81</v>
      </c>
      <c r="B70" s="14" t="s">
        <v>63</v>
      </c>
      <c r="C70" s="14">
        <v>235319</v>
      </c>
      <c r="D70" s="14">
        <v>8123</v>
      </c>
    </row>
    <row r="71" spans="1:21" x14ac:dyDescent="0.25">
      <c r="A71" s="14" t="s">
        <v>81</v>
      </c>
      <c r="B71" s="14" t="s">
        <v>64</v>
      </c>
      <c r="C71" s="14">
        <v>305826</v>
      </c>
      <c r="D71" s="14">
        <v>70617</v>
      </c>
    </row>
    <row r="74" spans="1:21" x14ac:dyDescent="0.25">
      <c r="A74" s="14" t="s">
        <v>92</v>
      </c>
      <c r="C74" s="14">
        <f>C71-C70</f>
        <v>70507</v>
      </c>
      <c r="D74" s="14">
        <f>D67-D68</f>
        <v>62494</v>
      </c>
    </row>
    <row r="75" spans="1:21" x14ac:dyDescent="0.25">
      <c r="A75" s="14" t="s">
        <v>96</v>
      </c>
      <c r="C75" s="14">
        <f>C68-C67</f>
        <v>-78634</v>
      </c>
      <c r="D75" s="14">
        <f>D70-D71</f>
        <v>-62494</v>
      </c>
    </row>
    <row r="77" spans="1:21" x14ac:dyDescent="0.25">
      <c r="A77" s="31" t="s">
        <v>100</v>
      </c>
      <c r="B77" s="32" t="s">
        <v>229</v>
      </c>
      <c r="C77" s="32"/>
      <c r="D77" s="32"/>
      <c r="E77" s="32"/>
      <c r="F77" s="32"/>
      <c r="G77" s="32"/>
      <c r="H77" s="32"/>
      <c r="I77" s="32"/>
      <c r="J77" s="32"/>
      <c r="K77" s="32"/>
      <c r="L77" s="32"/>
      <c r="M77" s="32"/>
      <c r="N77" s="32"/>
      <c r="O77" s="32"/>
      <c r="P77" s="32"/>
      <c r="Q77" s="32"/>
      <c r="R77" s="32"/>
      <c r="S77" s="32"/>
      <c r="T77" s="32"/>
      <c r="U77" s="32"/>
    </row>
    <row r="80" spans="1:21" x14ac:dyDescent="0.25">
      <c r="A80" s="27" t="s">
        <v>99</v>
      </c>
      <c r="B80" s="28" t="s">
        <v>120</v>
      </c>
      <c r="C80" s="28"/>
      <c r="D80" s="28"/>
      <c r="E80" s="28"/>
      <c r="F80" s="28"/>
      <c r="G80" s="28"/>
      <c r="H80" s="28"/>
      <c r="I80" s="28"/>
      <c r="J80" s="28"/>
      <c r="K80" s="28"/>
      <c r="L80" s="28"/>
      <c r="M80" s="28"/>
      <c r="N80" s="28"/>
      <c r="O80" s="28"/>
      <c r="P80" s="28"/>
      <c r="Q80" s="28"/>
      <c r="R80" s="28"/>
      <c r="S80" s="28"/>
      <c r="T80" s="28"/>
      <c r="U80" s="28"/>
    </row>
    <row r="82" spans="1:21" x14ac:dyDescent="0.25">
      <c r="A82" s="27" t="s">
        <v>169</v>
      </c>
      <c r="B82" s="28" t="s">
        <v>170</v>
      </c>
      <c r="C82" s="28"/>
      <c r="D82" s="28"/>
      <c r="E82" s="28"/>
      <c r="F82" s="28"/>
      <c r="G82" s="28"/>
      <c r="H82" s="28"/>
      <c r="I82" s="28"/>
      <c r="J82" s="28"/>
      <c r="K82" s="28"/>
      <c r="L82" s="28"/>
      <c r="M82" s="28"/>
      <c r="N82" s="28"/>
      <c r="O82" s="28"/>
      <c r="P82" s="28"/>
      <c r="Q82" s="28"/>
      <c r="R82" s="28"/>
      <c r="S82" s="28"/>
      <c r="T82" s="28"/>
      <c r="U82" s="28"/>
    </row>
    <row r="83" spans="1:21" x14ac:dyDescent="0.25">
      <c r="A83" s="29" t="s">
        <v>91</v>
      </c>
      <c r="B83" s="30" t="s">
        <v>32</v>
      </c>
      <c r="C83" s="30" t="s">
        <v>20</v>
      </c>
      <c r="D83" s="30" t="s">
        <v>21</v>
      </c>
      <c r="E83" s="16"/>
      <c r="F83" s="16"/>
      <c r="G83" s="16"/>
      <c r="H83" s="16"/>
      <c r="I83" s="16"/>
      <c r="J83" s="16"/>
      <c r="K83" s="16"/>
      <c r="L83" s="16"/>
      <c r="M83" s="16"/>
      <c r="N83" s="16"/>
      <c r="O83" s="16"/>
    </row>
    <row r="84" spans="1:21" x14ac:dyDescent="0.25">
      <c r="A84" s="14" t="s">
        <v>88</v>
      </c>
      <c r="B84" s="14" t="s">
        <v>45</v>
      </c>
      <c r="C84" s="33">
        <v>492930</v>
      </c>
      <c r="D84" s="33">
        <v>54359</v>
      </c>
      <c r="E84" s="20"/>
      <c r="F84" s="20"/>
      <c r="G84" s="20"/>
      <c r="H84" s="20"/>
      <c r="I84" s="20"/>
      <c r="J84" s="20"/>
      <c r="K84" s="20"/>
      <c r="L84" s="20"/>
      <c r="M84" s="20"/>
      <c r="N84" s="20"/>
      <c r="O84" s="20"/>
    </row>
    <row r="85" spans="1:21" x14ac:dyDescent="0.25">
      <c r="A85" s="14" t="s">
        <v>88</v>
      </c>
      <c r="B85" s="14" t="s">
        <v>39</v>
      </c>
      <c r="C85" s="33">
        <v>492930</v>
      </c>
      <c r="D85" s="33">
        <v>54359</v>
      </c>
      <c r="E85" s="20"/>
      <c r="F85" s="20"/>
      <c r="G85" s="20"/>
      <c r="H85" s="20"/>
      <c r="I85" s="20"/>
      <c r="J85" s="20"/>
      <c r="K85" s="20"/>
      <c r="L85" s="20"/>
      <c r="M85" s="20"/>
      <c r="N85" s="20"/>
      <c r="O85" s="20"/>
    </row>
    <row r="86" spans="1:21" x14ac:dyDescent="0.25">
      <c r="A86" s="14" t="s">
        <v>88</v>
      </c>
      <c r="B86" s="14" t="s">
        <v>84</v>
      </c>
      <c r="C86" s="33">
        <v>296797</v>
      </c>
      <c r="D86" s="33">
        <v>48734</v>
      </c>
      <c r="E86" s="20"/>
      <c r="F86" s="20"/>
      <c r="G86" s="20"/>
      <c r="H86" s="20"/>
      <c r="I86" s="20"/>
      <c r="J86" s="20"/>
      <c r="K86" s="20"/>
      <c r="L86" s="20"/>
      <c r="M86" s="20"/>
      <c r="N86" s="20"/>
      <c r="O86" s="20"/>
    </row>
    <row r="87" spans="1:21" x14ac:dyDescent="0.25">
      <c r="A87" s="14" t="s">
        <v>88</v>
      </c>
      <c r="B87" s="14" t="s">
        <v>46</v>
      </c>
      <c r="C87" s="33">
        <v>296797</v>
      </c>
      <c r="D87" s="33">
        <v>48734</v>
      </c>
      <c r="E87" s="20"/>
      <c r="F87" s="20"/>
      <c r="G87" s="20"/>
      <c r="H87" s="20"/>
      <c r="I87" s="20"/>
      <c r="J87" s="20"/>
      <c r="K87" s="20"/>
      <c r="L87" s="20"/>
      <c r="M87" s="20"/>
      <c r="N87" s="20"/>
      <c r="O87" s="20"/>
    </row>
    <row r="88" spans="1:21" x14ac:dyDescent="0.25">
      <c r="A88" s="14" t="s">
        <v>88</v>
      </c>
      <c r="B88" s="14" t="s">
        <v>84</v>
      </c>
      <c r="C88" s="34">
        <f>C86+C91</f>
        <v>492930</v>
      </c>
      <c r="D88" s="34">
        <f t="shared" ref="D88" si="0">D86+D91</f>
        <v>54359</v>
      </c>
      <c r="E88" s="20"/>
      <c r="F88" s="20"/>
      <c r="G88" s="20"/>
      <c r="H88" s="20"/>
      <c r="I88" s="20"/>
      <c r="J88" s="20"/>
      <c r="K88" s="20"/>
      <c r="L88" s="20"/>
      <c r="M88" s="20"/>
      <c r="N88" s="20"/>
      <c r="O88" s="20"/>
    </row>
    <row r="89" spans="1:21" x14ac:dyDescent="0.25">
      <c r="A89" s="14" t="s">
        <v>88</v>
      </c>
      <c r="B89" s="14" t="s">
        <v>46</v>
      </c>
      <c r="C89" s="34">
        <f t="shared" ref="C89:D89" si="1">C87+C92</f>
        <v>492930</v>
      </c>
      <c r="D89" s="34">
        <f t="shared" si="1"/>
        <v>54359</v>
      </c>
      <c r="E89" s="20"/>
      <c r="F89" s="20"/>
      <c r="G89" s="20"/>
      <c r="H89" s="20"/>
      <c r="I89" s="20"/>
      <c r="J89" s="20"/>
      <c r="K89" s="20"/>
      <c r="L89" s="20"/>
      <c r="M89" s="20"/>
      <c r="N89" s="20"/>
      <c r="O89" s="20"/>
    </row>
    <row r="90" spans="1:21" x14ac:dyDescent="0.25">
      <c r="B90" s="35"/>
      <c r="C90" s="33"/>
      <c r="D90" s="33"/>
      <c r="E90" s="20"/>
      <c r="F90" s="20"/>
      <c r="G90" s="20"/>
      <c r="H90" s="20"/>
      <c r="I90" s="20"/>
      <c r="J90" s="20"/>
      <c r="K90" s="20"/>
      <c r="L90" s="20"/>
      <c r="M90" s="20"/>
      <c r="N90" s="20"/>
      <c r="O90" s="20"/>
    </row>
    <row r="91" spans="1:21" x14ac:dyDescent="0.25">
      <c r="A91" s="14" t="s">
        <v>89</v>
      </c>
      <c r="B91" s="14" t="s">
        <v>84</v>
      </c>
      <c r="C91" s="36">
        <v>196133</v>
      </c>
      <c r="D91" s="36">
        <v>5625</v>
      </c>
      <c r="E91" s="74"/>
      <c r="F91" s="74"/>
      <c r="G91" s="74"/>
      <c r="H91" s="74"/>
      <c r="I91" s="74"/>
      <c r="J91" s="74"/>
      <c r="K91" s="74"/>
      <c r="L91" s="74"/>
      <c r="M91" s="74"/>
      <c r="N91" s="74"/>
      <c r="O91" s="74"/>
    </row>
    <row r="92" spans="1:21" x14ac:dyDescent="0.25">
      <c r="A92" s="14" t="s">
        <v>89</v>
      </c>
      <c r="B92" s="14" t="s">
        <v>46</v>
      </c>
      <c r="C92" s="36">
        <v>196133</v>
      </c>
      <c r="D92" s="36">
        <v>5625</v>
      </c>
      <c r="E92" s="74"/>
      <c r="F92" s="74"/>
      <c r="G92" s="74"/>
      <c r="H92" s="74"/>
      <c r="I92" s="74"/>
      <c r="J92" s="74"/>
      <c r="K92" s="74"/>
      <c r="L92" s="74"/>
      <c r="M92" s="74"/>
      <c r="N92" s="74"/>
      <c r="O92" s="74"/>
    </row>
    <row r="93" spans="1:21" x14ac:dyDescent="0.25">
      <c r="B93" s="35"/>
      <c r="C93" s="33"/>
      <c r="D93" s="33"/>
      <c r="E93" s="20"/>
      <c r="F93" s="20"/>
      <c r="G93" s="20"/>
      <c r="H93" s="20"/>
      <c r="I93" s="20"/>
      <c r="J93" s="20"/>
      <c r="K93" s="20"/>
      <c r="L93" s="20"/>
      <c r="M93" s="20"/>
      <c r="N93" s="20"/>
      <c r="O93" s="20"/>
    </row>
    <row r="94" spans="1:21" x14ac:dyDescent="0.25">
      <c r="A94" s="14" t="s">
        <v>124</v>
      </c>
      <c r="B94" s="35"/>
      <c r="C94" s="33">
        <f>C85-C86</f>
        <v>196133</v>
      </c>
      <c r="D94" s="33">
        <f>D85-D86</f>
        <v>5625</v>
      </c>
      <c r="E94" s="20"/>
      <c r="F94" s="20"/>
      <c r="G94" s="20"/>
      <c r="H94" s="20"/>
      <c r="I94" s="20"/>
      <c r="J94" s="20"/>
      <c r="K94" s="20"/>
      <c r="L94" s="20"/>
      <c r="M94" s="20"/>
      <c r="N94" s="20"/>
      <c r="O94" s="20"/>
    </row>
    <row r="95" spans="1:21" x14ac:dyDescent="0.25">
      <c r="B95" s="35"/>
      <c r="C95" s="33"/>
      <c r="D95" s="33"/>
      <c r="E95" s="20"/>
      <c r="F95" s="20"/>
      <c r="G95" s="20"/>
      <c r="H95" s="20"/>
      <c r="I95" s="20"/>
      <c r="J95" s="20"/>
      <c r="K95" s="20"/>
      <c r="L95" s="20"/>
      <c r="M95" s="20"/>
      <c r="N95" s="20"/>
      <c r="O95" s="20"/>
    </row>
    <row r="96" spans="1:21" x14ac:dyDescent="0.25">
      <c r="A96" s="31" t="s">
        <v>102</v>
      </c>
      <c r="B96" s="32" t="s">
        <v>134</v>
      </c>
      <c r="C96" s="32"/>
      <c r="D96" s="32"/>
      <c r="E96" s="32"/>
      <c r="F96" s="32"/>
      <c r="G96" s="32"/>
      <c r="H96" s="32"/>
      <c r="I96" s="32"/>
      <c r="J96" s="32"/>
      <c r="K96" s="32"/>
      <c r="L96" s="32"/>
      <c r="M96" s="32"/>
      <c r="N96" s="32"/>
      <c r="O96" s="32"/>
      <c r="P96" s="32"/>
      <c r="Q96" s="32"/>
      <c r="R96" s="32"/>
      <c r="S96" s="32"/>
      <c r="T96" s="32"/>
      <c r="U96" s="32"/>
    </row>
    <row r="97" spans="1:21" x14ac:dyDescent="0.25">
      <c r="A97" s="32" t="s">
        <v>126</v>
      </c>
      <c r="B97" s="32"/>
      <c r="C97" s="37">
        <f>C94/C91</f>
        <v>1</v>
      </c>
      <c r="D97" s="32"/>
      <c r="E97" s="32"/>
      <c r="F97" s="32"/>
      <c r="G97" s="32"/>
      <c r="H97" s="32"/>
      <c r="I97" s="32"/>
      <c r="J97" s="32"/>
      <c r="K97" s="32"/>
      <c r="L97" s="32"/>
      <c r="M97" s="32"/>
      <c r="N97" s="32"/>
      <c r="O97" s="32"/>
      <c r="P97" s="32"/>
      <c r="Q97" s="32"/>
      <c r="R97" s="32"/>
      <c r="S97" s="32"/>
      <c r="T97" s="32"/>
      <c r="U97" s="32"/>
    </row>
    <row r="98" spans="1:21" x14ac:dyDescent="0.25">
      <c r="A98" s="32" t="s">
        <v>135</v>
      </c>
      <c r="B98" s="32"/>
      <c r="C98" s="32"/>
      <c r="D98" s="32"/>
      <c r="E98" s="32"/>
      <c r="F98" s="32"/>
      <c r="G98" s="32"/>
      <c r="H98" s="32"/>
      <c r="I98" s="32"/>
      <c r="J98" s="32"/>
      <c r="K98" s="32"/>
      <c r="L98" s="32"/>
      <c r="M98" s="32"/>
      <c r="N98" s="32"/>
      <c r="O98" s="32"/>
      <c r="P98" s="32"/>
      <c r="Q98" s="32"/>
      <c r="R98" s="32"/>
      <c r="S98" s="32"/>
      <c r="T98" s="32"/>
      <c r="U98" s="32"/>
    </row>
    <row r="99" spans="1:21" x14ac:dyDescent="0.25">
      <c r="B99" s="35"/>
      <c r="C99" s="33"/>
      <c r="D99" s="33"/>
      <c r="E99" s="33"/>
      <c r="F99" s="33"/>
      <c r="G99" s="33"/>
      <c r="H99" s="33"/>
      <c r="I99" s="33"/>
      <c r="J99" s="33"/>
      <c r="K99" s="33"/>
      <c r="L99" s="33"/>
      <c r="M99" s="33"/>
      <c r="N99" s="33"/>
      <c r="O99" s="33"/>
    </row>
    <row r="100" spans="1:21" x14ac:dyDescent="0.25">
      <c r="A100" s="27" t="s">
        <v>172</v>
      </c>
      <c r="B100" s="28" t="s">
        <v>171</v>
      </c>
      <c r="C100" s="28"/>
      <c r="D100" s="28"/>
      <c r="E100" s="28"/>
      <c r="F100" s="28"/>
      <c r="G100" s="28"/>
      <c r="H100" s="28"/>
      <c r="I100" s="28"/>
      <c r="J100" s="28"/>
      <c r="K100" s="28"/>
      <c r="L100" s="28"/>
      <c r="M100" s="28"/>
      <c r="N100" s="28"/>
      <c r="O100" s="28"/>
      <c r="P100" s="28"/>
      <c r="Q100" s="28"/>
      <c r="R100" s="28"/>
      <c r="S100" s="28"/>
      <c r="T100" s="28"/>
      <c r="U100" s="28"/>
    </row>
    <row r="101" spans="1:21" x14ac:dyDescent="0.25">
      <c r="A101" s="29" t="s">
        <v>91</v>
      </c>
      <c r="B101" s="30" t="s">
        <v>32</v>
      </c>
      <c r="C101" s="30" t="s">
        <v>20</v>
      </c>
      <c r="D101" s="30" t="s">
        <v>21</v>
      </c>
      <c r="E101" s="16"/>
      <c r="F101" s="16"/>
      <c r="G101" s="16"/>
      <c r="H101" s="16"/>
      <c r="I101" s="16"/>
      <c r="J101" s="16"/>
      <c r="K101" s="16"/>
      <c r="L101" s="16"/>
      <c r="M101" s="16"/>
      <c r="N101" s="16"/>
      <c r="O101" s="16"/>
    </row>
    <row r="102" spans="1:21" x14ac:dyDescent="0.25">
      <c r="A102" s="14" t="s">
        <v>76</v>
      </c>
      <c r="B102" s="14" t="s">
        <v>43</v>
      </c>
      <c r="C102" s="33">
        <v>474290</v>
      </c>
      <c r="D102" s="33">
        <v>236048</v>
      </c>
      <c r="E102" s="20"/>
      <c r="F102" s="20"/>
      <c r="G102" s="20"/>
      <c r="H102" s="20"/>
      <c r="I102" s="20"/>
      <c r="J102" s="20"/>
      <c r="K102" s="20"/>
      <c r="L102" s="20"/>
      <c r="M102" s="20"/>
      <c r="N102" s="20"/>
      <c r="O102" s="20"/>
    </row>
    <row r="103" spans="1:21" x14ac:dyDescent="0.25">
      <c r="A103" s="14" t="s">
        <v>76</v>
      </c>
      <c r="B103" s="14" t="s">
        <v>44</v>
      </c>
      <c r="C103" s="33">
        <v>474290</v>
      </c>
      <c r="D103" s="33">
        <v>236048</v>
      </c>
      <c r="E103" s="20"/>
      <c r="F103" s="20"/>
      <c r="G103" s="20"/>
      <c r="H103" s="20"/>
      <c r="I103" s="20"/>
      <c r="J103" s="20"/>
      <c r="K103" s="20"/>
      <c r="L103" s="20"/>
      <c r="M103" s="20"/>
      <c r="N103" s="20"/>
      <c r="O103" s="20"/>
    </row>
    <row r="104" spans="1:21" x14ac:dyDescent="0.25">
      <c r="A104" s="14" t="s">
        <v>76</v>
      </c>
      <c r="B104" s="14" t="s">
        <v>45</v>
      </c>
      <c r="C104" s="33">
        <v>251838</v>
      </c>
      <c r="D104" s="33">
        <v>81438</v>
      </c>
      <c r="E104" s="20"/>
      <c r="F104" s="20"/>
      <c r="G104" s="20"/>
      <c r="H104" s="20"/>
      <c r="I104" s="20"/>
      <c r="J104" s="20"/>
      <c r="K104" s="20"/>
      <c r="L104" s="20"/>
      <c r="M104" s="20"/>
      <c r="N104" s="20"/>
      <c r="O104" s="20"/>
    </row>
    <row r="105" spans="1:21" x14ac:dyDescent="0.25">
      <c r="A105" s="14" t="s">
        <v>76</v>
      </c>
      <c r="B105" s="14" t="s">
        <v>39</v>
      </c>
      <c r="C105" s="33">
        <v>251838</v>
      </c>
      <c r="D105" s="33">
        <v>81438</v>
      </c>
      <c r="E105" s="20"/>
      <c r="F105" s="20"/>
      <c r="G105" s="20"/>
      <c r="H105" s="20"/>
      <c r="I105" s="20"/>
      <c r="J105" s="20"/>
      <c r="K105" s="20"/>
      <c r="L105" s="20"/>
      <c r="M105" s="20"/>
      <c r="N105" s="20"/>
      <c r="O105" s="20"/>
    </row>
    <row r="106" spans="1:21" x14ac:dyDescent="0.25">
      <c r="A106" s="14" t="s">
        <v>76</v>
      </c>
      <c r="B106" s="14" t="s">
        <v>45</v>
      </c>
      <c r="C106" s="38">
        <f>C104+$C$132*C123</f>
        <v>474290</v>
      </c>
      <c r="D106" s="34">
        <v>236048</v>
      </c>
      <c r="E106" s="75"/>
      <c r="F106" s="75"/>
      <c r="G106" s="75"/>
      <c r="H106" s="75"/>
      <c r="I106" s="75"/>
      <c r="J106" s="75"/>
      <c r="K106" s="75"/>
      <c r="L106" s="20"/>
      <c r="M106" s="75"/>
      <c r="N106" s="75"/>
      <c r="O106" s="75"/>
    </row>
    <row r="107" spans="1:21" x14ac:dyDescent="0.25">
      <c r="A107" s="14" t="s">
        <v>76</v>
      </c>
      <c r="B107" s="14" t="s">
        <v>39</v>
      </c>
      <c r="C107" s="38">
        <f>C105+$C$132*C124</f>
        <v>474290</v>
      </c>
      <c r="D107" s="34">
        <v>236048</v>
      </c>
      <c r="E107" s="75"/>
      <c r="F107" s="75"/>
      <c r="G107" s="75"/>
      <c r="H107" s="75"/>
      <c r="I107" s="75"/>
      <c r="J107" s="75"/>
      <c r="K107" s="75"/>
      <c r="L107" s="20"/>
      <c r="M107" s="75"/>
      <c r="N107" s="75"/>
      <c r="O107" s="75"/>
    </row>
    <row r="108" spans="1:21" x14ac:dyDescent="0.25">
      <c r="B108" s="35"/>
      <c r="C108" s="33"/>
      <c r="D108" s="33"/>
      <c r="E108" s="20"/>
      <c r="F108" s="20"/>
      <c r="G108" s="20"/>
      <c r="H108" s="20"/>
      <c r="I108" s="20"/>
      <c r="J108" s="20"/>
      <c r="K108" s="20"/>
      <c r="L108" s="20"/>
      <c r="M108" s="20"/>
      <c r="N108" s="20"/>
      <c r="O108" s="20"/>
    </row>
    <row r="109" spans="1:21" x14ac:dyDescent="0.25">
      <c r="A109" s="14" t="s">
        <v>78</v>
      </c>
      <c r="B109" s="14" t="s">
        <v>43</v>
      </c>
      <c r="C109" s="33">
        <v>182270</v>
      </c>
      <c r="D109" s="33">
        <v>518</v>
      </c>
      <c r="E109" s="20"/>
      <c r="F109" s="20"/>
      <c r="G109" s="20"/>
      <c r="H109" s="20"/>
      <c r="I109" s="20"/>
      <c r="J109" s="20"/>
      <c r="K109" s="20"/>
      <c r="L109" s="20"/>
      <c r="M109" s="20"/>
      <c r="N109" s="20"/>
      <c r="O109" s="20"/>
    </row>
    <row r="110" spans="1:21" x14ac:dyDescent="0.25">
      <c r="A110" s="14" t="s">
        <v>78</v>
      </c>
      <c r="B110" s="14" t="s">
        <v>44</v>
      </c>
      <c r="C110" s="33">
        <v>182270</v>
      </c>
      <c r="D110" s="33">
        <v>518</v>
      </c>
      <c r="E110" s="20"/>
      <c r="F110" s="20"/>
      <c r="G110" s="20"/>
      <c r="H110" s="20"/>
      <c r="I110" s="20"/>
      <c r="J110" s="20"/>
      <c r="K110" s="20"/>
      <c r="L110" s="20"/>
      <c r="M110" s="20"/>
      <c r="N110" s="20"/>
      <c r="O110" s="20"/>
    </row>
    <row r="111" spans="1:21" x14ac:dyDescent="0.25">
      <c r="A111" s="14" t="s">
        <v>78</v>
      </c>
      <c r="B111" s="14" t="s">
        <v>45</v>
      </c>
      <c r="C111" s="33">
        <v>136058</v>
      </c>
      <c r="D111" s="33" t="s">
        <v>41</v>
      </c>
      <c r="E111" s="20"/>
      <c r="F111" s="20"/>
      <c r="G111" s="20"/>
      <c r="H111" s="20"/>
      <c r="I111" s="20"/>
      <c r="J111" s="20"/>
      <c r="K111" s="20"/>
      <c r="L111" s="20"/>
      <c r="M111" s="20"/>
      <c r="N111" s="20"/>
      <c r="O111" s="20"/>
    </row>
    <row r="112" spans="1:21" x14ac:dyDescent="0.25">
      <c r="A112" s="14" t="s">
        <v>78</v>
      </c>
      <c r="B112" s="14" t="s">
        <v>39</v>
      </c>
      <c r="C112" s="33">
        <v>136058</v>
      </c>
      <c r="D112" s="33" t="s">
        <v>41</v>
      </c>
      <c r="E112" s="20"/>
      <c r="F112" s="20"/>
      <c r="G112" s="20"/>
      <c r="H112" s="20"/>
      <c r="I112" s="20"/>
      <c r="J112" s="20"/>
      <c r="K112" s="20"/>
      <c r="L112" s="20"/>
      <c r="M112" s="20"/>
      <c r="N112" s="20"/>
      <c r="O112" s="20"/>
    </row>
    <row r="113" spans="1:15" x14ac:dyDescent="0.25">
      <c r="A113" s="14" t="s">
        <v>78</v>
      </c>
      <c r="B113" s="14" t="s">
        <v>45</v>
      </c>
      <c r="C113" s="34">
        <f>C111+$C$133*C123</f>
        <v>182270</v>
      </c>
      <c r="D113" s="34">
        <v>518</v>
      </c>
      <c r="E113" s="75"/>
      <c r="F113" s="75"/>
      <c r="G113" s="75"/>
      <c r="H113" s="75"/>
      <c r="I113" s="75"/>
      <c r="J113" s="75"/>
      <c r="K113" s="75"/>
      <c r="L113" s="20"/>
      <c r="M113" s="75"/>
      <c r="N113" s="75"/>
      <c r="O113" s="75"/>
    </row>
    <row r="114" spans="1:15" x14ac:dyDescent="0.25">
      <c r="A114" s="14" t="s">
        <v>78</v>
      </c>
      <c r="B114" s="14" t="s">
        <v>39</v>
      </c>
      <c r="C114" s="34">
        <f>C112+$C$133*C124</f>
        <v>182270</v>
      </c>
      <c r="D114" s="34">
        <v>518</v>
      </c>
      <c r="E114" s="75"/>
      <c r="F114" s="75"/>
      <c r="G114" s="75"/>
      <c r="H114" s="75"/>
      <c r="I114" s="75"/>
      <c r="J114" s="75"/>
      <c r="K114" s="75"/>
      <c r="L114" s="20"/>
      <c r="M114" s="75"/>
      <c r="N114" s="75"/>
      <c r="O114" s="75"/>
    </row>
    <row r="115" spans="1:15" x14ac:dyDescent="0.25">
      <c r="B115" s="35"/>
      <c r="C115" s="33"/>
      <c r="D115" s="33"/>
      <c r="E115" s="20"/>
      <c r="F115" s="20"/>
      <c r="G115" s="20"/>
      <c r="H115" s="20"/>
      <c r="I115" s="20"/>
      <c r="J115" s="20"/>
      <c r="K115" s="20"/>
      <c r="L115" s="20"/>
      <c r="M115" s="20"/>
      <c r="N115" s="20"/>
      <c r="O115" s="20"/>
    </row>
    <row r="116" spans="1:15" x14ac:dyDescent="0.25">
      <c r="A116" s="14" t="s">
        <v>80</v>
      </c>
      <c r="B116" s="14" t="s">
        <v>43</v>
      </c>
      <c r="C116" s="33">
        <v>515048</v>
      </c>
      <c r="D116" s="33">
        <v>260993</v>
      </c>
      <c r="E116" s="20"/>
      <c r="F116" s="20"/>
      <c r="G116" s="20"/>
      <c r="H116" s="20"/>
      <c r="I116" s="20"/>
      <c r="J116" s="20"/>
      <c r="K116" s="20"/>
      <c r="L116" s="20"/>
      <c r="M116" s="20"/>
      <c r="N116" s="20"/>
      <c r="O116" s="20"/>
    </row>
    <row r="117" spans="1:15" x14ac:dyDescent="0.25">
      <c r="A117" s="14" t="s">
        <v>80</v>
      </c>
      <c r="B117" s="14" t="s">
        <v>44</v>
      </c>
      <c r="C117" s="33">
        <v>515048</v>
      </c>
      <c r="D117" s="33">
        <v>260993</v>
      </c>
      <c r="E117" s="20"/>
      <c r="F117" s="20"/>
      <c r="G117" s="20"/>
      <c r="H117" s="20"/>
      <c r="I117" s="20"/>
      <c r="J117" s="20"/>
      <c r="K117" s="20"/>
      <c r="L117" s="20"/>
      <c r="M117" s="20"/>
      <c r="N117" s="20"/>
      <c r="O117" s="20"/>
    </row>
    <row r="118" spans="1:15" x14ac:dyDescent="0.25">
      <c r="A118" s="14" t="s">
        <v>80</v>
      </c>
      <c r="B118" s="14" t="s">
        <v>45</v>
      </c>
      <c r="C118" s="33">
        <v>514962</v>
      </c>
      <c r="D118" s="33">
        <v>260907</v>
      </c>
      <c r="E118" s="20"/>
      <c r="F118" s="20"/>
      <c r="G118" s="20"/>
      <c r="H118" s="20"/>
      <c r="I118" s="20"/>
      <c r="J118" s="20"/>
      <c r="K118" s="20"/>
      <c r="L118" s="20"/>
      <c r="M118" s="20"/>
      <c r="N118" s="20"/>
      <c r="O118" s="20"/>
    </row>
    <row r="119" spans="1:15" x14ac:dyDescent="0.25">
      <c r="A119" s="14" t="s">
        <v>80</v>
      </c>
      <c r="B119" s="14" t="s">
        <v>39</v>
      </c>
      <c r="C119" s="33">
        <v>514962</v>
      </c>
      <c r="D119" s="33">
        <v>260907</v>
      </c>
      <c r="E119" s="20"/>
      <c r="F119" s="20"/>
      <c r="G119" s="20"/>
      <c r="H119" s="20"/>
      <c r="I119" s="20"/>
      <c r="J119" s="20"/>
      <c r="K119" s="20"/>
      <c r="L119" s="20"/>
      <c r="M119" s="20"/>
      <c r="N119" s="20"/>
      <c r="O119" s="20"/>
    </row>
    <row r="120" spans="1:15" x14ac:dyDescent="0.25">
      <c r="A120" s="14" t="s">
        <v>80</v>
      </c>
      <c r="B120" s="14" t="s">
        <v>45</v>
      </c>
      <c r="C120" s="38">
        <f>C118+$C$134*C123</f>
        <v>515048</v>
      </c>
      <c r="D120" s="34">
        <v>260993</v>
      </c>
      <c r="E120" s="75"/>
      <c r="F120" s="75"/>
      <c r="G120" s="75"/>
      <c r="H120" s="75"/>
      <c r="I120" s="75"/>
      <c r="J120" s="75"/>
      <c r="K120" s="75"/>
      <c r="L120" s="20"/>
      <c r="M120" s="75"/>
      <c r="N120" s="75"/>
      <c r="O120" s="75"/>
    </row>
    <row r="121" spans="1:15" x14ac:dyDescent="0.25">
      <c r="A121" s="14" t="s">
        <v>80</v>
      </c>
      <c r="B121" s="14" t="s">
        <v>39</v>
      </c>
      <c r="C121" s="38">
        <f>C119+$C$134*C124</f>
        <v>515048</v>
      </c>
      <c r="D121" s="34">
        <v>260993</v>
      </c>
      <c r="E121" s="75"/>
      <c r="F121" s="75"/>
      <c r="G121" s="75"/>
      <c r="H121" s="75"/>
      <c r="I121" s="75"/>
      <c r="J121" s="75"/>
      <c r="K121" s="75"/>
      <c r="L121" s="20"/>
      <c r="M121" s="75"/>
      <c r="N121" s="75"/>
      <c r="O121" s="75"/>
    </row>
    <row r="122" spans="1:15" x14ac:dyDescent="0.25">
      <c r="B122" s="35"/>
      <c r="C122" s="33"/>
      <c r="D122" s="33"/>
      <c r="E122" s="20"/>
      <c r="F122" s="20"/>
      <c r="G122" s="20"/>
      <c r="H122" s="20"/>
      <c r="I122" s="20"/>
      <c r="J122" s="20"/>
      <c r="K122" s="20"/>
      <c r="L122" s="20"/>
      <c r="M122" s="20"/>
      <c r="N122" s="20"/>
      <c r="O122" s="20"/>
    </row>
    <row r="123" spans="1:15" x14ac:dyDescent="0.25">
      <c r="A123" s="14" t="s">
        <v>77</v>
      </c>
      <c r="B123" s="14" t="s">
        <v>45</v>
      </c>
      <c r="C123" s="33">
        <v>268750</v>
      </c>
      <c r="D123" s="33">
        <v>155214</v>
      </c>
      <c r="E123" s="20"/>
      <c r="F123" s="20"/>
      <c r="G123" s="20"/>
      <c r="H123" s="20"/>
      <c r="I123" s="20"/>
      <c r="J123" s="20"/>
      <c r="K123" s="20"/>
      <c r="L123" s="20"/>
      <c r="M123" s="20"/>
      <c r="N123" s="20"/>
      <c r="O123" s="20"/>
    </row>
    <row r="124" spans="1:15" x14ac:dyDescent="0.25">
      <c r="A124" s="14" t="s">
        <v>77</v>
      </c>
      <c r="B124" s="14" t="s">
        <v>39</v>
      </c>
      <c r="C124" s="33">
        <v>268750</v>
      </c>
      <c r="D124" s="33">
        <v>155214</v>
      </c>
      <c r="E124" s="20"/>
      <c r="F124" s="20"/>
      <c r="G124" s="20"/>
      <c r="H124" s="20"/>
      <c r="I124" s="20"/>
      <c r="J124" s="20"/>
      <c r="K124" s="20"/>
      <c r="L124" s="20"/>
      <c r="M124" s="20"/>
      <c r="N124" s="20"/>
      <c r="O124" s="20"/>
    </row>
    <row r="125" spans="1:15" x14ac:dyDescent="0.25">
      <c r="B125" s="35"/>
      <c r="C125" s="33"/>
      <c r="D125" s="33"/>
      <c r="E125" s="20"/>
      <c r="F125" s="20"/>
      <c r="G125" s="20"/>
      <c r="H125" s="20"/>
      <c r="I125" s="20"/>
      <c r="J125" s="20"/>
      <c r="K125" s="20"/>
      <c r="L125" s="20"/>
      <c r="M125" s="20"/>
      <c r="N125" s="20"/>
      <c r="O125" s="20"/>
    </row>
    <row r="126" spans="1:15" x14ac:dyDescent="0.25">
      <c r="A126" s="14" t="s">
        <v>101</v>
      </c>
      <c r="B126" s="35"/>
      <c r="C126" s="33">
        <f>C103-C104</f>
        <v>222452</v>
      </c>
      <c r="D126" s="33">
        <f>D103-D104</f>
        <v>154610</v>
      </c>
      <c r="E126" s="20"/>
      <c r="F126" s="20"/>
      <c r="G126" s="20"/>
      <c r="H126" s="20"/>
      <c r="I126" s="20"/>
      <c r="J126" s="20"/>
      <c r="K126" s="20"/>
      <c r="L126" s="20"/>
      <c r="M126" s="20"/>
      <c r="N126" s="20"/>
      <c r="O126" s="20"/>
    </row>
    <row r="127" spans="1:15" x14ac:dyDescent="0.25">
      <c r="A127" s="14" t="s">
        <v>128</v>
      </c>
      <c r="B127" s="35"/>
      <c r="C127" s="33">
        <f>C110-C111</f>
        <v>46212</v>
      </c>
      <c r="D127" s="33">
        <v>518</v>
      </c>
      <c r="E127" s="20"/>
      <c r="F127" s="20"/>
      <c r="G127" s="20"/>
      <c r="H127" s="20"/>
      <c r="I127" s="20"/>
      <c r="J127" s="20"/>
      <c r="K127" s="20"/>
      <c r="L127" s="20"/>
      <c r="M127" s="20"/>
      <c r="N127" s="20"/>
      <c r="O127" s="20"/>
    </row>
    <row r="128" spans="1:15" x14ac:dyDescent="0.25">
      <c r="A128" s="14" t="s">
        <v>92</v>
      </c>
      <c r="B128" s="35"/>
      <c r="C128" s="33">
        <f>C117-C118</f>
        <v>86</v>
      </c>
      <c r="D128" s="33">
        <f>D117-D118</f>
        <v>86</v>
      </c>
      <c r="E128" s="20"/>
      <c r="F128" s="20"/>
      <c r="G128" s="20"/>
      <c r="H128" s="20"/>
      <c r="I128" s="20"/>
      <c r="J128" s="20"/>
      <c r="K128" s="20"/>
      <c r="L128" s="20"/>
      <c r="M128" s="20"/>
      <c r="N128" s="20"/>
      <c r="O128" s="20"/>
    </row>
    <row r="129" spans="1:21" x14ac:dyDescent="0.25">
      <c r="A129" s="14" t="s">
        <v>107</v>
      </c>
      <c r="B129" s="35"/>
      <c r="C129" s="33">
        <f>C128+C127+C126</f>
        <v>268750</v>
      </c>
      <c r="D129" s="33">
        <f>D128+D127+D126</f>
        <v>155214</v>
      </c>
      <c r="E129" s="20"/>
      <c r="F129" s="20"/>
      <c r="G129" s="20"/>
      <c r="H129" s="20"/>
      <c r="I129" s="20"/>
      <c r="J129" s="20"/>
      <c r="K129" s="20"/>
      <c r="L129" s="20"/>
      <c r="M129" s="20"/>
      <c r="N129" s="20"/>
      <c r="O129" s="20"/>
    </row>
    <row r="130" spans="1:21" x14ac:dyDescent="0.25">
      <c r="B130" s="35"/>
      <c r="C130" s="33"/>
      <c r="D130" s="33"/>
      <c r="E130" s="33"/>
      <c r="F130" s="33"/>
      <c r="G130" s="33"/>
      <c r="H130" s="33"/>
      <c r="I130" s="33"/>
      <c r="J130" s="33"/>
      <c r="K130" s="33"/>
      <c r="L130" s="33"/>
      <c r="M130" s="33"/>
      <c r="N130" s="33"/>
      <c r="O130" s="33"/>
    </row>
    <row r="131" spans="1:21" x14ac:dyDescent="0.25">
      <c r="A131" s="31" t="s">
        <v>108</v>
      </c>
      <c r="B131" s="32" t="s">
        <v>129</v>
      </c>
      <c r="C131" s="32"/>
      <c r="D131" s="32"/>
      <c r="E131" s="32"/>
      <c r="F131" s="32"/>
      <c r="G131" s="32"/>
      <c r="H131" s="32"/>
      <c r="I131" s="32"/>
      <c r="J131" s="32"/>
      <c r="K131" s="32"/>
      <c r="L131" s="32"/>
      <c r="M131" s="32"/>
      <c r="N131" s="32"/>
      <c r="O131" s="32"/>
      <c r="P131" s="32"/>
      <c r="Q131" s="32"/>
      <c r="R131" s="32"/>
      <c r="S131" s="32"/>
      <c r="T131" s="32"/>
      <c r="U131" s="32"/>
    </row>
    <row r="132" spans="1:21" x14ac:dyDescent="0.25">
      <c r="A132" s="32" t="s">
        <v>130</v>
      </c>
      <c r="B132" s="32"/>
      <c r="C132" s="37">
        <f>C126/C123</f>
        <v>0.8277283720930233</v>
      </c>
      <c r="D132" s="32"/>
      <c r="E132" s="32"/>
      <c r="F132" s="32"/>
      <c r="G132" s="32"/>
      <c r="H132" s="32"/>
      <c r="I132" s="32"/>
      <c r="J132" s="32"/>
      <c r="K132" s="32"/>
      <c r="L132" s="32"/>
      <c r="M132" s="32"/>
      <c r="N132" s="32"/>
      <c r="O132" s="32"/>
      <c r="P132" s="32"/>
      <c r="Q132" s="32"/>
      <c r="R132" s="32"/>
      <c r="S132" s="32"/>
      <c r="T132" s="32"/>
      <c r="U132" s="32"/>
    </row>
    <row r="133" spans="1:21" x14ac:dyDescent="0.25">
      <c r="A133" s="32" t="s">
        <v>131</v>
      </c>
      <c r="B133" s="32"/>
      <c r="C133" s="39">
        <f>C127/C123</f>
        <v>0.17195162790697674</v>
      </c>
      <c r="D133" s="32"/>
      <c r="E133" s="32"/>
      <c r="F133" s="32"/>
      <c r="G133" s="32"/>
      <c r="H133" s="32"/>
      <c r="I133" s="32"/>
      <c r="J133" s="32"/>
      <c r="K133" s="32"/>
      <c r="L133" s="32"/>
      <c r="M133" s="32"/>
      <c r="N133" s="32"/>
      <c r="O133" s="32"/>
      <c r="P133" s="32"/>
      <c r="Q133" s="32"/>
      <c r="R133" s="32"/>
      <c r="S133" s="32"/>
      <c r="T133" s="32"/>
      <c r="U133" s="32"/>
    </row>
    <row r="134" spans="1:21" x14ac:dyDescent="0.25">
      <c r="A134" s="32" t="s">
        <v>132</v>
      </c>
      <c r="B134" s="32"/>
      <c r="C134" s="39">
        <f>C128/C123</f>
        <v>3.2000000000000003E-4</v>
      </c>
      <c r="D134" s="32"/>
      <c r="E134" s="32"/>
      <c r="F134" s="32"/>
      <c r="G134" s="32"/>
      <c r="H134" s="32"/>
      <c r="I134" s="32"/>
      <c r="J134" s="32"/>
      <c r="K134" s="32"/>
      <c r="L134" s="32"/>
      <c r="M134" s="32"/>
      <c r="N134" s="32"/>
      <c r="O134" s="32"/>
      <c r="P134" s="32"/>
      <c r="Q134" s="32"/>
      <c r="R134" s="32"/>
      <c r="S134" s="32"/>
      <c r="T134" s="32"/>
      <c r="U134" s="32"/>
    </row>
    <row r="135" spans="1:21" x14ac:dyDescent="0.25">
      <c r="A135" s="32" t="s">
        <v>133</v>
      </c>
      <c r="B135" s="32"/>
      <c r="C135" s="32"/>
      <c r="D135" s="32"/>
      <c r="E135" s="32"/>
      <c r="F135" s="32"/>
      <c r="G135" s="32"/>
      <c r="H135" s="32"/>
      <c r="I135" s="32"/>
      <c r="J135" s="32"/>
      <c r="K135" s="32"/>
      <c r="L135" s="32"/>
      <c r="M135" s="32"/>
      <c r="N135" s="32"/>
      <c r="O135" s="32"/>
      <c r="P135" s="32"/>
      <c r="Q135" s="32"/>
      <c r="R135" s="32"/>
      <c r="S135" s="32"/>
      <c r="T135" s="32"/>
      <c r="U135" s="32"/>
    </row>
    <row r="136" spans="1:21" x14ac:dyDescent="0.25">
      <c r="B136" s="35"/>
      <c r="C136" s="33"/>
      <c r="D136" s="33"/>
      <c r="E136" s="33"/>
      <c r="F136" s="33"/>
      <c r="G136" s="33"/>
      <c r="H136" s="33"/>
      <c r="I136" s="33"/>
      <c r="J136" s="33"/>
      <c r="K136" s="33"/>
      <c r="L136" s="33"/>
      <c r="M136" s="33"/>
      <c r="N136" s="33"/>
      <c r="O136" s="33"/>
    </row>
    <row r="137" spans="1:21" x14ac:dyDescent="0.25">
      <c r="A137" s="27" t="s">
        <v>173</v>
      </c>
      <c r="B137" s="28" t="s">
        <v>174</v>
      </c>
      <c r="C137" s="28"/>
      <c r="D137" s="28"/>
      <c r="E137" s="28"/>
      <c r="F137" s="28"/>
      <c r="G137" s="28"/>
      <c r="H137" s="28"/>
      <c r="I137" s="28"/>
      <c r="J137" s="28"/>
      <c r="K137" s="28"/>
      <c r="L137" s="28"/>
      <c r="M137" s="28"/>
      <c r="N137" s="28"/>
      <c r="O137" s="28"/>
      <c r="P137" s="28"/>
      <c r="Q137" s="28"/>
      <c r="R137" s="28"/>
      <c r="S137" s="28"/>
      <c r="T137" s="28"/>
      <c r="U137" s="28"/>
    </row>
    <row r="138" spans="1:21" x14ac:dyDescent="0.25">
      <c r="A138" s="29" t="s">
        <v>91</v>
      </c>
      <c r="B138" s="30" t="s">
        <v>32</v>
      </c>
      <c r="C138" s="30" t="s">
        <v>20</v>
      </c>
      <c r="D138" s="30" t="s">
        <v>21</v>
      </c>
      <c r="E138" s="16"/>
      <c r="F138" s="16"/>
      <c r="G138" s="16"/>
      <c r="H138" s="16"/>
      <c r="I138" s="16"/>
      <c r="J138" s="16"/>
      <c r="K138" s="16"/>
      <c r="L138" s="16"/>
      <c r="M138" s="16"/>
      <c r="N138" s="16"/>
      <c r="O138" s="16"/>
    </row>
    <row r="139" spans="1:21" x14ac:dyDescent="0.25">
      <c r="A139" s="14" t="s">
        <v>86</v>
      </c>
      <c r="B139" s="14" t="s">
        <v>40</v>
      </c>
      <c r="C139" s="33">
        <v>371150</v>
      </c>
      <c r="D139" s="33">
        <v>90876</v>
      </c>
      <c r="E139" s="20"/>
      <c r="F139" s="20"/>
      <c r="G139" s="20"/>
      <c r="H139" s="20"/>
      <c r="I139" s="20"/>
      <c r="J139" s="20"/>
      <c r="K139" s="20"/>
      <c r="L139" s="20"/>
      <c r="M139" s="20"/>
      <c r="N139" s="20"/>
      <c r="O139" s="20"/>
    </row>
    <row r="140" spans="1:21" x14ac:dyDescent="0.25">
      <c r="A140" s="14" t="s">
        <v>86</v>
      </c>
      <c r="B140" s="14" t="s">
        <v>42</v>
      </c>
      <c r="C140" s="33">
        <v>371150</v>
      </c>
      <c r="D140" s="33">
        <v>90876</v>
      </c>
      <c r="E140" s="20"/>
      <c r="F140" s="20"/>
      <c r="G140" s="20"/>
      <c r="H140" s="20"/>
      <c r="I140" s="20"/>
      <c r="J140" s="20"/>
      <c r="K140" s="20"/>
      <c r="L140" s="20"/>
      <c r="M140" s="20"/>
      <c r="N140" s="20"/>
      <c r="O140" s="20"/>
    </row>
    <row r="141" spans="1:21" x14ac:dyDescent="0.25">
      <c r="A141" s="14" t="s">
        <v>86</v>
      </c>
      <c r="B141" s="14" t="s">
        <v>43</v>
      </c>
      <c r="C141" s="33">
        <v>233330</v>
      </c>
      <c r="D141" s="33">
        <v>41386</v>
      </c>
      <c r="E141" s="20"/>
      <c r="F141" s="20"/>
      <c r="G141" s="20"/>
      <c r="H141" s="20"/>
      <c r="I141" s="20"/>
      <c r="J141" s="20"/>
      <c r="K141" s="20"/>
      <c r="L141" s="20"/>
      <c r="M141" s="20"/>
      <c r="N141" s="20"/>
      <c r="O141" s="20"/>
    </row>
    <row r="142" spans="1:21" x14ac:dyDescent="0.25">
      <c r="A142" s="14" t="s">
        <v>86</v>
      </c>
      <c r="B142" s="14" t="s">
        <v>44</v>
      </c>
      <c r="C142" s="33">
        <v>233330</v>
      </c>
      <c r="D142" s="33">
        <v>41386</v>
      </c>
      <c r="E142" s="20"/>
      <c r="F142" s="20"/>
      <c r="G142" s="20"/>
      <c r="H142" s="20"/>
      <c r="I142" s="20"/>
      <c r="J142" s="20"/>
      <c r="K142" s="20"/>
      <c r="L142" s="20"/>
      <c r="M142" s="20"/>
      <c r="N142" s="20"/>
      <c r="O142" s="20"/>
    </row>
    <row r="143" spans="1:21" x14ac:dyDescent="0.25">
      <c r="A143" s="14" t="s">
        <v>86</v>
      </c>
      <c r="B143" s="14" t="s">
        <v>43</v>
      </c>
      <c r="C143" s="38">
        <f t="shared" ref="C143:D143" si="2">C141+$C$161*C153</f>
        <v>371150</v>
      </c>
      <c r="D143" s="38">
        <f t="shared" si="2"/>
        <v>92470.043752352271</v>
      </c>
      <c r="E143" s="75"/>
      <c r="F143" s="75"/>
      <c r="G143" s="75"/>
      <c r="H143" s="75"/>
      <c r="I143" s="75"/>
      <c r="J143" s="75"/>
      <c r="K143" s="75"/>
      <c r="L143" s="20"/>
      <c r="M143" s="75"/>
      <c r="N143" s="75"/>
      <c r="O143" s="75"/>
    </row>
    <row r="144" spans="1:21" x14ac:dyDescent="0.25">
      <c r="A144" s="14" t="s">
        <v>86</v>
      </c>
      <c r="B144" s="14" t="s">
        <v>44</v>
      </c>
      <c r="C144" s="38">
        <f t="shared" ref="C144:D144" si="3">C142+$C$161*C154</f>
        <v>371150</v>
      </c>
      <c r="D144" s="38">
        <f t="shared" si="3"/>
        <v>92470.043752352271</v>
      </c>
      <c r="E144" s="75"/>
      <c r="F144" s="75"/>
      <c r="G144" s="75"/>
      <c r="H144" s="75"/>
      <c r="I144" s="75"/>
      <c r="J144" s="75"/>
      <c r="K144" s="75"/>
      <c r="L144" s="20"/>
      <c r="M144" s="75"/>
      <c r="N144" s="75"/>
      <c r="O144" s="75"/>
    </row>
    <row r="145" spans="1:21" x14ac:dyDescent="0.25">
      <c r="B145" s="35"/>
      <c r="C145" s="33"/>
      <c r="D145" s="33"/>
      <c r="E145" s="20"/>
      <c r="F145" s="20"/>
      <c r="G145" s="20"/>
      <c r="H145" s="20"/>
      <c r="I145" s="20"/>
      <c r="J145" s="20"/>
      <c r="K145" s="20"/>
      <c r="L145" s="20"/>
      <c r="M145" s="20"/>
      <c r="N145" s="20"/>
      <c r="O145" s="20"/>
    </row>
    <row r="146" spans="1:21" x14ac:dyDescent="0.25">
      <c r="A146" s="14" t="s">
        <v>88</v>
      </c>
      <c r="B146" s="14" t="s">
        <v>40</v>
      </c>
      <c r="C146" s="33">
        <v>567670</v>
      </c>
      <c r="D146" s="33">
        <v>83656</v>
      </c>
      <c r="E146" s="20"/>
      <c r="F146" s="20"/>
      <c r="G146" s="20"/>
      <c r="H146" s="20"/>
      <c r="I146" s="20"/>
      <c r="J146" s="20"/>
      <c r="K146" s="20"/>
      <c r="L146" s="20"/>
      <c r="M146" s="20"/>
      <c r="N146" s="20"/>
      <c r="O146" s="20"/>
    </row>
    <row r="147" spans="1:21" x14ac:dyDescent="0.25">
      <c r="A147" s="14" t="s">
        <v>88</v>
      </c>
      <c r="B147" s="14" t="s">
        <v>42</v>
      </c>
      <c r="C147" s="33">
        <v>567670</v>
      </c>
      <c r="D147" s="33">
        <v>83656</v>
      </c>
      <c r="E147" s="20"/>
      <c r="F147" s="20"/>
      <c r="G147" s="20"/>
      <c r="H147" s="20"/>
      <c r="I147" s="20"/>
      <c r="J147" s="20"/>
      <c r="K147" s="20"/>
      <c r="L147" s="20"/>
      <c r="M147" s="20"/>
      <c r="N147" s="20"/>
      <c r="O147" s="20"/>
    </row>
    <row r="148" spans="1:21" x14ac:dyDescent="0.25">
      <c r="A148" s="14" t="s">
        <v>88</v>
      </c>
      <c r="B148" s="14" t="s">
        <v>43</v>
      </c>
      <c r="C148" s="33">
        <v>492930</v>
      </c>
      <c r="D148" s="33">
        <v>54359</v>
      </c>
      <c r="E148" s="20"/>
      <c r="F148" s="20"/>
      <c r="G148" s="20"/>
      <c r="H148" s="20"/>
      <c r="I148" s="20"/>
      <c r="J148" s="20"/>
      <c r="K148" s="20"/>
      <c r="L148" s="20"/>
      <c r="M148" s="20"/>
      <c r="N148" s="20"/>
      <c r="O148" s="20"/>
    </row>
    <row r="149" spans="1:21" x14ac:dyDescent="0.25">
      <c r="A149" s="14" t="s">
        <v>88</v>
      </c>
      <c r="B149" s="14" t="s">
        <v>44</v>
      </c>
      <c r="C149" s="33">
        <v>492930</v>
      </c>
      <c r="D149" s="33">
        <v>54359</v>
      </c>
      <c r="E149" s="20"/>
      <c r="F149" s="20"/>
      <c r="G149" s="20"/>
      <c r="H149" s="20"/>
      <c r="I149" s="20"/>
      <c r="J149" s="20"/>
      <c r="K149" s="20"/>
      <c r="L149" s="20"/>
      <c r="M149" s="20"/>
      <c r="N149" s="20"/>
      <c r="O149" s="20"/>
    </row>
    <row r="150" spans="1:21" x14ac:dyDescent="0.25">
      <c r="A150" s="14" t="s">
        <v>88</v>
      </c>
      <c r="B150" s="14" t="s">
        <v>43</v>
      </c>
      <c r="C150" s="38">
        <f>C148+$C$162*C153</f>
        <v>567670</v>
      </c>
      <c r="D150" s="34">
        <v>83656</v>
      </c>
      <c r="E150" s="75"/>
      <c r="F150" s="75"/>
      <c r="G150" s="75"/>
      <c r="H150" s="75"/>
      <c r="I150" s="75"/>
      <c r="J150" s="75"/>
      <c r="K150" s="75"/>
      <c r="L150" s="20"/>
      <c r="M150" s="75"/>
      <c r="N150" s="75"/>
      <c r="O150" s="75"/>
    </row>
    <row r="151" spans="1:21" x14ac:dyDescent="0.25">
      <c r="A151" s="14" t="s">
        <v>88</v>
      </c>
      <c r="B151" s="14" t="s">
        <v>44</v>
      </c>
      <c r="C151" s="38">
        <f>C149+$C$162*C154</f>
        <v>567670</v>
      </c>
      <c r="D151" s="34">
        <v>83656</v>
      </c>
      <c r="E151" s="75"/>
      <c r="F151" s="75"/>
      <c r="G151" s="75"/>
      <c r="H151" s="75"/>
      <c r="I151" s="75"/>
      <c r="J151" s="75"/>
      <c r="K151" s="75"/>
      <c r="L151" s="20"/>
      <c r="M151" s="75"/>
      <c r="N151" s="75"/>
      <c r="O151" s="75"/>
    </row>
    <row r="152" spans="1:21" x14ac:dyDescent="0.25">
      <c r="B152" s="35"/>
      <c r="C152" s="33"/>
      <c r="D152" s="33"/>
      <c r="E152" s="20"/>
      <c r="F152" s="20"/>
      <c r="G152" s="20"/>
      <c r="H152" s="20"/>
      <c r="I152" s="20"/>
      <c r="J152" s="20"/>
      <c r="K152" s="20"/>
      <c r="L152" s="20"/>
      <c r="M152" s="20"/>
      <c r="N152" s="20"/>
      <c r="O152" s="20"/>
    </row>
    <row r="153" spans="1:21" x14ac:dyDescent="0.25">
      <c r="A153" s="14" t="s">
        <v>87</v>
      </c>
      <c r="B153" s="14" t="s">
        <v>43</v>
      </c>
      <c r="C153" s="33">
        <v>212560</v>
      </c>
      <c r="D153" s="33">
        <v>78787</v>
      </c>
      <c r="E153" s="20"/>
      <c r="F153" s="20"/>
      <c r="G153" s="20"/>
      <c r="H153" s="20"/>
      <c r="I153" s="20"/>
      <c r="J153" s="20"/>
      <c r="K153" s="20"/>
      <c r="L153" s="20"/>
      <c r="M153" s="20"/>
      <c r="N153" s="20"/>
      <c r="O153" s="20"/>
    </row>
    <row r="154" spans="1:21" x14ac:dyDescent="0.25">
      <c r="A154" s="14" t="s">
        <v>87</v>
      </c>
      <c r="B154" s="14" t="s">
        <v>44</v>
      </c>
      <c r="C154" s="33">
        <v>212560</v>
      </c>
      <c r="D154" s="33">
        <v>78787</v>
      </c>
      <c r="E154" s="20"/>
      <c r="F154" s="20"/>
      <c r="G154" s="20"/>
      <c r="H154" s="20"/>
      <c r="I154" s="20"/>
      <c r="J154" s="20"/>
      <c r="K154" s="20"/>
      <c r="L154" s="20"/>
      <c r="M154" s="20"/>
      <c r="N154" s="20"/>
      <c r="O154" s="20"/>
    </row>
    <row r="155" spans="1:21" x14ac:dyDescent="0.25">
      <c r="B155" s="35"/>
      <c r="C155" s="33"/>
      <c r="D155" s="33"/>
      <c r="E155" s="20"/>
      <c r="F155" s="20"/>
      <c r="G155" s="20"/>
      <c r="H155" s="20"/>
      <c r="I155" s="20"/>
      <c r="J155" s="20"/>
      <c r="K155" s="20"/>
      <c r="L155" s="20"/>
      <c r="M155" s="20"/>
      <c r="N155" s="20"/>
      <c r="O155" s="20"/>
    </row>
    <row r="156" spans="1:21" x14ac:dyDescent="0.25">
      <c r="A156" s="14" t="s">
        <v>115</v>
      </c>
      <c r="B156" s="35"/>
      <c r="C156" s="33">
        <f>C140-C141</f>
        <v>137820</v>
      </c>
      <c r="D156" s="33">
        <f>D140-D141</f>
        <v>49490</v>
      </c>
      <c r="E156" s="20"/>
      <c r="F156" s="20"/>
      <c r="G156" s="20"/>
      <c r="H156" s="20"/>
      <c r="I156" s="20"/>
      <c r="J156" s="20"/>
      <c r="K156" s="20"/>
      <c r="L156" s="20"/>
      <c r="M156" s="20"/>
      <c r="N156" s="20"/>
      <c r="O156" s="20"/>
    </row>
    <row r="157" spans="1:21" x14ac:dyDescent="0.25">
      <c r="A157" s="14" t="s">
        <v>124</v>
      </c>
      <c r="B157" s="35"/>
      <c r="C157" s="33">
        <f>C147-C148</f>
        <v>74740</v>
      </c>
      <c r="D157" s="33">
        <f>D147-D148</f>
        <v>29297</v>
      </c>
      <c r="E157" s="20"/>
      <c r="F157" s="20"/>
      <c r="G157" s="20"/>
      <c r="H157" s="20"/>
      <c r="I157" s="20"/>
      <c r="J157" s="20"/>
      <c r="K157" s="20"/>
      <c r="L157" s="20"/>
      <c r="M157" s="20"/>
      <c r="N157" s="20"/>
      <c r="O157" s="20"/>
    </row>
    <row r="158" spans="1:21" x14ac:dyDescent="0.25">
      <c r="A158" s="14" t="s">
        <v>107</v>
      </c>
      <c r="B158" s="35"/>
      <c r="C158" s="33">
        <f>C157+C156</f>
        <v>212560</v>
      </c>
      <c r="D158" s="33">
        <f>D157+D156</f>
        <v>78787</v>
      </c>
      <c r="E158" s="20"/>
      <c r="F158" s="20"/>
      <c r="G158" s="20"/>
      <c r="H158" s="20"/>
      <c r="I158" s="20"/>
      <c r="J158" s="20"/>
      <c r="K158" s="20"/>
      <c r="L158" s="20"/>
      <c r="M158" s="20"/>
      <c r="N158" s="20"/>
      <c r="O158" s="20"/>
    </row>
    <row r="159" spans="1:21" x14ac:dyDescent="0.25">
      <c r="B159" s="35"/>
      <c r="C159" s="33"/>
      <c r="D159" s="33"/>
      <c r="E159" s="20"/>
      <c r="F159" s="20"/>
      <c r="G159" s="20"/>
      <c r="H159" s="20"/>
      <c r="I159" s="20"/>
      <c r="J159" s="20"/>
      <c r="K159" s="20"/>
      <c r="L159" s="20"/>
      <c r="M159" s="20"/>
      <c r="N159" s="20"/>
      <c r="O159" s="20"/>
    </row>
    <row r="160" spans="1:21" x14ac:dyDescent="0.25">
      <c r="A160" s="31" t="s">
        <v>175</v>
      </c>
      <c r="B160" s="32" t="s">
        <v>125</v>
      </c>
      <c r="C160" s="32"/>
      <c r="D160" s="32"/>
      <c r="E160" s="32"/>
      <c r="F160" s="32"/>
      <c r="G160" s="32"/>
      <c r="H160" s="32"/>
      <c r="I160" s="32"/>
      <c r="J160" s="32"/>
      <c r="K160" s="32"/>
      <c r="L160" s="32"/>
      <c r="M160" s="32"/>
      <c r="N160" s="32"/>
      <c r="O160" s="32"/>
      <c r="P160" s="32"/>
      <c r="Q160" s="32"/>
      <c r="R160" s="32"/>
      <c r="S160" s="32"/>
      <c r="T160" s="32"/>
      <c r="U160" s="32"/>
    </row>
    <row r="161" spans="1:21" x14ac:dyDescent="0.25">
      <c r="A161" s="32" t="s">
        <v>117</v>
      </c>
      <c r="B161" s="32"/>
      <c r="C161" s="39">
        <f>C156/C153</f>
        <v>0.64838163342115163</v>
      </c>
      <c r="D161" s="32"/>
      <c r="E161" s="32"/>
      <c r="F161" s="32"/>
      <c r="G161" s="32"/>
      <c r="H161" s="32"/>
      <c r="I161" s="32"/>
      <c r="J161" s="32"/>
      <c r="K161" s="32"/>
      <c r="L161" s="32"/>
      <c r="M161" s="32"/>
      <c r="N161" s="32"/>
      <c r="O161" s="32"/>
      <c r="P161" s="32"/>
      <c r="Q161" s="32"/>
      <c r="R161" s="32"/>
      <c r="S161" s="32"/>
      <c r="T161" s="32"/>
      <c r="U161" s="32"/>
    </row>
    <row r="162" spans="1:21" x14ac:dyDescent="0.25">
      <c r="A162" s="32" t="s">
        <v>126</v>
      </c>
      <c r="B162" s="32"/>
      <c r="C162" s="39">
        <f>C157/C154</f>
        <v>0.35161836657884832</v>
      </c>
      <c r="D162" s="32"/>
      <c r="E162" s="32"/>
      <c r="F162" s="32"/>
      <c r="G162" s="32"/>
      <c r="H162" s="32"/>
      <c r="I162" s="32"/>
      <c r="J162" s="32"/>
      <c r="K162" s="32"/>
      <c r="L162" s="32"/>
      <c r="M162" s="32"/>
      <c r="N162" s="32"/>
      <c r="O162" s="32"/>
      <c r="P162" s="32"/>
      <c r="Q162" s="32"/>
      <c r="R162" s="32"/>
      <c r="S162" s="32"/>
      <c r="T162" s="32"/>
      <c r="U162" s="32"/>
    </row>
    <row r="163" spans="1:21" x14ac:dyDescent="0.25">
      <c r="A163" s="32" t="s">
        <v>127</v>
      </c>
      <c r="B163" s="32"/>
      <c r="C163" s="32"/>
      <c r="D163" s="32"/>
      <c r="E163" s="32"/>
      <c r="F163" s="32"/>
      <c r="G163" s="32"/>
      <c r="H163" s="32"/>
      <c r="I163" s="32"/>
      <c r="J163" s="32"/>
      <c r="K163" s="32"/>
      <c r="L163" s="32"/>
      <c r="M163" s="32"/>
      <c r="N163" s="32"/>
      <c r="O163" s="32"/>
      <c r="P163" s="32"/>
      <c r="Q163" s="32"/>
      <c r="R163" s="32"/>
      <c r="S163" s="32"/>
      <c r="T163" s="32"/>
      <c r="U163" s="32"/>
    </row>
    <row r="164" spans="1:21" x14ac:dyDescent="0.25">
      <c r="B164" s="35"/>
      <c r="C164" s="33"/>
      <c r="D164" s="33"/>
      <c r="E164" s="33"/>
      <c r="F164" s="33"/>
      <c r="G164" s="33"/>
      <c r="H164" s="33"/>
      <c r="I164" s="33"/>
      <c r="J164" s="33"/>
      <c r="K164" s="33"/>
      <c r="L164" s="33"/>
      <c r="M164" s="33"/>
      <c r="N164" s="33"/>
      <c r="O164" s="33"/>
    </row>
    <row r="165" spans="1:21" x14ac:dyDescent="0.25">
      <c r="A165" s="27" t="s">
        <v>176</v>
      </c>
      <c r="B165" s="28" t="s">
        <v>177</v>
      </c>
      <c r="C165" s="28"/>
      <c r="D165" s="28"/>
      <c r="E165" s="28"/>
      <c r="F165" s="28"/>
      <c r="G165" s="28"/>
      <c r="H165" s="28"/>
      <c r="I165" s="28"/>
      <c r="J165" s="28"/>
      <c r="K165" s="28"/>
      <c r="L165" s="28"/>
      <c r="M165" s="28"/>
      <c r="N165" s="28"/>
      <c r="O165" s="28"/>
      <c r="P165" s="28"/>
      <c r="Q165" s="28"/>
      <c r="R165" s="28"/>
      <c r="S165" s="28"/>
      <c r="T165" s="28"/>
      <c r="U165" s="28"/>
    </row>
    <row r="166" spans="1:21" x14ac:dyDescent="0.25">
      <c r="A166" s="29" t="s">
        <v>91</v>
      </c>
      <c r="B166" s="30" t="s">
        <v>32</v>
      </c>
      <c r="C166" s="30" t="s">
        <v>20</v>
      </c>
      <c r="D166" s="30" t="s">
        <v>21</v>
      </c>
      <c r="E166" s="16"/>
      <c r="F166" s="16"/>
      <c r="G166" s="16"/>
      <c r="H166" s="16"/>
      <c r="I166" s="16"/>
      <c r="J166" s="16"/>
      <c r="K166" s="16"/>
      <c r="L166" s="16"/>
      <c r="M166" s="16"/>
      <c r="N166" s="16"/>
      <c r="O166" s="16"/>
    </row>
    <row r="167" spans="1:21" x14ac:dyDescent="0.25">
      <c r="A167" s="14" t="s">
        <v>81</v>
      </c>
      <c r="B167" s="35" t="s">
        <v>9</v>
      </c>
      <c r="C167" s="33">
        <v>317428</v>
      </c>
      <c r="D167" s="33">
        <v>55212</v>
      </c>
      <c r="E167" s="20"/>
      <c r="F167" s="20"/>
      <c r="G167" s="20"/>
      <c r="H167" s="20"/>
      <c r="I167" s="20"/>
      <c r="J167" s="20"/>
      <c r="K167" s="20"/>
      <c r="L167" s="20"/>
      <c r="M167" s="20"/>
      <c r="N167" s="20"/>
      <c r="O167" s="20"/>
    </row>
    <row r="168" spans="1:21" x14ac:dyDescent="0.25">
      <c r="A168" s="14" t="s">
        <v>81</v>
      </c>
      <c r="B168" s="35" t="s">
        <v>10</v>
      </c>
      <c r="C168" s="33">
        <v>221183</v>
      </c>
      <c r="D168" s="33">
        <v>1312</v>
      </c>
      <c r="E168" s="20"/>
      <c r="F168" s="20"/>
      <c r="G168" s="20"/>
      <c r="H168" s="20"/>
      <c r="I168" s="20"/>
      <c r="J168" s="20"/>
      <c r="K168" s="20"/>
      <c r="L168" s="20"/>
      <c r="M168" s="20"/>
      <c r="N168" s="20"/>
      <c r="O168" s="20"/>
    </row>
    <row r="169" spans="1:21" x14ac:dyDescent="0.25">
      <c r="A169" s="14" t="s">
        <v>81</v>
      </c>
      <c r="B169" s="35" t="s">
        <v>11</v>
      </c>
      <c r="C169" s="33">
        <v>221183</v>
      </c>
      <c r="D169" s="33">
        <v>1312</v>
      </c>
      <c r="E169" s="20"/>
      <c r="F169" s="20"/>
      <c r="G169" s="20"/>
      <c r="H169" s="20"/>
      <c r="I169" s="20"/>
      <c r="J169" s="20"/>
      <c r="K169" s="20"/>
      <c r="L169" s="20"/>
      <c r="M169" s="20"/>
      <c r="N169" s="20"/>
      <c r="O169" s="20"/>
    </row>
    <row r="170" spans="1:21" x14ac:dyDescent="0.25">
      <c r="A170" s="14" t="s">
        <v>81</v>
      </c>
      <c r="B170" s="35" t="s">
        <v>10</v>
      </c>
      <c r="C170" s="38">
        <f>C168+$C$189*C180</f>
        <v>317428</v>
      </c>
      <c r="D170" s="34">
        <v>55212</v>
      </c>
      <c r="E170" s="75"/>
      <c r="F170" s="75"/>
      <c r="G170" s="75"/>
      <c r="H170" s="75"/>
      <c r="I170" s="75"/>
      <c r="J170" s="75"/>
      <c r="K170" s="75"/>
      <c r="L170" s="20"/>
      <c r="M170" s="75"/>
      <c r="N170" s="75"/>
      <c r="O170" s="75"/>
    </row>
    <row r="171" spans="1:21" x14ac:dyDescent="0.25">
      <c r="A171" s="14" t="s">
        <v>81</v>
      </c>
      <c r="B171" s="35" t="s">
        <v>11</v>
      </c>
      <c r="C171" s="38">
        <f>C169+$C$189*C181</f>
        <v>317428</v>
      </c>
      <c r="D171" s="34">
        <v>55212</v>
      </c>
      <c r="E171" s="75"/>
      <c r="F171" s="75"/>
      <c r="G171" s="75"/>
      <c r="H171" s="75"/>
      <c r="I171" s="75"/>
      <c r="J171" s="75"/>
      <c r="K171" s="75"/>
      <c r="L171" s="20"/>
      <c r="M171" s="75"/>
      <c r="N171" s="75"/>
      <c r="O171" s="75"/>
    </row>
    <row r="172" spans="1:21" x14ac:dyDescent="0.25">
      <c r="E172" s="13"/>
      <c r="F172" s="13"/>
      <c r="G172" s="13"/>
      <c r="H172" s="13"/>
      <c r="I172" s="13"/>
      <c r="J172" s="13"/>
      <c r="K172" s="13"/>
      <c r="L172" s="13"/>
      <c r="M172" s="13"/>
      <c r="N172" s="13"/>
      <c r="O172" s="13"/>
    </row>
    <row r="173" spans="1:21" x14ac:dyDescent="0.25">
      <c r="A173" s="14" t="s">
        <v>79</v>
      </c>
      <c r="B173" s="35" t="s">
        <v>17</v>
      </c>
      <c r="C173" s="33">
        <v>626225</v>
      </c>
      <c r="D173" s="33">
        <v>252964</v>
      </c>
      <c r="E173" s="20"/>
      <c r="F173" s="20"/>
      <c r="G173" s="20"/>
      <c r="H173" s="20"/>
      <c r="I173" s="20"/>
      <c r="J173" s="20"/>
      <c r="K173" s="20"/>
      <c r="L173" s="20"/>
      <c r="M173" s="20"/>
      <c r="N173" s="20"/>
      <c r="O173" s="20"/>
    </row>
    <row r="174" spans="1:21" x14ac:dyDescent="0.25">
      <c r="A174" s="14" t="s">
        <v>79</v>
      </c>
      <c r="B174" s="35" t="s">
        <v>9</v>
      </c>
      <c r="C174" s="33">
        <v>626225</v>
      </c>
      <c r="D174" s="33">
        <v>252964</v>
      </c>
      <c r="E174" s="20"/>
      <c r="F174" s="20"/>
      <c r="G174" s="20"/>
      <c r="H174" s="20"/>
      <c r="I174" s="20"/>
      <c r="J174" s="20"/>
      <c r="K174" s="20"/>
      <c r="L174" s="20"/>
      <c r="M174" s="20"/>
      <c r="N174" s="20"/>
      <c r="O174" s="20"/>
    </row>
    <row r="175" spans="1:21" x14ac:dyDescent="0.25">
      <c r="A175" s="14" t="s">
        <v>79</v>
      </c>
      <c r="B175" s="35" t="s">
        <v>10</v>
      </c>
      <c r="C175" s="33">
        <v>215695</v>
      </c>
      <c r="D175" s="33">
        <v>6398</v>
      </c>
      <c r="E175" s="20"/>
      <c r="F175" s="20"/>
      <c r="G175" s="20"/>
      <c r="H175" s="20"/>
      <c r="I175" s="20"/>
      <c r="J175" s="20"/>
      <c r="K175" s="20"/>
      <c r="L175" s="20"/>
      <c r="M175" s="20"/>
      <c r="N175" s="20"/>
      <c r="O175" s="20"/>
      <c r="P175" s="40"/>
    </row>
    <row r="176" spans="1:21" x14ac:dyDescent="0.25">
      <c r="A176" s="14" t="s">
        <v>79</v>
      </c>
      <c r="B176" s="35" t="s">
        <v>11</v>
      </c>
      <c r="C176" s="33">
        <v>215695</v>
      </c>
      <c r="D176" s="33">
        <v>5912</v>
      </c>
      <c r="E176" s="20"/>
      <c r="F176" s="20"/>
      <c r="G176" s="20"/>
      <c r="H176" s="20"/>
      <c r="I176" s="20"/>
      <c r="J176" s="20"/>
      <c r="K176" s="20"/>
      <c r="L176" s="20"/>
      <c r="M176" s="20"/>
      <c r="N176" s="20"/>
      <c r="O176" s="20"/>
    </row>
    <row r="177" spans="1:21" x14ac:dyDescent="0.25">
      <c r="A177" s="14" t="s">
        <v>79</v>
      </c>
      <c r="B177" s="35" t="s">
        <v>10</v>
      </c>
      <c r="C177" s="34">
        <f>C175+$C$188*C180</f>
        <v>626225</v>
      </c>
      <c r="D177" s="34">
        <v>252964</v>
      </c>
      <c r="E177" s="75"/>
      <c r="F177" s="75"/>
      <c r="G177" s="75"/>
      <c r="H177" s="75"/>
      <c r="I177" s="75"/>
      <c r="J177" s="75"/>
      <c r="K177" s="75"/>
      <c r="L177" s="20"/>
      <c r="M177" s="75"/>
      <c r="N177" s="75"/>
      <c r="O177" s="75"/>
    </row>
    <row r="178" spans="1:21" x14ac:dyDescent="0.25">
      <c r="A178" s="14" t="s">
        <v>79</v>
      </c>
      <c r="B178" s="35" t="s">
        <v>11</v>
      </c>
      <c r="C178" s="34">
        <f>C176+$C$188*C181</f>
        <v>626225</v>
      </c>
      <c r="D178" s="34">
        <v>252964</v>
      </c>
      <c r="E178" s="75"/>
      <c r="F178" s="75"/>
      <c r="G178" s="75"/>
      <c r="H178" s="75"/>
      <c r="I178" s="75"/>
      <c r="J178" s="75"/>
      <c r="K178" s="75"/>
      <c r="L178" s="20"/>
      <c r="M178" s="75"/>
      <c r="N178" s="75"/>
      <c r="O178" s="75"/>
    </row>
    <row r="179" spans="1:21" x14ac:dyDescent="0.25">
      <c r="E179" s="13"/>
      <c r="F179" s="13"/>
      <c r="G179" s="13"/>
      <c r="H179" s="13"/>
      <c r="I179" s="13"/>
      <c r="J179" s="13"/>
      <c r="K179" s="13"/>
      <c r="L179" s="13"/>
      <c r="M179" s="13"/>
      <c r="N179" s="13"/>
      <c r="O179" s="13"/>
    </row>
    <row r="180" spans="1:21" x14ac:dyDescent="0.25">
      <c r="A180" s="14" t="s">
        <v>80</v>
      </c>
      <c r="B180" s="35" t="s">
        <v>10</v>
      </c>
      <c r="C180" s="33">
        <v>506775</v>
      </c>
      <c r="D180" s="33">
        <v>299221</v>
      </c>
      <c r="E180" s="20"/>
      <c r="F180" s="20"/>
      <c r="G180" s="20"/>
      <c r="H180" s="20"/>
      <c r="I180" s="20"/>
      <c r="J180" s="20"/>
      <c r="K180" s="20"/>
      <c r="L180" s="20"/>
      <c r="M180" s="20"/>
      <c r="N180" s="20"/>
      <c r="O180" s="20"/>
    </row>
    <row r="181" spans="1:21" x14ac:dyDescent="0.25">
      <c r="A181" s="14" t="s">
        <v>80</v>
      </c>
      <c r="B181" s="35" t="s">
        <v>11</v>
      </c>
      <c r="C181" s="33">
        <v>506775</v>
      </c>
      <c r="D181" s="33">
        <v>297626</v>
      </c>
      <c r="E181" s="20"/>
      <c r="F181" s="20"/>
      <c r="G181" s="20"/>
      <c r="H181" s="20"/>
      <c r="I181" s="20"/>
      <c r="J181" s="20"/>
      <c r="K181" s="20"/>
      <c r="L181" s="20"/>
      <c r="M181" s="20"/>
      <c r="N181" s="20"/>
      <c r="O181" s="20"/>
    </row>
    <row r="182" spans="1:21" x14ac:dyDescent="0.25">
      <c r="B182" s="35"/>
      <c r="C182" s="33"/>
      <c r="D182" s="33"/>
      <c r="E182" s="20"/>
      <c r="F182" s="20"/>
      <c r="G182" s="20"/>
      <c r="H182" s="20"/>
      <c r="I182" s="20"/>
      <c r="J182" s="20"/>
      <c r="K182" s="20"/>
      <c r="L182" s="20"/>
      <c r="M182" s="20"/>
      <c r="N182" s="20"/>
      <c r="O182" s="20"/>
    </row>
    <row r="183" spans="1:21" x14ac:dyDescent="0.25">
      <c r="A183" s="14" t="s">
        <v>111</v>
      </c>
      <c r="B183" s="35"/>
      <c r="C183" s="33">
        <f>C174-C175</f>
        <v>410530</v>
      </c>
      <c r="D183" s="33">
        <f>D174-D175</f>
        <v>246566</v>
      </c>
      <c r="E183" s="20"/>
      <c r="F183" s="20"/>
      <c r="G183" s="20"/>
      <c r="H183" s="20"/>
      <c r="I183" s="20"/>
      <c r="J183" s="20"/>
      <c r="K183" s="20"/>
      <c r="L183" s="20"/>
      <c r="M183" s="20"/>
      <c r="N183" s="20"/>
      <c r="O183" s="20"/>
    </row>
    <row r="184" spans="1:21" x14ac:dyDescent="0.25">
      <c r="A184" s="14" t="s">
        <v>96</v>
      </c>
      <c r="B184" s="35"/>
      <c r="C184" s="33">
        <f>C167-C168</f>
        <v>96245</v>
      </c>
      <c r="D184" s="33">
        <f>D167-D168</f>
        <v>53900</v>
      </c>
      <c r="E184" s="20"/>
      <c r="F184" s="20"/>
      <c r="G184" s="20"/>
      <c r="H184" s="20"/>
      <c r="I184" s="20"/>
      <c r="J184" s="20"/>
      <c r="K184" s="20"/>
      <c r="L184" s="20"/>
      <c r="M184" s="20"/>
      <c r="N184" s="20"/>
      <c r="O184" s="20"/>
    </row>
    <row r="185" spans="1:21" x14ac:dyDescent="0.25">
      <c r="A185" s="14" t="s">
        <v>107</v>
      </c>
      <c r="B185" s="35"/>
      <c r="C185" s="33">
        <f>C183+C184</f>
        <v>506775</v>
      </c>
      <c r="D185" s="33">
        <f>D183+D184</f>
        <v>300466</v>
      </c>
      <c r="E185" s="20"/>
      <c r="F185" s="20"/>
      <c r="G185" s="20"/>
      <c r="H185" s="20"/>
      <c r="I185" s="20"/>
      <c r="J185" s="20"/>
      <c r="K185" s="20"/>
      <c r="L185" s="20"/>
      <c r="M185" s="20"/>
      <c r="N185" s="20"/>
      <c r="O185" s="20"/>
    </row>
    <row r="186" spans="1:21" x14ac:dyDescent="0.25">
      <c r="B186" s="35"/>
      <c r="C186" s="33"/>
      <c r="D186" s="33"/>
      <c r="E186" s="20"/>
      <c r="F186" s="20"/>
      <c r="G186" s="20"/>
      <c r="H186" s="20"/>
      <c r="I186" s="20"/>
      <c r="J186" s="20"/>
      <c r="K186" s="20"/>
      <c r="L186" s="20"/>
      <c r="M186" s="20"/>
      <c r="N186" s="20"/>
      <c r="O186" s="20"/>
    </row>
    <row r="187" spans="1:21" x14ac:dyDescent="0.25">
      <c r="A187" s="31" t="s">
        <v>178</v>
      </c>
      <c r="B187" s="32" t="s">
        <v>114</v>
      </c>
      <c r="C187" s="32"/>
      <c r="D187" s="32"/>
      <c r="E187" s="32"/>
      <c r="F187" s="32"/>
      <c r="G187" s="32"/>
      <c r="H187" s="32"/>
      <c r="I187" s="32"/>
      <c r="J187" s="32"/>
      <c r="K187" s="32"/>
      <c r="L187" s="32"/>
      <c r="M187" s="32"/>
      <c r="N187" s="32"/>
      <c r="O187" s="32"/>
      <c r="P187" s="32"/>
      <c r="Q187" s="32"/>
      <c r="R187" s="32"/>
      <c r="S187" s="32"/>
      <c r="T187" s="32"/>
      <c r="U187" s="32"/>
    </row>
    <row r="188" spans="1:21" x14ac:dyDescent="0.25">
      <c r="A188" s="32" t="s">
        <v>112</v>
      </c>
      <c r="B188" s="32"/>
      <c r="C188" s="37">
        <f>C183/C180</f>
        <v>0.8100833703320014</v>
      </c>
      <c r="D188" s="32"/>
      <c r="E188" s="32"/>
      <c r="F188" s="32"/>
      <c r="G188" s="32"/>
      <c r="H188" s="32"/>
      <c r="I188" s="32"/>
      <c r="J188" s="32"/>
      <c r="K188" s="32"/>
      <c r="L188" s="32"/>
      <c r="M188" s="32"/>
      <c r="N188" s="32"/>
      <c r="O188" s="32"/>
      <c r="P188" s="32"/>
      <c r="Q188" s="32"/>
      <c r="R188" s="32"/>
      <c r="S188" s="32"/>
      <c r="T188" s="32"/>
      <c r="U188" s="32"/>
    </row>
    <row r="189" spans="1:21" x14ac:dyDescent="0.25">
      <c r="A189" s="32" t="s">
        <v>113</v>
      </c>
      <c r="B189" s="32"/>
      <c r="C189" s="37">
        <f>C184/C181</f>
        <v>0.18991662966799863</v>
      </c>
      <c r="D189" s="32"/>
      <c r="E189" s="32"/>
      <c r="F189" s="32"/>
      <c r="G189" s="32"/>
      <c r="H189" s="32"/>
      <c r="I189" s="32"/>
      <c r="J189" s="32"/>
      <c r="K189" s="32"/>
      <c r="L189" s="32"/>
      <c r="M189" s="32"/>
      <c r="N189" s="32"/>
      <c r="O189" s="32"/>
      <c r="P189" s="32"/>
      <c r="Q189" s="32"/>
      <c r="R189" s="32"/>
      <c r="S189" s="32"/>
      <c r="T189" s="32"/>
      <c r="U189" s="32"/>
    </row>
    <row r="190" spans="1:21" x14ac:dyDescent="0.25">
      <c r="A190" s="32" t="s">
        <v>122</v>
      </c>
      <c r="B190" s="32"/>
      <c r="C190" s="32"/>
      <c r="D190" s="32"/>
      <c r="E190" s="32"/>
      <c r="F190" s="32"/>
      <c r="G190" s="32"/>
      <c r="H190" s="32"/>
      <c r="I190" s="32"/>
      <c r="J190" s="32"/>
      <c r="K190" s="32"/>
      <c r="L190" s="32"/>
      <c r="M190" s="32"/>
      <c r="N190" s="32"/>
      <c r="O190" s="32"/>
      <c r="P190" s="32"/>
      <c r="Q190" s="32"/>
      <c r="R190" s="32"/>
      <c r="S190" s="32"/>
      <c r="T190" s="32"/>
      <c r="U190" s="32"/>
    </row>
    <row r="192" spans="1:21" x14ac:dyDescent="0.25">
      <c r="A192" s="27" t="s">
        <v>179</v>
      </c>
      <c r="B192" s="28" t="s">
        <v>180</v>
      </c>
      <c r="C192" s="28"/>
      <c r="D192" s="28"/>
      <c r="E192" s="28"/>
      <c r="F192" s="28"/>
      <c r="G192" s="28"/>
      <c r="H192" s="28"/>
      <c r="I192" s="28"/>
      <c r="J192" s="28"/>
      <c r="K192" s="28"/>
      <c r="L192" s="28"/>
      <c r="M192" s="28"/>
      <c r="N192" s="28"/>
      <c r="O192" s="28"/>
      <c r="P192" s="28"/>
      <c r="Q192" s="28"/>
      <c r="R192" s="28"/>
      <c r="S192" s="28"/>
      <c r="T192" s="28"/>
      <c r="U192" s="28"/>
    </row>
    <row r="193" spans="1:15" x14ac:dyDescent="0.25">
      <c r="A193" s="29" t="s">
        <v>91</v>
      </c>
      <c r="B193" s="30" t="s">
        <v>32</v>
      </c>
      <c r="C193" s="30" t="s">
        <v>20</v>
      </c>
      <c r="D193" s="30" t="s">
        <v>21</v>
      </c>
      <c r="E193" s="16"/>
      <c r="F193" s="16"/>
      <c r="G193" s="16"/>
      <c r="H193" s="16"/>
      <c r="I193" s="16"/>
      <c r="J193" s="16"/>
      <c r="K193" s="16"/>
      <c r="L193" s="16"/>
      <c r="M193" s="16"/>
      <c r="N193" s="16"/>
      <c r="O193" s="16"/>
    </row>
    <row r="194" spans="1:15" x14ac:dyDescent="0.25">
      <c r="A194" s="14" t="s">
        <v>86</v>
      </c>
      <c r="B194" s="35" t="s">
        <v>17</v>
      </c>
      <c r="C194" s="33">
        <v>661586</v>
      </c>
      <c r="D194" s="33">
        <v>193756</v>
      </c>
      <c r="E194" s="20"/>
      <c r="F194" s="20"/>
      <c r="G194" s="20"/>
      <c r="H194" s="20"/>
      <c r="I194" s="20"/>
      <c r="J194" s="20"/>
      <c r="K194" s="20"/>
      <c r="L194" s="20"/>
      <c r="M194" s="20"/>
      <c r="N194" s="20"/>
      <c r="O194" s="20"/>
    </row>
    <row r="195" spans="1:15" x14ac:dyDescent="0.25">
      <c r="A195" s="14" t="s">
        <v>86</v>
      </c>
      <c r="B195" s="35" t="s">
        <v>9</v>
      </c>
      <c r="C195" s="33">
        <v>661586</v>
      </c>
      <c r="D195" s="33">
        <v>193756</v>
      </c>
      <c r="E195" s="20"/>
      <c r="F195" s="20"/>
      <c r="G195" s="20"/>
      <c r="H195" s="20"/>
      <c r="I195" s="20"/>
      <c r="J195" s="20"/>
      <c r="K195" s="20"/>
      <c r="L195" s="20"/>
      <c r="M195" s="20"/>
      <c r="N195" s="20"/>
      <c r="O195" s="20"/>
    </row>
    <row r="196" spans="1:15" x14ac:dyDescent="0.25">
      <c r="A196" s="14" t="s">
        <v>86</v>
      </c>
      <c r="B196" s="35" t="s">
        <v>10</v>
      </c>
      <c r="C196" s="33">
        <v>366991</v>
      </c>
      <c r="D196" s="33">
        <v>128607</v>
      </c>
      <c r="E196" s="20"/>
      <c r="F196" s="20"/>
      <c r="G196" s="20"/>
      <c r="H196" s="20"/>
      <c r="I196" s="20"/>
      <c r="J196" s="20"/>
      <c r="K196" s="20"/>
      <c r="L196" s="20"/>
      <c r="M196" s="20"/>
      <c r="N196" s="20"/>
      <c r="O196" s="20"/>
    </row>
    <row r="197" spans="1:15" x14ac:dyDescent="0.25">
      <c r="A197" s="14" t="s">
        <v>86</v>
      </c>
      <c r="B197" s="35" t="s">
        <v>11</v>
      </c>
      <c r="C197" s="33">
        <v>366991</v>
      </c>
      <c r="D197" s="33">
        <v>128607</v>
      </c>
      <c r="E197" s="20"/>
      <c r="F197" s="20"/>
      <c r="G197" s="20"/>
      <c r="H197" s="20"/>
      <c r="I197" s="20"/>
      <c r="J197" s="20"/>
      <c r="K197" s="20"/>
      <c r="L197" s="20"/>
      <c r="M197" s="20"/>
      <c r="N197" s="20"/>
      <c r="O197" s="20"/>
    </row>
    <row r="198" spans="1:15" x14ac:dyDescent="0.25">
      <c r="A198" s="14" t="s">
        <v>86</v>
      </c>
      <c r="B198" s="35" t="s">
        <v>10</v>
      </c>
      <c r="C198" s="38">
        <f>C196+C208*$C$216</f>
        <v>657673.08738299471</v>
      </c>
      <c r="D198" s="38">
        <v>193756</v>
      </c>
      <c r="E198" s="75"/>
      <c r="F198" s="75"/>
      <c r="G198" s="75"/>
      <c r="H198" s="75"/>
      <c r="I198" s="75"/>
      <c r="J198" s="75"/>
      <c r="K198" s="75"/>
      <c r="L198" s="20"/>
      <c r="M198" s="75"/>
      <c r="N198" s="75"/>
      <c r="O198" s="75"/>
    </row>
    <row r="199" spans="1:15" x14ac:dyDescent="0.25">
      <c r="A199" s="14" t="s">
        <v>86</v>
      </c>
      <c r="B199" s="35" t="s">
        <v>11</v>
      </c>
      <c r="C199" s="38">
        <f>C197+C209*$C$216</f>
        <v>657673.08738299471</v>
      </c>
      <c r="D199" s="38">
        <v>193756</v>
      </c>
      <c r="E199" s="75"/>
      <c r="F199" s="75"/>
      <c r="G199" s="75"/>
      <c r="H199" s="75"/>
      <c r="I199" s="75"/>
      <c r="J199" s="75"/>
      <c r="K199" s="75"/>
      <c r="L199" s="20"/>
      <c r="M199" s="75"/>
      <c r="N199" s="75"/>
      <c r="O199" s="75"/>
    </row>
    <row r="200" spans="1:15" x14ac:dyDescent="0.25">
      <c r="E200" s="13"/>
      <c r="F200" s="13"/>
      <c r="G200" s="13"/>
      <c r="H200" s="13"/>
      <c r="I200" s="13"/>
      <c r="J200" s="13"/>
      <c r="K200" s="13"/>
      <c r="L200" s="13"/>
      <c r="M200" s="13"/>
      <c r="N200" s="13"/>
      <c r="O200" s="13"/>
    </row>
    <row r="201" spans="1:15" x14ac:dyDescent="0.25">
      <c r="A201" s="14" t="s">
        <v>83</v>
      </c>
      <c r="B201" s="35" t="s">
        <v>17</v>
      </c>
      <c r="C201" s="33">
        <v>510424</v>
      </c>
      <c r="D201" s="33">
        <v>99663</v>
      </c>
      <c r="E201" s="20"/>
      <c r="F201" s="20"/>
      <c r="G201" s="20"/>
      <c r="H201" s="20"/>
      <c r="I201" s="20"/>
      <c r="J201" s="20"/>
      <c r="K201" s="20"/>
      <c r="L201" s="20"/>
      <c r="M201" s="20"/>
      <c r="N201" s="20"/>
      <c r="O201" s="20"/>
    </row>
    <row r="202" spans="1:15" x14ac:dyDescent="0.25">
      <c r="A202" s="14" t="s">
        <v>83</v>
      </c>
      <c r="B202" s="35" t="s">
        <v>9</v>
      </c>
      <c r="C202" s="33">
        <v>510424</v>
      </c>
      <c r="D202" s="33">
        <v>99663</v>
      </c>
      <c r="E202" s="20"/>
      <c r="F202" s="20"/>
      <c r="G202" s="20"/>
      <c r="H202" s="20"/>
      <c r="I202" s="20"/>
      <c r="J202" s="20"/>
      <c r="K202" s="20"/>
      <c r="L202" s="20"/>
      <c r="M202" s="20"/>
      <c r="N202" s="20"/>
      <c r="O202" s="20"/>
    </row>
    <row r="203" spans="1:15" x14ac:dyDescent="0.25">
      <c r="A203" s="14" t="s">
        <v>83</v>
      </c>
      <c r="B203" s="35" t="s">
        <v>10</v>
      </c>
      <c r="C203" s="33">
        <v>437087</v>
      </c>
      <c r="D203" s="33">
        <v>67185</v>
      </c>
      <c r="E203" s="20"/>
      <c r="F203" s="20"/>
      <c r="G203" s="20"/>
      <c r="H203" s="20"/>
      <c r="I203" s="20"/>
      <c r="J203" s="20"/>
      <c r="K203" s="20"/>
      <c r="L203" s="20"/>
      <c r="M203" s="20"/>
      <c r="N203" s="20"/>
      <c r="O203" s="20"/>
    </row>
    <row r="204" spans="1:15" x14ac:dyDescent="0.25">
      <c r="A204" s="14" t="s">
        <v>83</v>
      </c>
      <c r="B204" s="35" t="s">
        <v>11</v>
      </c>
      <c r="C204" s="33">
        <v>437087</v>
      </c>
      <c r="D204" s="33">
        <v>67185</v>
      </c>
      <c r="E204" s="20"/>
      <c r="F204" s="20"/>
      <c r="G204" s="20"/>
      <c r="H204" s="20"/>
      <c r="I204" s="20"/>
      <c r="J204" s="20"/>
      <c r="K204" s="20"/>
      <c r="L204" s="20"/>
      <c r="M204" s="20"/>
      <c r="N204" s="20"/>
      <c r="O204" s="20"/>
    </row>
    <row r="205" spans="1:15" x14ac:dyDescent="0.25">
      <c r="A205" s="14" t="s">
        <v>83</v>
      </c>
      <c r="B205" s="35" t="s">
        <v>10</v>
      </c>
      <c r="C205" s="41">
        <f>C203+$C$217*C208</f>
        <v>509449.91261700529</v>
      </c>
      <c r="D205" s="34">
        <v>99663</v>
      </c>
      <c r="E205" s="76"/>
      <c r="F205" s="76"/>
      <c r="G205" s="76"/>
      <c r="H205" s="76"/>
      <c r="I205" s="76"/>
      <c r="J205" s="76"/>
      <c r="K205" s="76"/>
      <c r="L205" s="20"/>
      <c r="M205" s="76"/>
      <c r="N205" s="76"/>
      <c r="O205" s="76"/>
    </row>
    <row r="206" spans="1:15" x14ac:dyDescent="0.25">
      <c r="A206" s="14" t="s">
        <v>83</v>
      </c>
      <c r="B206" s="35" t="s">
        <v>11</v>
      </c>
      <c r="C206" s="41">
        <f>C204+$C$217*C209</f>
        <v>509449.91261700529</v>
      </c>
      <c r="D206" s="34">
        <v>99663</v>
      </c>
      <c r="E206" s="76"/>
      <c r="F206" s="76"/>
      <c r="G206" s="76"/>
      <c r="H206" s="76"/>
      <c r="I206" s="76"/>
      <c r="J206" s="76"/>
      <c r="K206" s="76"/>
      <c r="L206" s="20"/>
      <c r="M206" s="76"/>
      <c r="N206" s="76"/>
      <c r="O206" s="76"/>
    </row>
    <row r="207" spans="1:15" x14ac:dyDescent="0.25">
      <c r="B207" s="35"/>
      <c r="C207" s="33"/>
      <c r="D207" s="33"/>
      <c r="E207" s="20"/>
      <c r="F207" s="20"/>
      <c r="G207" s="20"/>
      <c r="H207" s="20"/>
      <c r="I207" s="20"/>
      <c r="J207" s="20"/>
      <c r="K207" s="20"/>
      <c r="L207" s="20"/>
      <c r="M207" s="20"/>
      <c r="N207" s="20"/>
      <c r="O207" s="20"/>
    </row>
    <row r="208" spans="1:15" x14ac:dyDescent="0.25">
      <c r="A208" s="14" t="s">
        <v>85</v>
      </c>
      <c r="B208" s="35" t="s">
        <v>10</v>
      </c>
      <c r="C208" s="33">
        <v>363045</v>
      </c>
      <c r="D208" s="33">
        <v>97627</v>
      </c>
      <c r="E208" s="20"/>
      <c r="F208" s="20"/>
      <c r="G208" s="20"/>
      <c r="H208" s="20"/>
      <c r="I208" s="20"/>
      <c r="J208" s="20"/>
      <c r="K208" s="20"/>
      <c r="L208" s="20"/>
      <c r="M208" s="20"/>
      <c r="N208" s="20"/>
      <c r="O208" s="20"/>
    </row>
    <row r="209" spans="1:21" x14ac:dyDescent="0.25">
      <c r="A209" s="14" t="s">
        <v>85</v>
      </c>
      <c r="B209" s="35" t="s">
        <v>11</v>
      </c>
      <c r="C209" s="33">
        <v>363045</v>
      </c>
      <c r="D209" s="33">
        <v>97627</v>
      </c>
      <c r="E209" s="20"/>
      <c r="F209" s="20"/>
      <c r="G209" s="20"/>
      <c r="H209" s="20"/>
      <c r="I209" s="20"/>
      <c r="J209" s="20"/>
      <c r="K209" s="20"/>
      <c r="L209" s="20"/>
      <c r="M209" s="20"/>
      <c r="N209" s="20"/>
      <c r="O209" s="20"/>
    </row>
    <row r="210" spans="1:21" x14ac:dyDescent="0.25">
      <c r="B210" s="35"/>
      <c r="C210" s="33"/>
      <c r="D210" s="33"/>
      <c r="E210" s="20"/>
      <c r="F210" s="20"/>
      <c r="G210" s="20"/>
      <c r="H210" s="20"/>
      <c r="I210" s="20"/>
      <c r="J210" s="20"/>
      <c r="K210" s="20"/>
      <c r="L210" s="20"/>
      <c r="M210" s="20"/>
      <c r="N210" s="20"/>
      <c r="O210" s="20"/>
    </row>
    <row r="211" spans="1:21" x14ac:dyDescent="0.25">
      <c r="A211" s="14" t="s">
        <v>115</v>
      </c>
      <c r="B211" s="35"/>
      <c r="C211" s="33">
        <f>C195-C196</f>
        <v>294595</v>
      </c>
      <c r="D211" s="33">
        <f>D195-D196</f>
        <v>65149</v>
      </c>
      <c r="E211" s="20"/>
      <c r="F211" s="20"/>
      <c r="G211" s="20"/>
      <c r="H211" s="20"/>
      <c r="I211" s="20"/>
      <c r="J211" s="20"/>
      <c r="K211" s="20"/>
      <c r="L211" s="20"/>
      <c r="M211" s="20"/>
      <c r="N211" s="20"/>
      <c r="O211" s="20"/>
    </row>
    <row r="212" spans="1:21" x14ac:dyDescent="0.25">
      <c r="A212" s="14" t="s">
        <v>116</v>
      </c>
      <c r="B212" s="35"/>
      <c r="C212" s="33">
        <f>C202-C203</f>
        <v>73337</v>
      </c>
      <c r="D212" s="33">
        <f>D202-D203</f>
        <v>32478</v>
      </c>
      <c r="E212" s="20"/>
      <c r="F212" s="20"/>
      <c r="G212" s="20"/>
      <c r="H212" s="20"/>
      <c r="I212" s="20"/>
      <c r="J212" s="20"/>
      <c r="K212" s="20"/>
      <c r="L212" s="20"/>
      <c r="M212" s="20"/>
      <c r="N212" s="20"/>
      <c r="O212" s="20"/>
    </row>
    <row r="213" spans="1:21" x14ac:dyDescent="0.25">
      <c r="A213" s="14" t="s">
        <v>107</v>
      </c>
      <c r="B213" s="35"/>
      <c r="C213" s="33">
        <f>C211+C212</f>
        <v>367932</v>
      </c>
      <c r="D213" s="33">
        <f>D211+D212</f>
        <v>97627</v>
      </c>
      <c r="E213" s="20"/>
      <c r="F213" s="20"/>
      <c r="G213" s="20"/>
      <c r="H213" s="20"/>
      <c r="I213" s="20"/>
      <c r="J213" s="20"/>
      <c r="K213" s="20"/>
      <c r="L213" s="20"/>
      <c r="M213" s="20"/>
      <c r="N213" s="20"/>
      <c r="O213" s="20"/>
    </row>
    <row r="214" spans="1:21" x14ac:dyDescent="0.25">
      <c r="B214" s="35"/>
      <c r="C214" s="33"/>
      <c r="D214" s="33"/>
      <c r="E214" s="20"/>
      <c r="F214" s="20"/>
      <c r="G214" s="20"/>
      <c r="H214" s="20"/>
      <c r="I214" s="20"/>
      <c r="J214" s="20"/>
      <c r="K214" s="20"/>
      <c r="L214" s="20"/>
      <c r="M214" s="20"/>
      <c r="N214" s="20"/>
      <c r="O214" s="20"/>
    </row>
    <row r="215" spans="1:21" x14ac:dyDescent="0.25">
      <c r="A215" s="31" t="s">
        <v>181</v>
      </c>
      <c r="B215" s="32" t="s">
        <v>119</v>
      </c>
      <c r="C215" s="32"/>
      <c r="D215" s="32"/>
      <c r="E215" s="32"/>
      <c r="F215" s="32"/>
      <c r="G215" s="32"/>
      <c r="H215" s="32"/>
      <c r="I215" s="32"/>
      <c r="J215" s="32"/>
      <c r="K215" s="32"/>
      <c r="L215" s="32"/>
      <c r="M215" s="32"/>
      <c r="N215" s="32"/>
      <c r="O215" s="32"/>
      <c r="P215" s="32"/>
      <c r="Q215" s="32"/>
      <c r="R215" s="32"/>
      <c r="S215" s="32"/>
      <c r="T215" s="32"/>
      <c r="U215" s="32"/>
    </row>
    <row r="216" spans="1:21" x14ac:dyDescent="0.25">
      <c r="A216" s="32" t="s">
        <v>117</v>
      </c>
      <c r="B216" s="32"/>
      <c r="C216" s="37">
        <f>C211/C213</f>
        <v>0.80067784264483655</v>
      </c>
      <c r="D216" s="37"/>
      <c r="E216" s="32"/>
      <c r="F216" s="32"/>
      <c r="G216" s="32"/>
      <c r="H216" s="32"/>
      <c r="I216" s="32"/>
      <c r="J216" s="32"/>
      <c r="K216" s="32"/>
      <c r="L216" s="32"/>
      <c r="M216" s="32"/>
      <c r="N216" s="32"/>
      <c r="O216" s="32"/>
      <c r="P216" s="32"/>
      <c r="Q216" s="32"/>
      <c r="R216" s="32"/>
      <c r="S216" s="32"/>
      <c r="T216" s="32"/>
      <c r="U216" s="32"/>
    </row>
    <row r="217" spans="1:21" x14ac:dyDescent="0.25">
      <c r="A217" s="32" t="s">
        <v>118</v>
      </c>
      <c r="B217" s="32"/>
      <c r="C217" s="37">
        <f>C212/C213</f>
        <v>0.19932215735516345</v>
      </c>
      <c r="D217" s="37"/>
      <c r="E217" s="32"/>
      <c r="F217" s="32"/>
      <c r="G217" s="32"/>
      <c r="H217" s="32"/>
      <c r="I217" s="32"/>
      <c r="J217" s="32"/>
      <c r="K217" s="32"/>
      <c r="L217" s="32"/>
      <c r="M217" s="32"/>
      <c r="N217" s="32"/>
      <c r="O217" s="32"/>
      <c r="P217" s="32"/>
      <c r="Q217" s="32"/>
      <c r="R217" s="32"/>
      <c r="S217" s="32"/>
      <c r="T217" s="32"/>
      <c r="U217" s="32"/>
    </row>
    <row r="218" spans="1:21" x14ac:dyDescent="0.25">
      <c r="A218" s="32" t="s">
        <v>123</v>
      </c>
      <c r="B218" s="32"/>
      <c r="C218" s="32"/>
      <c r="D218" s="32"/>
      <c r="E218" s="32"/>
      <c r="F218" s="32"/>
      <c r="G218" s="32"/>
      <c r="H218" s="32"/>
      <c r="I218" s="32"/>
      <c r="J218" s="32"/>
      <c r="K218" s="32"/>
      <c r="L218" s="32"/>
      <c r="M218" s="32"/>
      <c r="N218" s="32"/>
      <c r="O218" s="32"/>
      <c r="P218" s="32"/>
      <c r="Q218" s="32"/>
      <c r="R218" s="32"/>
      <c r="S218" s="32"/>
      <c r="T218" s="32"/>
      <c r="U218" s="32"/>
    </row>
    <row r="219" spans="1:21" x14ac:dyDescent="0.25">
      <c r="B219" s="35"/>
      <c r="C219" s="33"/>
      <c r="D219" s="33"/>
      <c r="E219" s="33"/>
      <c r="F219" s="33"/>
      <c r="G219" s="33"/>
      <c r="H219" s="33"/>
      <c r="I219" s="33"/>
      <c r="J219" s="33"/>
      <c r="K219" s="33"/>
      <c r="L219" s="33"/>
      <c r="M219" s="33"/>
      <c r="N219" s="33"/>
      <c r="O219" s="33"/>
    </row>
    <row r="220" spans="1:21" x14ac:dyDescent="0.25">
      <c r="B220" s="35"/>
      <c r="C220" s="33"/>
      <c r="D220" s="33"/>
      <c r="E220" s="33"/>
      <c r="F220" s="33"/>
      <c r="G220" s="33"/>
      <c r="H220" s="33"/>
      <c r="I220" s="33"/>
      <c r="J220" s="33"/>
      <c r="K220" s="33"/>
      <c r="L220" s="33"/>
      <c r="M220" s="33"/>
      <c r="N220" s="33"/>
      <c r="O220" s="33"/>
    </row>
    <row r="221" spans="1:21" x14ac:dyDescent="0.25">
      <c r="A221" s="27" t="s">
        <v>109</v>
      </c>
      <c r="B221" s="28" t="s">
        <v>207</v>
      </c>
      <c r="C221" s="28"/>
      <c r="D221" s="28"/>
      <c r="E221" s="28"/>
      <c r="F221" s="28"/>
      <c r="G221" s="28"/>
      <c r="H221" s="28"/>
      <c r="I221" s="28"/>
      <c r="J221" s="28"/>
      <c r="K221" s="28"/>
      <c r="L221" s="28"/>
      <c r="M221" s="28"/>
      <c r="N221" s="28"/>
      <c r="O221" s="28"/>
      <c r="P221" s="28"/>
      <c r="Q221" s="28"/>
      <c r="R221" s="28"/>
      <c r="S221" s="28"/>
      <c r="T221" s="28"/>
      <c r="U221" s="28"/>
    </row>
    <row r="223" spans="1:21" x14ac:dyDescent="0.25">
      <c r="A223" s="31" t="s">
        <v>110</v>
      </c>
      <c r="B223" s="31"/>
      <c r="C223" s="31"/>
      <c r="D223" s="31"/>
      <c r="E223" s="31"/>
      <c r="F223" s="31"/>
      <c r="G223" s="31"/>
      <c r="H223" s="31"/>
      <c r="I223" s="31"/>
      <c r="J223" s="31"/>
      <c r="K223" s="31"/>
      <c r="L223" s="31"/>
      <c r="M223" s="31"/>
      <c r="N223" s="31"/>
      <c r="O223" s="31"/>
      <c r="P223" s="32"/>
      <c r="Q223" s="32"/>
      <c r="R223" s="32"/>
      <c r="S223" s="32"/>
      <c r="T223" s="32"/>
      <c r="U223" s="32"/>
    </row>
    <row r="224" spans="1:21" x14ac:dyDescent="0.25">
      <c r="A224" s="32" t="s">
        <v>208</v>
      </c>
      <c r="B224" s="32"/>
      <c r="C224" s="32"/>
      <c r="D224" s="32"/>
      <c r="E224" s="32"/>
      <c r="F224" s="32"/>
      <c r="G224" s="32"/>
      <c r="H224" s="32"/>
      <c r="I224" s="32"/>
      <c r="J224" s="32"/>
      <c r="K224" s="32"/>
      <c r="L224" s="32"/>
      <c r="M224" s="32"/>
      <c r="N224" s="32"/>
      <c r="O224" s="32"/>
      <c r="P224" s="32"/>
      <c r="Q224" s="32"/>
      <c r="R224" s="32"/>
      <c r="S224" s="32"/>
      <c r="T224" s="32"/>
      <c r="U224" s="32"/>
    </row>
    <row r="225" spans="1:21" x14ac:dyDescent="0.25">
      <c r="A225" s="32" t="s">
        <v>243</v>
      </c>
      <c r="B225" s="32"/>
      <c r="C225" s="32"/>
      <c r="D225" s="32"/>
      <c r="E225" s="32"/>
      <c r="F225" s="32"/>
      <c r="G225" s="32"/>
      <c r="H225" s="32"/>
      <c r="I225" s="32"/>
      <c r="J225" s="32"/>
      <c r="K225" s="32"/>
      <c r="L225" s="32"/>
      <c r="M225" s="32"/>
      <c r="N225" s="32"/>
      <c r="O225" s="32"/>
      <c r="P225" s="32"/>
      <c r="Q225" s="32"/>
      <c r="R225" s="32"/>
      <c r="S225" s="32"/>
      <c r="T225" s="32"/>
      <c r="U225" s="32"/>
    </row>
    <row r="226" spans="1:21" x14ac:dyDescent="0.25">
      <c r="A226" s="32" t="s">
        <v>244</v>
      </c>
      <c r="B226" s="32"/>
      <c r="C226" s="32"/>
      <c r="D226" s="32"/>
      <c r="E226" s="32"/>
      <c r="F226" s="32"/>
      <c r="G226" s="32"/>
      <c r="H226" s="32"/>
      <c r="I226" s="32"/>
      <c r="J226" s="32"/>
      <c r="K226" s="32"/>
      <c r="L226" s="32"/>
      <c r="M226" s="32"/>
      <c r="N226" s="32"/>
      <c r="O226" s="32"/>
      <c r="P226" s="32"/>
      <c r="Q226" s="32"/>
      <c r="R226" s="32"/>
      <c r="S226" s="32"/>
      <c r="T226" s="32"/>
      <c r="U226" s="32"/>
    </row>
    <row r="227" spans="1:21" x14ac:dyDescent="0.25">
      <c r="A227" s="32" t="s">
        <v>239</v>
      </c>
      <c r="B227" s="32"/>
      <c r="C227" s="32"/>
      <c r="D227" s="32"/>
      <c r="E227" s="32"/>
      <c r="F227" s="32"/>
      <c r="G227" s="32"/>
      <c r="H227" s="32"/>
      <c r="I227" s="32"/>
      <c r="J227" s="32"/>
      <c r="K227" s="32"/>
      <c r="L227" s="32"/>
      <c r="M227" s="32"/>
      <c r="N227" s="32"/>
      <c r="O227" s="32"/>
      <c r="P227" s="32"/>
      <c r="Q227" s="32"/>
      <c r="R227" s="32"/>
      <c r="S227" s="32"/>
      <c r="T227" s="32"/>
      <c r="U227" s="32"/>
    </row>
    <row r="229" spans="1:21" x14ac:dyDescent="0.25">
      <c r="A229" s="68" t="s">
        <v>235</v>
      </c>
    </row>
    <row r="230" spans="1:21" x14ac:dyDescent="0.25">
      <c r="A230" s="44" t="s">
        <v>91</v>
      </c>
      <c r="B230" s="5" t="s">
        <v>32</v>
      </c>
      <c r="C230" s="5" t="s">
        <v>20</v>
      </c>
      <c r="D230" s="5" t="s">
        <v>21</v>
      </c>
      <c r="E230" s="5" t="s">
        <v>22</v>
      </c>
      <c r="F230" s="5" t="s">
        <v>23</v>
      </c>
      <c r="G230" s="5" t="s">
        <v>24</v>
      </c>
      <c r="H230" s="5" t="s">
        <v>25</v>
      </c>
      <c r="I230" s="5" t="s">
        <v>26</v>
      </c>
      <c r="J230" s="5" t="s">
        <v>27</v>
      </c>
      <c r="K230" s="5" t="s">
        <v>28</v>
      </c>
      <c r="L230" s="5" t="s">
        <v>33</v>
      </c>
      <c r="M230" s="5" t="s">
        <v>29</v>
      </c>
      <c r="N230" s="5" t="s">
        <v>30</v>
      </c>
      <c r="O230" s="5" t="s">
        <v>31</v>
      </c>
    </row>
    <row r="231" spans="1:21" x14ac:dyDescent="0.25">
      <c r="A231" s="45" t="s">
        <v>237</v>
      </c>
      <c r="B231" s="5" t="s">
        <v>38</v>
      </c>
      <c r="C231" s="66">
        <v>9411892</v>
      </c>
      <c r="D231" s="66">
        <v>2458423</v>
      </c>
      <c r="E231" s="65">
        <v>503064</v>
      </c>
      <c r="F231" s="65">
        <v>497306</v>
      </c>
      <c r="G231" s="65">
        <v>120589</v>
      </c>
      <c r="H231" s="65">
        <v>508372</v>
      </c>
      <c r="I231" s="65">
        <v>437198</v>
      </c>
      <c r="J231" s="65">
        <v>207144</v>
      </c>
      <c r="K231" s="65">
        <v>154734</v>
      </c>
      <c r="L231" s="66"/>
      <c r="M231" s="65">
        <v>4525062</v>
      </c>
      <c r="N231" s="65">
        <v>857346</v>
      </c>
      <c r="O231" s="65">
        <v>5382408</v>
      </c>
    </row>
    <row r="232" spans="1:21" x14ac:dyDescent="0.25">
      <c r="A232" s="45" t="s">
        <v>238</v>
      </c>
      <c r="B232" s="5" t="s">
        <v>38</v>
      </c>
      <c r="C232" s="72">
        <f t="shared" ref="C232:K232" si="4">C231*$C$234</f>
        <v>3808860.9259119998</v>
      </c>
      <c r="D232" s="72">
        <f t="shared" si="4"/>
        <v>994889.37017799995</v>
      </c>
      <c r="E232" s="72">
        <f t="shared" si="4"/>
        <v>203582.95790399998</v>
      </c>
      <c r="F232" s="72">
        <f t="shared" si="4"/>
        <v>201252.77591599998</v>
      </c>
      <c r="G232" s="72">
        <f t="shared" si="4"/>
        <v>48800.680053999997</v>
      </c>
      <c r="H232" s="72">
        <f t="shared" si="4"/>
        <v>205731.03119199999</v>
      </c>
      <c r="I232" s="72">
        <f t="shared" si="4"/>
        <v>176927.909828</v>
      </c>
      <c r="J232" s="72">
        <f t="shared" si="4"/>
        <v>83828.276784000001</v>
      </c>
      <c r="K232" s="72">
        <f t="shared" si="4"/>
        <v>62618.683524</v>
      </c>
      <c r="L232" s="66"/>
      <c r="M232" s="72">
        <f>M231*$C$234</f>
        <v>1831229.2405319999</v>
      </c>
      <c r="N232" s="72">
        <f>N231*$C$234</f>
        <v>346955.92335599998</v>
      </c>
      <c r="O232" s="72">
        <f>O231*$C$234</f>
        <v>2178185.163888</v>
      </c>
    </row>
    <row r="234" spans="1:21" x14ac:dyDescent="0.25">
      <c r="A234" s="14" t="s">
        <v>236</v>
      </c>
      <c r="C234" s="66">
        <v>0.40468599999999999</v>
      </c>
    </row>
    <row r="235" spans="1:21" x14ac:dyDescent="0.25">
      <c r="C235" s="66"/>
    </row>
    <row r="236" spans="1:21" x14ac:dyDescent="0.25">
      <c r="A236" s="68" t="s">
        <v>209</v>
      </c>
    </row>
    <row r="237" spans="1:21" x14ac:dyDescent="0.25">
      <c r="A237" s="44" t="s">
        <v>91</v>
      </c>
      <c r="B237" s="5" t="s">
        <v>32</v>
      </c>
      <c r="C237" s="5" t="s">
        <v>20</v>
      </c>
      <c r="D237" s="5" t="s">
        <v>21</v>
      </c>
      <c r="E237" s="5" t="s">
        <v>22</v>
      </c>
      <c r="F237" s="5" t="s">
        <v>23</v>
      </c>
      <c r="G237" s="5" t="s">
        <v>24</v>
      </c>
      <c r="H237" s="5" t="s">
        <v>25</v>
      </c>
      <c r="I237" s="5" t="s">
        <v>26</v>
      </c>
      <c r="J237" s="5" t="s">
        <v>27</v>
      </c>
      <c r="K237" s="5" t="s">
        <v>28</v>
      </c>
      <c r="L237" s="5" t="s">
        <v>33</v>
      </c>
      <c r="M237" s="5" t="s">
        <v>29</v>
      </c>
      <c r="N237" s="5" t="s">
        <v>30</v>
      </c>
      <c r="O237" s="5" t="s">
        <v>31</v>
      </c>
    </row>
    <row r="238" spans="1:21" x14ac:dyDescent="0.25">
      <c r="A238" s="45" t="s">
        <v>90</v>
      </c>
      <c r="B238" s="5" t="s">
        <v>35</v>
      </c>
      <c r="C238" s="51">
        <v>3858523</v>
      </c>
      <c r="D238" s="51">
        <v>1017947</v>
      </c>
      <c r="E238" s="51">
        <v>201101</v>
      </c>
      <c r="F238" s="51">
        <v>198948</v>
      </c>
      <c r="G238" s="51">
        <v>48215</v>
      </c>
      <c r="H238" s="51">
        <v>218871</v>
      </c>
      <c r="I238" s="51">
        <v>190699</v>
      </c>
      <c r="J238" s="51">
        <v>83278</v>
      </c>
      <c r="K238" s="51">
        <v>60147</v>
      </c>
      <c r="L238" s="51"/>
      <c r="M238" s="51">
        <v>1839317</v>
      </c>
      <c r="N238" s="51">
        <v>371589</v>
      </c>
      <c r="O238" s="51">
        <v>2210906</v>
      </c>
    </row>
    <row r="239" spans="1:21" x14ac:dyDescent="0.25">
      <c r="A239" s="45" t="s">
        <v>90</v>
      </c>
      <c r="B239" s="5" t="s">
        <v>36</v>
      </c>
      <c r="C239" s="52">
        <v>3858523</v>
      </c>
      <c r="D239" s="52">
        <v>1056048</v>
      </c>
      <c r="E239" s="49">
        <f>E238+(E$241-E$238)/3</f>
        <v>202282.33333333334</v>
      </c>
      <c r="F239" s="49">
        <f t="shared" ref="F239:K240" si="5">F238+(F$241-F$238)/3</f>
        <v>183079</v>
      </c>
      <c r="G239" s="49">
        <f t="shared" si="5"/>
        <v>47219.333333333336</v>
      </c>
      <c r="H239" s="49">
        <f t="shared" si="5"/>
        <v>214000.66666666666</v>
      </c>
      <c r="I239" s="49">
        <f t="shared" si="5"/>
        <v>174935.66666666666</v>
      </c>
      <c r="J239" s="49">
        <f t="shared" si="5"/>
        <v>76431.666666666672</v>
      </c>
      <c r="K239" s="49">
        <f t="shared" si="5"/>
        <v>62472</v>
      </c>
      <c r="L239" s="66"/>
      <c r="M239" s="49">
        <f>C239-(D239+E239+F239+G239+H239+I239+J239+K239)</f>
        <v>1842054.3333333333</v>
      </c>
      <c r="N239" s="49">
        <f>N238+(N$241-N$238)/3</f>
        <v>389445.33333333331</v>
      </c>
      <c r="O239" s="49">
        <f>N239+M239</f>
        <v>2231499.6666666665</v>
      </c>
    </row>
    <row r="240" spans="1:21" x14ac:dyDescent="0.25">
      <c r="A240" s="45" t="s">
        <v>90</v>
      </c>
      <c r="B240" s="5" t="s">
        <v>37</v>
      </c>
      <c r="C240" s="52">
        <v>3858523</v>
      </c>
      <c r="D240" s="52">
        <v>1056048</v>
      </c>
      <c r="E240" s="49">
        <f>E239+(E$241-E$238)/3</f>
        <v>203463.66666666669</v>
      </c>
      <c r="F240" s="49">
        <f t="shared" si="5"/>
        <v>167210</v>
      </c>
      <c r="G240" s="49">
        <f t="shared" si="5"/>
        <v>46223.666666666672</v>
      </c>
      <c r="H240" s="49">
        <f t="shared" si="5"/>
        <v>209130.33333333331</v>
      </c>
      <c r="I240" s="49">
        <f t="shared" si="5"/>
        <v>159172.33333333331</v>
      </c>
      <c r="J240" s="49">
        <f t="shared" si="5"/>
        <v>69585.333333333343</v>
      </c>
      <c r="K240" s="49">
        <f t="shared" si="5"/>
        <v>64797</v>
      </c>
      <c r="L240" s="66"/>
      <c r="M240" s="49">
        <f>C240-(D240+E240+F240+G240+H240+I240+J240+K240)</f>
        <v>1882892.6666666667</v>
      </c>
      <c r="N240" s="49">
        <f>N239+(N$241-N$238)/3</f>
        <v>407301.66666666663</v>
      </c>
      <c r="O240" s="49">
        <f>N240+M240</f>
        <v>2290194.3333333335</v>
      </c>
    </row>
    <row r="241" spans="1:15" x14ac:dyDescent="0.25">
      <c r="A241" s="45" t="s">
        <v>90</v>
      </c>
      <c r="B241" s="5" t="s">
        <v>15</v>
      </c>
      <c r="C241" s="51">
        <v>3858523</v>
      </c>
      <c r="D241" s="51">
        <v>1056048</v>
      </c>
      <c r="E241" s="51">
        <v>204645</v>
      </c>
      <c r="F241" s="51">
        <v>151341</v>
      </c>
      <c r="G241" s="51">
        <v>45228</v>
      </c>
      <c r="H241" s="51">
        <v>204260</v>
      </c>
      <c r="I241" s="51">
        <v>143409</v>
      </c>
      <c r="J241" s="51">
        <v>62739</v>
      </c>
      <c r="K241" s="51">
        <v>67122</v>
      </c>
      <c r="L241" s="51"/>
      <c r="M241" s="51">
        <v>1923731</v>
      </c>
      <c r="N241" s="51">
        <v>425158</v>
      </c>
      <c r="O241" s="51">
        <v>2348889</v>
      </c>
    </row>
    <row r="242" spans="1:15" x14ac:dyDescent="0.25">
      <c r="A242" s="45"/>
      <c r="B242" s="5"/>
      <c r="C242" s="51"/>
      <c r="D242" s="51"/>
      <c r="E242" s="51"/>
      <c r="F242" s="51"/>
      <c r="G242" s="51"/>
      <c r="H242" s="51"/>
      <c r="I242" s="51"/>
      <c r="J242" s="51"/>
      <c r="K242" s="51"/>
      <c r="L242" s="51"/>
      <c r="M242" s="51"/>
      <c r="N242" s="51"/>
      <c r="O242" s="51"/>
    </row>
    <row r="243" spans="1:15" x14ac:dyDescent="0.25">
      <c r="A243" s="68" t="s">
        <v>204</v>
      </c>
    </row>
    <row r="244" spans="1:15" x14ac:dyDescent="0.25">
      <c r="A244" s="44" t="s">
        <v>91</v>
      </c>
      <c r="B244" s="5" t="s">
        <v>32</v>
      </c>
      <c r="C244" s="5" t="s">
        <v>20</v>
      </c>
      <c r="D244" s="5" t="s">
        <v>21</v>
      </c>
      <c r="E244" s="5" t="s">
        <v>22</v>
      </c>
      <c r="F244" s="5" t="s">
        <v>23</v>
      </c>
      <c r="G244" s="5" t="s">
        <v>24</v>
      </c>
      <c r="H244" s="5" t="s">
        <v>25</v>
      </c>
      <c r="I244" s="5" t="s">
        <v>26</v>
      </c>
      <c r="J244" s="5" t="s">
        <v>27</v>
      </c>
      <c r="K244" s="5" t="s">
        <v>28</v>
      </c>
      <c r="L244" s="5" t="s">
        <v>33</v>
      </c>
      <c r="M244" s="5" t="s">
        <v>29</v>
      </c>
      <c r="N244" s="5" t="s">
        <v>30</v>
      </c>
      <c r="O244" s="5" t="s">
        <v>31</v>
      </c>
    </row>
    <row r="245" spans="1:15" x14ac:dyDescent="0.25">
      <c r="A245" s="45" t="s">
        <v>34</v>
      </c>
      <c r="B245" s="5" t="s">
        <v>35</v>
      </c>
      <c r="C245" s="1">
        <v>216096</v>
      </c>
      <c r="D245" s="1">
        <v>44658</v>
      </c>
      <c r="E245" s="1">
        <v>12558</v>
      </c>
      <c r="F245" s="1">
        <v>2272</v>
      </c>
      <c r="G245" s="1">
        <v>996</v>
      </c>
      <c r="H245" s="1">
        <v>761</v>
      </c>
      <c r="I245" s="1">
        <v>2826</v>
      </c>
      <c r="J245" s="1">
        <v>3045</v>
      </c>
      <c r="K245" s="1">
        <v>2713</v>
      </c>
      <c r="L245" s="46"/>
      <c r="M245" s="2">
        <v>147263</v>
      </c>
      <c r="N245" s="1">
        <v>47780</v>
      </c>
      <c r="O245" s="1">
        <v>195043</v>
      </c>
    </row>
    <row r="246" spans="1:15" x14ac:dyDescent="0.25">
      <c r="A246" s="45" t="s">
        <v>76</v>
      </c>
      <c r="B246" s="5" t="s">
        <v>35</v>
      </c>
      <c r="C246" s="45">
        <v>469051</v>
      </c>
      <c r="D246" s="45">
        <v>211782</v>
      </c>
      <c r="E246" s="45">
        <v>11684</v>
      </c>
      <c r="F246" s="45">
        <v>17097</v>
      </c>
      <c r="G246" s="45">
        <v>3000</v>
      </c>
      <c r="H246" s="45">
        <v>5818</v>
      </c>
      <c r="I246" s="45">
        <v>7705</v>
      </c>
      <c r="J246" s="45">
        <v>3645</v>
      </c>
      <c r="K246" s="45">
        <v>2513</v>
      </c>
      <c r="L246" s="46"/>
      <c r="M246" s="45">
        <v>205807</v>
      </c>
      <c r="N246" s="45">
        <v>32020</v>
      </c>
      <c r="O246" s="45">
        <v>237827</v>
      </c>
    </row>
    <row r="247" spans="1:15" x14ac:dyDescent="0.25">
      <c r="A247" s="45" t="s">
        <v>77</v>
      </c>
      <c r="B247" s="5" t="s">
        <v>35</v>
      </c>
      <c r="C247" s="46"/>
      <c r="D247" s="46"/>
      <c r="E247" s="46"/>
      <c r="F247" s="46"/>
      <c r="G247" s="46"/>
      <c r="H247" s="46"/>
      <c r="I247" s="46"/>
      <c r="J247" s="46"/>
      <c r="K247" s="46"/>
      <c r="L247" s="46"/>
      <c r="M247" s="46"/>
      <c r="N247" s="46"/>
      <c r="O247" s="46"/>
    </row>
    <row r="248" spans="1:15" x14ac:dyDescent="0.25">
      <c r="A248" s="45" t="s">
        <v>78</v>
      </c>
      <c r="B248" s="5" t="s">
        <v>35</v>
      </c>
      <c r="C248" s="45">
        <v>186790</v>
      </c>
      <c r="D248" s="45">
        <v>513</v>
      </c>
      <c r="E248" s="45">
        <v>10320</v>
      </c>
      <c r="F248" s="45">
        <v>4847</v>
      </c>
      <c r="G248" s="45">
        <v>851</v>
      </c>
      <c r="H248" s="45">
        <v>4992</v>
      </c>
      <c r="I248" s="45">
        <v>4176</v>
      </c>
      <c r="J248" s="45">
        <v>1642</v>
      </c>
      <c r="K248" s="45">
        <v>1507</v>
      </c>
      <c r="L248" s="46"/>
      <c r="M248" s="45">
        <v>157942</v>
      </c>
      <c r="N248" s="45">
        <v>39122</v>
      </c>
      <c r="O248" s="45">
        <v>197064</v>
      </c>
    </row>
    <row r="249" spans="1:15" x14ac:dyDescent="0.25">
      <c r="A249" s="45" t="s">
        <v>79</v>
      </c>
      <c r="B249" s="5" t="s">
        <v>35</v>
      </c>
      <c r="C249" s="45">
        <v>626225</v>
      </c>
      <c r="D249" s="45">
        <v>239432</v>
      </c>
      <c r="E249" s="45">
        <v>12762</v>
      </c>
      <c r="F249" s="45">
        <v>28423</v>
      </c>
      <c r="G249" s="45">
        <v>5129</v>
      </c>
      <c r="H249" s="45">
        <v>21858</v>
      </c>
      <c r="I249" s="45">
        <v>37628</v>
      </c>
      <c r="J249" s="45">
        <v>1838</v>
      </c>
      <c r="K249" s="45">
        <v>4984</v>
      </c>
      <c r="L249" s="46"/>
      <c r="M249" s="45">
        <v>274171</v>
      </c>
      <c r="N249" s="45">
        <v>17129</v>
      </c>
      <c r="O249" s="45">
        <v>291300</v>
      </c>
    </row>
    <row r="250" spans="1:15" x14ac:dyDescent="0.25">
      <c r="A250" s="45" t="s">
        <v>80</v>
      </c>
      <c r="B250" s="5" t="s">
        <v>35</v>
      </c>
      <c r="C250" s="46"/>
      <c r="D250" s="46"/>
      <c r="E250" s="46"/>
      <c r="F250" s="46"/>
      <c r="G250" s="46"/>
      <c r="H250" s="46"/>
      <c r="I250" s="46"/>
      <c r="J250" s="46"/>
      <c r="K250" s="46"/>
      <c r="L250" s="46"/>
      <c r="M250" s="46"/>
      <c r="N250" s="46"/>
      <c r="O250" s="46"/>
    </row>
    <row r="251" spans="1:15" x14ac:dyDescent="0.25">
      <c r="A251" s="45" t="s">
        <v>81</v>
      </c>
      <c r="B251" s="5" t="s">
        <v>35</v>
      </c>
      <c r="C251" s="46">
        <v>317428</v>
      </c>
      <c r="D251" s="46">
        <v>55262</v>
      </c>
      <c r="E251" s="46">
        <v>14649</v>
      </c>
      <c r="F251" s="46">
        <v>19987</v>
      </c>
      <c r="G251" s="46">
        <v>4484</v>
      </c>
      <c r="H251" s="46">
        <v>10707</v>
      </c>
      <c r="I251" s="46">
        <v>12534</v>
      </c>
      <c r="J251" s="46">
        <v>3290</v>
      </c>
      <c r="K251" s="46">
        <v>8808</v>
      </c>
      <c r="L251" s="46"/>
      <c r="M251" s="46">
        <v>187707</v>
      </c>
      <c r="N251" s="46">
        <v>25934</v>
      </c>
      <c r="O251" s="46">
        <v>213641</v>
      </c>
    </row>
    <row r="252" spans="1:15" x14ac:dyDescent="0.25">
      <c r="A252" s="45" t="s">
        <v>82</v>
      </c>
      <c r="B252" s="5" t="s">
        <v>35</v>
      </c>
      <c r="C252" s="46">
        <v>294262</v>
      </c>
      <c r="D252" s="46">
        <v>132933</v>
      </c>
      <c r="E252" s="46">
        <v>11984</v>
      </c>
      <c r="F252" s="46">
        <v>6659</v>
      </c>
      <c r="G252" s="46">
        <v>2775</v>
      </c>
      <c r="H252" s="46">
        <v>1667</v>
      </c>
      <c r="I252" s="46">
        <v>5458</v>
      </c>
      <c r="J252" s="46">
        <v>1392</v>
      </c>
      <c r="K252" s="46">
        <v>2303</v>
      </c>
      <c r="L252" s="46"/>
      <c r="M252" s="46">
        <v>129091</v>
      </c>
      <c r="N252" s="46">
        <v>58096</v>
      </c>
      <c r="O252" s="46">
        <v>187187</v>
      </c>
    </row>
    <row r="253" spans="1:15" x14ac:dyDescent="0.25">
      <c r="A253" s="45" t="s">
        <v>83</v>
      </c>
      <c r="B253" s="5" t="s">
        <v>35</v>
      </c>
      <c r="C253" s="46">
        <v>510424</v>
      </c>
      <c r="D253" s="46">
        <v>99686</v>
      </c>
      <c r="E253" s="46">
        <v>61294</v>
      </c>
      <c r="F253" s="46">
        <v>28887</v>
      </c>
      <c r="G253" s="46">
        <v>6370</v>
      </c>
      <c r="H253" s="46">
        <v>43611</v>
      </c>
      <c r="I253" s="46">
        <v>24231</v>
      </c>
      <c r="J253" s="46">
        <v>14568</v>
      </c>
      <c r="K253" s="46">
        <v>9059</v>
      </c>
      <c r="L253" s="46"/>
      <c r="M253" s="46">
        <v>222718</v>
      </c>
      <c r="N253" s="46">
        <v>76243</v>
      </c>
      <c r="O253" s="46">
        <v>298961</v>
      </c>
    </row>
    <row r="254" spans="1:15" x14ac:dyDescent="0.25">
      <c r="A254" s="45" t="s">
        <v>85</v>
      </c>
      <c r="B254" s="5" t="s">
        <v>35</v>
      </c>
      <c r="C254" s="46"/>
      <c r="D254" s="46"/>
      <c r="E254" s="46"/>
      <c r="F254" s="46"/>
      <c r="G254" s="46"/>
      <c r="H254" s="46"/>
      <c r="I254" s="46"/>
      <c r="J254" s="46"/>
      <c r="K254" s="46"/>
      <c r="L254" s="46"/>
      <c r="M254" s="46"/>
      <c r="N254" s="46"/>
      <c r="O254" s="46"/>
    </row>
    <row r="255" spans="1:15" x14ac:dyDescent="0.25">
      <c r="A255" s="45" t="s">
        <v>86</v>
      </c>
      <c r="B255" s="5" t="s">
        <v>35</v>
      </c>
      <c r="C255" s="46">
        <v>661586</v>
      </c>
      <c r="D255" s="46">
        <v>158707</v>
      </c>
      <c r="E255" s="46">
        <v>26256</v>
      </c>
      <c r="F255" s="46">
        <v>50780</v>
      </c>
      <c r="G255" s="46">
        <v>3468</v>
      </c>
      <c r="H255" s="46">
        <v>47700</v>
      </c>
      <c r="I255" s="46">
        <v>44405</v>
      </c>
      <c r="J255" s="46">
        <v>12655</v>
      </c>
      <c r="K255" s="46">
        <v>17182</v>
      </c>
      <c r="L255" s="46"/>
      <c r="M255" s="46">
        <v>300433</v>
      </c>
      <c r="N255" s="46">
        <v>38058</v>
      </c>
      <c r="O255" s="46">
        <v>338491</v>
      </c>
    </row>
    <row r="256" spans="1:15" x14ac:dyDescent="0.25">
      <c r="A256" s="45" t="s">
        <v>87</v>
      </c>
      <c r="B256" s="5" t="s">
        <v>35</v>
      </c>
      <c r="C256" s="46"/>
      <c r="D256" s="46"/>
      <c r="E256" s="46"/>
      <c r="F256" s="46"/>
      <c r="G256" s="46"/>
      <c r="H256" s="46"/>
      <c r="I256" s="46"/>
      <c r="J256" s="46"/>
      <c r="K256" s="46"/>
      <c r="L256" s="46"/>
      <c r="M256" s="46"/>
      <c r="N256" s="46"/>
      <c r="O256" s="46"/>
    </row>
    <row r="257" spans="1:15" x14ac:dyDescent="0.25">
      <c r="A257" s="45" t="s">
        <v>88</v>
      </c>
      <c r="B257" s="5" t="s">
        <v>35</v>
      </c>
      <c r="C257" s="46">
        <v>576661</v>
      </c>
      <c r="D257" s="46">
        <v>74974</v>
      </c>
      <c r="E257" s="46">
        <v>39594</v>
      </c>
      <c r="F257" s="46">
        <v>39996</v>
      </c>
      <c r="G257" s="46">
        <v>22138</v>
      </c>
      <c r="H257" s="46">
        <v>81757</v>
      </c>
      <c r="I257" s="46">
        <v>51736</v>
      </c>
      <c r="J257" s="46">
        <v>41203</v>
      </c>
      <c r="K257" s="46">
        <v>11078</v>
      </c>
      <c r="L257" s="46"/>
      <c r="M257" s="46">
        <v>214185</v>
      </c>
      <c r="N257" s="46">
        <v>37207</v>
      </c>
      <c r="O257" s="46">
        <v>251392</v>
      </c>
    </row>
    <row r="258" spans="1:15" x14ac:dyDescent="0.25">
      <c r="A258" s="45" t="s">
        <v>89</v>
      </c>
      <c r="B258" s="5" t="s">
        <v>35</v>
      </c>
      <c r="C258" s="46"/>
      <c r="D258" s="46"/>
      <c r="E258" s="46"/>
      <c r="F258" s="46"/>
      <c r="G258" s="46"/>
      <c r="H258" s="46"/>
      <c r="I258" s="46"/>
      <c r="J258" s="46"/>
      <c r="K258" s="46"/>
      <c r="L258" s="46"/>
      <c r="M258" s="46"/>
      <c r="N258" s="46"/>
      <c r="O258" s="46"/>
    </row>
    <row r="259" spans="1:15" x14ac:dyDescent="0.25">
      <c r="A259" s="45" t="s">
        <v>90</v>
      </c>
      <c r="B259" s="5" t="s">
        <v>35</v>
      </c>
      <c r="C259" s="51">
        <v>3858523</v>
      </c>
      <c r="D259" s="51">
        <v>1017947</v>
      </c>
      <c r="E259" s="51">
        <v>201101</v>
      </c>
      <c r="F259" s="51">
        <v>198948</v>
      </c>
      <c r="G259" s="51">
        <v>48215</v>
      </c>
      <c r="H259" s="51">
        <v>218871</v>
      </c>
      <c r="I259" s="51">
        <v>190699</v>
      </c>
      <c r="J259" s="51">
        <v>83278</v>
      </c>
      <c r="K259" s="51">
        <v>60147</v>
      </c>
      <c r="L259" s="51"/>
      <c r="M259" s="51">
        <v>1839317</v>
      </c>
      <c r="N259" s="51">
        <v>371589</v>
      </c>
      <c r="O259" s="51">
        <v>2210906</v>
      </c>
    </row>
    <row r="261" spans="1:15" x14ac:dyDescent="0.25">
      <c r="A261" s="68" t="s">
        <v>205</v>
      </c>
    </row>
    <row r="262" spans="1:15" x14ac:dyDescent="0.25">
      <c r="A262" s="44" t="s">
        <v>91</v>
      </c>
      <c r="B262" s="5" t="s">
        <v>32</v>
      </c>
      <c r="C262" s="5" t="s">
        <v>20</v>
      </c>
      <c r="D262" s="5" t="s">
        <v>21</v>
      </c>
      <c r="E262" s="5" t="s">
        <v>22</v>
      </c>
      <c r="F262" s="5" t="s">
        <v>23</v>
      </c>
      <c r="G262" s="5" t="s">
        <v>24</v>
      </c>
      <c r="H262" s="5" t="s">
        <v>25</v>
      </c>
      <c r="I262" s="5" t="s">
        <v>26</v>
      </c>
      <c r="J262" s="5" t="s">
        <v>27</v>
      </c>
      <c r="K262" s="5" t="s">
        <v>28</v>
      </c>
      <c r="L262" s="5" t="s">
        <v>33</v>
      </c>
      <c r="M262" s="5" t="s">
        <v>29</v>
      </c>
      <c r="N262" s="5" t="s">
        <v>30</v>
      </c>
      <c r="O262" s="5" t="s">
        <v>31</v>
      </c>
    </row>
    <row r="263" spans="1:15" x14ac:dyDescent="0.25">
      <c r="A263" s="45" t="s">
        <v>34</v>
      </c>
      <c r="B263" s="5" t="s">
        <v>35</v>
      </c>
      <c r="C263" s="67">
        <f>C245/C$259</f>
        <v>5.6004849524027719E-2</v>
      </c>
      <c r="D263" s="67">
        <f t="shared" ref="D263:O263" si="6">D245/D$259</f>
        <v>4.3870653383722334E-2</v>
      </c>
      <c r="E263" s="67">
        <f t="shared" si="6"/>
        <v>6.2446233484666908E-2</v>
      </c>
      <c r="F263" s="67">
        <f t="shared" si="6"/>
        <v>1.1420069565916721E-2</v>
      </c>
      <c r="G263" s="67">
        <f t="shared" si="6"/>
        <v>2.0657471741159391E-2</v>
      </c>
      <c r="H263" s="67">
        <f t="shared" si="6"/>
        <v>3.4769339017046569E-3</v>
      </c>
      <c r="I263" s="67">
        <f t="shared" si="6"/>
        <v>1.4819165281412068E-2</v>
      </c>
      <c r="J263" s="67">
        <f t="shared" si="6"/>
        <v>3.6564278681044213E-2</v>
      </c>
      <c r="K263" s="67">
        <f t="shared" si="6"/>
        <v>4.5106156583038223E-2</v>
      </c>
      <c r="L263" s="67"/>
      <c r="M263" s="67">
        <f t="shared" si="6"/>
        <v>8.006395852373463E-2</v>
      </c>
      <c r="N263" s="67">
        <f t="shared" si="6"/>
        <v>0.12858292360645768</v>
      </c>
      <c r="O263" s="67">
        <f t="shared" si="6"/>
        <v>8.8218585502956706E-2</v>
      </c>
    </row>
    <row r="264" spans="1:15" x14ac:dyDescent="0.25">
      <c r="A264" s="45" t="s">
        <v>76</v>
      </c>
      <c r="B264" s="5" t="s">
        <v>35</v>
      </c>
      <c r="C264" s="67">
        <f t="shared" ref="C264:O264" si="7">C246/C$259</f>
        <v>0.12156231801650529</v>
      </c>
      <c r="D264" s="67">
        <f t="shared" si="7"/>
        <v>0.20804815967825438</v>
      </c>
      <c r="E264" s="67">
        <f t="shared" si="7"/>
        <v>5.8100158626759685E-2</v>
      </c>
      <c r="F264" s="67">
        <f t="shared" si="7"/>
        <v>8.5937028771337229E-2</v>
      </c>
      <c r="G264" s="67">
        <f t="shared" si="7"/>
        <v>6.2221300425178885E-2</v>
      </c>
      <c r="H264" s="67">
        <f t="shared" si="7"/>
        <v>2.658186785823613E-2</v>
      </c>
      <c r="I264" s="67">
        <f t="shared" si="7"/>
        <v>4.0403987435697092E-2</v>
      </c>
      <c r="J264" s="67">
        <f t="shared" si="7"/>
        <v>4.3769062657604649E-2</v>
      </c>
      <c r="K264" s="67">
        <f t="shared" si="7"/>
        <v>4.1780969956938835E-2</v>
      </c>
      <c r="L264" s="67"/>
      <c r="M264" s="67">
        <f t="shared" si="7"/>
        <v>0.11189316469102389</v>
      </c>
      <c r="N264" s="67">
        <f t="shared" si="7"/>
        <v>8.6170473291728222E-2</v>
      </c>
      <c r="O264" s="67">
        <f t="shared" si="7"/>
        <v>0.10756992834611694</v>
      </c>
    </row>
    <row r="265" spans="1:15" x14ac:dyDescent="0.25">
      <c r="A265" s="45" t="s">
        <v>77</v>
      </c>
      <c r="B265" s="5" t="s">
        <v>35</v>
      </c>
      <c r="C265" s="67">
        <f t="shared" ref="C265:O265" si="8">C247/C$259</f>
        <v>0</v>
      </c>
      <c r="D265" s="67">
        <f t="shared" si="8"/>
        <v>0</v>
      </c>
      <c r="E265" s="67">
        <f t="shared" si="8"/>
        <v>0</v>
      </c>
      <c r="F265" s="67">
        <f t="shared" si="8"/>
        <v>0</v>
      </c>
      <c r="G265" s="67">
        <f t="shared" si="8"/>
        <v>0</v>
      </c>
      <c r="H265" s="67">
        <f t="shared" si="8"/>
        <v>0</v>
      </c>
      <c r="I265" s="67">
        <f t="shared" si="8"/>
        <v>0</v>
      </c>
      <c r="J265" s="67">
        <f t="shared" si="8"/>
        <v>0</v>
      </c>
      <c r="K265" s="67">
        <f t="shared" si="8"/>
        <v>0</v>
      </c>
      <c r="L265" s="67"/>
      <c r="M265" s="67">
        <f t="shared" si="8"/>
        <v>0</v>
      </c>
      <c r="N265" s="67">
        <f t="shared" si="8"/>
        <v>0</v>
      </c>
      <c r="O265" s="67">
        <f t="shared" si="8"/>
        <v>0</v>
      </c>
    </row>
    <row r="266" spans="1:15" x14ac:dyDescent="0.25">
      <c r="A266" s="45" t="s">
        <v>78</v>
      </c>
      <c r="B266" s="5" t="s">
        <v>35</v>
      </c>
      <c r="C266" s="67">
        <f t="shared" ref="C266:O266" si="9">C248/C$259</f>
        <v>4.8409715323713243E-2</v>
      </c>
      <c r="D266" s="67">
        <f t="shared" si="9"/>
        <v>5.0395551045388418E-4</v>
      </c>
      <c r="E266" s="67">
        <f t="shared" si="9"/>
        <v>5.1317497178034917E-2</v>
      </c>
      <c r="F266" s="67">
        <f t="shared" si="9"/>
        <v>2.4363150169893641E-2</v>
      </c>
      <c r="G266" s="67">
        <f t="shared" si="9"/>
        <v>1.7650108887275744E-2</v>
      </c>
      <c r="H266" s="67">
        <f t="shared" si="9"/>
        <v>2.2807955370971942E-2</v>
      </c>
      <c r="I266" s="67">
        <f t="shared" si="9"/>
        <v>2.1898384364889171E-2</v>
      </c>
      <c r="J266" s="67">
        <f t="shared" si="9"/>
        <v>1.9717092149187061E-2</v>
      </c>
      <c r="K266" s="67">
        <f t="shared" si="9"/>
        <v>2.5055281227658901E-2</v>
      </c>
      <c r="L266" s="67"/>
      <c r="M266" s="67">
        <f t="shared" si="9"/>
        <v>8.5869918018481858E-2</v>
      </c>
      <c r="N266" s="67">
        <f t="shared" si="9"/>
        <v>0.10528298738660187</v>
      </c>
      <c r="O266" s="67">
        <f t="shared" si="9"/>
        <v>8.9132690399320466E-2</v>
      </c>
    </row>
    <row r="267" spans="1:15" x14ac:dyDescent="0.25">
      <c r="A267" s="45" t="s">
        <v>79</v>
      </c>
      <c r="B267" s="5" t="s">
        <v>35</v>
      </c>
      <c r="C267" s="67">
        <f t="shared" ref="C267:O267" si="10">C249/C$259</f>
        <v>0.16229655751695662</v>
      </c>
      <c r="D267" s="67">
        <f t="shared" si="10"/>
        <v>0.23521067403312745</v>
      </c>
      <c r="E267" s="67">
        <f t="shared" si="10"/>
        <v>6.3460649126558299E-2</v>
      </c>
      <c r="F267" s="67">
        <f t="shared" si="10"/>
        <v>0.14286647767255764</v>
      </c>
      <c r="G267" s="67">
        <f t="shared" si="10"/>
        <v>0.10637768329358084</v>
      </c>
      <c r="H267" s="67">
        <f t="shared" si="10"/>
        <v>9.9867044971695657E-2</v>
      </c>
      <c r="I267" s="67">
        <f t="shared" si="10"/>
        <v>0.19731618938746401</v>
      </c>
      <c r="J267" s="67">
        <f t="shared" si="10"/>
        <v>2.2070654914863468E-2</v>
      </c>
      <c r="K267" s="67">
        <f t="shared" si="10"/>
        <v>8.2863650722396792E-2</v>
      </c>
      <c r="L267" s="67"/>
      <c r="M267" s="67">
        <f t="shared" si="10"/>
        <v>0.14906130917074109</v>
      </c>
      <c r="N267" s="67">
        <f t="shared" si="10"/>
        <v>4.6096628264022887E-2</v>
      </c>
      <c r="O267" s="67">
        <f t="shared" si="10"/>
        <v>0.13175594077721983</v>
      </c>
    </row>
    <row r="268" spans="1:15" x14ac:dyDescent="0.25">
      <c r="A268" s="45" t="s">
        <v>80</v>
      </c>
      <c r="B268" s="5" t="s">
        <v>35</v>
      </c>
      <c r="C268" s="67">
        <f t="shared" ref="C268:O268" si="11">C250/C$259</f>
        <v>0</v>
      </c>
      <c r="D268" s="67">
        <f t="shared" si="11"/>
        <v>0</v>
      </c>
      <c r="E268" s="67">
        <f t="shared" si="11"/>
        <v>0</v>
      </c>
      <c r="F268" s="67">
        <f t="shared" si="11"/>
        <v>0</v>
      </c>
      <c r="G268" s="67">
        <f t="shared" si="11"/>
        <v>0</v>
      </c>
      <c r="H268" s="67">
        <f t="shared" si="11"/>
        <v>0</v>
      </c>
      <c r="I268" s="67">
        <f t="shared" si="11"/>
        <v>0</v>
      </c>
      <c r="J268" s="67">
        <f t="shared" si="11"/>
        <v>0</v>
      </c>
      <c r="K268" s="67">
        <f t="shared" si="11"/>
        <v>0</v>
      </c>
      <c r="L268" s="67"/>
      <c r="M268" s="67">
        <f t="shared" si="11"/>
        <v>0</v>
      </c>
      <c r="N268" s="67">
        <f t="shared" si="11"/>
        <v>0</v>
      </c>
      <c r="O268" s="67">
        <f t="shared" si="11"/>
        <v>0</v>
      </c>
    </row>
    <row r="269" spans="1:15" x14ac:dyDescent="0.25">
      <c r="A269" s="45" t="s">
        <v>81</v>
      </c>
      <c r="B269" s="5" t="s">
        <v>35</v>
      </c>
      <c r="C269" s="67">
        <f t="shared" ref="C269:O269" si="12">C251/C$259</f>
        <v>8.2266711899864273E-2</v>
      </c>
      <c r="D269" s="67">
        <f t="shared" si="12"/>
        <v>5.4287698671934788E-2</v>
      </c>
      <c r="E269" s="67">
        <f t="shared" si="12"/>
        <v>7.284399381405364E-2</v>
      </c>
      <c r="F269" s="67">
        <f t="shared" si="12"/>
        <v>0.10046343768220842</v>
      </c>
      <c r="G269" s="67">
        <f t="shared" si="12"/>
        <v>9.300010370216738E-2</v>
      </c>
      <c r="H269" s="67">
        <f t="shared" si="12"/>
        <v>4.8919226393629126E-2</v>
      </c>
      <c r="I269" s="67">
        <f t="shared" si="12"/>
        <v>6.5726616290594078E-2</v>
      </c>
      <c r="J269" s="67">
        <f t="shared" si="12"/>
        <v>3.9506232138139724E-2</v>
      </c>
      <c r="K269" s="67">
        <f t="shared" si="12"/>
        <v>0.14644121901341714</v>
      </c>
      <c r="L269" s="67"/>
      <c r="M269" s="67">
        <f t="shared" si="12"/>
        <v>0.10205255537789298</v>
      </c>
      <c r="N269" s="67">
        <f t="shared" si="12"/>
        <v>6.9792162846585876E-2</v>
      </c>
      <c r="O269" s="67">
        <f t="shared" si="12"/>
        <v>9.6630521605170008E-2</v>
      </c>
    </row>
    <row r="270" spans="1:15" x14ac:dyDescent="0.25">
      <c r="A270" s="45" t="s">
        <v>82</v>
      </c>
      <c r="B270" s="5" t="s">
        <v>35</v>
      </c>
      <c r="C270" s="67">
        <f t="shared" ref="C270:O270" si="13">C252/C$259</f>
        <v>7.6262860166960253E-2</v>
      </c>
      <c r="D270" s="67">
        <f t="shared" si="13"/>
        <v>0.1305893135890179</v>
      </c>
      <c r="E270" s="67">
        <f t="shared" si="13"/>
        <v>5.9591946335423494E-2</v>
      </c>
      <c r="F270" s="67">
        <f t="shared" si="13"/>
        <v>3.347105776383779E-2</v>
      </c>
      <c r="G270" s="67">
        <f t="shared" si="13"/>
        <v>5.7554702893290469E-2</v>
      </c>
      <c r="H270" s="67">
        <f t="shared" si="13"/>
        <v>7.6163584942728823E-3</v>
      </c>
      <c r="I270" s="67">
        <f t="shared" si="13"/>
        <v>2.862102056119854E-2</v>
      </c>
      <c r="J270" s="67">
        <f t="shared" si="13"/>
        <v>1.6715098825620212E-2</v>
      </c>
      <c r="K270" s="67">
        <f t="shared" si="13"/>
        <v>3.8289523999534475E-2</v>
      </c>
      <c r="L270" s="67"/>
      <c r="M270" s="67">
        <f t="shared" si="13"/>
        <v>7.0184204245380216E-2</v>
      </c>
      <c r="N270" s="67">
        <f t="shared" si="13"/>
        <v>0.15634477877439859</v>
      </c>
      <c r="O270" s="67">
        <f t="shared" si="13"/>
        <v>8.4665291061673364E-2</v>
      </c>
    </row>
    <row r="271" spans="1:15" x14ac:dyDescent="0.25">
      <c r="A271" s="45" t="s">
        <v>83</v>
      </c>
      <c r="B271" s="5" t="s">
        <v>35</v>
      </c>
      <c r="C271" s="67">
        <f t="shared" ref="C271:O271" si="14">C253/C$259</f>
        <v>0.13228481468168002</v>
      </c>
      <c r="D271" s="67">
        <f t="shared" si="14"/>
        <v>9.7928477612292189E-2</v>
      </c>
      <c r="E271" s="67">
        <f t="shared" si="14"/>
        <v>0.30479211938279771</v>
      </c>
      <c r="F271" s="67">
        <f t="shared" si="14"/>
        <v>0.14519874540080824</v>
      </c>
      <c r="G271" s="67">
        <f t="shared" si="14"/>
        <v>0.13211656123612983</v>
      </c>
      <c r="H271" s="67">
        <f t="shared" si="14"/>
        <v>0.19925435530517976</v>
      </c>
      <c r="I271" s="67">
        <f t="shared" si="14"/>
        <v>0.12706411674943235</v>
      </c>
      <c r="J271" s="67">
        <f t="shared" si="14"/>
        <v>0.1749321549508874</v>
      </c>
      <c r="K271" s="67">
        <f t="shared" si="14"/>
        <v>0.15061432822917187</v>
      </c>
      <c r="L271" s="67"/>
      <c r="M271" s="67">
        <f t="shared" si="14"/>
        <v>0.12108733839789444</v>
      </c>
      <c r="N271" s="67">
        <f t="shared" si="14"/>
        <v>0.20518099297880185</v>
      </c>
      <c r="O271" s="67">
        <f t="shared" si="14"/>
        <v>0.13522103608204059</v>
      </c>
    </row>
    <row r="272" spans="1:15" x14ac:dyDescent="0.25">
      <c r="A272" s="45" t="s">
        <v>85</v>
      </c>
      <c r="B272" s="5" t="s">
        <v>35</v>
      </c>
      <c r="C272" s="67">
        <f t="shared" ref="C272:O272" si="15">C254/C$259</f>
        <v>0</v>
      </c>
      <c r="D272" s="67">
        <f t="shared" si="15"/>
        <v>0</v>
      </c>
      <c r="E272" s="67">
        <f t="shared" si="15"/>
        <v>0</v>
      </c>
      <c r="F272" s="67">
        <f t="shared" si="15"/>
        <v>0</v>
      </c>
      <c r="G272" s="67">
        <f t="shared" si="15"/>
        <v>0</v>
      </c>
      <c r="H272" s="67">
        <f t="shared" si="15"/>
        <v>0</v>
      </c>
      <c r="I272" s="67">
        <f t="shared" si="15"/>
        <v>0</v>
      </c>
      <c r="J272" s="67">
        <f t="shared" si="15"/>
        <v>0</v>
      </c>
      <c r="K272" s="67">
        <f t="shared" si="15"/>
        <v>0</v>
      </c>
      <c r="L272" s="67"/>
      <c r="M272" s="67">
        <f t="shared" si="15"/>
        <v>0</v>
      </c>
      <c r="N272" s="67">
        <f t="shared" si="15"/>
        <v>0</v>
      </c>
      <c r="O272" s="67">
        <f t="shared" si="15"/>
        <v>0</v>
      </c>
    </row>
    <row r="273" spans="1:18" x14ac:dyDescent="0.25">
      <c r="A273" s="45" t="s">
        <v>86</v>
      </c>
      <c r="B273" s="5" t="s">
        <v>35</v>
      </c>
      <c r="C273" s="67">
        <f t="shared" ref="C273:O273" si="16">C255/C$259</f>
        <v>0.17146094503000242</v>
      </c>
      <c r="D273" s="67">
        <f t="shared" si="16"/>
        <v>0.1559089029193072</v>
      </c>
      <c r="E273" s="67">
        <f t="shared" si="16"/>
        <v>0.13056126026225628</v>
      </c>
      <c r="F273" s="67">
        <f t="shared" si="16"/>
        <v>0.25524257594949434</v>
      </c>
      <c r="G273" s="67">
        <f t="shared" si="16"/>
        <v>7.1927823291506793E-2</v>
      </c>
      <c r="H273" s="67">
        <f t="shared" si="16"/>
        <v>0.21793659278753238</v>
      </c>
      <c r="I273" s="67">
        <f t="shared" si="16"/>
        <v>0.23285386918651907</v>
      </c>
      <c r="J273" s="67">
        <f t="shared" si="16"/>
        <v>0.15196090203895388</v>
      </c>
      <c r="K273" s="67">
        <f t="shared" si="16"/>
        <v>0.28566678304819859</v>
      </c>
      <c r="L273" s="67"/>
      <c r="M273" s="67">
        <f t="shared" si="16"/>
        <v>0.16333943523601424</v>
      </c>
      <c r="N273" s="67">
        <f t="shared" si="16"/>
        <v>0.10241960876129272</v>
      </c>
      <c r="O273" s="67">
        <f t="shared" si="16"/>
        <v>0.15310058410443503</v>
      </c>
    </row>
    <row r="274" spans="1:18" x14ac:dyDescent="0.25">
      <c r="A274" s="45" t="s">
        <v>87</v>
      </c>
      <c r="B274" s="5" t="s">
        <v>35</v>
      </c>
      <c r="C274" s="67">
        <f t="shared" ref="C274:O274" si="17">C256/C$259</f>
        <v>0</v>
      </c>
      <c r="D274" s="67">
        <f t="shared" si="17"/>
        <v>0</v>
      </c>
      <c r="E274" s="67">
        <f t="shared" si="17"/>
        <v>0</v>
      </c>
      <c r="F274" s="67">
        <f t="shared" si="17"/>
        <v>0</v>
      </c>
      <c r="G274" s="67">
        <f t="shared" si="17"/>
        <v>0</v>
      </c>
      <c r="H274" s="67">
        <f t="shared" si="17"/>
        <v>0</v>
      </c>
      <c r="I274" s="67">
        <f t="shared" si="17"/>
        <v>0</v>
      </c>
      <c r="J274" s="67">
        <f t="shared" si="17"/>
        <v>0</v>
      </c>
      <c r="K274" s="67">
        <f t="shared" si="17"/>
        <v>0</v>
      </c>
      <c r="L274" s="67"/>
      <c r="M274" s="67">
        <f t="shared" si="17"/>
        <v>0</v>
      </c>
      <c r="N274" s="67">
        <f t="shared" si="17"/>
        <v>0</v>
      </c>
      <c r="O274" s="67">
        <f t="shared" si="17"/>
        <v>0</v>
      </c>
    </row>
    <row r="275" spans="1:18" x14ac:dyDescent="0.25">
      <c r="A275" s="45" t="s">
        <v>88</v>
      </c>
      <c r="B275" s="5" t="s">
        <v>35</v>
      </c>
      <c r="C275" s="67">
        <f t="shared" ref="C275:O275" si="18">C257/C$259</f>
        <v>0.14945122784029019</v>
      </c>
      <c r="D275" s="67">
        <f t="shared" si="18"/>
        <v>7.3652164601889877E-2</v>
      </c>
      <c r="E275" s="67">
        <f t="shared" si="18"/>
        <v>0.19688614178944908</v>
      </c>
      <c r="F275" s="67">
        <f t="shared" si="18"/>
        <v>0.20103745702394596</v>
      </c>
      <c r="G275" s="67">
        <f t="shared" si="18"/>
        <v>0.45915171627087004</v>
      </c>
      <c r="H275" s="67">
        <f t="shared" si="18"/>
        <v>0.37353966491677748</v>
      </c>
      <c r="I275" s="67">
        <f t="shared" si="18"/>
        <v>0.27129665074279363</v>
      </c>
      <c r="J275" s="67">
        <f t="shared" si="18"/>
        <v>0.49476452364369944</v>
      </c>
      <c r="K275" s="67">
        <f t="shared" si="18"/>
        <v>0.18418208721964521</v>
      </c>
      <c r="L275" s="67"/>
      <c r="M275" s="67">
        <f t="shared" si="18"/>
        <v>0.11644811633883664</v>
      </c>
      <c r="N275" s="67">
        <f t="shared" si="18"/>
        <v>0.10012944409011031</v>
      </c>
      <c r="O275" s="67">
        <f t="shared" si="18"/>
        <v>0.11370542212106712</v>
      </c>
    </row>
    <row r="276" spans="1:18" x14ac:dyDescent="0.25">
      <c r="A276" s="45" t="s">
        <v>89</v>
      </c>
      <c r="B276" s="5" t="s">
        <v>35</v>
      </c>
      <c r="C276" s="67">
        <f t="shared" ref="C276:O276" si="19">C258/C$259</f>
        <v>0</v>
      </c>
      <c r="D276" s="67">
        <f t="shared" si="19"/>
        <v>0</v>
      </c>
      <c r="E276" s="67">
        <f t="shared" si="19"/>
        <v>0</v>
      </c>
      <c r="F276" s="67">
        <f t="shared" si="19"/>
        <v>0</v>
      </c>
      <c r="G276" s="67">
        <f t="shared" si="19"/>
        <v>0</v>
      </c>
      <c r="H276" s="67">
        <f t="shared" si="19"/>
        <v>0</v>
      </c>
      <c r="I276" s="67">
        <f t="shared" si="19"/>
        <v>0</v>
      </c>
      <c r="J276" s="67">
        <f t="shared" si="19"/>
        <v>0</v>
      </c>
      <c r="K276" s="67">
        <f t="shared" si="19"/>
        <v>0</v>
      </c>
      <c r="L276" s="67"/>
      <c r="M276" s="67">
        <f t="shared" si="19"/>
        <v>0</v>
      </c>
      <c r="N276" s="67">
        <f t="shared" si="19"/>
        <v>0</v>
      </c>
      <c r="O276" s="67">
        <f t="shared" si="19"/>
        <v>0</v>
      </c>
    </row>
    <row r="277" spans="1:18" x14ac:dyDescent="0.25">
      <c r="A277" s="45" t="s">
        <v>90</v>
      </c>
      <c r="B277" s="5" t="s">
        <v>35</v>
      </c>
      <c r="C277" s="67">
        <f t="shared" ref="C277:O277" si="20">C259/C$259</f>
        <v>1</v>
      </c>
      <c r="D277" s="67">
        <f t="shared" si="20"/>
        <v>1</v>
      </c>
      <c r="E277" s="67">
        <f t="shared" si="20"/>
        <v>1</v>
      </c>
      <c r="F277" s="67">
        <f t="shared" si="20"/>
        <v>1</v>
      </c>
      <c r="G277" s="67">
        <f t="shared" si="20"/>
        <v>1</v>
      </c>
      <c r="H277" s="67">
        <f t="shared" si="20"/>
        <v>1</v>
      </c>
      <c r="I277" s="67">
        <f t="shared" si="20"/>
        <v>1</v>
      </c>
      <c r="J277" s="67">
        <f t="shared" si="20"/>
        <v>1</v>
      </c>
      <c r="K277" s="67">
        <f t="shared" si="20"/>
        <v>1</v>
      </c>
      <c r="L277" s="67"/>
      <c r="M277" s="67">
        <f t="shared" si="20"/>
        <v>1</v>
      </c>
      <c r="N277" s="67">
        <f t="shared" si="20"/>
        <v>1</v>
      </c>
      <c r="O277" s="67">
        <f t="shared" si="20"/>
        <v>1</v>
      </c>
    </row>
    <row r="279" spans="1:18" x14ac:dyDescent="0.25">
      <c r="A279" s="68" t="s">
        <v>206</v>
      </c>
    </row>
    <row r="280" spans="1:18" x14ac:dyDescent="0.25">
      <c r="A280" s="44" t="s">
        <v>91</v>
      </c>
      <c r="B280" s="5" t="s">
        <v>32</v>
      </c>
      <c r="C280" s="5" t="s">
        <v>20</v>
      </c>
      <c r="D280" s="5" t="s">
        <v>21</v>
      </c>
      <c r="E280" s="5" t="s">
        <v>22</v>
      </c>
      <c r="F280" s="5" t="s">
        <v>23</v>
      </c>
      <c r="G280" s="5" t="s">
        <v>24</v>
      </c>
      <c r="H280" s="5" t="s">
        <v>25</v>
      </c>
      <c r="I280" s="5" t="s">
        <v>26</v>
      </c>
      <c r="J280" s="5" t="s">
        <v>27</v>
      </c>
      <c r="K280" s="5" t="s">
        <v>28</v>
      </c>
      <c r="L280" s="5" t="s">
        <v>33</v>
      </c>
      <c r="M280" s="5" t="s">
        <v>29</v>
      </c>
      <c r="N280" s="5" t="s">
        <v>30</v>
      </c>
      <c r="O280" s="5" t="s">
        <v>31</v>
      </c>
      <c r="P280" s="14" t="s">
        <v>240</v>
      </c>
      <c r="Q280" s="14" t="s">
        <v>241</v>
      </c>
      <c r="R280" s="14" t="s">
        <v>242</v>
      </c>
    </row>
    <row r="281" spans="1:18" x14ac:dyDescent="0.25">
      <c r="A281" s="45" t="s">
        <v>34</v>
      </c>
      <c r="B281" s="5" t="s">
        <v>38</v>
      </c>
      <c r="C281" s="11">
        <f t="shared" ref="C281:K281" si="21">C$263*C326</f>
        <v>213314.68301365044</v>
      </c>
      <c r="D281" s="11">
        <f t="shared" si="21"/>
        <v>43646.446714228856</v>
      </c>
      <c r="E281" s="11">
        <f t="shared" si="21"/>
        <v>12712.988922772298</v>
      </c>
      <c r="F281" s="11">
        <f t="shared" si="21"/>
        <v>2298.3207012945691</v>
      </c>
      <c r="G281" s="11">
        <f t="shared" si="21"/>
        <v>1008.0986691648657</v>
      </c>
      <c r="H281" s="11">
        <f t="shared" si="21"/>
        <v>715.31319698412301</v>
      </c>
      <c r="I281" s="11">
        <f t="shared" si="21"/>
        <v>2621.9239386359027</v>
      </c>
      <c r="J281" s="11">
        <f t="shared" si="21"/>
        <v>3065.120473681885</v>
      </c>
      <c r="K281" s="11">
        <f t="shared" si="21"/>
        <v>2824.4881440572599</v>
      </c>
      <c r="M281" s="11">
        <f>C281-SUM(D281:K281)</f>
        <v>144421.9822528307</v>
      </c>
      <c r="N281" s="11">
        <f>O281-M281</f>
        <v>48099.217448195617</v>
      </c>
      <c r="O281" s="11">
        <v>192521.19970102631</v>
      </c>
      <c r="P281" s="73">
        <v>132341.91407555999</v>
      </c>
      <c r="Q281" s="73">
        <v>60179.285625466306</v>
      </c>
      <c r="R281" s="40">
        <f>P281+Q281</f>
        <v>192521.19970102631</v>
      </c>
    </row>
    <row r="282" spans="1:18" x14ac:dyDescent="0.25">
      <c r="A282" s="45" t="s">
        <v>34</v>
      </c>
      <c r="B282" s="5" t="s">
        <v>35</v>
      </c>
      <c r="C282" s="1">
        <v>216096</v>
      </c>
      <c r="D282" s="1">
        <v>44658</v>
      </c>
      <c r="E282" s="1">
        <v>12558</v>
      </c>
      <c r="F282" s="1">
        <v>2272</v>
      </c>
      <c r="G282" s="1">
        <v>996</v>
      </c>
      <c r="H282" s="1">
        <v>761</v>
      </c>
      <c r="I282" s="1">
        <v>2826</v>
      </c>
      <c r="J282" s="1">
        <v>3045</v>
      </c>
      <c r="K282" s="1">
        <v>2713</v>
      </c>
      <c r="L282" s="46"/>
      <c r="M282" s="2">
        <v>147263</v>
      </c>
      <c r="N282" s="1">
        <v>47780</v>
      </c>
      <c r="O282" s="1">
        <v>195043</v>
      </c>
      <c r="P282" s="73">
        <v>132556</v>
      </c>
      <c r="Q282" s="73">
        <v>62487</v>
      </c>
      <c r="R282" s="40">
        <f t="shared" ref="R282:R330" si="22">P282+Q282</f>
        <v>195043</v>
      </c>
    </row>
    <row r="283" spans="1:18" x14ac:dyDescent="0.25">
      <c r="A283" s="45" t="s">
        <v>34</v>
      </c>
      <c r="B283" s="5" t="s">
        <v>36</v>
      </c>
      <c r="C283" s="11">
        <f t="shared" ref="C283:K283" si="23">C$263*C328</f>
        <v>216096</v>
      </c>
      <c r="D283" s="11">
        <f t="shared" si="23"/>
        <v>46329.515764573203</v>
      </c>
      <c r="E283" s="11">
        <f t="shared" si="23"/>
        <v>12631.769817156553</v>
      </c>
      <c r="F283" s="11">
        <f t="shared" si="23"/>
        <v>2090.7749160584672</v>
      </c>
      <c r="G283" s="11">
        <f t="shared" si="23"/>
        <v>975.43204396971907</v>
      </c>
      <c r="H283" s="11">
        <f t="shared" si="23"/>
        <v>744.06617292073099</v>
      </c>
      <c r="I283" s="11">
        <f t="shared" si="23"/>
        <v>2592.400557947341</v>
      </c>
      <c r="J283" s="11">
        <f t="shared" si="23"/>
        <v>2794.6687600566779</v>
      </c>
      <c r="K283" s="11">
        <f t="shared" si="23"/>
        <v>2817.8718140555638</v>
      </c>
      <c r="L283" s="2"/>
      <c r="M283" s="11">
        <f>C283-SUM(D283:L283)</f>
        <v>145119.50015326176</v>
      </c>
      <c r="N283" s="11">
        <f>O283-M283</f>
        <v>52852.3302645855</v>
      </c>
      <c r="O283" s="11">
        <v>197971.83041784726</v>
      </c>
      <c r="P283" s="73">
        <v>134116.43263122701</v>
      </c>
      <c r="Q283" s="73">
        <v>63855.397786620248</v>
      </c>
      <c r="R283" s="40">
        <f t="shared" si="22"/>
        <v>197971.83041784726</v>
      </c>
    </row>
    <row r="284" spans="1:18" x14ac:dyDescent="0.25">
      <c r="A284" s="45" t="s">
        <v>34</v>
      </c>
      <c r="B284" s="5" t="s">
        <v>37</v>
      </c>
      <c r="C284" s="11">
        <f t="shared" ref="C284:K284" si="24">C$263*C329</f>
        <v>216096</v>
      </c>
      <c r="D284" s="11">
        <f t="shared" si="24"/>
        <v>46329.515764573203</v>
      </c>
      <c r="E284" s="11">
        <f t="shared" si="24"/>
        <v>12705.539634313107</v>
      </c>
      <c r="F284" s="11">
        <f t="shared" si="24"/>
        <v>1909.549832116935</v>
      </c>
      <c r="G284" s="11">
        <f t="shared" si="24"/>
        <v>954.86408793943804</v>
      </c>
      <c r="H284" s="11">
        <f t="shared" si="24"/>
        <v>727.1323458414621</v>
      </c>
      <c r="I284" s="11">
        <f t="shared" si="24"/>
        <v>2358.801115894682</v>
      </c>
      <c r="J284" s="11">
        <f t="shared" si="24"/>
        <v>2544.3375201133554</v>
      </c>
      <c r="K284" s="11">
        <f t="shared" si="24"/>
        <v>2922.7436281111277</v>
      </c>
      <c r="L284" s="2"/>
      <c r="M284" s="11">
        <f>C284-SUM(D284:L284)</f>
        <v>145643.5160710967</v>
      </c>
      <c r="N284" s="11">
        <f>O284-M284</f>
        <v>58095.969961526571</v>
      </c>
      <c r="O284" s="11">
        <v>203739.48603262327</v>
      </c>
      <c r="P284" s="73">
        <v>137813.79304580408</v>
      </c>
      <c r="Q284" s="73">
        <v>65925.692986819209</v>
      </c>
      <c r="R284" s="40">
        <f t="shared" si="22"/>
        <v>203739.48603262327</v>
      </c>
    </row>
    <row r="285" spans="1:18" x14ac:dyDescent="0.25">
      <c r="A285" s="45" t="s">
        <v>34</v>
      </c>
      <c r="B285" s="5" t="s">
        <v>15</v>
      </c>
      <c r="C285" s="1">
        <v>216096</v>
      </c>
      <c r="D285" s="1">
        <v>44513</v>
      </c>
      <c r="E285" s="1">
        <v>11298</v>
      </c>
      <c r="F285" s="1">
        <v>2209</v>
      </c>
      <c r="G285" s="1">
        <v>996</v>
      </c>
      <c r="H285" s="1">
        <v>761</v>
      </c>
      <c r="I285" s="1">
        <v>2653</v>
      </c>
      <c r="J285" s="1">
        <v>3286</v>
      </c>
      <c r="K285" s="1">
        <v>2713</v>
      </c>
      <c r="L285" s="46"/>
      <c r="M285" s="1">
        <v>147667</v>
      </c>
      <c r="N285" s="1">
        <v>49043</v>
      </c>
      <c r="O285" s="1">
        <v>196610</v>
      </c>
      <c r="P285" s="73">
        <v>133606</v>
      </c>
      <c r="Q285" s="73">
        <v>63004</v>
      </c>
      <c r="R285" s="40">
        <f t="shared" si="22"/>
        <v>196610</v>
      </c>
    </row>
    <row r="286" spans="1:18" x14ac:dyDescent="0.25">
      <c r="A286" s="45" t="s">
        <v>76</v>
      </c>
      <c r="B286" s="5" t="s">
        <v>38</v>
      </c>
      <c r="C286" s="11">
        <f t="shared" ref="C286:K286" si="25">C$264*C326</f>
        <v>463013.96315635531</v>
      </c>
      <c r="D286" s="11">
        <f t="shared" si="25"/>
        <v>206984.90254899047</v>
      </c>
      <c r="E286" s="11">
        <f t="shared" si="25"/>
        <v>11828.202147927339</v>
      </c>
      <c r="F286" s="11">
        <f t="shared" si="25"/>
        <v>17295.065594204774</v>
      </c>
      <c r="G286" s="11">
        <f t="shared" si="25"/>
        <v>3036.4417745929686</v>
      </c>
      <c r="H286" s="11">
        <f t="shared" si="25"/>
        <v>5468.7150854843994</v>
      </c>
      <c r="I286" s="11">
        <f t="shared" si="25"/>
        <v>7148.5930457146605</v>
      </c>
      <c r="J286" s="11">
        <f t="shared" si="25"/>
        <v>3669.0850990379213</v>
      </c>
      <c r="K286" s="11">
        <f t="shared" si="25"/>
        <v>2616.2693350593049</v>
      </c>
      <c r="L286" s="2"/>
      <c r="M286" s="11">
        <f>C286-SUM(D286:L286)</f>
        <v>204966.68852534349</v>
      </c>
      <c r="N286" s="11">
        <f>O286-M286</f>
        <v>29576.087716951384</v>
      </c>
      <c r="O286" s="11">
        <v>234542.77624229487</v>
      </c>
      <c r="P286" s="73">
        <v>155456.52220101163</v>
      </c>
      <c r="Q286" s="73">
        <v>79086.25404128326</v>
      </c>
      <c r="R286" s="40">
        <f t="shared" si="22"/>
        <v>234542.77624229487</v>
      </c>
    </row>
    <row r="287" spans="1:18" x14ac:dyDescent="0.25">
      <c r="A287" s="45" t="s">
        <v>76</v>
      </c>
      <c r="B287" s="5" t="s">
        <v>35</v>
      </c>
      <c r="C287" s="45">
        <v>469051</v>
      </c>
      <c r="D287" s="45">
        <v>211782</v>
      </c>
      <c r="E287" s="45">
        <v>11684</v>
      </c>
      <c r="F287" s="45">
        <v>17097</v>
      </c>
      <c r="G287" s="45">
        <v>3000</v>
      </c>
      <c r="H287" s="45">
        <v>5818</v>
      </c>
      <c r="I287" s="45">
        <v>7705</v>
      </c>
      <c r="J287" s="45">
        <v>3645</v>
      </c>
      <c r="K287" s="45">
        <v>2513</v>
      </c>
      <c r="L287" s="46"/>
      <c r="M287" s="45">
        <v>205807</v>
      </c>
      <c r="N287" s="45">
        <v>32020</v>
      </c>
      <c r="O287" s="45">
        <v>237827</v>
      </c>
      <c r="P287" s="73">
        <v>155708</v>
      </c>
      <c r="Q287" s="73">
        <v>82119</v>
      </c>
      <c r="R287" s="40">
        <f t="shared" si="22"/>
        <v>237827</v>
      </c>
    </row>
    <row r="288" spans="1:18" x14ac:dyDescent="0.25">
      <c r="A288" s="45" t="s">
        <v>76</v>
      </c>
      <c r="B288" s="5" t="s">
        <v>36</v>
      </c>
      <c r="C288" s="11">
        <f t="shared" ref="C288:K288" si="26">C$264*C328</f>
        <v>469051</v>
      </c>
      <c r="D288" s="11">
        <f t="shared" si="26"/>
        <v>219708.84293190119</v>
      </c>
      <c r="E288" s="11">
        <f t="shared" si="26"/>
        <v>11752.635654057745</v>
      </c>
      <c r="F288" s="11">
        <f t="shared" si="26"/>
        <v>15733.265290427649</v>
      </c>
      <c r="G288" s="11">
        <f t="shared" si="26"/>
        <v>2938.0483252099971</v>
      </c>
      <c r="H288" s="11">
        <f t="shared" si="26"/>
        <v>5688.5374429077701</v>
      </c>
      <c r="I288" s="11">
        <f t="shared" si="26"/>
        <v>7068.0984780552944</v>
      </c>
      <c r="J288" s="11">
        <f t="shared" si="26"/>
        <v>3345.3424073584861</v>
      </c>
      <c r="K288" s="11">
        <f t="shared" si="26"/>
        <v>2610.1407551498828</v>
      </c>
      <c r="L288" s="2"/>
      <c r="M288" s="11">
        <f>C288-SUM(D288:L288)</f>
        <v>200206.08871493198</v>
      </c>
      <c r="N288" s="11">
        <f>O288-M288</f>
        <v>41252.20373627852</v>
      </c>
      <c r="O288" s="11">
        <v>241458.29245121049</v>
      </c>
      <c r="P288" s="73">
        <v>157540.97507576493</v>
      </c>
      <c r="Q288" s="73">
        <v>83917.317375445578</v>
      </c>
      <c r="R288" s="40">
        <f t="shared" si="22"/>
        <v>241458.29245121049</v>
      </c>
    </row>
    <row r="289" spans="1:18" x14ac:dyDescent="0.25">
      <c r="A289" s="45" t="s">
        <v>76</v>
      </c>
      <c r="B289" s="5" t="s">
        <v>37</v>
      </c>
      <c r="C289" s="11">
        <f t="shared" ref="C289:K289" si="27">C$264*C329</f>
        <v>469051</v>
      </c>
      <c r="D289" s="11">
        <f t="shared" si="27"/>
        <v>219708.84293190119</v>
      </c>
      <c r="E289" s="11">
        <f t="shared" si="27"/>
        <v>11821.271308115491</v>
      </c>
      <c r="F289" s="11">
        <f t="shared" si="27"/>
        <v>14369.530580855298</v>
      </c>
      <c r="G289" s="11">
        <f t="shared" si="27"/>
        <v>2876.0966504199941</v>
      </c>
      <c r="H289" s="11">
        <f t="shared" si="27"/>
        <v>5559.0748858155412</v>
      </c>
      <c r="I289" s="11">
        <f t="shared" si="27"/>
        <v>6431.1969561105889</v>
      </c>
      <c r="J289" s="11">
        <f t="shared" si="27"/>
        <v>3045.6848147169726</v>
      </c>
      <c r="K289" s="11">
        <f t="shared" si="27"/>
        <v>2707.2815102997656</v>
      </c>
      <c r="L289" s="2"/>
      <c r="M289" s="11">
        <f>C289-SUM(D289:L289)</f>
        <v>202532.02036176517</v>
      </c>
      <c r="N289" s="11">
        <f>O289-M289</f>
        <v>45990.142089521338</v>
      </c>
      <c r="O289" s="11">
        <v>248522.16245128651</v>
      </c>
      <c r="P289" s="73">
        <v>161884.11001822673</v>
      </c>
      <c r="Q289" s="73">
        <v>86638.052433059769</v>
      </c>
      <c r="R289" s="40">
        <f t="shared" si="22"/>
        <v>248522.16245128651</v>
      </c>
    </row>
    <row r="290" spans="1:18" x14ac:dyDescent="0.25">
      <c r="A290" s="45" t="s">
        <v>76</v>
      </c>
      <c r="B290" s="5" t="s">
        <v>15</v>
      </c>
      <c r="C290" s="45">
        <v>469051</v>
      </c>
      <c r="D290" s="45">
        <v>213120</v>
      </c>
      <c r="E290" s="45">
        <v>11979</v>
      </c>
      <c r="F290" s="45">
        <v>16630</v>
      </c>
      <c r="G290" s="45">
        <v>1684</v>
      </c>
      <c r="H290" s="45">
        <v>5878</v>
      </c>
      <c r="I290" s="45">
        <v>5893</v>
      </c>
      <c r="J290" s="45">
        <v>2315</v>
      </c>
      <c r="K290" s="45">
        <v>3709</v>
      </c>
      <c r="L290" s="46"/>
      <c r="M290" s="45">
        <v>207843</v>
      </c>
      <c r="N290" s="45">
        <v>49268</v>
      </c>
      <c r="O290" s="45">
        <v>257114</v>
      </c>
      <c r="P290" s="73">
        <v>161156</v>
      </c>
      <c r="Q290" s="73">
        <v>95958</v>
      </c>
      <c r="R290" s="40">
        <f t="shared" si="22"/>
        <v>257114</v>
      </c>
    </row>
    <row r="291" spans="1:18" x14ac:dyDescent="0.25">
      <c r="A291" s="45" t="s">
        <v>78</v>
      </c>
      <c r="B291" s="5" t="s">
        <v>38</v>
      </c>
      <c r="C291" s="11">
        <f t="shared" ref="C291:K291" si="28">C$266*C326</f>
        <v>184385.87313101476</v>
      </c>
      <c r="D291" s="11">
        <f t="shared" si="28"/>
        <v>501.37998039319729</v>
      </c>
      <c r="E291" s="11">
        <f t="shared" si="28"/>
        <v>10447.36786773452</v>
      </c>
      <c r="F291" s="11">
        <f t="shared" si="28"/>
        <v>4903.1516017494614</v>
      </c>
      <c r="G291" s="11">
        <f t="shared" si="28"/>
        <v>861.33731672620547</v>
      </c>
      <c r="H291" s="11">
        <f t="shared" si="28"/>
        <v>4692.3041778511724</v>
      </c>
      <c r="I291" s="11">
        <f t="shared" si="28"/>
        <v>3874.4353742899962</v>
      </c>
      <c r="J291" s="11">
        <f t="shared" si="28"/>
        <v>1652.8498580576863</v>
      </c>
      <c r="K291" s="11">
        <f t="shared" si="28"/>
        <v>1568.9287257995909</v>
      </c>
      <c r="L291" s="2"/>
      <c r="M291" s="11">
        <f>C291-SUM(D291:L291)</f>
        <v>155884.11822841293</v>
      </c>
      <c r="N291" s="11">
        <f>O291-M291</f>
        <v>37930.979645784653</v>
      </c>
      <c r="O291" s="11">
        <v>193815.09787419759</v>
      </c>
      <c r="P291" s="73">
        <v>113896.7523133918</v>
      </c>
      <c r="Q291" s="73">
        <v>79918.34556080577</v>
      </c>
      <c r="R291" s="40">
        <f t="shared" si="22"/>
        <v>193815.09787419759</v>
      </c>
    </row>
    <row r="292" spans="1:18" x14ac:dyDescent="0.25">
      <c r="A292" s="45" t="s">
        <v>78</v>
      </c>
      <c r="B292" s="5" t="s">
        <v>35</v>
      </c>
      <c r="C292" s="45">
        <v>186790</v>
      </c>
      <c r="D292" s="45">
        <v>513</v>
      </c>
      <c r="E292" s="45">
        <v>10320</v>
      </c>
      <c r="F292" s="45">
        <v>4847</v>
      </c>
      <c r="G292" s="45">
        <v>851</v>
      </c>
      <c r="H292" s="45">
        <v>4992</v>
      </c>
      <c r="I292" s="45">
        <v>4176</v>
      </c>
      <c r="J292" s="45">
        <v>1642</v>
      </c>
      <c r="K292" s="45">
        <v>1507</v>
      </c>
      <c r="L292" s="46"/>
      <c r="M292" s="45">
        <v>157942</v>
      </c>
      <c r="N292" s="45">
        <v>39122</v>
      </c>
      <c r="O292" s="45">
        <v>197064</v>
      </c>
      <c r="P292" s="73">
        <v>114081</v>
      </c>
      <c r="Q292" s="73">
        <v>82983</v>
      </c>
      <c r="R292" s="40">
        <f t="shared" si="22"/>
        <v>197064</v>
      </c>
    </row>
    <row r="293" spans="1:18" x14ac:dyDescent="0.25">
      <c r="A293" s="45" t="s">
        <v>78</v>
      </c>
      <c r="B293" s="5" t="s">
        <v>36</v>
      </c>
      <c r="C293" s="11">
        <f t="shared" ref="C293:K293" si="29">C$266*C328</f>
        <v>186790</v>
      </c>
      <c r="D293" s="11">
        <f t="shared" si="29"/>
        <v>532.20120890380349</v>
      </c>
      <c r="E293" s="11">
        <f t="shared" si="29"/>
        <v>10380.623069999652</v>
      </c>
      <c r="F293" s="11">
        <f t="shared" si="29"/>
        <v>4460.3811699539583</v>
      </c>
      <c r="G293" s="11">
        <f t="shared" si="29"/>
        <v>833.42637491790242</v>
      </c>
      <c r="H293" s="11">
        <f t="shared" si="29"/>
        <v>4880.917654691576</v>
      </c>
      <c r="I293" s="11">
        <f t="shared" si="29"/>
        <v>3830.8084677947968</v>
      </c>
      <c r="J293" s="11">
        <f t="shared" si="29"/>
        <v>1507.0102147826158</v>
      </c>
      <c r="K293" s="11">
        <f t="shared" si="29"/>
        <v>1565.2535288543068</v>
      </c>
      <c r="L293" s="2"/>
      <c r="M293" s="11">
        <f>C293-SUM(D293:L293)</f>
        <v>158799.3783101014</v>
      </c>
      <c r="N293" s="11">
        <f>O293-M293</f>
        <v>41424.806976805732</v>
      </c>
      <c r="O293" s="11">
        <v>200224.18528690713</v>
      </c>
      <c r="P293" s="73">
        <v>115423.9472449607</v>
      </c>
      <c r="Q293" s="73">
        <v>84800.238041946446</v>
      </c>
      <c r="R293" s="40">
        <f t="shared" si="22"/>
        <v>200224.18528690713</v>
      </c>
    </row>
    <row r="294" spans="1:18" x14ac:dyDescent="0.25">
      <c r="A294" s="45" t="s">
        <v>78</v>
      </c>
      <c r="B294" s="5" t="s">
        <v>37</v>
      </c>
      <c r="C294" s="11">
        <f t="shared" ref="C294:K294" si="30">C$266*C329</f>
        <v>186790</v>
      </c>
      <c r="D294" s="11">
        <f t="shared" si="30"/>
        <v>532.20120890380349</v>
      </c>
      <c r="E294" s="11">
        <f t="shared" si="30"/>
        <v>10441.246139999304</v>
      </c>
      <c r="F294" s="11">
        <f t="shared" si="30"/>
        <v>4073.7623399079157</v>
      </c>
      <c r="G294" s="11">
        <f t="shared" si="30"/>
        <v>815.85274983580496</v>
      </c>
      <c r="H294" s="11">
        <f t="shared" si="30"/>
        <v>4769.835309383152</v>
      </c>
      <c r="I294" s="11">
        <f t="shared" si="30"/>
        <v>3485.6169355895936</v>
      </c>
      <c r="J294" s="11">
        <f t="shared" si="30"/>
        <v>1372.0204295652316</v>
      </c>
      <c r="K294" s="11">
        <f t="shared" si="30"/>
        <v>1623.5070577086137</v>
      </c>
      <c r="L294" s="2"/>
      <c r="M294" s="11">
        <f>C294-SUM(D294:L294)</f>
        <v>159675.95782910657</v>
      </c>
      <c r="N294" s="11">
        <f>O294-M294</f>
        <v>46479.628828010289</v>
      </c>
      <c r="O294" s="11">
        <v>206155.58665711686</v>
      </c>
      <c r="P294" s="73">
        <v>118605.98784255995</v>
      </c>
      <c r="Q294" s="73">
        <v>87549.598814556914</v>
      </c>
      <c r="R294" s="40">
        <f t="shared" si="22"/>
        <v>206155.58665711686</v>
      </c>
    </row>
    <row r="295" spans="1:18" x14ac:dyDescent="0.25">
      <c r="A295" s="45" t="s">
        <v>78</v>
      </c>
      <c r="B295" s="5" t="s">
        <v>15</v>
      </c>
      <c r="C295" s="45">
        <v>186790</v>
      </c>
      <c r="D295" s="45">
        <v>513</v>
      </c>
      <c r="E295" s="45">
        <v>10229</v>
      </c>
      <c r="F295" s="45">
        <v>2778</v>
      </c>
      <c r="G295" s="45">
        <v>477</v>
      </c>
      <c r="H295" s="45">
        <v>4984</v>
      </c>
      <c r="I295" s="45">
        <v>2849</v>
      </c>
      <c r="J295" s="45">
        <v>961</v>
      </c>
      <c r="K295" s="45">
        <v>5935</v>
      </c>
      <c r="L295" s="46"/>
      <c r="M295" s="45">
        <v>158064</v>
      </c>
      <c r="N295" s="45">
        <v>63838</v>
      </c>
      <c r="O295" s="45">
        <v>221902</v>
      </c>
      <c r="P295" s="73">
        <v>138524</v>
      </c>
      <c r="Q295" s="73">
        <v>83378</v>
      </c>
      <c r="R295" s="40">
        <f t="shared" si="22"/>
        <v>221902</v>
      </c>
    </row>
    <row r="296" spans="1:18" x14ac:dyDescent="0.25">
      <c r="A296" s="45" t="s">
        <v>79</v>
      </c>
      <c r="B296" s="5" t="s">
        <v>38</v>
      </c>
      <c r="C296" s="11">
        <f t="shared" ref="C296:K296" si="31">C$267*C326</f>
        <v>618165.01633636549</v>
      </c>
      <c r="D296" s="11">
        <f t="shared" si="31"/>
        <v>234008.59934796102</v>
      </c>
      <c r="E296" s="11">
        <f t="shared" si="31"/>
        <v>12919.506659692632</v>
      </c>
      <c r="F296" s="11">
        <f t="shared" si="31"/>
        <v>28752.275216943457</v>
      </c>
      <c r="G296" s="11">
        <f t="shared" si="31"/>
        <v>5191.3032872957792</v>
      </c>
      <c r="H296" s="11">
        <f t="shared" si="31"/>
        <v>20545.750144124784</v>
      </c>
      <c r="I296" s="11">
        <f t="shared" si="31"/>
        <v>34910.740963549804</v>
      </c>
      <c r="J296" s="11">
        <f t="shared" si="31"/>
        <v>1850.1449690073248</v>
      </c>
      <c r="K296" s="11">
        <f t="shared" si="31"/>
        <v>5188.8127202290389</v>
      </c>
      <c r="L296" s="2"/>
      <c r="M296" s="11">
        <f>C296-SUM(D296:L296)</f>
        <v>274797.88302756159</v>
      </c>
      <c r="N296" s="11">
        <f>O296-M296</f>
        <v>11122.153720642906</v>
      </c>
      <c r="O296" s="11">
        <v>285920.0367482045</v>
      </c>
      <c r="P296" s="73">
        <v>152038.05216725444</v>
      </c>
      <c r="Q296" s="73">
        <v>133881.98458095003</v>
      </c>
      <c r="R296" s="40">
        <f t="shared" si="22"/>
        <v>285920.0367482045</v>
      </c>
    </row>
    <row r="297" spans="1:18" x14ac:dyDescent="0.25">
      <c r="A297" s="45" t="s">
        <v>79</v>
      </c>
      <c r="B297" s="5" t="s">
        <v>35</v>
      </c>
      <c r="C297" s="45">
        <v>626225</v>
      </c>
      <c r="D297" s="45">
        <v>239432</v>
      </c>
      <c r="E297" s="45">
        <v>12762</v>
      </c>
      <c r="F297" s="45">
        <v>28423</v>
      </c>
      <c r="G297" s="45">
        <v>5129</v>
      </c>
      <c r="H297" s="45">
        <v>21858</v>
      </c>
      <c r="I297" s="45">
        <v>37628</v>
      </c>
      <c r="J297" s="45">
        <v>1838</v>
      </c>
      <c r="K297" s="45">
        <v>4984</v>
      </c>
      <c r="L297" s="46"/>
      <c r="M297" s="45">
        <v>274171</v>
      </c>
      <c r="N297" s="45">
        <v>17129</v>
      </c>
      <c r="O297" s="45">
        <v>291300</v>
      </c>
      <c r="P297" s="73">
        <v>152284</v>
      </c>
      <c r="Q297" s="73">
        <v>139016</v>
      </c>
      <c r="R297" s="40">
        <f t="shared" si="22"/>
        <v>291300</v>
      </c>
    </row>
    <row r="298" spans="1:18" x14ac:dyDescent="0.25">
      <c r="A298" s="45" t="s">
        <v>79</v>
      </c>
      <c r="B298" s="5" t="s">
        <v>36</v>
      </c>
      <c r="C298" s="11">
        <f t="shared" ref="C298:K298" si="32">C$267*C328</f>
        <v>626225</v>
      </c>
      <c r="D298" s="11">
        <f t="shared" si="32"/>
        <v>248393.76189133618</v>
      </c>
      <c r="E298" s="11">
        <f t="shared" si="32"/>
        <v>12836.968180168175</v>
      </c>
      <c r="F298" s="11">
        <f t="shared" si="32"/>
        <v>26155.85186581418</v>
      </c>
      <c r="G298" s="11">
        <f t="shared" si="32"/>
        <v>5023.0832866673582</v>
      </c>
      <c r="H298" s="11">
        <f t="shared" si="32"/>
        <v>21371.61420197285</v>
      </c>
      <c r="I298" s="11">
        <f t="shared" si="32"/>
        <v>34517.639134622274</v>
      </c>
      <c r="J298" s="11">
        <f t="shared" si="32"/>
        <v>1686.896939567873</v>
      </c>
      <c r="K298" s="11">
        <f t="shared" si="32"/>
        <v>5176.6579879295723</v>
      </c>
      <c r="L298" s="2"/>
      <c r="M298" s="11">
        <f>C298-SUM(D298:L298)</f>
        <v>271062.52651192149</v>
      </c>
      <c r="N298" s="11">
        <f>O298-M298</f>
        <v>25074.441866369976</v>
      </c>
      <c r="O298" s="11">
        <v>296136.96837829147</v>
      </c>
      <c r="P298" s="73">
        <v>154076.66817657274</v>
      </c>
      <c r="Q298" s="73">
        <v>142060.30020171875</v>
      </c>
      <c r="R298" s="40">
        <f t="shared" si="22"/>
        <v>296136.96837829147</v>
      </c>
    </row>
    <row r="299" spans="1:18" x14ac:dyDescent="0.25">
      <c r="A299" s="45" t="s">
        <v>79</v>
      </c>
      <c r="B299" s="5" t="s">
        <v>37</v>
      </c>
      <c r="C299" s="11">
        <f t="shared" ref="C299:K299" si="33">C$267*C329</f>
        <v>626225</v>
      </c>
      <c r="D299" s="11">
        <f t="shared" si="33"/>
        <v>248393.76189133618</v>
      </c>
      <c r="E299" s="11">
        <f t="shared" si="33"/>
        <v>12911.936360336351</v>
      </c>
      <c r="F299" s="11">
        <f t="shared" si="33"/>
        <v>23888.703731628364</v>
      </c>
      <c r="G299" s="11">
        <f t="shared" si="33"/>
        <v>4917.1665733347172</v>
      </c>
      <c r="H299" s="11">
        <f t="shared" si="33"/>
        <v>20885.228403945701</v>
      </c>
      <c r="I299" s="11">
        <f t="shared" si="33"/>
        <v>31407.278269244547</v>
      </c>
      <c r="J299" s="11">
        <f t="shared" si="33"/>
        <v>1535.7938791357462</v>
      </c>
      <c r="K299" s="11">
        <f t="shared" si="33"/>
        <v>5369.3159758591446</v>
      </c>
      <c r="L299" s="2"/>
      <c r="M299" s="11">
        <f>C299-SUM(D299:L299)</f>
        <v>276915.81491517933</v>
      </c>
      <c r="N299" s="11">
        <f>O299-M299</f>
        <v>28074.60792823782</v>
      </c>
      <c r="O299" s="11">
        <v>304990.42284341715</v>
      </c>
      <c r="P299" s="73">
        <v>158324.29810938193</v>
      </c>
      <c r="Q299" s="73">
        <v>146666.1247340352</v>
      </c>
      <c r="R299" s="40">
        <f t="shared" si="22"/>
        <v>304990.42284341715</v>
      </c>
    </row>
    <row r="300" spans="1:18" x14ac:dyDescent="0.25">
      <c r="A300" s="45" t="s">
        <v>79</v>
      </c>
      <c r="B300" s="5" t="s">
        <v>15</v>
      </c>
      <c r="C300" s="46">
        <v>626225</v>
      </c>
      <c r="D300" s="46">
        <v>248758</v>
      </c>
      <c r="E300" s="46">
        <v>13352</v>
      </c>
      <c r="F300" s="46">
        <v>27648</v>
      </c>
      <c r="G300" s="46">
        <v>5129</v>
      </c>
      <c r="H300" s="46">
        <v>17618</v>
      </c>
      <c r="I300" s="46">
        <v>23763</v>
      </c>
      <c r="J300" s="46">
        <v>1904</v>
      </c>
      <c r="K300" s="46">
        <v>7041</v>
      </c>
      <c r="L300" s="46"/>
      <c r="M300" s="46">
        <v>281012</v>
      </c>
      <c r="N300" s="46">
        <v>29675</v>
      </c>
      <c r="O300" s="46">
        <v>310650</v>
      </c>
      <c r="P300" s="73">
        <v>166205</v>
      </c>
      <c r="Q300" s="73">
        <v>144445</v>
      </c>
      <c r="R300" s="40">
        <f t="shared" si="22"/>
        <v>310650</v>
      </c>
    </row>
    <row r="301" spans="1:18" x14ac:dyDescent="0.25">
      <c r="A301" s="45" t="s">
        <v>81</v>
      </c>
      <c r="B301" s="5" t="s">
        <v>38</v>
      </c>
      <c r="C301" s="11">
        <f t="shared" ref="C301:K301" si="34">C$269*C326</f>
        <v>313342.46445865277</v>
      </c>
      <c r="D301" s="11">
        <f t="shared" si="34"/>
        <v>54010.254340134248</v>
      </c>
      <c r="E301" s="11">
        <f t="shared" si="34"/>
        <v>14829.795726205717</v>
      </c>
      <c r="F301" s="11">
        <f t="shared" si="34"/>
        <v>20218.54571160852</v>
      </c>
      <c r="G301" s="11">
        <f t="shared" si="34"/>
        <v>4538.4683057582906</v>
      </c>
      <c r="H301" s="11">
        <f t="shared" si="34"/>
        <v>10064.202891076224</v>
      </c>
      <c r="I301" s="11">
        <f t="shared" si="34"/>
        <v>11628.872840361784</v>
      </c>
      <c r="J301" s="11">
        <f t="shared" si="34"/>
        <v>3311.7393623689331</v>
      </c>
      <c r="K301" s="11">
        <f t="shared" si="34"/>
        <v>9169.9563482699396</v>
      </c>
      <c r="L301" s="2"/>
      <c r="M301" s="11">
        <f>C301-SUM(D301:L301)</f>
        <v>185570.62893286912</v>
      </c>
      <c r="N301" s="11">
        <f>O301-M301</f>
        <v>25028.925560005184</v>
      </c>
      <c r="O301" s="11">
        <v>210599.5544928743</v>
      </c>
      <c r="P301" s="73">
        <v>137232.00351053159</v>
      </c>
      <c r="Q301" s="73">
        <v>73367.550982342698</v>
      </c>
      <c r="R301" s="40">
        <f t="shared" si="22"/>
        <v>210599.5544928743</v>
      </c>
    </row>
    <row r="302" spans="1:18" x14ac:dyDescent="0.25">
      <c r="A302" s="45" t="s">
        <v>81</v>
      </c>
      <c r="B302" s="5" t="s">
        <v>35</v>
      </c>
      <c r="C302" s="46">
        <v>317428</v>
      </c>
      <c r="D302" s="46">
        <v>55262</v>
      </c>
      <c r="E302" s="46">
        <v>14649</v>
      </c>
      <c r="F302" s="46">
        <v>19987</v>
      </c>
      <c r="G302" s="46">
        <v>4484</v>
      </c>
      <c r="H302" s="46">
        <v>10707</v>
      </c>
      <c r="I302" s="46">
        <v>12534</v>
      </c>
      <c r="J302" s="46">
        <v>3290</v>
      </c>
      <c r="K302" s="46">
        <v>8808</v>
      </c>
      <c r="L302" s="46"/>
      <c r="M302" s="46">
        <v>187707</v>
      </c>
      <c r="N302" s="46">
        <v>25934</v>
      </c>
      <c r="O302" s="46">
        <v>213635</v>
      </c>
      <c r="P302" s="73">
        <v>137454</v>
      </c>
      <c r="Q302" s="73">
        <v>76181</v>
      </c>
      <c r="R302" s="40">
        <f t="shared" si="22"/>
        <v>213635</v>
      </c>
    </row>
    <row r="303" spans="1:18" x14ac:dyDescent="0.25">
      <c r="A303" s="45" t="s">
        <v>81</v>
      </c>
      <c r="B303" s="5" t="s">
        <v>36</v>
      </c>
      <c r="C303" s="11">
        <f t="shared" ref="C303:K303" si="35">C$269*C328</f>
        <v>317428</v>
      </c>
      <c r="D303" s="11">
        <f t="shared" si="35"/>
        <v>57330.415607099392</v>
      </c>
      <c r="E303" s="11">
        <f t="shared" si="35"/>
        <v>14735.05303802567</v>
      </c>
      <c r="F303" s="11">
        <f t="shared" si="35"/>
        <v>18392.745707421036</v>
      </c>
      <c r="G303" s="11">
        <f t="shared" si="35"/>
        <v>4391.4028967472095</v>
      </c>
      <c r="H303" s="11">
        <f t="shared" si="35"/>
        <v>10468.747061054228</v>
      </c>
      <c r="I303" s="11">
        <f t="shared" si="35"/>
        <v>11497.929438539268</v>
      </c>
      <c r="J303" s="11">
        <f t="shared" si="35"/>
        <v>3019.5271660382496</v>
      </c>
      <c r="K303" s="11">
        <f t="shared" si="35"/>
        <v>9148.4758342061959</v>
      </c>
      <c r="L303" s="2"/>
      <c r="M303" s="11">
        <f>C303-SUM(D303:L303)</f>
        <v>188443.70325086877</v>
      </c>
      <c r="N303" s="11">
        <f>O303-M303</f>
        <v>28477.669614043902</v>
      </c>
      <c r="O303" s="11">
        <v>216921.37286491267</v>
      </c>
      <c r="P303" s="73">
        <v>139072.09127382145</v>
      </c>
      <c r="Q303" s="73">
        <v>77849.281591091218</v>
      </c>
      <c r="R303" s="40">
        <f t="shared" si="22"/>
        <v>216921.37286491267</v>
      </c>
    </row>
    <row r="304" spans="1:18" x14ac:dyDescent="0.25">
      <c r="A304" s="45" t="s">
        <v>81</v>
      </c>
      <c r="B304" s="5" t="s">
        <v>37</v>
      </c>
      <c r="C304" s="11">
        <f t="shared" ref="C304:K304" si="36">C$269*C329</f>
        <v>317428</v>
      </c>
      <c r="D304" s="11">
        <f t="shared" si="36"/>
        <v>57330.415607099392</v>
      </c>
      <c r="E304" s="11">
        <f t="shared" si="36"/>
        <v>14821.106076051339</v>
      </c>
      <c r="F304" s="11">
        <f t="shared" si="36"/>
        <v>16798.491414842068</v>
      </c>
      <c r="G304" s="11">
        <f t="shared" si="36"/>
        <v>4298.8057934944181</v>
      </c>
      <c r="H304" s="11">
        <f t="shared" si="36"/>
        <v>10230.494122108455</v>
      </c>
      <c r="I304" s="11">
        <f t="shared" si="36"/>
        <v>10461.858877078535</v>
      </c>
      <c r="J304" s="11">
        <f t="shared" si="36"/>
        <v>2749.0543320764991</v>
      </c>
      <c r="K304" s="11">
        <f t="shared" si="36"/>
        <v>9488.9516684123901</v>
      </c>
      <c r="L304" s="2"/>
      <c r="M304" s="11">
        <f>C304-SUM(D304:L304)</f>
        <v>191248.8221088369</v>
      </c>
      <c r="N304" s="11">
        <f>O304-M304</f>
        <v>32030.529724634718</v>
      </c>
      <c r="O304" s="11">
        <v>223279.35183347162</v>
      </c>
      <c r="P304" s="73">
        <v>142906.0707121364</v>
      </c>
      <c r="Q304" s="73">
        <v>80373.281121335211</v>
      </c>
      <c r="R304" s="40">
        <f t="shared" si="22"/>
        <v>223279.35183347162</v>
      </c>
    </row>
    <row r="305" spans="1:18" x14ac:dyDescent="0.25">
      <c r="A305" s="45" t="s">
        <v>81</v>
      </c>
      <c r="B305" s="5" t="s">
        <v>15</v>
      </c>
      <c r="C305" s="46">
        <v>317428</v>
      </c>
      <c r="D305" s="46">
        <v>55261</v>
      </c>
      <c r="E305" s="46">
        <v>16908</v>
      </c>
      <c r="F305" s="46">
        <v>11226</v>
      </c>
      <c r="G305" s="46">
        <v>4080</v>
      </c>
      <c r="H305" s="46">
        <v>9598</v>
      </c>
      <c r="I305" s="46">
        <v>8909</v>
      </c>
      <c r="J305" s="46">
        <v>1865</v>
      </c>
      <c r="K305" s="46">
        <v>6910</v>
      </c>
      <c r="L305" s="46"/>
      <c r="M305" s="46">
        <v>202671</v>
      </c>
      <c r="N305" s="46">
        <v>19616</v>
      </c>
      <c r="O305" s="46">
        <v>222190</v>
      </c>
      <c r="P305" s="73">
        <v>139813</v>
      </c>
      <c r="Q305" s="73">
        <v>82377</v>
      </c>
      <c r="R305" s="40">
        <f t="shared" si="22"/>
        <v>222190</v>
      </c>
    </row>
    <row r="306" spans="1:18" x14ac:dyDescent="0.25">
      <c r="A306" s="45" t="s">
        <v>82</v>
      </c>
      <c r="B306" s="5" t="s">
        <v>38</v>
      </c>
      <c r="C306" s="11">
        <f t="shared" ref="C306:K306" si="37">C$270*C326</f>
        <v>290474.62818822562</v>
      </c>
      <c r="D306" s="11">
        <f t="shared" si="37"/>
        <v>129921.91994855535</v>
      </c>
      <c r="E306" s="11">
        <f t="shared" si="37"/>
        <v>12131.904702221947</v>
      </c>
      <c r="F306" s="11">
        <f t="shared" si="37"/>
        <v>6736.1432878171381</v>
      </c>
      <c r="G306" s="11">
        <f t="shared" si="37"/>
        <v>2808.708641498496</v>
      </c>
      <c r="H306" s="11">
        <f t="shared" si="37"/>
        <v>1566.9212869547084</v>
      </c>
      <c r="I306" s="11">
        <f t="shared" si="37"/>
        <v>5063.8573450370695</v>
      </c>
      <c r="J306" s="11">
        <f t="shared" si="37"/>
        <v>1401.1979308260045</v>
      </c>
      <c r="K306" s="11">
        <f t="shared" si="37"/>
        <v>2397.6395856114518</v>
      </c>
      <c r="L306" s="2"/>
      <c r="M306" s="11">
        <f>C306-SUM(D306:L306)</f>
        <v>128446.33545970346</v>
      </c>
      <c r="N306" s="11">
        <f>O306-M306</f>
        <v>56929.326698664896</v>
      </c>
      <c r="O306" s="11">
        <v>185375.66215836836</v>
      </c>
      <c r="P306" s="73">
        <v>144224.69162864939</v>
      </c>
      <c r="Q306" s="73">
        <v>41150.970529718972</v>
      </c>
      <c r="R306" s="40">
        <f t="shared" si="22"/>
        <v>185375.66215836836</v>
      </c>
    </row>
    <row r="307" spans="1:18" x14ac:dyDescent="0.25">
      <c r="A307" s="45" t="s">
        <v>82</v>
      </c>
      <c r="B307" s="5" t="s">
        <v>35</v>
      </c>
      <c r="C307" s="46">
        <v>294262</v>
      </c>
      <c r="D307" s="46">
        <v>132933</v>
      </c>
      <c r="E307" s="46">
        <v>11984</v>
      </c>
      <c r="F307" s="46">
        <v>6659</v>
      </c>
      <c r="G307" s="46">
        <v>2775</v>
      </c>
      <c r="H307" s="46">
        <v>1667</v>
      </c>
      <c r="I307" s="46">
        <v>5458</v>
      </c>
      <c r="J307" s="46">
        <v>1392</v>
      </c>
      <c r="K307" s="46">
        <v>2303</v>
      </c>
      <c r="L307" s="46"/>
      <c r="M307" s="46">
        <v>129091</v>
      </c>
      <c r="N307" s="46">
        <v>58096</v>
      </c>
      <c r="O307" s="46">
        <v>187187</v>
      </c>
      <c r="P307" s="73">
        <v>144458</v>
      </c>
      <c r="Q307" s="73">
        <v>42729</v>
      </c>
      <c r="R307" s="40">
        <f t="shared" si="22"/>
        <v>187187</v>
      </c>
    </row>
    <row r="308" spans="1:18" x14ac:dyDescent="0.25">
      <c r="A308" s="45" t="s">
        <v>82</v>
      </c>
      <c r="B308" s="5" t="s">
        <v>36</v>
      </c>
      <c r="C308" s="11">
        <f t="shared" ref="C308:K308" si="38">C$270*C328</f>
        <v>294262</v>
      </c>
      <c r="D308" s="11">
        <f t="shared" si="38"/>
        <v>137908.58343705517</v>
      </c>
      <c r="E308" s="11">
        <f t="shared" si="38"/>
        <v>12054.397952604248</v>
      </c>
      <c r="F308" s="11">
        <f t="shared" si="38"/>
        <v>6127.8477843456585</v>
      </c>
      <c r="G308" s="11">
        <f t="shared" si="38"/>
        <v>2717.6947008192474</v>
      </c>
      <c r="H308" s="11">
        <f t="shared" si="38"/>
        <v>1629.9057953467263</v>
      </c>
      <c r="I308" s="11">
        <f t="shared" si="38"/>
        <v>5006.83731255364</v>
      </c>
      <c r="J308" s="11">
        <f t="shared" si="38"/>
        <v>1277.5628617401956</v>
      </c>
      <c r="K308" s="11">
        <f t="shared" si="38"/>
        <v>2392.0231432989176</v>
      </c>
      <c r="L308" s="2"/>
      <c r="M308" s="11">
        <f>C308-SUM(D308:L308)</f>
        <v>125147.14701223624</v>
      </c>
      <c r="N308" s="11">
        <f>O308-M308</f>
        <v>64676.113406363002</v>
      </c>
      <c r="O308" s="11">
        <v>189823.26041859924</v>
      </c>
      <c r="P308" s="73">
        <v>146158.54148466905</v>
      </c>
      <c r="Q308" s="73">
        <v>43664.718933930199</v>
      </c>
      <c r="R308" s="40">
        <f t="shared" si="22"/>
        <v>189823.26041859924</v>
      </c>
    </row>
    <row r="309" spans="1:18" x14ac:dyDescent="0.25">
      <c r="A309" s="45" t="s">
        <v>82</v>
      </c>
      <c r="B309" s="5" t="s">
        <v>37</v>
      </c>
      <c r="C309" s="11">
        <f t="shared" ref="C309:K309" si="39">C$270*C329</f>
        <v>294262</v>
      </c>
      <c r="D309" s="11">
        <f t="shared" si="39"/>
        <v>137908.58343705517</v>
      </c>
      <c r="E309" s="11">
        <f t="shared" si="39"/>
        <v>12124.795905208495</v>
      </c>
      <c r="F309" s="11">
        <f t="shared" si="39"/>
        <v>5596.695568691317</v>
      </c>
      <c r="G309" s="11">
        <f t="shared" si="39"/>
        <v>2660.3894016384943</v>
      </c>
      <c r="H309" s="11">
        <f t="shared" si="39"/>
        <v>1592.8115906934524</v>
      </c>
      <c r="I309" s="11">
        <f t="shared" si="39"/>
        <v>4555.67462510728</v>
      </c>
      <c r="J309" s="11">
        <f t="shared" si="39"/>
        <v>1163.1257234803911</v>
      </c>
      <c r="K309" s="11">
        <f t="shared" si="39"/>
        <v>2481.0462865978352</v>
      </c>
      <c r="L309" s="2"/>
      <c r="M309" s="11">
        <f>C309-SUM(D309:L309)</f>
        <v>126178.8774615275</v>
      </c>
      <c r="N309" s="11">
        <f>O309-M309</f>
        <v>69089.404453684081</v>
      </c>
      <c r="O309" s="11">
        <v>195268.28191521158</v>
      </c>
      <c r="P309" s="73">
        <v>150187.88222193462</v>
      </c>
      <c r="Q309" s="73">
        <v>45080.399693276959</v>
      </c>
      <c r="R309" s="40">
        <f t="shared" si="22"/>
        <v>195268.28191521158</v>
      </c>
    </row>
    <row r="310" spans="1:18" x14ac:dyDescent="0.25">
      <c r="A310" s="45" t="s">
        <v>82</v>
      </c>
      <c r="B310" s="5" t="s">
        <v>15</v>
      </c>
      <c r="C310" s="46">
        <v>294262</v>
      </c>
      <c r="D310" s="46">
        <v>132933</v>
      </c>
      <c r="E310" s="46">
        <v>12769</v>
      </c>
      <c r="F310" s="46">
        <v>5057</v>
      </c>
      <c r="G310" s="46">
        <v>1401</v>
      </c>
      <c r="H310" s="46">
        <v>1586</v>
      </c>
      <c r="I310" s="46">
        <v>8935</v>
      </c>
      <c r="J310" s="46">
        <v>965</v>
      </c>
      <c r="K310" s="46">
        <v>4624</v>
      </c>
      <c r="L310" s="46"/>
      <c r="M310" s="46">
        <v>125992</v>
      </c>
      <c r="N310" s="46">
        <v>70850</v>
      </c>
      <c r="O310" s="46">
        <v>196842</v>
      </c>
      <c r="P310" s="73">
        <v>149284</v>
      </c>
      <c r="Q310" s="73">
        <v>47558</v>
      </c>
      <c r="R310" s="40">
        <f t="shared" si="22"/>
        <v>196842</v>
      </c>
    </row>
    <row r="311" spans="1:18" x14ac:dyDescent="0.25">
      <c r="A311" s="45" t="s">
        <v>83</v>
      </c>
      <c r="B311" s="5" t="s">
        <v>38</v>
      </c>
      <c r="C311" s="11">
        <f t="shared" ref="C311:K311" si="40">C$271*C326</f>
        <v>503854.46173256106</v>
      </c>
      <c r="D311" s="11">
        <f t="shared" si="40"/>
        <v>97428.001414183746</v>
      </c>
      <c r="E311" s="11">
        <f t="shared" si="40"/>
        <v>62050.481209779042</v>
      </c>
      <c r="F311" s="11">
        <f t="shared" si="40"/>
        <v>29221.650571433194</v>
      </c>
      <c r="G311" s="11">
        <f t="shared" si="40"/>
        <v>6447.3780347190705</v>
      </c>
      <c r="H311" s="11">
        <f t="shared" si="40"/>
        <v>40992.803986431791</v>
      </c>
      <c r="I311" s="11">
        <f t="shared" si="40"/>
        <v>22481.188590618032</v>
      </c>
      <c r="J311" s="11">
        <f t="shared" si="40"/>
        <v>14664.261103644565</v>
      </c>
      <c r="K311" s="11">
        <f t="shared" si="40"/>
        <v>9431.2709535623726</v>
      </c>
      <c r="L311" s="2"/>
      <c r="M311" s="11">
        <f>C311-SUM(D311:L311)</f>
        <v>221137.42586818925</v>
      </c>
      <c r="N311" s="11">
        <f>O311-M311</f>
        <v>75890.651385472214</v>
      </c>
      <c r="O311" s="11">
        <v>297028.07725366147</v>
      </c>
      <c r="P311" s="73">
        <v>257702.12226733964</v>
      </c>
      <c r="Q311" s="73">
        <v>39325.954986321805</v>
      </c>
      <c r="R311" s="40">
        <f t="shared" si="22"/>
        <v>297028.07725366147</v>
      </c>
    </row>
    <row r="312" spans="1:18" x14ac:dyDescent="0.25">
      <c r="A312" s="45" t="s">
        <v>83</v>
      </c>
      <c r="B312" s="5" t="s">
        <v>35</v>
      </c>
      <c r="C312" s="46">
        <v>510424</v>
      </c>
      <c r="D312" s="46">
        <v>99686</v>
      </c>
      <c r="E312" s="46">
        <v>61294</v>
      </c>
      <c r="F312" s="46">
        <v>28887</v>
      </c>
      <c r="G312" s="46">
        <v>6370</v>
      </c>
      <c r="H312" s="46">
        <v>43611</v>
      </c>
      <c r="I312" s="46">
        <v>24231</v>
      </c>
      <c r="J312" s="46">
        <v>14568</v>
      </c>
      <c r="K312" s="46">
        <v>9059</v>
      </c>
      <c r="L312" s="46"/>
      <c r="M312" s="46">
        <v>222718</v>
      </c>
      <c r="N312" s="46">
        <v>76243</v>
      </c>
      <c r="O312" s="46">
        <v>298953</v>
      </c>
      <c r="P312" s="73">
        <v>258119</v>
      </c>
      <c r="Q312" s="73">
        <v>40834</v>
      </c>
      <c r="R312" s="40">
        <f t="shared" si="22"/>
        <v>298953</v>
      </c>
    </row>
    <row r="313" spans="1:18" x14ac:dyDescent="0.25">
      <c r="A313" s="45" t="s">
        <v>83</v>
      </c>
      <c r="B313" s="5" t="s">
        <v>36</v>
      </c>
      <c r="C313" s="11">
        <f t="shared" ref="C313:K313" si="41">C$271*C328</f>
        <v>510424.00000000006</v>
      </c>
      <c r="D313" s="11">
        <f t="shared" si="41"/>
        <v>103417.17292550595</v>
      </c>
      <c r="E313" s="11">
        <f t="shared" si="41"/>
        <v>61654.061090364215</v>
      </c>
      <c r="F313" s="11">
        <f t="shared" si="41"/>
        <v>26582.84110923457</v>
      </c>
      <c r="G313" s="11">
        <f t="shared" si="41"/>
        <v>6238.4559438625602</v>
      </c>
      <c r="H313" s="11">
        <f t="shared" si="41"/>
        <v>42640.564871545335</v>
      </c>
      <c r="I313" s="11">
        <f t="shared" si="41"/>
        <v>22228.045972973116</v>
      </c>
      <c r="J313" s="11">
        <f t="shared" si="41"/>
        <v>13370.356156487909</v>
      </c>
      <c r="K313" s="11">
        <f t="shared" si="41"/>
        <v>9409.1783131328248</v>
      </c>
      <c r="L313" s="2"/>
      <c r="M313" s="11">
        <f>C313-SUM(D313:L313)</f>
        <v>224883.32361689355</v>
      </c>
      <c r="N313" s="11">
        <f>O313-M313</f>
        <v>78002.441406697035</v>
      </c>
      <c r="O313" s="11">
        <v>302885.76502359059</v>
      </c>
      <c r="P313" s="73">
        <v>261157.54454222883</v>
      </c>
      <c r="Q313" s="73">
        <v>41728.220481361735</v>
      </c>
      <c r="R313" s="40">
        <f t="shared" si="22"/>
        <v>302885.76502359059</v>
      </c>
    </row>
    <row r="314" spans="1:18" x14ac:dyDescent="0.25">
      <c r="A314" s="45" t="s">
        <v>83</v>
      </c>
      <c r="B314" s="5" t="s">
        <v>37</v>
      </c>
      <c r="C314" s="11">
        <f t="shared" ref="C314:K314" si="42">C$271*C329</f>
        <v>510424.00000000006</v>
      </c>
      <c r="D314" s="11">
        <f t="shared" si="42"/>
        <v>103417.17292550595</v>
      </c>
      <c r="E314" s="11">
        <f t="shared" si="42"/>
        <v>62014.122180728431</v>
      </c>
      <c r="F314" s="11">
        <f t="shared" si="42"/>
        <v>24278.682218469145</v>
      </c>
      <c r="G314" s="11">
        <f t="shared" si="42"/>
        <v>6106.9118877251203</v>
      </c>
      <c r="H314" s="11">
        <f t="shared" si="42"/>
        <v>41670.129743090678</v>
      </c>
      <c r="I314" s="11">
        <f t="shared" si="42"/>
        <v>20225.091945946227</v>
      </c>
      <c r="J314" s="11">
        <f t="shared" si="42"/>
        <v>12172.712312975818</v>
      </c>
      <c r="K314" s="11">
        <f t="shared" si="42"/>
        <v>9759.3566262656495</v>
      </c>
      <c r="L314" s="2"/>
      <c r="M314" s="11">
        <f>C314-SUM(D314:L314)</f>
        <v>230779.82015929307</v>
      </c>
      <c r="N314" s="11">
        <f>O314-M314</f>
        <v>80658.507565221167</v>
      </c>
      <c r="O314" s="11">
        <v>311438.32772451424</v>
      </c>
      <c r="P314" s="73">
        <v>268357.21089343296</v>
      </c>
      <c r="Q314" s="73">
        <v>43081.116831081265</v>
      </c>
      <c r="R314" s="40">
        <f t="shared" si="22"/>
        <v>311438.32772451424</v>
      </c>
    </row>
    <row r="315" spans="1:18" x14ac:dyDescent="0.25">
      <c r="A315" s="45" t="s">
        <v>83</v>
      </c>
      <c r="B315" s="5" t="s">
        <v>15</v>
      </c>
      <c r="C315" s="46">
        <v>510424</v>
      </c>
      <c r="D315" s="46">
        <v>99665</v>
      </c>
      <c r="E315" s="46">
        <v>61294</v>
      </c>
      <c r="F315" s="46">
        <v>28492</v>
      </c>
      <c r="G315" s="46">
        <v>6265</v>
      </c>
      <c r="H315" s="46">
        <v>30164</v>
      </c>
      <c r="I315" s="46">
        <v>22737</v>
      </c>
      <c r="J315" s="46">
        <v>10880</v>
      </c>
      <c r="K315" s="46">
        <v>9297</v>
      </c>
      <c r="L315" s="46"/>
      <c r="M315" s="46">
        <v>241630</v>
      </c>
      <c r="N315" s="46">
        <v>76716</v>
      </c>
      <c r="O315" s="46">
        <v>318638</v>
      </c>
      <c r="P315" s="73">
        <v>262114</v>
      </c>
      <c r="Q315" s="73">
        <v>56524</v>
      </c>
      <c r="R315" s="40">
        <f t="shared" si="22"/>
        <v>318638</v>
      </c>
    </row>
    <row r="316" spans="1:18" x14ac:dyDescent="0.25">
      <c r="A316" s="45" t="s">
        <v>86</v>
      </c>
      <c r="B316" s="5" t="s">
        <v>38</v>
      </c>
      <c r="C316" s="11">
        <f t="shared" ref="C316:K316" si="43">C$273*C326</f>
        <v>653070.89384472149</v>
      </c>
      <c r="D316" s="11">
        <f t="shared" si="43"/>
        <v>155112.11023053247</v>
      </c>
      <c r="E316" s="11">
        <f t="shared" si="43"/>
        <v>26580.047551864107</v>
      </c>
      <c r="F316" s="11">
        <f t="shared" si="43"/>
        <v>51368.276941786193</v>
      </c>
      <c r="G316" s="11">
        <f t="shared" si="43"/>
        <v>3510.126691429472</v>
      </c>
      <c r="H316" s="11">
        <f t="shared" si="43"/>
        <v>44836.319968650023</v>
      </c>
      <c r="I316" s="11">
        <f t="shared" si="43"/>
        <v>41198.348370533357</v>
      </c>
      <c r="J316" s="11">
        <f t="shared" si="43"/>
        <v>12738.620556467737</v>
      </c>
      <c r="K316" s="11">
        <f t="shared" si="43"/>
        <v>17888.077881014317</v>
      </c>
      <c r="L316" s="2"/>
      <c r="M316" s="11">
        <f>C316-SUM(D316:L316)</f>
        <v>299838.96565244376</v>
      </c>
      <c r="N316" s="11">
        <f>O316-M316</f>
        <v>29697.039299624448</v>
      </c>
      <c r="O316" s="11">
        <v>329536.00495206821</v>
      </c>
      <c r="P316" s="73">
        <v>197601.3456633341</v>
      </c>
      <c r="Q316" s="73">
        <v>131934.65928873414</v>
      </c>
      <c r="R316" s="40">
        <f t="shared" si="22"/>
        <v>329536.00495206821</v>
      </c>
    </row>
    <row r="317" spans="1:18" x14ac:dyDescent="0.25">
      <c r="A317" s="45" t="s">
        <v>86</v>
      </c>
      <c r="B317" s="5" t="s">
        <v>35</v>
      </c>
      <c r="C317" s="46">
        <v>661586</v>
      </c>
      <c r="D317" s="46">
        <v>158707</v>
      </c>
      <c r="E317" s="46">
        <v>26256</v>
      </c>
      <c r="F317" s="46">
        <v>50780</v>
      </c>
      <c r="G317" s="46">
        <v>3468</v>
      </c>
      <c r="H317" s="46">
        <v>47700</v>
      </c>
      <c r="I317" s="46">
        <v>44405</v>
      </c>
      <c r="J317" s="46">
        <v>12655</v>
      </c>
      <c r="K317" s="46">
        <v>17182</v>
      </c>
      <c r="L317" s="46"/>
      <c r="M317" s="46">
        <v>300433</v>
      </c>
      <c r="N317" s="46">
        <v>38058</v>
      </c>
      <c r="O317" s="46">
        <v>334915</v>
      </c>
      <c r="P317" s="73">
        <v>197921</v>
      </c>
      <c r="Q317" s="73">
        <v>136994</v>
      </c>
      <c r="R317" s="40">
        <f t="shared" si="22"/>
        <v>334915</v>
      </c>
    </row>
    <row r="318" spans="1:18" x14ac:dyDescent="0.25">
      <c r="A318" s="45" t="s">
        <v>86</v>
      </c>
      <c r="B318" s="5" t="s">
        <v>36</v>
      </c>
      <c r="C318" s="11">
        <f t="shared" ref="C318:K318" si="44">C$273*C328</f>
        <v>661586</v>
      </c>
      <c r="D318" s="11">
        <f t="shared" si="44"/>
        <v>164647.28511012852</v>
      </c>
      <c r="E318" s="11">
        <f t="shared" si="44"/>
        <v>26410.236368789814</v>
      </c>
      <c r="F318" s="11">
        <f t="shared" si="44"/>
        <v>46729.555562257476</v>
      </c>
      <c r="G318" s="11">
        <f t="shared" si="44"/>
        <v>3396.3838639427568</v>
      </c>
      <c r="H318" s="11">
        <f t="shared" si="44"/>
        <v>46638.576147593783</v>
      </c>
      <c r="I318" s="11">
        <f t="shared" si="44"/>
        <v>40734.446842056503</v>
      </c>
      <c r="J318" s="11">
        <f t="shared" si="44"/>
        <v>11614.625011007311</v>
      </c>
      <c r="K318" s="11">
        <f t="shared" si="44"/>
        <v>17846.175270587064</v>
      </c>
      <c r="L318" s="2"/>
      <c r="M318" s="11">
        <f>C318-SUM(D318:L318)</f>
        <v>303568.71582363674</v>
      </c>
      <c r="N318" s="11">
        <f>O318-M318</f>
        <v>36676.205987910158</v>
      </c>
      <c r="O318" s="11">
        <v>340244.9218115469</v>
      </c>
      <c r="P318" s="73">
        <v>200250.90122518092</v>
      </c>
      <c r="Q318" s="73">
        <v>139994.02058636601</v>
      </c>
      <c r="R318" s="40">
        <f t="shared" si="22"/>
        <v>340244.9218115469</v>
      </c>
    </row>
    <row r="319" spans="1:18" x14ac:dyDescent="0.25">
      <c r="A319" s="45" t="s">
        <v>86</v>
      </c>
      <c r="B319" s="5" t="s">
        <v>37</v>
      </c>
      <c r="C319" s="11">
        <f t="shared" ref="C319:K319" si="45">C$273*C329</f>
        <v>661586</v>
      </c>
      <c r="D319" s="11">
        <f t="shared" si="45"/>
        <v>164647.28511012852</v>
      </c>
      <c r="E319" s="11">
        <f t="shared" si="45"/>
        <v>26564.472737579628</v>
      </c>
      <c r="F319" s="11">
        <f t="shared" si="45"/>
        <v>42679.111124514951</v>
      </c>
      <c r="G319" s="11">
        <f t="shared" si="45"/>
        <v>3324.7677278855131</v>
      </c>
      <c r="H319" s="11">
        <f t="shared" si="45"/>
        <v>45577.152295187574</v>
      </c>
      <c r="I319" s="11">
        <f t="shared" si="45"/>
        <v>37063.893684113005</v>
      </c>
      <c r="J319" s="11">
        <f t="shared" si="45"/>
        <v>10574.250022014619</v>
      </c>
      <c r="K319" s="11">
        <f t="shared" si="45"/>
        <v>18510.350541174124</v>
      </c>
      <c r="L319" s="2"/>
      <c r="M319" s="11">
        <f>C319-SUM(D319:L319)</f>
        <v>312644.71675740212</v>
      </c>
      <c r="N319" s="11">
        <f>O319-M319</f>
        <v>37659.611940595263</v>
      </c>
      <c r="O319" s="11">
        <v>350304.32869799738</v>
      </c>
      <c r="P319" s="73">
        <v>205771.4757039937</v>
      </c>
      <c r="Q319" s="73">
        <v>144532.85299400371</v>
      </c>
      <c r="R319" s="40">
        <f t="shared" si="22"/>
        <v>350304.32869799738</v>
      </c>
    </row>
    <row r="320" spans="1:18" x14ac:dyDescent="0.25">
      <c r="A320" s="45" t="s">
        <v>86</v>
      </c>
      <c r="B320" s="5" t="s">
        <v>15</v>
      </c>
      <c r="C320" s="46">
        <v>661586</v>
      </c>
      <c r="D320" s="46">
        <v>194054</v>
      </c>
      <c r="E320" s="46">
        <v>26271</v>
      </c>
      <c r="F320" s="46">
        <v>19248</v>
      </c>
      <c r="G320" s="46">
        <v>3382</v>
      </c>
      <c r="H320" s="46">
        <v>42296</v>
      </c>
      <c r="I320" s="46">
        <v>30110</v>
      </c>
      <c r="J320" s="46">
        <v>10456</v>
      </c>
      <c r="K320" s="46">
        <v>15425</v>
      </c>
      <c r="L320" s="46"/>
      <c r="M320" s="46">
        <v>320344</v>
      </c>
      <c r="N320" s="46">
        <v>37146</v>
      </c>
      <c r="O320" s="46">
        <v>357498</v>
      </c>
      <c r="P320" s="73">
        <v>216292</v>
      </c>
      <c r="Q320" s="73">
        <v>141206</v>
      </c>
      <c r="R320" s="40">
        <f t="shared" si="22"/>
        <v>357498</v>
      </c>
    </row>
    <row r="321" spans="1:18" x14ac:dyDescent="0.25">
      <c r="A321" s="45" t="s">
        <v>88</v>
      </c>
      <c r="B321" s="5" t="s">
        <v>38</v>
      </c>
      <c r="C321" s="11">
        <f t="shared" ref="C321:K321" si="46">C$275*C326</f>
        <v>569238.94205045293</v>
      </c>
      <c r="D321" s="11">
        <f t="shared" si="46"/>
        <v>73275.755653020606</v>
      </c>
      <c r="E321" s="11">
        <f t="shared" si="46"/>
        <v>40082.663115802381</v>
      </c>
      <c r="F321" s="11">
        <f t="shared" si="46"/>
        <v>40459.34628916267</v>
      </c>
      <c r="G321" s="11">
        <f t="shared" si="46"/>
        <v>22406.916001979713</v>
      </c>
      <c r="H321" s="11">
        <f t="shared" si="46"/>
        <v>76848.700454442776</v>
      </c>
      <c r="I321" s="11">
        <f t="shared" si="46"/>
        <v>47999.949359259401</v>
      </c>
      <c r="J321" s="11">
        <f t="shared" si="46"/>
        <v>41475.25743090795</v>
      </c>
      <c r="K321" s="11">
        <f t="shared" si="46"/>
        <v>11533.239830396729</v>
      </c>
      <c r="L321" s="2"/>
      <c r="M321" s="11">
        <f>C321-SUM(D321:L321)</f>
        <v>215157.11391548067</v>
      </c>
      <c r="N321" s="11">
        <f>O321-M321</f>
        <v>33694.476661823748</v>
      </c>
      <c r="O321" s="11">
        <v>248851.59057730442</v>
      </c>
      <c r="P321" s="73">
        <v>190646.59617292741</v>
      </c>
      <c r="Q321" s="73">
        <v>58204.994404377016</v>
      </c>
      <c r="R321" s="40">
        <f t="shared" si="22"/>
        <v>248851.59057730442</v>
      </c>
    </row>
    <row r="322" spans="1:18" x14ac:dyDescent="0.25">
      <c r="A322" s="45" t="s">
        <v>88</v>
      </c>
      <c r="B322" s="5" t="s">
        <v>35</v>
      </c>
      <c r="C322" s="46">
        <v>576661</v>
      </c>
      <c r="D322" s="46">
        <v>74974</v>
      </c>
      <c r="E322" s="46">
        <v>39594</v>
      </c>
      <c r="F322" s="46">
        <v>39996</v>
      </c>
      <c r="G322" s="46">
        <v>22138</v>
      </c>
      <c r="H322" s="46">
        <v>81757</v>
      </c>
      <c r="I322" s="46">
        <v>51736</v>
      </c>
      <c r="J322" s="46">
        <v>41203</v>
      </c>
      <c r="K322" s="46">
        <v>11078</v>
      </c>
      <c r="L322" s="46"/>
      <c r="M322" s="46">
        <v>214185</v>
      </c>
      <c r="N322" s="46">
        <v>37207</v>
      </c>
      <c r="O322" s="46">
        <v>251392</v>
      </c>
      <c r="P322" s="73">
        <v>190955</v>
      </c>
      <c r="Q322" s="73">
        <v>60437</v>
      </c>
      <c r="R322" s="40">
        <f t="shared" si="22"/>
        <v>251392</v>
      </c>
    </row>
    <row r="323" spans="1:18" x14ac:dyDescent="0.25">
      <c r="A323" s="45" t="s">
        <v>88</v>
      </c>
      <c r="B323" s="5" t="s">
        <v>36</v>
      </c>
      <c r="C323" s="11">
        <f t="shared" ref="C323:K323" si="47">C$275*C328</f>
        <v>576661</v>
      </c>
      <c r="D323" s="11">
        <f t="shared" si="47"/>
        <v>77780.221123496594</v>
      </c>
      <c r="E323" s="11">
        <f t="shared" si="47"/>
        <v>39826.588162167267</v>
      </c>
      <c r="F323" s="11">
        <f t="shared" si="47"/>
        <v>36805.736594487003</v>
      </c>
      <c r="G323" s="11">
        <f t="shared" si="47"/>
        <v>21680.837941166305</v>
      </c>
      <c r="H323" s="11">
        <f t="shared" si="47"/>
        <v>79937.737318633648</v>
      </c>
      <c r="I323" s="11">
        <f t="shared" si="47"/>
        <v>47459.460462124429</v>
      </c>
      <c r="J323" s="11">
        <f t="shared" si="47"/>
        <v>37815.677149627358</v>
      </c>
      <c r="K323" s="11">
        <f t="shared" si="47"/>
        <v>11506.223352785675</v>
      </c>
      <c r="L323" s="2"/>
      <c r="M323" s="11">
        <f>C323-SUM(D323:L323)</f>
        <v>223848.5178955117</v>
      </c>
      <c r="N323" s="11">
        <f>O323-M323</f>
        <v>31114.885451582464</v>
      </c>
      <c r="O323" s="11">
        <v>254963.40334709416</v>
      </c>
      <c r="P323" s="73">
        <v>193202.89834557436</v>
      </c>
      <c r="Q323" s="73">
        <v>61760.505001519799</v>
      </c>
      <c r="R323" s="40">
        <f t="shared" si="22"/>
        <v>254963.40334709416</v>
      </c>
    </row>
    <row r="324" spans="1:18" x14ac:dyDescent="0.25">
      <c r="A324" s="45" t="s">
        <v>88</v>
      </c>
      <c r="B324" s="5" t="s">
        <v>37</v>
      </c>
      <c r="C324" s="11">
        <f t="shared" ref="C324:K324" si="48">C$275*C329</f>
        <v>576661</v>
      </c>
      <c r="D324" s="11">
        <f t="shared" si="48"/>
        <v>77780.221123496594</v>
      </c>
      <c r="E324" s="11">
        <f t="shared" si="48"/>
        <v>40059.176324334541</v>
      </c>
      <c r="F324" s="11">
        <f t="shared" si="48"/>
        <v>33615.473188974007</v>
      </c>
      <c r="G324" s="11">
        <f t="shared" si="48"/>
        <v>21223.675882332609</v>
      </c>
      <c r="H324" s="11">
        <f t="shared" si="48"/>
        <v>78118.474637267311</v>
      </c>
      <c r="I324" s="11">
        <f t="shared" si="48"/>
        <v>43182.920924248858</v>
      </c>
      <c r="J324" s="11">
        <f t="shared" si="48"/>
        <v>34428.354299254708</v>
      </c>
      <c r="K324" s="11">
        <f t="shared" si="48"/>
        <v>11934.44670557135</v>
      </c>
      <c r="L324" s="2"/>
      <c r="M324" s="11">
        <f>C324-SUM(D324:L324)</f>
        <v>236318.25691452</v>
      </c>
      <c r="N324" s="11">
        <f>O324-M324</f>
        <v>25973.794929841417</v>
      </c>
      <c r="O324" s="11">
        <v>262292.05184436141</v>
      </c>
      <c r="P324" s="73">
        <v>198529.17145252964</v>
      </c>
      <c r="Q324" s="73">
        <v>63762.880391831772</v>
      </c>
      <c r="R324" s="40">
        <f t="shared" si="22"/>
        <v>262292.05184436141</v>
      </c>
    </row>
    <row r="325" spans="1:18" x14ac:dyDescent="0.25">
      <c r="A325" s="45" t="s">
        <v>88</v>
      </c>
      <c r="B325" s="5" t="s">
        <v>15</v>
      </c>
      <c r="C325" s="46">
        <v>576661</v>
      </c>
      <c r="D325" s="46">
        <v>67231</v>
      </c>
      <c r="E325" s="46">
        <v>40545</v>
      </c>
      <c r="F325" s="46">
        <v>38053</v>
      </c>
      <c r="G325" s="46">
        <v>21814</v>
      </c>
      <c r="H325" s="46">
        <v>91375</v>
      </c>
      <c r="I325" s="46">
        <v>37560</v>
      </c>
      <c r="J325" s="46">
        <v>30107</v>
      </c>
      <c r="K325" s="46">
        <v>11468</v>
      </c>
      <c r="L325" s="46"/>
      <c r="M325" s="46">
        <v>238508</v>
      </c>
      <c r="N325" s="46">
        <v>29006</v>
      </c>
      <c r="O325" s="46">
        <v>267516</v>
      </c>
      <c r="P325" s="73">
        <v>198160</v>
      </c>
      <c r="Q325" s="73">
        <v>69356</v>
      </c>
      <c r="R325" s="40">
        <f t="shared" si="22"/>
        <v>267516</v>
      </c>
    </row>
    <row r="326" spans="1:18" x14ac:dyDescent="0.25">
      <c r="A326" s="45" t="s">
        <v>90</v>
      </c>
      <c r="B326" s="5" t="s">
        <v>38</v>
      </c>
      <c r="C326" s="54">
        <v>3808860.9259119998</v>
      </c>
      <c r="D326" s="54">
        <v>994889.37017799995</v>
      </c>
      <c r="E326" s="54">
        <v>203582.95790399998</v>
      </c>
      <c r="F326" s="54">
        <v>201252.77591599998</v>
      </c>
      <c r="G326" s="54">
        <v>48800.680053999997</v>
      </c>
      <c r="H326" s="54">
        <v>205731.03119199999</v>
      </c>
      <c r="I326" s="54">
        <v>176927.909828</v>
      </c>
      <c r="J326" s="54">
        <v>83828.276784000001</v>
      </c>
      <c r="K326" s="54">
        <v>62618.683524</v>
      </c>
      <c r="L326" s="65"/>
      <c r="M326" s="54">
        <v>1831229.2405319999</v>
      </c>
      <c r="N326" s="11">
        <f>O326-M326</f>
        <v>346955.9233560001</v>
      </c>
      <c r="O326" s="54">
        <v>2178185.163888</v>
      </c>
      <c r="P326" s="73">
        <v>1481140</v>
      </c>
      <c r="Q326" s="73">
        <v>697050</v>
      </c>
      <c r="R326" s="40">
        <f t="shared" si="22"/>
        <v>2178190</v>
      </c>
    </row>
    <row r="327" spans="1:18" x14ac:dyDescent="0.25">
      <c r="A327" s="45" t="s">
        <v>90</v>
      </c>
      <c r="B327" s="5" t="s">
        <v>35</v>
      </c>
      <c r="C327" s="51">
        <v>3858523</v>
      </c>
      <c r="D327" s="51">
        <v>1017947</v>
      </c>
      <c r="E327" s="51">
        <v>201101</v>
      </c>
      <c r="F327" s="51">
        <v>198948</v>
      </c>
      <c r="G327" s="51">
        <v>48215</v>
      </c>
      <c r="H327" s="51">
        <v>218871</v>
      </c>
      <c r="I327" s="51">
        <v>190699</v>
      </c>
      <c r="J327" s="51">
        <v>83278</v>
      </c>
      <c r="K327" s="51">
        <v>60147</v>
      </c>
      <c r="L327" s="51"/>
      <c r="M327" s="51">
        <v>1839317</v>
      </c>
      <c r="N327" s="51">
        <v>371589</v>
      </c>
      <c r="O327" s="51">
        <v>2210906</v>
      </c>
      <c r="P327" s="73">
        <v>1483536</v>
      </c>
      <c r="Q327" s="73">
        <v>723780</v>
      </c>
      <c r="R327" s="40">
        <f t="shared" si="22"/>
        <v>2207316</v>
      </c>
    </row>
    <row r="328" spans="1:18" x14ac:dyDescent="0.25">
      <c r="A328" s="45" t="s">
        <v>90</v>
      </c>
      <c r="B328" s="5" t="s">
        <v>36</v>
      </c>
      <c r="C328" s="52">
        <v>3858523</v>
      </c>
      <c r="D328" s="52">
        <v>1056048</v>
      </c>
      <c r="E328" s="49">
        <v>202282.33333333334</v>
      </c>
      <c r="F328" s="49">
        <v>183079</v>
      </c>
      <c r="G328" s="49">
        <v>47219.333333333336</v>
      </c>
      <c r="H328" s="49">
        <v>214000.66666666666</v>
      </c>
      <c r="I328" s="49">
        <v>174935.66666666666</v>
      </c>
      <c r="J328" s="49">
        <v>76431.666666666672</v>
      </c>
      <c r="K328" s="49">
        <v>62472</v>
      </c>
      <c r="L328" s="66"/>
      <c r="M328" s="11">
        <f>C328-SUM(D328:L328)</f>
        <v>1842054.3333333333</v>
      </c>
      <c r="N328" s="11">
        <f>O328-M328</f>
        <v>398575.66666666674</v>
      </c>
      <c r="O328" s="49">
        <v>2240630</v>
      </c>
      <c r="P328" s="73">
        <v>1501000</v>
      </c>
      <c r="Q328" s="73">
        <v>739630</v>
      </c>
      <c r="R328" s="40">
        <f t="shared" si="22"/>
        <v>2240630</v>
      </c>
    </row>
    <row r="329" spans="1:18" x14ac:dyDescent="0.25">
      <c r="A329" s="45" t="s">
        <v>90</v>
      </c>
      <c r="B329" s="5" t="s">
        <v>37</v>
      </c>
      <c r="C329" s="52">
        <v>3858523</v>
      </c>
      <c r="D329" s="52">
        <v>1056048</v>
      </c>
      <c r="E329" s="49">
        <v>203463.66666666669</v>
      </c>
      <c r="F329" s="49">
        <v>167210</v>
      </c>
      <c r="G329" s="49">
        <v>46223.666666666672</v>
      </c>
      <c r="H329" s="49">
        <v>209130.33333333331</v>
      </c>
      <c r="I329" s="49">
        <v>159172.33333333331</v>
      </c>
      <c r="J329" s="49">
        <v>69585.333333333343</v>
      </c>
      <c r="K329" s="49">
        <v>64797</v>
      </c>
      <c r="L329" s="66"/>
      <c r="M329" s="11">
        <f>C329-SUM(D329:L329)</f>
        <v>1882892.6666666667</v>
      </c>
      <c r="N329" s="11">
        <f>O329-M329</f>
        <v>423097.33333333326</v>
      </c>
      <c r="O329" s="49">
        <v>2305990</v>
      </c>
      <c r="P329" s="73">
        <v>1542380</v>
      </c>
      <c r="Q329" s="73">
        <v>763610</v>
      </c>
      <c r="R329" s="40">
        <f t="shared" si="22"/>
        <v>2305990</v>
      </c>
    </row>
    <row r="330" spans="1:18" x14ac:dyDescent="0.25">
      <c r="A330" s="45" t="s">
        <v>90</v>
      </c>
      <c r="B330" s="5" t="s">
        <v>15</v>
      </c>
      <c r="C330" s="51">
        <v>3858523</v>
      </c>
      <c r="D330" s="51">
        <v>1056048</v>
      </c>
      <c r="E330" s="51">
        <v>204645</v>
      </c>
      <c r="F330" s="51">
        <v>151341</v>
      </c>
      <c r="G330" s="51">
        <v>45228</v>
      </c>
      <c r="H330" s="51">
        <v>204260</v>
      </c>
      <c r="I330" s="51">
        <v>143409</v>
      </c>
      <c r="J330" s="51">
        <v>62739</v>
      </c>
      <c r="K330" s="51">
        <v>67122</v>
      </c>
      <c r="L330" s="51"/>
      <c r="M330" s="51">
        <v>1923731</v>
      </c>
      <c r="N330" s="51">
        <v>425158</v>
      </c>
      <c r="O330" s="51">
        <v>2348889</v>
      </c>
      <c r="P330" s="73">
        <v>1565154</v>
      </c>
      <c r="Q330" s="73">
        <v>783806</v>
      </c>
      <c r="R330" s="40">
        <f t="shared" si="22"/>
        <v>2348960</v>
      </c>
    </row>
    <row r="332" spans="1:18" x14ac:dyDescent="0.25">
      <c r="A332" s="68" t="s">
        <v>226</v>
      </c>
    </row>
    <row r="334" spans="1:18" x14ac:dyDescent="0.25">
      <c r="A334" s="14" t="s">
        <v>210</v>
      </c>
      <c r="B334" s="14" t="s">
        <v>211</v>
      </c>
      <c r="C334" s="14" t="s">
        <v>212</v>
      </c>
      <c r="D334" s="14" t="s">
        <v>213</v>
      </c>
      <c r="E334" s="14" t="s">
        <v>214</v>
      </c>
      <c r="F334" s="14" t="s">
        <v>215</v>
      </c>
      <c r="G334" s="14" t="s">
        <v>216</v>
      </c>
      <c r="H334" s="14" t="s">
        <v>217</v>
      </c>
      <c r="I334" s="14" t="s">
        <v>218</v>
      </c>
      <c r="J334" s="14" t="s">
        <v>219</v>
      </c>
      <c r="K334" s="14" t="s">
        <v>220</v>
      </c>
      <c r="L334" s="14" t="s">
        <v>221</v>
      </c>
      <c r="M334" s="14" t="s">
        <v>222</v>
      </c>
      <c r="N334" s="14" t="s">
        <v>223</v>
      </c>
      <c r="O334" s="14" t="s">
        <v>224</v>
      </c>
      <c r="P334" s="14" t="s">
        <v>225</v>
      </c>
    </row>
    <row r="335" spans="1:18" x14ac:dyDescent="0.25">
      <c r="A335" s="14" t="s">
        <v>211</v>
      </c>
      <c r="B335" s="42">
        <v>1</v>
      </c>
      <c r="C335" s="42">
        <v>0</v>
      </c>
      <c r="D335" s="42">
        <v>0</v>
      </c>
      <c r="E335" s="42">
        <v>0</v>
      </c>
      <c r="F335" s="42">
        <v>0</v>
      </c>
      <c r="G335" s="42">
        <v>0</v>
      </c>
      <c r="H335" s="42">
        <v>0</v>
      </c>
      <c r="I335" s="42">
        <v>0</v>
      </c>
      <c r="J335" s="42">
        <v>0</v>
      </c>
      <c r="K335" s="42">
        <v>0</v>
      </c>
      <c r="L335" s="42">
        <v>0</v>
      </c>
      <c r="M335" s="42">
        <v>0</v>
      </c>
      <c r="N335" s="42">
        <v>0</v>
      </c>
      <c r="O335" s="42">
        <v>0</v>
      </c>
      <c r="P335" s="42">
        <v>1</v>
      </c>
    </row>
    <row r="336" spans="1:18" x14ac:dyDescent="0.25">
      <c r="A336" s="14" t="s">
        <v>212</v>
      </c>
      <c r="B336" s="42">
        <v>0</v>
      </c>
      <c r="C336" s="42">
        <v>1</v>
      </c>
      <c r="D336" s="42">
        <v>0.8277283720930233</v>
      </c>
      <c r="E336" s="42">
        <v>0</v>
      </c>
      <c r="F336" s="42">
        <v>0</v>
      </c>
      <c r="G336" s="42">
        <v>0</v>
      </c>
      <c r="H336" s="42">
        <v>0</v>
      </c>
      <c r="I336" s="42">
        <v>0</v>
      </c>
      <c r="J336" s="42">
        <v>0</v>
      </c>
      <c r="K336" s="42">
        <v>0</v>
      </c>
      <c r="L336" s="42">
        <v>0</v>
      </c>
      <c r="M336" s="42">
        <v>0</v>
      </c>
      <c r="N336" s="42">
        <v>0</v>
      </c>
      <c r="O336" s="42">
        <v>0</v>
      </c>
      <c r="P336" s="42">
        <v>1.8277283720930233</v>
      </c>
    </row>
    <row r="337" spans="1:21" x14ac:dyDescent="0.25">
      <c r="A337" s="14" t="s">
        <v>214</v>
      </c>
      <c r="B337" s="42">
        <v>0</v>
      </c>
      <c r="C337" s="42">
        <v>0</v>
      </c>
      <c r="D337" s="42">
        <v>0.17195162790697674</v>
      </c>
      <c r="E337" s="42">
        <v>1</v>
      </c>
      <c r="F337" s="42">
        <v>0</v>
      </c>
      <c r="G337" s="42">
        <v>0</v>
      </c>
      <c r="H337" s="42">
        <v>0</v>
      </c>
      <c r="I337" s="42">
        <v>0</v>
      </c>
      <c r="J337" s="42">
        <v>0</v>
      </c>
      <c r="K337" s="42">
        <v>0</v>
      </c>
      <c r="L337" s="42">
        <v>0</v>
      </c>
      <c r="M337" s="42">
        <v>0</v>
      </c>
      <c r="N337" s="42">
        <v>0</v>
      </c>
      <c r="O337" s="42">
        <v>0</v>
      </c>
      <c r="P337" s="42">
        <v>1.1719516279069768</v>
      </c>
    </row>
    <row r="338" spans="1:21" x14ac:dyDescent="0.25">
      <c r="A338" s="14" t="s">
        <v>215</v>
      </c>
      <c r="B338" s="42">
        <v>0</v>
      </c>
      <c r="C338" s="42">
        <v>0</v>
      </c>
      <c r="D338" s="42">
        <v>2.5922667850624049E-4</v>
      </c>
      <c r="E338" s="42">
        <v>0</v>
      </c>
      <c r="F338" s="42">
        <v>1</v>
      </c>
      <c r="G338" s="42">
        <v>0.8100833703320014</v>
      </c>
      <c r="H338" s="42">
        <v>0</v>
      </c>
      <c r="I338" s="42">
        <v>0</v>
      </c>
      <c r="J338" s="42">
        <v>0</v>
      </c>
      <c r="K338" s="42">
        <v>0</v>
      </c>
      <c r="L338" s="42">
        <v>0</v>
      </c>
      <c r="M338" s="42">
        <v>0</v>
      </c>
      <c r="N338" s="42">
        <v>0</v>
      </c>
      <c r="O338" s="42">
        <v>0</v>
      </c>
      <c r="P338" s="42">
        <v>1.8103425970105076</v>
      </c>
    </row>
    <row r="339" spans="1:21" x14ac:dyDescent="0.25">
      <c r="A339" s="14" t="s">
        <v>217</v>
      </c>
      <c r="B339" s="42">
        <v>0</v>
      </c>
      <c r="C339" s="42">
        <v>0</v>
      </c>
      <c r="D339" s="42">
        <v>6.0773321493759568E-5</v>
      </c>
      <c r="E339" s="42">
        <v>0</v>
      </c>
      <c r="F339" s="42">
        <v>0</v>
      </c>
      <c r="G339" s="42">
        <v>0.18991662966799863</v>
      </c>
      <c r="H339" s="42">
        <v>1</v>
      </c>
      <c r="I339" s="42">
        <v>0</v>
      </c>
      <c r="J339" s="42">
        <v>0</v>
      </c>
      <c r="K339" s="42">
        <v>0</v>
      </c>
      <c r="L339" s="42">
        <v>0</v>
      </c>
      <c r="M339" s="42">
        <v>0</v>
      </c>
      <c r="N339" s="42">
        <v>0</v>
      </c>
      <c r="O339" s="42">
        <v>0</v>
      </c>
      <c r="P339" s="42">
        <v>1.1899774029894923</v>
      </c>
    </row>
    <row r="340" spans="1:21" x14ac:dyDescent="0.25">
      <c r="A340" s="14" t="s">
        <v>218</v>
      </c>
      <c r="B340" s="42">
        <v>0</v>
      </c>
      <c r="C340" s="42">
        <v>0</v>
      </c>
      <c r="D340" s="42">
        <v>0</v>
      </c>
      <c r="E340" s="42">
        <v>0</v>
      </c>
      <c r="F340" s="42">
        <v>0</v>
      </c>
      <c r="G340" s="42">
        <v>0</v>
      </c>
      <c r="H340" s="42">
        <v>0</v>
      </c>
      <c r="I340" s="42">
        <v>1</v>
      </c>
      <c r="J340" s="42">
        <v>0</v>
      </c>
      <c r="K340" s="42">
        <v>0</v>
      </c>
      <c r="L340" s="42">
        <v>0</v>
      </c>
      <c r="M340" s="42">
        <v>0</v>
      </c>
      <c r="N340" s="42">
        <v>0</v>
      </c>
      <c r="O340" s="42">
        <v>0</v>
      </c>
      <c r="P340" s="42">
        <v>1</v>
      </c>
    </row>
    <row r="341" spans="1:21" x14ac:dyDescent="0.25">
      <c r="A341" s="14" t="s">
        <v>219</v>
      </c>
      <c r="B341" s="42">
        <v>0</v>
      </c>
      <c r="C341" s="42">
        <v>0</v>
      </c>
      <c r="D341" s="42">
        <v>0</v>
      </c>
      <c r="E341" s="42">
        <v>0</v>
      </c>
      <c r="F341" s="42">
        <v>0</v>
      </c>
      <c r="G341" s="42">
        <v>0</v>
      </c>
      <c r="H341" s="42">
        <v>0</v>
      </c>
      <c r="I341" s="42">
        <v>0</v>
      </c>
      <c r="J341" s="42">
        <v>1</v>
      </c>
      <c r="K341" s="42">
        <v>0.19932215735516345</v>
      </c>
      <c r="L341" s="42">
        <v>0</v>
      </c>
      <c r="M341" s="42">
        <v>0</v>
      </c>
      <c r="N341" s="42">
        <v>0</v>
      </c>
      <c r="O341" s="42">
        <v>0</v>
      </c>
      <c r="P341" s="42">
        <v>1.1993221573551636</v>
      </c>
    </row>
    <row r="342" spans="1:21" x14ac:dyDescent="0.25">
      <c r="A342" s="14" t="s">
        <v>222</v>
      </c>
      <c r="B342" s="42">
        <v>0</v>
      </c>
      <c r="C342" s="42">
        <v>0</v>
      </c>
      <c r="D342" s="42">
        <v>0</v>
      </c>
      <c r="E342" s="42">
        <v>0</v>
      </c>
      <c r="F342" s="42">
        <v>0</v>
      </c>
      <c r="G342" s="42">
        <v>0</v>
      </c>
      <c r="H342" s="42">
        <v>0</v>
      </c>
      <c r="I342" s="42">
        <v>0</v>
      </c>
      <c r="J342" s="42">
        <v>0</v>
      </c>
      <c r="K342" s="42">
        <v>0.80067784264483655</v>
      </c>
      <c r="L342" s="42">
        <v>0.64838163342115163</v>
      </c>
      <c r="M342" s="42">
        <v>1</v>
      </c>
      <c r="N342" s="42">
        <v>0</v>
      </c>
      <c r="O342" s="42">
        <v>0</v>
      </c>
      <c r="P342" s="42">
        <v>2.4490594760659881</v>
      </c>
    </row>
    <row r="343" spans="1:21" x14ac:dyDescent="0.25">
      <c r="A343" s="14" t="s">
        <v>223</v>
      </c>
      <c r="B343" s="42">
        <v>0</v>
      </c>
      <c r="C343" s="42">
        <v>0</v>
      </c>
      <c r="D343" s="42">
        <v>0</v>
      </c>
      <c r="E343" s="42">
        <v>0</v>
      </c>
      <c r="F343" s="42">
        <v>0</v>
      </c>
      <c r="G343" s="42">
        <v>0</v>
      </c>
      <c r="H343" s="42">
        <v>0</v>
      </c>
      <c r="I343" s="42">
        <v>0</v>
      </c>
      <c r="J343" s="42">
        <v>0</v>
      </c>
      <c r="K343" s="42">
        <v>0</v>
      </c>
      <c r="L343" s="42">
        <v>0.35161836657884832</v>
      </c>
      <c r="M343" s="42">
        <v>0</v>
      </c>
      <c r="N343" s="42">
        <v>1</v>
      </c>
      <c r="O343" s="42">
        <v>1</v>
      </c>
      <c r="P343" s="42">
        <v>2.3516183665788484</v>
      </c>
    </row>
    <row r="344" spans="1:21" x14ac:dyDescent="0.25">
      <c r="A344" s="14" t="s">
        <v>225</v>
      </c>
      <c r="B344" s="42">
        <v>1</v>
      </c>
      <c r="C344" s="42">
        <v>1</v>
      </c>
      <c r="D344" s="42">
        <v>1</v>
      </c>
      <c r="E344" s="42">
        <v>1</v>
      </c>
      <c r="F344" s="42">
        <v>1</v>
      </c>
      <c r="G344" s="42">
        <v>1</v>
      </c>
      <c r="H344" s="42">
        <v>1</v>
      </c>
      <c r="I344" s="42">
        <v>1</v>
      </c>
      <c r="J344" s="42">
        <v>1</v>
      </c>
      <c r="K344" s="42">
        <v>1</v>
      </c>
      <c r="L344" s="42">
        <v>1</v>
      </c>
      <c r="M344" s="42">
        <v>1</v>
      </c>
      <c r="N344" s="42">
        <v>1</v>
      </c>
      <c r="O344" s="42">
        <v>1</v>
      </c>
      <c r="P344" s="42">
        <v>14</v>
      </c>
    </row>
    <row r="346" spans="1:21" x14ac:dyDescent="0.25">
      <c r="A346" s="27" t="s">
        <v>247</v>
      </c>
      <c r="B346" s="28" t="s">
        <v>248</v>
      </c>
      <c r="C346" s="28"/>
      <c r="D346" s="28"/>
      <c r="E346" s="28"/>
      <c r="F346" s="28"/>
      <c r="G346" s="28"/>
      <c r="H346" s="28"/>
      <c r="I346" s="28"/>
      <c r="J346" s="28"/>
      <c r="K346" s="28"/>
      <c r="L346" s="28"/>
      <c r="M346" s="28"/>
      <c r="N346" s="28"/>
      <c r="O346" s="28"/>
      <c r="P346" s="28"/>
      <c r="Q346" s="28"/>
      <c r="R346" s="28"/>
      <c r="S346" s="28"/>
      <c r="T346" s="28"/>
      <c r="U346" s="28"/>
    </row>
    <row r="348" spans="1:21" x14ac:dyDescent="0.25">
      <c r="A348" s="14" t="s">
        <v>250</v>
      </c>
    </row>
    <row r="349" spans="1:21" x14ac:dyDescent="0.25">
      <c r="A349" s="14" t="s">
        <v>249</v>
      </c>
    </row>
    <row r="350" spans="1:21" x14ac:dyDescent="0.25">
      <c r="A350" s="14" t="s">
        <v>251</v>
      </c>
    </row>
  </sheetData>
  <pageMargins left="0.39370078740157483" right="0.19685039370078741" top="0.74803149606299213" bottom="0.74803149606299213" header="0.31496062992125984" footer="0.31496062992125984"/>
  <pageSetup paperSize="9" scale="96" fitToHeight="0" orientation="landscape" r:id="rId1"/>
  <headerFooter>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617"/>
  <sheetViews>
    <sheetView workbookViewId="0">
      <pane ySplit="1" topLeftCell="A2" activePane="bottomLeft" state="frozen"/>
      <selection pane="bottomLeft"/>
    </sheetView>
  </sheetViews>
  <sheetFormatPr defaultColWidth="10.7109375" defaultRowHeight="14.45" customHeight="1" x14ac:dyDescent="0.25"/>
  <cols>
    <col min="1" max="16384" width="10.7109375" style="4"/>
  </cols>
  <sheetData>
    <row r="1" spans="1:17" s="9" customFormat="1" ht="15" x14ac:dyDescent="0.25">
      <c r="A1" s="55" t="s">
        <v>91</v>
      </c>
      <c r="B1" s="56" t="s">
        <v>32</v>
      </c>
      <c r="C1" s="56" t="s">
        <v>20</v>
      </c>
      <c r="D1" s="56" t="s">
        <v>21</v>
      </c>
      <c r="E1" s="56" t="s">
        <v>22</v>
      </c>
      <c r="F1" s="56" t="s">
        <v>23</v>
      </c>
      <c r="G1" s="56" t="s">
        <v>24</v>
      </c>
      <c r="H1" s="56" t="s">
        <v>25</v>
      </c>
      <c r="I1" s="56" t="s">
        <v>26</v>
      </c>
      <c r="J1" s="56" t="s">
        <v>27</v>
      </c>
      <c r="K1" s="56" t="s">
        <v>28</v>
      </c>
      <c r="L1" s="56" t="s">
        <v>33</v>
      </c>
      <c r="M1" s="56" t="s">
        <v>29</v>
      </c>
      <c r="N1" s="56" t="s">
        <v>30</v>
      </c>
      <c r="O1" s="56" t="s">
        <v>31</v>
      </c>
    </row>
    <row r="2" spans="1:17" s="9" customFormat="1" ht="15" x14ac:dyDescent="0.25">
      <c r="A2" s="58" t="s">
        <v>34</v>
      </c>
      <c r="B2" s="56" t="s">
        <v>38</v>
      </c>
      <c r="C2" s="2">
        <v>213314.68301365044</v>
      </c>
      <c r="D2" s="2">
        <v>43646.446714228856</v>
      </c>
      <c r="E2" s="2">
        <v>12712.988922772298</v>
      </c>
      <c r="F2" s="2">
        <v>2298.3207012945691</v>
      </c>
      <c r="G2" s="2">
        <v>1008.0986691648657</v>
      </c>
      <c r="H2" s="2">
        <v>715.31319698412301</v>
      </c>
      <c r="I2" s="2">
        <v>2621.9239386359027</v>
      </c>
      <c r="J2" s="2">
        <v>3065.120473681885</v>
      </c>
      <c r="K2" s="2">
        <v>2824.4881440572599</v>
      </c>
      <c r="L2" s="2">
        <v>0</v>
      </c>
      <c r="M2" s="2">
        <v>144421.9822528307</v>
      </c>
      <c r="N2" s="2">
        <v>48099.217448195617</v>
      </c>
      <c r="O2" s="2">
        <v>192521.19970102631</v>
      </c>
    </row>
    <row r="3" spans="1:17" ht="14.45" customHeight="1" x14ac:dyDescent="0.25">
      <c r="A3" s="58" t="s">
        <v>34</v>
      </c>
      <c r="B3" s="56" t="s">
        <v>35</v>
      </c>
      <c r="C3" s="2">
        <v>216096</v>
      </c>
      <c r="D3" s="2">
        <v>44658</v>
      </c>
      <c r="E3" s="2">
        <v>12558</v>
      </c>
      <c r="F3" s="2">
        <v>2272</v>
      </c>
      <c r="G3" s="2">
        <v>996</v>
      </c>
      <c r="H3" s="2">
        <v>761</v>
      </c>
      <c r="I3" s="2">
        <v>2826</v>
      </c>
      <c r="J3" s="2">
        <v>3045</v>
      </c>
      <c r="K3" s="2">
        <v>2713</v>
      </c>
      <c r="L3" s="2">
        <v>0</v>
      </c>
      <c r="M3" s="2">
        <v>147263</v>
      </c>
      <c r="N3" s="2">
        <v>47780</v>
      </c>
      <c r="O3" s="2">
        <v>195043</v>
      </c>
      <c r="Q3" s="9"/>
    </row>
    <row r="4" spans="1:17" ht="14.45" customHeight="1" x14ac:dyDescent="0.25">
      <c r="A4" s="58" t="s">
        <v>34</v>
      </c>
      <c r="B4" s="56" t="s">
        <v>36</v>
      </c>
      <c r="C4" s="2">
        <v>216096</v>
      </c>
      <c r="D4" s="2">
        <v>46329.515764573203</v>
      </c>
      <c r="E4" s="2">
        <v>12631.769817156553</v>
      </c>
      <c r="F4" s="2">
        <v>2090.7749160584672</v>
      </c>
      <c r="G4" s="2">
        <v>975.43204396971907</v>
      </c>
      <c r="H4" s="2">
        <v>744.06617292073099</v>
      </c>
      <c r="I4" s="2">
        <v>2592.400557947341</v>
      </c>
      <c r="J4" s="2">
        <v>2794.6687600566779</v>
      </c>
      <c r="K4" s="2">
        <v>2817.8718140555638</v>
      </c>
      <c r="L4" s="2">
        <v>0</v>
      </c>
      <c r="M4" s="2">
        <v>145119.50015326176</v>
      </c>
      <c r="N4" s="2">
        <v>52852.3302645855</v>
      </c>
      <c r="O4" s="2">
        <v>197971.83041784726</v>
      </c>
      <c r="Q4" s="9"/>
    </row>
    <row r="5" spans="1:17" ht="14.45" customHeight="1" x14ac:dyDescent="0.25">
      <c r="A5" s="58" t="s">
        <v>34</v>
      </c>
      <c r="B5" s="56" t="s">
        <v>37</v>
      </c>
      <c r="C5" s="2">
        <v>216096</v>
      </c>
      <c r="D5" s="2">
        <v>46329.515764573203</v>
      </c>
      <c r="E5" s="2">
        <v>12705.539634313107</v>
      </c>
      <c r="F5" s="2">
        <v>1909.549832116935</v>
      </c>
      <c r="G5" s="2">
        <v>954.86408793943804</v>
      </c>
      <c r="H5" s="2">
        <v>727.1323458414621</v>
      </c>
      <c r="I5" s="2">
        <v>2358.801115894682</v>
      </c>
      <c r="J5" s="2">
        <v>2544.3375201133554</v>
      </c>
      <c r="K5" s="2">
        <v>2922.7436281111277</v>
      </c>
      <c r="L5" s="2">
        <v>0</v>
      </c>
      <c r="M5" s="2">
        <v>145643.5160710967</v>
      </c>
      <c r="N5" s="2">
        <v>58095.969961526571</v>
      </c>
      <c r="O5" s="2">
        <v>203739.48603262327</v>
      </c>
      <c r="Q5" s="9"/>
    </row>
    <row r="6" spans="1:17" ht="14.45" customHeight="1" x14ac:dyDescent="0.25">
      <c r="A6" s="58" t="s">
        <v>34</v>
      </c>
      <c r="B6" s="56" t="s">
        <v>15</v>
      </c>
      <c r="C6" s="2">
        <v>216096</v>
      </c>
      <c r="D6" s="2">
        <v>44513</v>
      </c>
      <c r="E6" s="2">
        <v>11298</v>
      </c>
      <c r="F6" s="2">
        <v>2209</v>
      </c>
      <c r="G6" s="2">
        <v>996</v>
      </c>
      <c r="H6" s="2">
        <v>761</v>
      </c>
      <c r="I6" s="2">
        <v>2653</v>
      </c>
      <c r="J6" s="2">
        <v>3286</v>
      </c>
      <c r="K6" s="2">
        <v>2713</v>
      </c>
      <c r="L6" s="2">
        <v>0</v>
      </c>
      <c r="M6" s="2">
        <v>147667</v>
      </c>
      <c r="N6" s="2">
        <v>49043</v>
      </c>
      <c r="O6" s="2">
        <v>196610</v>
      </c>
      <c r="Q6" s="9"/>
    </row>
    <row r="7" spans="1:17" ht="14.45" customHeight="1" x14ac:dyDescent="0.25">
      <c r="A7" s="58" t="s">
        <v>34</v>
      </c>
      <c r="B7" s="56" t="s">
        <v>0</v>
      </c>
      <c r="C7" s="2">
        <v>216096</v>
      </c>
      <c r="D7" s="2">
        <v>44513</v>
      </c>
      <c r="E7" s="2">
        <v>11771</v>
      </c>
      <c r="F7" s="2">
        <v>1021</v>
      </c>
      <c r="G7" s="2">
        <v>996</v>
      </c>
      <c r="H7" s="2">
        <v>722</v>
      </c>
      <c r="I7" s="2">
        <v>2126</v>
      </c>
      <c r="J7" s="2">
        <v>3098</v>
      </c>
      <c r="K7" s="2">
        <v>2239</v>
      </c>
      <c r="L7" s="2">
        <v>0</v>
      </c>
      <c r="M7" s="2">
        <v>149610</v>
      </c>
      <c r="N7" s="2">
        <v>48232</v>
      </c>
      <c r="O7" s="2">
        <v>197842</v>
      </c>
      <c r="Q7" s="9"/>
    </row>
    <row r="8" spans="1:17" ht="14.45" customHeight="1" x14ac:dyDescent="0.25">
      <c r="A8" s="58" t="s">
        <v>34</v>
      </c>
      <c r="B8" s="56" t="s">
        <v>1</v>
      </c>
      <c r="C8" s="2">
        <v>216096</v>
      </c>
      <c r="D8" s="2">
        <v>44613</v>
      </c>
      <c r="E8" s="2">
        <v>12424</v>
      </c>
      <c r="F8" s="2">
        <v>1021</v>
      </c>
      <c r="G8" s="2">
        <v>570</v>
      </c>
      <c r="H8" s="2">
        <v>679</v>
      </c>
      <c r="I8" s="2">
        <v>1382</v>
      </c>
      <c r="J8" s="2">
        <v>2912</v>
      </c>
      <c r="K8" s="2">
        <v>2238</v>
      </c>
      <c r="L8" s="2">
        <v>0</v>
      </c>
      <c r="M8" s="2">
        <v>150257</v>
      </c>
      <c r="N8" s="2">
        <v>47849</v>
      </c>
      <c r="O8" s="2">
        <v>198106</v>
      </c>
      <c r="Q8" s="9"/>
    </row>
    <row r="9" spans="1:17" ht="14.45" customHeight="1" x14ac:dyDescent="0.25">
      <c r="A9" s="58" t="s">
        <v>34</v>
      </c>
      <c r="B9" s="56" t="s">
        <v>2</v>
      </c>
      <c r="C9" s="2">
        <v>216096</v>
      </c>
      <c r="D9" s="2">
        <v>44613</v>
      </c>
      <c r="E9" s="2">
        <v>13033</v>
      </c>
      <c r="F9" s="2">
        <v>946</v>
      </c>
      <c r="G9" s="2">
        <v>599</v>
      </c>
      <c r="H9" s="2">
        <v>661</v>
      </c>
      <c r="I9" s="2">
        <v>1174</v>
      </c>
      <c r="J9" s="2">
        <v>3109</v>
      </c>
      <c r="K9" s="2">
        <v>1856</v>
      </c>
      <c r="L9" s="2">
        <v>0</v>
      </c>
      <c r="M9" s="2">
        <v>150105</v>
      </c>
      <c r="N9" s="2">
        <v>45981</v>
      </c>
      <c r="O9" s="2">
        <v>196086</v>
      </c>
      <c r="Q9" s="9"/>
    </row>
    <row r="10" spans="1:17" ht="14.45" customHeight="1" x14ac:dyDescent="0.25">
      <c r="A10" s="58" t="s">
        <v>34</v>
      </c>
      <c r="B10" s="56" t="s">
        <v>3</v>
      </c>
      <c r="C10" s="2">
        <v>216096</v>
      </c>
      <c r="D10" s="2">
        <v>44613</v>
      </c>
      <c r="E10" s="2">
        <v>13616</v>
      </c>
      <c r="F10" s="2">
        <v>955</v>
      </c>
      <c r="G10" s="2">
        <v>599</v>
      </c>
      <c r="H10" s="2">
        <v>798</v>
      </c>
      <c r="I10" s="2">
        <v>907</v>
      </c>
      <c r="J10" s="2">
        <v>1965</v>
      </c>
      <c r="K10" s="2">
        <v>1169</v>
      </c>
      <c r="L10" s="2">
        <v>0</v>
      </c>
      <c r="M10" s="2">
        <v>151474</v>
      </c>
      <c r="N10" s="2">
        <v>45748</v>
      </c>
      <c r="O10" s="2">
        <v>197222</v>
      </c>
      <c r="Q10" s="9"/>
    </row>
    <row r="11" spans="1:17" ht="14.45" customHeight="1" x14ac:dyDescent="0.25">
      <c r="A11" s="58" t="s">
        <v>34</v>
      </c>
      <c r="B11" s="56" t="s">
        <v>4</v>
      </c>
      <c r="C11" s="2">
        <v>216096</v>
      </c>
      <c r="D11" s="2">
        <v>44559</v>
      </c>
      <c r="E11" s="2">
        <v>14290</v>
      </c>
      <c r="F11" s="2">
        <v>545</v>
      </c>
      <c r="G11" s="2">
        <v>550</v>
      </c>
      <c r="H11" s="2">
        <v>800</v>
      </c>
      <c r="I11" s="2">
        <v>790</v>
      </c>
      <c r="J11" s="2">
        <v>1480</v>
      </c>
      <c r="K11" s="2">
        <v>1085</v>
      </c>
      <c r="L11" s="2">
        <v>0</v>
      </c>
      <c r="M11" s="2">
        <v>151997</v>
      </c>
      <c r="N11" s="2">
        <v>54147</v>
      </c>
      <c r="O11" s="2">
        <v>206144</v>
      </c>
      <c r="Q11" s="9"/>
    </row>
    <row r="12" spans="1:17" ht="14.45" customHeight="1" x14ac:dyDescent="0.25">
      <c r="A12" s="58" t="s">
        <v>34</v>
      </c>
      <c r="B12" s="56" t="s">
        <v>5</v>
      </c>
      <c r="C12" s="2">
        <v>216096</v>
      </c>
      <c r="D12" s="2">
        <v>44559</v>
      </c>
      <c r="E12" s="2">
        <v>15662</v>
      </c>
      <c r="F12" s="2">
        <v>707</v>
      </c>
      <c r="G12" s="2">
        <v>550</v>
      </c>
      <c r="H12" s="2">
        <v>216</v>
      </c>
      <c r="I12" s="2">
        <v>761</v>
      </c>
      <c r="J12" s="2">
        <v>741</v>
      </c>
      <c r="K12" s="2">
        <v>597</v>
      </c>
      <c r="L12" s="2">
        <v>0</v>
      </c>
      <c r="M12" s="2">
        <v>152303</v>
      </c>
      <c r="N12" s="2">
        <v>63247</v>
      </c>
      <c r="O12" s="2">
        <v>215550</v>
      </c>
      <c r="Q12" s="9"/>
    </row>
    <row r="13" spans="1:17" ht="14.45" customHeight="1" x14ac:dyDescent="0.25">
      <c r="A13" s="58" t="s">
        <v>34</v>
      </c>
      <c r="B13" s="56" t="s">
        <v>6</v>
      </c>
      <c r="C13" s="2">
        <v>216096</v>
      </c>
      <c r="D13" s="2">
        <v>44538</v>
      </c>
      <c r="E13" s="2">
        <v>16665</v>
      </c>
      <c r="F13" s="2">
        <v>670</v>
      </c>
      <c r="G13" s="2">
        <v>550</v>
      </c>
      <c r="H13" s="2">
        <v>216</v>
      </c>
      <c r="I13" s="2">
        <v>677</v>
      </c>
      <c r="J13" s="2">
        <v>741</v>
      </c>
      <c r="K13" s="2">
        <v>466</v>
      </c>
      <c r="L13" s="2">
        <v>0</v>
      </c>
      <c r="M13" s="2">
        <v>151573</v>
      </c>
      <c r="N13" s="2">
        <v>88177</v>
      </c>
      <c r="O13" s="2">
        <v>239750</v>
      </c>
      <c r="Q13" s="9"/>
    </row>
    <row r="14" spans="1:17" ht="14.45" customHeight="1" x14ac:dyDescent="0.25">
      <c r="A14" s="58" t="s">
        <v>34</v>
      </c>
      <c r="B14" s="63" t="s">
        <v>7</v>
      </c>
      <c r="C14" s="2">
        <v>216096</v>
      </c>
      <c r="D14" s="2">
        <v>44537</v>
      </c>
      <c r="E14" s="2">
        <v>17025</v>
      </c>
      <c r="F14" s="2">
        <v>590</v>
      </c>
      <c r="G14" s="2">
        <v>550</v>
      </c>
      <c r="H14" s="2">
        <v>216</v>
      </c>
      <c r="I14" s="2">
        <v>633</v>
      </c>
      <c r="J14" s="2">
        <v>741</v>
      </c>
      <c r="K14" s="2">
        <v>281</v>
      </c>
      <c r="L14" s="2">
        <v>0</v>
      </c>
      <c r="M14" s="2">
        <v>151523</v>
      </c>
      <c r="N14" s="2">
        <v>83707</v>
      </c>
      <c r="O14" s="2">
        <v>235230</v>
      </c>
      <c r="Q14" s="9"/>
    </row>
    <row r="15" spans="1:17" ht="14.45" customHeight="1" x14ac:dyDescent="0.25">
      <c r="A15" s="58" t="s">
        <v>34</v>
      </c>
      <c r="B15" s="63" t="s">
        <v>8</v>
      </c>
      <c r="C15" s="2">
        <v>216096</v>
      </c>
      <c r="D15" s="2">
        <v>44537</v>
      </c>
      <c r="E15" s="2">
        <v>17081</v>
      </c>
      <c r="F15" s="2">
        <v>605</v>
      </c>
      <c r="G15" s="2">
        <v>550</v>
      </c>
      <c r="H15" s="2">
        <v>216</v>
      </c>
      <c r="I15" s="2">
        <v>567</v>
      </c>
      <c r="J15" s="2">
        <v>741</v>
      </c>
      <c r="K15" s="2">
        <v>253</v>
      </c>
      <c r="L15" s="2">
        <v>0</v>
      </c>
      <c r="M15" s="2">
        <v>151546</v>
      </c>
      <c r="N15" s="2">
        <v>84375</v>
      </c>
      <c r="O15" s="2">
        <v>235921</v>
      </c>
      <c r="Q15" s="9"/>
    </row>
    <row r="16" spans="1:17" ht="14.45" customHeight="1" x14ac:dyDescent="0.25">
      <c r="A16" s="58" t="s">
        <v>34</v>
      </c>
      <c r="B16" s="63" t="s">
        <v>16</v>
      </c>
      <c r="C16" s="2">
        <v>216096</v>
      </c>
      <c r="D16" s="2">
        <v>44537</v>
      </c>
      <c r="E16" s="2">
        <v>17549</v>
      </c>
      <c r="F16" s="2">
        <v>590</v>
      </c>
      <c r="G16" s="2">
        <v>550</v>
      </c>
      <c r="H16" s="2">
        <v>203</v>
      </c>
      <c r="I16" s="2">
        <v>558</v>
      </c>
      <c r="J16" s="2">
        <v>745</v>
      </c>
      <c r="K16" s="2">
        <v>261</v>
      </c>
      <c r="L16" s="2">
        <v>0</v>
      </c>
      <c r="M16" s="2">
        <v>151102</v>
      </c>
      <c r="N16" s="2">
        <v>86182</v>
      </c>
      <c r="O16" s="2">
        <v>237284</v>
      </c>
      <c r="Q16" s="9"/>
    </row>
    <row r="17" spans="1:17" ht="14.45" customHeight="1" x14ac:dyDescent="0.25">
      <c r="A17" s="58" t="s">
        <v>34</v>
      </c>
      <c r="B17" s="63" t="s">
        <v>17</v>
      </c>
      <c r="C17" s="2">
        <v>216096</v>
      </c>
      <c r="D17" s="2">
        <v>44537</v>
      </c>
      <c r="E17" s="2">
        <v>17613</v>
      </c>
      <c r="F17" s="2">
        <v>566</v>
      </c>
      <c r="G17" s="2">
        <v>550</v>
      </c>
      <c r="H17" s="2">
        <v>186</v>
      </c>
      <c r="I17" s="2">
        <v>544</v>
      </c>
      <c r="J17" s="2">
        <v>681</v>
      </c>
      <c r="K17" s="2">
        <v>250</v>
      </c>
      <c r="L17" s="2">
        <v>0</v>
      </c>
      <c r="M17" s="2">
        <v>151169</v>
      </c>
      <c r="N17" s="2">
        <v>88137</v>
      </c>
      <c r="O17" s="2">
        <v>239306</v>
      </c>
      <c r="Q17" s="9"/>
    </row>
    <row r="18" spans="1:17" ht="14.45" customHeight="1" x14ac:dyDescent="0.25">
      <c r="A18" s="58" t="s">
        <v>34</v>
      </c>
      <c r="B18" s="63" t="s">
        <v>9</v>
      </c>
      <c r="C18" s="2">
        <v>216096</v>
      </c>
      <c r="D18" s="2">
        <v>44537</v>
      </c>
      <c r="E18" s="2">
        <v>17613</v>
      </c>
      <c r="F18" s="2">
        <v>557</v>
      </c>
      <c r="G18" s="2">
        <v>550</v>
      </c>
      <c r="H18" s="2">
        <v>174</v>
      </c>
      <c r="I18" s="2">
        <v>516</v>
      </c>
      <c r="J18" s="2">
        <v>681</v>
      </c>
      <c r="K18" s="2">
        <v>283</v>
      </c>
      <c r="L18" s="2">
        <v>0</v>
      </c>
      <c r="M18" s="2">
        <v>151185</v>
      </c>
      <c r="N18" s="2">
        <v>90386</v>
      </c>
      <c r="O18" s="2">
        <v>241571</v>
      </c>
      <c r="Q18" s="9"/>
    </row>
    <row r="19" spans="1:17" ht="14.45" customHeight="1" x14ac:dyDescent="0.25">
      <c r="A19" s="58" t="s">
        <v>34</v>
      </c>
      <c r="B19" s="63" t="s">
        <v>10</v>
      </c>
      <c r="C19" s="2">
        <v>216096</v>
      </c>
      <c r="D19" s="2">
        <v>43849</v>
      </c>
      <c r="E19" s="2">
        <v>17026</v>
      </c>
      <c r="F19" s="2">
        <v>565</v>
      </c>
      <c r="G19" s="2">
        <v>550</v>
      </c>
      <c r="H19" s="2">
        <v>489</v>
      </c>
      <c r="I19" s="2">
        <v>390</v>
      </c>
      <c r="J19" s="2">
        <v>717</v>
      </c>
      <c r="K19" s="2">
        <v>231</v>
      </c>
      <c r="L19" s="2">
        <v>0</v>
      </c>
      <c r="M19" s="2">
        <v>152279</v>
      </c>
      <c r="N19" s="2">
        <v>92015</v>
      </c>
      <c r="O19" s="2">
        <v>244294</v>
      </c>
      <c r="Q19" s="9"/>
    </row>
    <row r="20" spans="1:17" ht="14.45" customHeight="1" x14ac:dyDescent="0.25">
      <c r="A20" s="58" t="s">
        <v>34</v>
      </c>
      <c r="B20" s="63" t="s">
        <v>11</v>
      </c>
      <c r="C20" s="2">
        <v>216096</v>
      </c>
      <c r="D20" s="2">
        <v>43860</v>
      </c>
      <c r="E20" s="2">
        <v>17534</v>
      </c>
      <c r="F20" s="2">
        <v>498</v>
      </c>
      <c r="G20" s="2">
        <v>550</v>
      </c>
      <c r="H20" s="2">
        <v>476</v>
      </c>
      <c r="I20" s="2">
        <v>340</v>
      </c>
      <c r="J20" s="2">
        <v>691</v>
      </c>
      <c r="K20" s="2">
        <v>224</v>
      </c>
      <c r="L20" s="2">
        <v>0</v>
      </c>
      <c r="M20" s="2">
        <v>151923</v>
      </c>
      <c r="N20" s="2">
        <v>94740</v>
      </c>
      <c r="O20" s="2">
        <v>246663</v>
      </c>
      <c r="Q20" s="9"/>
    </row>
    <row r="21" spans="1:17" ht="14.45" customHeight="1" x14ac:dyDescent="0.25">
      <c r="A21" s="58" t="s">
        <v>34</v>
      </c>
      <c r="B21" s="63" t="s">
        <v>12</v>
      </c>
      <c r="C21" s="2">
        <v>218600</v>
      </c>
      <c r="D21" s="2">
        <v>49861</v>
      </c>
      <c r="E21" s="2">
        <v>17293</v>
      </c>
      <c r="F21" s="2">
        <v>1509</v>
      </c>
      <c r="G21" s="2">
        <v>86</v>
      </c>
      <c r="H21" s="2">
        <v>578</v>
      </c>
      <c r="I21" s="2">
        <v>1208</v>
      </c>
      <c r="J21" s="2">
        <v>1288</v>
      </c>
      <c r="K21" s="2">
        <v>1304</v>
      </c>
      <c r="L21" s="2">
        <v>0</v>
      </c>
      <c r="M21" s="2">
        <v>145473</v>
      </c>
      <c r="N21" s="2">
        <v>91575</v>
      </c>
      <c r="O21" s="2">
        <v>237048</v>
      </c>
      <c r="Q21" s="9"/>
    </row>
    <row r="22" spans="1:17" ht="14.45" customHeight="1" x14ac:dyDescent="0.25">
      <c r="A22" s="58" t="s">
        <v>34</v>
      </c>
      <c r="B22" s="63" t="s">
        <v>13</v>
      </c>
      <c r="C22" s="2">
        <v>218600</v>
      </c>
      <c r="D22" s="2">
        <v>49861</v>
      </c>
      <c r="E22" s="2">
        <v>16999</v>
      </c>
      <c r="F22" s="2">
        <v>1466</v>
      </c>
      <c r="G22" s="2">
        <v>36</v>
      </c>
      <c r="H22" s="2">
        <v>346</v>
      </c>
      <c r="I22" s="2">
        <v>1017</v>
      </c>
      <c r="J22" s="2">
        <v>1670</v>
      </c>
      <c r="K22" s="2">
        <v>1172</v>
      </c>
      <c r="L22" s="2">
        <v>0</v>
      </c>
      <c r="M22" s="2">
        <v>146033</v>
      </c>
      <c r="N22" s="2">
        <v>95637</v>
      </c>
      <c r="O22" s="2">
        <v>241670</v>
      </c>
      <c r="Q22" s="9"/>
    </row>
    <row r="23" spans="1:17" ht="14.45" customHeight="1" x14ac:dyDescent="0.25">
      <c r="A23" s="58" t="s">
        <v>34</v>
      </c>
      <c r="B23" s="63" t="s">
        <v>18</v>
      </c>
      <c r="C23" s="2">
        <v>218600</v>
      </c>
      <c r="D23" s="2">
        <v>49861</v>
      </c>
      <c r="E23" s="2">
        <v>16640</v>
      </c>
      <c r="F23" s="2">
        <v>1466</v>
      </c>
      <c r="G23" s="2">
        <v>50</v>
      </c>
      <c r="H23" s="2">
        <v>274</v>
      </c>
      <c r="I23" s="2">
        <v>2331</v>
      </c>
      <c r="J23" s="2">
        <v>1557</v>
      </c>
      <c r="K23" s="2">
        <v>2411</v>
      </c>
      <c r="L23" s="2">
        <v>0</v>
      </c>
      <c r="M23" s="2">
        <v>144010</v>
      </c>
      <c r="N23" s="2">
        <v>82830</v>
      </c>
      <c r="O23" s="2">
        <v>226840</v>
      </c>
      <c r="Q23" s="9"/>
    </row>
    <row r="24" spans="1:17" ht="14.45" customHeight="1" x14ac:dyDescent="0.25">
      <c r="A24" s="58" t="s">
        <v>34</v>
      </c>
      <c r="B24" s="64" t="s">
        <v>19</v>
      </c>
      <c r="C24" s="2">
        <v>218600</v>
      </c>
      <c r="D24" s="2">
        <v>49861</v>
      </c>
      <c r="E24" s="2">
        <v>16656</v>
      </c>
      <c r="F24" s="2">
        <v>1720</v>
      </c>
      <c r="G24" s="2">
        <v>45</v>
      </c>
      <c r="H24" s="2">
        <v>241</v>
      </c>
      <c r="I24" s="2">
        <v>2272</v>
      </c>
      <c r="J24" s="2">
        <v>1646</v>
      </c>
      <c r="K24" s="2">
        <v>1261</v>
      </c>
      <c r="L24" s="2">
        <v>0</v>
      </c>
      <c r="M24" s="2">
        <v>144898</v>
      </c>
      <c r="N24" s="2">
        <v>80611</v>
      </c>
      <c r="O24" s="2">
        <v>225509</v>
      </c>
      <c r="Q24" s="9"/>
    </row>
    <row r="25" spans="1:17" ht="15" x14ac:dyDescent="0.25">
      <c r="A25" s="58" t="s">
        <v>34</v>
      </c>
      <c r="B25" s="58" t="s">
        <v>40</v>
      </c>
      <c r="C25" s="2">
        <v>218600</v>
      </c>
      <c r="D25" s="2">
        <v>49861</v>
      </c>
      <c r="E25" s="2">
        <v>16986</v>
      </c>
      <c r="F25" s="2">
        <v>1866</v>
      </c>
      <c r="G25" s="2">
        <v>39</v>
      </c>
      <c r="H25" s="2">
        <v>222</v>
      </c>
      <c r="I25" s="2">
        <v>2121</v>
      </c>
      <c r="J25" s="2">
        <v>1795</v>
      </c>
      <c r="K25" s="2">
        <v>1352</v>
      </c>
      <c r="L25" s="2">
        <v>0</v>
      </c>
      <c r="M25" s="2">
        <v>144358</v>
      </c>
      <c r="N25" s="2">
        <v>74429</v>
      </c>
      <c r="O25" s="2">
        <v>218787</v>
      </c>
      <c r="Q25" s="9"/>
    </row>
    <row r="26" spans="1:17" ht="15" x14ac:dyDescent="0.25">
      <c r="A26" s="58" t="s">
        <v>34</v>
      </c>
      <c r="B26" s="58" t="s">
        <v>42</v>
      </c>
      <c r="C26" s="2">
        <v>218600</v>
      </c>
      <c r="D26" s="2">
        <v>49861</v>
      </c>
      <c r="E26" s="2">
        <v>17346</v>
      </c>
      <c r="F26" s="2">
        <v>2229</v>
      </c>
      <c r="G26" s="2">
        <v>34</v>
      </c>
      <c r="H26" s="2">
        <v>216</v>
      </c>
      <c r="I26" s="2">
        <v>2154</v>
      </c>
      <c r="J26" s="2">
        <v>1703</v>
      </c>
      <c r="K26" s="2">
        <v>1301</v>
      </c>
      <c r="L26" s="2">
        <v>0</v>
      </c>
      <c r="M26" s="2">
        <v>143756</v>
      </c>
      <c r="N26" s="2">
        <v>84169</v>
      </c>
      <c r="O26" s="2">
        <v>227925</v>
      </c>
      <c r="Q26" s="9"/>
    </row>
    <row r="27" spans="1:17" ht="15" x14ac:dyDescent="0.25">
      <c r="A27" s="58" t="s">
        <v>34</v>
      </c>
      <c r="B27" s="58" t="s">
        <v>43</v>
      </c>
      <c r="C27" s="2">
        <v>218600</v>
      </c>
      <c r="D27" s="2">
        <v>49861</v>
      </c>
      <c r="E27" s="2">
        <v>16932</v>
      </c>
      <c r="F27" s="2">
        <v>2280</v>
      </c>
      <c r="G27" s="2">
        <v>34</v>
      </c>
      <c r="H27" s="2">
        <v>276</v>
      </c>
      <c r="I27" s="2">
        <v>2576</v>
      </c>
      <c r="J27" s="2">
        <v>1765</v>
      </c>
      <c r="K27" s="2">
        <v>1472</v>
      </c>
      <c r="L27" s="2">
        <v>0</v>
      </c>
      <c r="M27" s="2">
        <v>143404</v>
      </c>
      <c r="N27" s="2">
        <v>87543</v>
      </c>
      <c r="O27" s="2">
        <v>230947</v>
      </c>
      <c r="Q27" s="9"/>
    </row>
    <row r="28" spans="1:17" ht="15" x14ac:dyDescent="0.25">
      <c r="A28" s="58" t="s">
        <v>34</v>
      </c>
      <c r="B28" s="58" t="s">
        <v>44</v>
      </c>
      <c r="C28" s="2">
        <v>218600</v>
      </c>
      <c r="D28" s="2">
        <v>49861</v>
      </c>
      <c r="E28" s="2">
        <v>17555</v>
      </c>
      <c r="F28" s="2">
        <v>2255</v>
      </c>
      <c r="G28" s="2">
        <v>36</v>
      </c>
      <c r="H28" s="2">
        <v>235</v>
      </c>
      <c r="I28" s="2">
        <v>2284</v>
      </c>
      <c r="J28" s="2">
        <v>1742</v>
      </c>
      <c r="K28" s="2">
        <v>1162</v>
      </c>
      <c r="L28" s="2">
        <v>0</v>
      </c>
      <c r="M28" s="2">
        <v>143470</v>
      </c>
      <c r="N28" s="2">
        <v>77813</v>
      </c>
      <c r="O28" s="2">
        <v>221283</v>
      </c>
      <c r="Q28" s="9"/>
    </row>
    <row r="29" spans="1:17" ht="15" x14ac:dyDescent="0.25">
      <c r="A29" s="58" t="s">
        <v>34</v>
      </c>
      <c r="B29" s="58" t="s">
        <v>45</v>
      </c>
      <c r="C29" s="2">
        <v>218600</v>
      </c>
      <c r="D29" s="2">
        <v>49861</v>
      </c>
      <c r="E29" s="2">
        <v>17277</v>
      </c>
      <c r="F29" s="2">
        <v>2255</v>
      </c>
      <c r="G29" s="2">
        <v>35</v>
      </c>
      <c r="H29" s="2">
        <v>242</v>
      </c>
      <c r="I29" s="2">
        <v>2154</v>
      </c>
      <c r="J29" s="2">
        <v>1696</v>
      </c>
      <c r="K29" s="2">
        <v>1311</v>
      </c>
      <c r="L29" s="2">
        <v>0</v>
      </c>
      <c r="M29" s="2">
        <v>143769</v>
      </c>
      <c r="N29" s="2">
        <v>79292</v>
      </c>
      <c r="O29" s="2">
        <v>223061</v>
      </c>
      <c r="Q29" s="9"/>
    </row>
    <row r="30" spans="1:17" ht="15" x14ac:dyDescent="0.25">
      <c r="A30" s="58" t="s">
        <v>34</v>
      </c>
      <c r="B30" s="58" t="s">
        <v>39</v>
      </c>
      <c r="C30" s="2">
        <v>218600</v>
      </c>
      <c r="D30" s="2">
        <v>49861</v>
      </c>
      <c r="E30" s="2">
        <v>17572</v>
      </c>
      <c r="F30" s="2">
        <v>2286</v>
      </c>
      <c r="G30" s="2">
        <v>34</v>
      </c>
      <c r="H30" s="2">
        <v>221</v>
      </c>
      <c r="I30" s="2">
        <v>2196</v>
      </c>
      <c r="J30" s="2">
        <v>1617</v>
      </c>
      <c r="K30" s="2">
        <v>1269</v>
      </c>
      <c r="L30" s="2">
        <v>0</v>
      </c>
      <c r="M30" s="2">
        <v>143544</v>
      </c>
      <c r="N30" s="2">
        <v>81565</v>
      </c>
      <c r="O30" s="2">
        <v>225109</v>
      </c>
      <c r="Q30" s="9"/>
    </row>
    <row r="31" spans="1:17" ht="15" x14ac:dyDescent="0.25">
      <c r="A31" s="58" t="s">
        <v>34</v>
      </c>
      <c r="B31" s="58" t="s">
        <v>84</v>
      </c>
      <c r="C31" s="2">
        <v>218600</v>
      </c>
      <c r="D31" s="2">
        <v>49861</v>
      </c>
      <c r="E31" s="2">
        <v>17815</v>
      </c>
      <c r="F31" s="2">
        <v>2438</v>
      </c>
      <c r="G31" s="2">
        <v>31</v>
      </c>
      <c r="H31" s="2">
        <v>222</v>
      </c>
      <c r="I31" s="2">
        <v>2378</v>
      </c>
      <c r="J31" s="2">
        <v>1474</v>
      </c>
      <c r="K31" s="2">
        <v>1364</v>
      </c>
      <c r="L31" s="2">
        <v>0</v>
      </c>
      <c r="M31" s="2">
        <v>143017</v>
      </c>
      <c r="N31" s="2">
        <v>74994</v>
      </c>
      <c r="O31" s="2">
        <v>218011</v>
      </c>
      <c r="Q31" s="9"/>
    </row>
    <row r="32" spans="1:17" ht="15" x14ac:dyDescent="0.25">
      <c r="A32" s="58" t="s">
        <v>34</v>
      </c>
      <c r="B32" s="58" t="s">
        <v>46</v>
      </c>
      <c r="C32" s="2">
        <v>218600</v>
      </c>
      <c r="D32" s="2">
        <v>49861</v>
      </c>
      <c r="E32" s="2">
        <v>16515</v>
      </c>
      <c r="F32" s="2">
        <v>2114</v>
      </c>
      <c r="G32" s="2">
        <v>34</v>
      </c>
      <c r="H32" s="2">
        <v>224</v>
      </c>
      <c r="I32" s="2">
        <v>2158</v>
      </c>
      <c r="J32" s="2">
        <v>1441</v>
      </c>
      <c r="K32" s="2">
        <v>1361</v>
      </c>
      <c r="L32" s="2">
        <v>0</v>
      </c>
      <c r="M32" s="2">
        <v>144892</v>
      </c>
      <c r="N32" s="2">
        <v>72713</v>
      </c>
      <c r="O32" s="2">
        <v>217605</v>
      </c>
      <c r="Q32" s="9"/>
    </row>
    <row r="33" spans="1:17" ht="15" x14ac:dyDescent="0.25">
      <c r="A33" s="58" t="s">
        <v>34</v>
      </c>
      <c r="B33" s="58" t="s">
        <v>47</v>
      </c>
      <c r="C33" s="2">
        <v>218600</v>
      </c>
      <c r="D33" s="2">
        <v>49861</v>
      </c>
      <c r="E33" s="2">
        <v>18860</v>
      </c>
      <c r="F33" s="2">
        <v>1721</v>
      </c>
      <c r="G33" s="2">
        <v>27</v>
      </c>
      <c r="H33" s="2">
        <v>238</v>
      </c>
      <c r="I33" s="2">
        <v>1704</v>
      </c>
      <c r="J33" s="2">
        <v>1296</v>
      </c>
      <c r="K33" s="2">
        <v>1336</v>
      </c>
      <c r="L33" s="2">
        <v>0</v>
      </c>
      <c r="M33" s="2">
        <v>143557</v>
      </c>
      <c r="N33" s="2">
        <v>65499</v>
      </c>
      <c r="O33" s="2">
        <v>209056</v>
      </c>
      <c r="Q33" s="9"/>
    </row>
    <row r="34" spans="1:17" ht="15" x14ac:dyDescent="0.25">
      <c r="A34" s="58" t="s">
        <v>34</v>
      </c>
      <c r="B34" s="58" t="s">
        <v>48</v>
      </c>
      <c r="C34" s="2">
        <v>218600</v>
      </c>
      <c r="D34" s="2">
        <v>49861</v>
      </c>
      <c r="E34" s="2">
        <v>19324</v>
      </c>
      <c r="F34" s="2">
        <v>1738</v>
      </c>
      <c r="G34" s="2">
        <v>34</v>
      </c>
      <c r="H34" s="2">
        <v>216</v>
      </c>
      <c r="I34" s="2">
        <v>1704</v>
      </c>
      <c r="J34" s="2">
        <v>1250</v>
      </c>
      <c r="K34" s="2">
        <v>1303</v>
      </c>
      <c r="L34" s="2">
        <v>0</v>
      </c>
      <c r="M34" s="2">
        <v>143170</v>
      </c>
      <c r="N34" s="2">
        <v>68989</v>
      </c>
      <c r="O34" s="2">
        <v>212159</v>
      </c>
      <c r="Q34" s="9"/>
    </row>
    <row r="35" spans="1:17" ht="15" x14ac:dyDescent="0.25">
      <c r="A35" s="58" t="s">
        <v>34</v>
      </c>
      <c r="B35" s="58" t="s">
        <v>49</v>
      </c>
      <c r="C35" s="2">
        <v>218600</v>
      </c>
      <c r="D35" s="2">
        <v>49861</v>
      </c>
      <c r="E35" s="2">
        <v>19303</v>
      </c>
      <c r="F35" s="2">
        <v>1304</v>
      </c>
      <c r="G35" s="2">
        <v>26</v>
      </c>
      <c r="H35" s="2">
        <v>162</v>
      </c>
      <c r="I35" s="2">
        <v>695</v>
      </c>
      <c r="J35" s="2">
        <v>555</v>
      </c>
      <c r="K35" s="2">
        <v>884</v>
      </c>
      <c r="L35" s="2">
        <v>0</v>
      </c>
      <c r="M35" s="2">
        <v>145810</v>
      </c>
      <c r="N35" s="2">
        <v>64639</v>
      </c>
      <c r="O35" s="2">
        <v>210449</v>
      </c>
      <c r="Q35" s="9"/>
    </row>
    <row r="36" spans="1:17" ht="15" x14ac:dyDescent="0.25">
      <c r="A36" s="58" t="s">
        <v>34</v>
      </c>
      <c r="B36" s="58" t="s">
        <v>67</v>
      </c>
      <c r="C36" s="2">
        <v>218600</v>
      </c>
      <c r="D36" s="2">
        <v>49861</v>
      </c>
      <c r="E36" s="2">
        <v>20785</v>
      </c>
      <c r="F36" s="2">
        <v>1262</v>
      </c>
      <c r="G36" s="2">
        <v>2</v>
      </c>
      <c r="H36" s="2">
        <v>150</v>
      </c>
      <c r="I36" s="2">
        <v>686</v>
      </c>
      <c r="J36" s="2">
        <v>560</v>
      </c>
      <c r="K36" s="2">
        <v>813</v>
      </c>
      <c r="L36" s="2">
        <v>0</v>
      </c>
      <c r="M36" s="2">
        <v>144481</v>
      </c>
      <c r="N36" s="2">
        <v>62574</v>
      </c>
      <c r="O36" s="2">
        <v>207055</v>
      </c>
      <c r="Q36" s="9"/>
    </row>
    <row r="37" spans="1:17" ht="15" x14ac:dyDescent="0.25">
      <c r="A37" s="58" t="s">
        <v>34</v>
      </c>
      <c r="B37" s="58" t="s">
        <v>50</v>
      </c>
      <c r="C37" s="2">
        <v>218600</v>
      </c>
      <c r="D37" s="2">
        <v>49861</v>
      </c>
      <c r="E37" s="2">
        <v>20764</v>
      </c>
      <c r="F37" s="2">
        <v>1089</v>
      </c>
      <c r="G37" s="2">
        <v>33</v>
      </c>
      <c r="H37" s="2">
        <v>102</v>
      </c>
      <c r="I37" s="2">
        <v>644</v>
      </c>
      <c r="J37" s="2">
        <v>578</v>
      </c>
      <c r="K37" s="2">
        <v>768</v>
      </c>
      <c r="L37" s="2">
        <v>0</v>
      </c>
      <c r="M37" s="2">
        <v>144761</v>
      </c>
      <c r="N37" s="2">
        <v>57494</v>
      </c>
      <c r="O37" s="2">
        <v>202255</v>
      </c>
      <c r="Q37" s="9"/>
    </row>
    <row r="38" spans="1:17" ht="15" x14ac:dyDescent="0.25">
      <c r="A38" s="58" t="s">
        <v>34</v>
      </c>
      <c r="B38" s="58" t="s">
        <v>51</v>
      </c>
      <c r="C38" s="2">
        <v>218600</v>
      </c>
      <c r="D38" s="2">
        <v>49861</v>
      </c>
      <c r="E38" s="2">
        <v>20952</v>
      </c>
      <c r="F38" s="2">
        <v>986</v>
      </c>
      <c r="G38" s="2">
        <v>29</v>
      </c>
      <c r="H38" s="2">
        <v>126</v>
      </c>
      <c r="I38" s="2">
        <v>665</v>
      </c>
      <c r="J38" s="2">
        <v>569</v>
      </c>
      <c r="K38" s="2">
        <v>791</v>
      </c>
      <c r="L38" s="2">
        <v>0</v>
      </c>
      <c r="M38" s="2">
        <v>144621</v>
      </c>
      <c r="N38" s="2">
        <v>60801</v>
      </c>
      <c r="O38" s="2">
        <v>205422</v>
      </c>
      <c r="Q38" s="9"/>
    </row>
    <row r="39" spans="1:17" ht="15" x14ac:dyDescent="0.25">
      <c r="A39" s="58" t="s">
        <v>34</v>
      </c>
      <c r="B39" s="58" t="s">
        <v>52</v>
      </c>
      <c r="C39" s="2">
        <v>218600</v>
      </c>
      <c r="D39" s="2">
        <v>49861</v>
      </c>
      <c r="E39" s="2">
        <v>21142</v>
      </c>
      <c r="F39" s="2">
        <v>892</v>
      </c>
      <c r="G39" s="2">
        <v>29</v>
      </c>
      <c r="H39" s="2">
        <v>126</v>
      </c>
      <c r="I39" s="2">
        <v>665</v>
      </c>
      <c r="J39" s="2">
        <v>539</v>
      </c>
      <c r="K39" s="2">
        <v>564</v>
      </c>
      <c r="L39" s="2">
        <v>0</v>
      </c>
      <c r="M39" s="2">
        <v>144782</v>
      </c>
      <c r="N39" s="2">
        <v>57601</v>
      </c>
      <c r="O39" s="2">
        <v>202383</v>
      </c>
      <c r="Q39" s="9"/>
    </row>
    <row r="40" spans="1:17" ht="15" x14ac:dyDescent="0.25">
      <c r="A40" s="58" t="s">
        <v>34</v>
      </c>
      <c r="B40" s="58" t="s">
        <v>53</v>
      </c>
      <c r="C40" s="2">
        <v>218600</v>
      </c>
      <c r="D40" s="2">
        <v>49861</v>
      </c>
      <c r="E40" s="2">
        <v>21718</v>
      </c>
      <c r="F40" s="2">
        <v>780</v>
      </c>
      <c r="G40" s="2">
        <v>25</v>
      </c>
      <c r="H40" s="2">
        <v>116</v>
      </c>
      <c r="I40" s="2">
        <v>724</v>
      </c>
      <c r="J40" s="2">
        <v>507</v>
      </c>
      <c r="K40" s="2">
        <v>752</v>
      </c>
      <c r="L40" s="2">
        <v>0</v>
      </c>
      <c r="M40" s="2">
        <v>144117</v>
      </c>
      <c r="N40" s="2">
        <v>53785</v>
      </c>
      <c r="O40" s="2">
        <v>197902</v>
      </c>
      <c r="Q40" s="9"/>
    </row>
    <row r="41" spans="1:17" ht="15" x14ac:dyDescent="0.25">
      <c r="A41" s="58" t="s">
        <v>34</v>
      </c>
      <c r="B41" s="58" t="s">
        <v>54</v>
      </c>
      <c r="C41" s="2">
        <v>218600</v>
      </c>
      <c r="D41" s="2">
        <v>49861</v>
      </c>
      <c r="E41" s="2">
        <v>20851</v>
      </c>
      <c r="F41" s="2">
        <v>679</v>
      </c>
      <c r="G41" s="2">
        <v>18</v>
      </c>
      <c r="H41" s="2">
        <v>96</v>
      </c>
      <c r="I41" s="2">
        <v>584</v>
      </c>
      <c r="J41" s="2">
        <v>463</v>
      </c>
      <c r="K41" s="2">
        <v>647</v>
      </c>
      <c r="L41" s="2">
        <v>0</v>
      </c>
      <c r="M41" s="2">
        <v>145401</v>
      </c>
      <c r="N41" s="2">
        <v>58558</v>
      </c>
      <c r="O41" s="2">
        <v>203959</v>
      </c>
      <c r="Q41" s="9"/>
    </row>
    <row r="42" spans="1:17" ht="15" x14ac:dyDescent="0.25">
      <c r="A42" s="58" t="s">
        <v>34</v>
      </c>
      <c r="B42" s="58" t="s">
        <v>55</v>
      </c>
      <c r="C42" s="2">
        <v>218600</v>
      </c>
      <c r="D42" s="2">
        <v>49861</v>
      </c>
      <c r="E42" s="2">
        <v>19716</v>
      </c>
      <c r="F42" s="2">
        <v>618</v>
      </c>
      <c r="G42" s="2">
        <v>19</v>
      </c>
      <c r="H42" s="2">
        <v>90</v>
      </c>
      <c r="I42" s="2">
        <v>409</v>
      </c>
      <c r="J42" s="2">
        <v>426</v>
      </c>
      <c r="K42" s="2">
        <v>828</v>
      </c>
      <c r="L42" s="2">
        <v>0</v>
      </c>
      <c r="M42" s="2">
        <v>146633</v>
      </c>
      <c r="N42" s="2">
        <v>49196</v>
      </c>
      <c r="O42" s="2">
        <v>195829</v>
      </c>
      <c r="Q42" s="9"/>
    </row>
    <row r="43" spans="1:17" ht="15" x14ac:dyDescent="0.25">
      <c r="A43" s="58" t="s">
        <v>34</v>
      </c>
      <c r="B43" s="58" t="s">
        <v>56</v>
      </c>
      <c r="C43" s="2">
        <v>218600</v>
      </c>
      <c r="D43" s="2">
        <v>49861</v>
      </c>
      <c r="E43" s="2">
        <v>20002</v>
      </c>
      <c r="F43" s="2">
        <v>631</v>
      </c>
      <c r="G43" s="2">
        <v>16</v>
      </c>
      <c r="H43" s="2">
        <v>100</v>
      </c>
      <c r="I43" s="2">
        <v>428</v>
      </c>
      <c r="J43" s="2">
        <v>356</v>
      </c>
      <c r="K43" s="2">
        <v>734</v>
      </c>
      <c r="L43" s="2">
        <v>0</v>
      </c>
      <c r="M43" s="2">
        <v>146472</v>
      </c>
      <c r="N43" s="2">
        <v>42235</v>
      </c>
      <c r="O43" s="2">
        <v>188707</v>
      </c>
      <c r="Q43" s="9"/>
    </row>
    <row r="44" spans="1:17" ht="15" x14ac:dyDescent="0.25">
      <c r="A44" s="58" t="s">
        <v>34</v>
      </c>
      <c r="B44" s="58" t="s">
        <v>57</v>
      </c>
      <c r="C44" s="2">
        <v>218600</v>
      </c>
      <c r="D44" s="2">
        <v>49861</v>
      </c>
      <c r="E44" s="2">
        <v>20492</v>
      </c>
      <c r="F44" s="2">
        <v>433</v>
      </c>
      <c r="G44" s="2">
        <v>8</v>
      </c>
      <c r="H44" s="2">
        <v>60</v>
      </c>
      <c r="I44" s="2">
        <v>326</v>
      </c>
      <c r="J44" s="2">
        <v>472</v>
      </c>
      <c r="K44" s="2">
        <v>741</v>
      </c>
      <c r="L44" s="2">
        <v>0</v>
      </c>
      <c r="M44" s="2">
        <v>146207</v>
      </c>
      <c r="N44" s="2">
        <v>50931</v>
      </c>
      <c r="O44" s="2">
        <v>197138</v>
      </c>
      <c r="Q44" s="9"/>
    </row>
    <row r="45" spans="1:17" ht="15" x14ac:dyDescent="0.25">
      <c r="A45" s="58" t="s">
        <v>34</v>
      </c>
      <c r="B45" s="58" t="s">
        <v>58</v>
      </c>
      <c r="C45" s="2">
        <v>218600</v>
      </c>
      <c r="D45" s="2">
        <v>49861</v>
      </c>
      <c r="E45" s="2">
        <v>22564</v>
      </c>
      <c r="F45" s="2">
        <v>502</v>
      </c>
      <c r="G45" s="2">
        <v>8</v>
      </c>
      <c r="H45" s="2">
        <v>69</v>
      </c>
      <c r="I45" s="2">
        <v>448</v>
      </c>
      <c r="J45" s="2">
        <v>432</v>
      </c>
      <c r="K45" s="2">
        <v>930</v>
      </c>
      <c r="L45" s="2">
        <v>0</v>
      </c>
      <c r="M45" s="2">
        <v>143786</v>
      </c>
      <c r="N45" s="2">
        <v>53705</v>
      </c>
      <c r="O45" s="2">
        <v>197491</v>
      </c>
      <c r="Q45" s="9"/>
    </row>
    <row r="46" spans="1:17" ht="15" x14ac:dyDescent="0.25">
      <c r="A46" s="58" t="s">
        <v>34</v>
      </c>
      <c r="B46" s="58" t="s">
        <v>59</v>
      </c>
      <c r="C46" s="2">
        <v>218600</v>
      </c>
      <c r="D46" s="2">
        <v>49861</v>
      </c>
      <c r="E46" s="2">
        <v>22877</v>
      </c>
      <c r="F46" s="2">
        <v>495</v>
      </c>
      <c r="G46" s="2">
        <v>8</v>
      </c>
      <c r="H46" s="2">
        <v>97</v>
      </c>
      <c r="I46" s="2">
        <v>395</v>
      </c>
      <c r="J46" s="2">
        <v>430</v>
      </c>
      <c r="K46" s="2">
        <v>1298</v>
      </c>
      <c r="L46" s="2">
        <v>0</v>
      </c>
      <c r="M46" s="2">
        <v>143139</v>
      </c>
      <c r="N46" s="2">
        <v>51640</v>
      </c>
      <c r="O46" s="2">
        <v>194779</v>
      </c>
      <c r="Q46" s="9"/>
    </row>
    <row r="47" spans="1:17" ht="15" x14ac:dyDescent="0.25">
      <c r="A47" s="58" t="s">
        <v>34</v>
      </c>
      <c r="B47" s="58" t="s">
        <v>60</v>
      </c>
      <c r="C47" s="2">
        <v>218600</v>
      </c>
      <c r="D47" s="2">
        <v>49861</v>
      </c>
      <c r="E47" s="2">
        <v>23470</v>
      </c>
      <c r="F47" s="2">
        <v>486</v>
      </c>
      <c r="G47" s="2">
        <v>7</v>
      </c>
      <c r="H47" s="2">
        <v>85</v>
      </c>
      <c r="I47" s="2">
        <v>395</v>
      </c>
      <c r="J47" s="2">
        <v>390</v>
      </c>
      <c r="K47" s="2">
        <v>1098</v>
      </c>
      <c r="L47" s="2">
        <v>0</v>
      </c>
      <c r="M47" s="2">
        <v>142808</v>
      </c>
      <c r="N47" s="2">
        <v>50870</v>
      </c>
      <c r="O47" s="2">
        <v>193678</v>
      </c>
      <c r="Q47" s="9"/>
    </row>
    <row r="48" spans="1:17" ht="15" x14ac:dyDescent="0.25">
      <c r="A48" s="58" t="s">
        <v>34</v>
      </c>
      <c r="B48" s="58" t="s">
        <v>61</v>
      </c>
      <c r="C48" s="2">
        <v>218600</v>
      </c>
      <c r="D48" s="2">
        <v>49861</v>
      </c>
      <c r="E48" s="2">
        <v>23542</v>
      </c>
      <c r="F48" s="2">
        <v>484</v>
      </c>
      <c r="G48" s="2">
        <v>9</v>
      </c>
      <c r="H48" s="2">
        <v>104</v>
      </c>
      <c r="I48" s="2">
        <v>323</v>
      </c>
      <c r="J48" s="2">
        <v>446</v>
      </c>
      <c r="K48" s="2">
        <v>1290</v>
      </c>
      <c r="L48" s="2">
        <v>0</v>
      </c>
      <c r="M48" s="2">
        <v>142541</v>
      </c>
      <c r="N48" s="2">
        <v>47181</v>
      </c>
      <c r="O48" s="2">
        <v>189722</v>
      </c>
      <c r="Q48" s="9"/>
    </row>
    <row r="49" spans="1:17" ht="15" x14ac:dyDescent="0.25">
      <c r="A49" s="58" t="s">
        <v>34</v>
      </c>
      <c r="B49" s="58" t="s">
        <v>62</v>
      </c>
      <c r="C49" s="2">
        <v>218600</v>
      </c>
      <c r="D49" s="2">
        <v>49861</v>
      </c>
      <c r="E49" s="2">
        <v>23736</v>
      </c>
      <c r="F49" s="2">
        <v>430</v>
      </c>
      <c r="G49" s="2">
        <v>15</v>
      </c>
      <c r="H49" s="2">
        <v>51</v>
      </c>
      <c r="I49" s="2">
        <v>418</v>
      </c>
      <c r="J49" s="2">
        <v>427</v>
      </c>
      <c r="K49" s="2">
        <v>1621</v>
      </c>
      <c r="L49" s="2">
        <v>13</v>
      </c>
      <c r="M49" s="2">
        <v>142028</v>
      </c>
      <c r="N49" s="2">
        <v>41163</v>
      </c>
      <c r="O49" s="2">
        <v>183191</v>
      </c>
      <c r="Q49" s="9"/>
    </row>
    <row r="50" spans="1:17" ht="15" x14ac:dyDescent="0.25">
      <c r="A50" s="58" t="s">
        <v>34</v>
      </c>
      <c r="B50" s="58" t="s">
        <v>63</v>
      </c>
      <c r="C50" s="2">
        <v>218600</v>
      </c>
      <c r="D50" s="2">
        <v>49861</v>
      </c>
      <c r="E50" s="2">
        <v>27525</v>
      </c>
      <c r="F50" s="2">
        <v>390</v>
      </c>
      <c r="G50" s="2">
        <v>10</v>
      </c>
      <c r="H50" s="2">
        <v>51</v>
      </c>
      <c r="I50" s="2">
        <v>393</v>
      </c>
      <c r="J50" s="2">
        <v>407</v>
      </c>
      <c r="K50" s="2">
        <v>1539</v>
      </c>
      <c r="L50" s="2">
        <v>0</v>
      </c>
      <c r="M50" s="2">
        <v>138424</v>
      </c>
      <c r="N50" s="2">
        <v>43062</v>
      </c>
      <c r="O50" s="2">
        <v>181486</v>
      </c>
      <c r="Q50" s="9"/>
    </row>
    <row r="51" spans="1:17" ht="15" x14ac:dyDescent="0.25">
      <c r="A51" s="58" t="s">
        <v>34</v>
      </c>
      <c r="B51" s="58" t="s">
        <v>64</v>
      </c>
      <c r="C51" s="2">
        <v>218781</v>
      </c>
      <c r="D51" s="2">
        <v>49861</v>
      </c>
      <c r="E51" s="2">
        <v>24917</v>
      </c>
      <c r="F51" s="2">
        <v>350</v>
      </c>
      <c r="G51" s="2">
        <v>9</v>
      </c>
      <c r="H51" s="2">
        <v>48</v>
      </c>
      <c r="I51" s="2">
        <v>422</v>
      </c>
      <c r="J51" s="2">
        <v>436</v>
      </c>
      <c r="K51" s="2">
        <v>1545</v>
      </c>
      <c r="L51" s="2">
        <v>779</v>
      </c>
      <c r="M51" s="2">
        <v>140414</v>
      </c>
      <c r="N51" s="2">
        <v>39807</v>
      </c>
      <c r="O51" s="2">
        <v>180221</v>
      </c>
      <c r="Q51" s="9"/>
    </row>
    <row r="52" spans="1:17" ht="15" x14ac:dyDescent="0.25">
      <c r="A52" s="58" t="s">
        <v>34</v>
      </c>
      <c r="B52" s="58" t="s">
        <v>65</v>
      </c>
      <c r="C52" s="2">
        <v>218781</v>
      </c>
      <c r="D52" s="2">
        <v>49861</v>
      </c>
      <c r="E52" s="2">
        <v>20328</v>
      </c>
      <c r="F52" s="2">
        <v>361</v>
      </c>
      <c r="G52" s="2">
        <v>4</v>
      </c>
      <c r="H52" s="2">
        <v>54</v>
      </c>
      <c r="I52" s="2">
        <v>564</v>
      </c>
      <c r="J52" s="2">
        <v>230</v>
      </c>
      <c r="K52" s="2">
        <v>2644</v>
      </c>
      <c r="L52" s="2">
        <v>779</v>
      </c>
      <c r="M52" s="2">
        <v>143956</v>
      </c>
      <c r="N52" s="2">
        <v>23170</v>
      </c>
      <c r="O52" s="2">
        <v>167126</v>
      </c>
      <c r="Q52" s="9"/>
    </row>
    <row r="53" spans="1:17" ht="15" x14ac:dyDescent="0.25">
      <c r="A53" s="58" t="s">
        <v>34</v>
      </c>
      <c r="B53" s="58" t="s">
        <v>66</v>
      </c>
      <c r="C53" s="2">
        <v>218781</v>
      </c>
      <c r="D53" s="2">
        <v>49861</v>
      </c>
      <c r="E53" s="2">
        <v>23902</v>
      </c>
      <c r="F53" s="2">
        <v>318</v>
      </c>
      <c r="G53" s="2">
        <v>8</v>
      </c>
      <c r="H53" s="2">
        <v>60</v>
      </c>
      <c r="I53" s="2">
        <v>474</v>
      </c>
      <c r="J53" s="2">
        <v>329</v>
      </c>
      <c r="K53" s="2">
        <v>2457</v>
      </c>
      <c r="L53" s="2">
        <v>491</v>
      </c>
      <c r="M53" s="2">
        <v>140881</v>
      </c>
      <c r="N53" s="2">
        <v>17946</v>
      </c>
      <c r="O53" s="2">
        <v>158827</v>
      </c>
      <c r="Q53" s="9"/>
    </row>
    <row r="54" spans="1:17" ht="14.45" customHeight="1" x14ac:dyDescent="0.25">
      <c r="A54" s="58" t="s">
        <v>34</v>
      </c>
      <c r="B54" s="58" t="s">
        <v>68</v>
      </c>
      <c r="C54" s="2">
        <v>218781</v>
      </c>
      <c r="D54" s="2">
        <v>49861</v>
      </c>
      <c r="E54" s="2">
        <v>28278</v>
      </c>
      <c r="F54" s="2">
        <v>310</v>
      </c>
      <c r="G54" s="2">
        <v>0</v>
      </c>
      <c r="H54" s="2">
        <v>39</v>
      </c>
      <c r="I54" s="2">
        <v>339</v>
      </c>
      <c r="J54" s="2">
        <v>719</v>
      </c>
      <c r="K54" s="2">
        <v>2827</v>
      </c>
      <c r="L54" s="2">
        <v>653</v>
      </c>
      <c r="M54" s="2">
        <v>135755</v>
      </c>
      <c r="N54" s="2">
        <v>27530</v>
      </c>
      <c r="O54" s="2">
        <v>163285</v>
      </c>
      <c r="Q54" s="9"/>
    </row>
    <row r="55" spans="1:17" ht="14.45" customHeight="1" x14ac:dyDescent="0.25">
      <c r="A55" s="58" t="s">
        <v>34</v>
      </c>
      <c r="B55" s="58" t="s">
        <v>69</v>
      </c>
      <c r="C55" s="2">
        <v>218781</v>
      </c>
      <c r="D55" s="2">
        <v>49861</v>
      </c>
      <c r="E55" s="2">
        <v>26651</v>
      </c>
      <c r="F55" s="2">
        <v>224</v>
      </c>
      <c r="G55" s="2">
        <v>0</v>
      </c>
      <c r="H55" s="2">
        <v>30</v>
      </c>
      <c r="I55" s="2">
        <v>418</v>
      </c>
      <c r="J55" s="2">
        <v>336</v>
      </c>
      <c r="K55" s="2">
        <v>2904</v>
      </c>
      <c r="L55" s="2">
        <v>4495</v>
      </c>
      <c r="M55" s="2">
        <v>133862</v>
      </c>
      <c r="N55" s="2">
        <v>20526</v>
      </c>
      <c r="O55" s="2">
        <v>154388</v>
      </c>
      <c r="Q55" s="9"/>
    </row>
    <row r="56" spans="1:17" ht="14.45" customHeight="1" x14ac:dyDescent="0.25">
      <c r="A56" s="58" t="s">
        <v>34</v>
      </c>
      <c r="B56" s="58" t="s">
        <v>70</v>
      </c>
      <c r="C56" s="2">
        <v>218781</v>
      </c>
      <c r="D56" s="2">
        <v>49861</v>
      </c>
      <c r="E56" s="2">
        <v>26949</v>
      </c>
      <c r="F56" s="2">
        <v>243</v>
      </c>
      <c r="G56" s="2">
        <v>0</v>
      </c>
      <c r="H56" s="2">
        <v>39</v>
      </c>
      <c r="I56" s="2">
        <v>365</v>
      </c>
      <c r="J56" s="2">
        <v>335</v>
      </c>
      <c r="K56" s="2">
        <v>2935</v>
      </c>
      <c r="L56" s="2">
        <v>4495</v>
      </c>
      <c r="M56" s="2">
        <v>133559</v>
      </c>
      <c r="N56" s="2">
        <v>20551</v>
      </c>
      <c r="O56" s="2">
        <v>154110</v>
      </c>
      <c r="Q56" s="9"/>
    </row>
    <row r="57" spans="1:17" ht="14.45" customHeight="1" x14ac:dyDescent="0.25">
      <c r="A57" s="58" t="s">
        <v>34</v>
      </c>
      <c r="B57" s="58" t="s">
        <v>71</v>
      </c>
      <c r="C57" s="2">
        <v>218781</v>
      </c>
      <c r="D57" s="2">
        <v>49861</v>
      </c>
      <c r="E57" s="2">
        <v>29834</v>
      </c>
      <c r="F57" s="2">
        <v>140</v>
      </c>
      <c r="G57" s="2">
        <v>0</v>
      </c>
      <c r="H57" s="2">
        <v>36</v>
      </c>
      <c r="I57" s="2">
        <v>186</v>
      </c>
      <c r="J57" s="2">
        <v>331</v>
      </c>
      <c r="K57" s="2">
        <v>3133</v>
      </c>
      <c r="L57" s="2">
        <v>4502</v>
      </c>
      <c r="M57" s="2">
        <v>130758</v>
      </c>
      <c r="N57" s="2">
        <v>24307</v>
      </c>
      <c r="O57" s="2">
        <v>155065</v>
      </c>
      <c r="Q57" s="9"/>
    </row>
    <row r="58" spans="1:17" ht="14.45" customHeight="1" x14ac:dyDescent="0.25">
      <c r="A58" s="58" t="s">
        <v>34</v>
      </c>
      <c r="B58" s="58" t="s">
        <v>72</v>
      </c>
      <c r="C58" s="2">
        <v>218781</v>
      </c>
      <c r="D58" s="2">
        <v>49861</v>
      </c>
      <c r="E58" s="2">
        <v>29767</v>
      </c>
      <c r="F58" s="2">
        <v>134</v>
      </c>
      <c r="G58" s="2">
        <v>2</v>
      </c>
      <c r="H58" s="2">
        <v>24</v>
      </c>
      <c r="I58" s="2">
        <v>257</v>
      </c>
      <c r="J58" s="2">
        <v>517</v>
      </c>
      <c r="K58" s="2">
        <v>3357</v>
      </c>
      <c r="L58" s="2">
        <v>4502</v>
      </c>
      <c r="M58" s="2">
        <v>130360</v>
      </c>
      <c r="N58" s="2">
        <v>23962</v>
      </c>
      <c r="O58" s="2">
        <v>154322</v>
      </c>
      <c r="Q58" s="9"/>
    </row>
    <row r="59" spans="1:17" ht="14.45" customHeight="1" x14ac:dyDescent="0.25">
      <c r="A59" s="58" t="s">
        <v>34</v>
      </c>
      <c r="B59" s="58" t="s">
        <v>73</v>
      </c>
      <c r="C59" s="2">
        <v>218781</v>
      </c>
      <c r="D59" s="2">
        <v>49861</v>
      </c>
      <c r="E59" s="2">
        <v>30396</v>
      </c>
      <c r="F59" s="2">
        <v>236</v>
      </c>
      <c r="G59" s="2">
        <v>0</v>
      </c>
      <c r="H59" s="2">
        <v>20</v>
      </c>
      <c r="I59" s="2">
        <v>374</v>
      </c>
      <c r="J59" s="2">
        <v>660</v>
      </c>
      <c r="K59" s="2">
        <v>2986</v>
      </c>
      <c r="L59" s="2">
        <v>4498</v>
      </c>
      <c r="M59" s="2">
        <v>129750</v>
      </c>
      <c r="N59" s="2">
        <v>29467</v>
      </c>
      <c r="O59" s="2">
        <v>159217</v>
      </c>
      <c r="Q59" s="9"/>
    </row>
    <row r="60" spans="1:17" ht="14.45" customHeight="1" x14ac:dyDescent="0.25">
      <c r="A60" s="58" t="s">
        <v>34</v>
      </c>
      <c r="B60" s="58" t="s">
        <v>74</v>
      </c>
      <c r="C60" s="2">
        <v>218781</v>
      </c>
      <c r="D60" s="2">
        <v>49861</v>
      </c>
      <c r="E60" s="2">
        <v>31887</v>
      </c>
      <c r="F60" s="2">
        <v>206</v>
      </c>
      <c r="G60" s="2">
        <v>0</v>
      </c>
      <c r="H60" s="2">
        <v>16</v>
      </c>
      <c r="I60" s="2">
        <v>412</v>
      </c>
      <c r="J60" s="2">
        <v>744</v>
      </c>
      <c r="K60" s="2">
        <v>2869</v>
      </c>
      <c r="L60" s="2">
        <v>4496</v>
      </c>
      <c r="M60" s="2">
        <v>128290</v>
      </c>
      <c r="N60" s="2">
        <v>34458</v>
      </c>
      <c r="O60" s="2">
        <v>162748</v>
      </c>
      <c r="Q60" s="9"/>
    </row>
    <row r="61" spans="1:17" ht="14.45" customHeight="1" x14ac:dyDescent="0.25">
      <c r="A61" s="58" t="s">
        <v>34</v>
      </c>
      <c r="B61" s="58" t="s">
        <v>75</v>
      </c>
      <c r="C61" s="2">
        <v>218781</v>
      </c>
      <c r="D61" s="2">
        <v>49861</v>
      </c>
      <c r="E61" s="2">
        <v>33161</v>
      </c>
      <c r="F61" s="2">
        <v>243</v>
      </c>
      <c r="G61" s="2">
        <v>0</v>
      </c>
      <c r="H61" s="2">
        <v>18</v>
      </c>
      <c r="I61" s="2">
        <v>438</v>
      </c>
      <c r="J61" s="2">
        <v>1072</v>
      </c>
      <c r="K61" s="2">
        <v>2912</v>
      </c>
      <c r="L61" s="2">
        <v>4496</v>
      </c>
      <c r="M61" s="2">
        <v>126580</v>
      </c>
      <c r="N61" s="2">
        <v>36268</v>
      </c>
      <c r="O61" s="2">
        <v>162848</v>
      </c>
      <c r="Q61" s="9"/>
    </row>
    <row r="62" spans="1:17" ht="14.45" customHeight="1" x14ac:dyDescent="0.25">
      <c r="A62" s="58" t="s">
        <v>34</v>
      </c>
      <c r="B62" s="58" t="s">
        <v>190</v>
      </c>
      <c r="C62" s="2">
        <v>218781</v>
      </c>
      <c r="D62" s="2">
        <v>49861</v>
      </c>
      <c r="E62" s="2">
        <v>33025</v>
      </c>
      <c r="F62" s="2">
        <v>154</v>
      </c>
      <c r="G62" s="2">
        <v>0</v>
      </c>
      <c r="H62" s="2">
        <v>20</v>
      </c>
      <c r="I62" s="2">
        <v>401</v>
      </c>
      <c r="J62" s="2">
        <v>703</v>
      </c>
      <c r="K62" s="2">
        <v>2884</v>
      </c>
      <c r="L62" s="2">
        <v>2734</v>
      </c>
      <c r="M62" s="2">
        <v>128999</v>
      </c>
      <c r="N62" s="2">
        <v>29980.14</v>
      </c>
      <c r="O62" s="2">
        <v>158979.14000000001</v>
      </c>
      <c r="Q62" s="9"/>
    </row>
    <row r="63" spans="1:17" ht="14.45" customHeight="1" x14ac:dyDescent="0.25">
      <c r="A63" s="58" t="s">
        <v>76</v>
      </c>
      <c r="B63" s="56" t="s">
        <v>38</v>
      </c>
      <c r="C63" s="65">
        <v>463013.96315635531</v>
      </c>
      <c r="D63" s="65">
        <v>206984.90254899047</v>
      </c>
      <c r="E63" s="65">
        <v>11828.202147927339</v>
      </c>
      <c r="F63" s="65">
        <v>17295.065594204774</v>
      </c>
      <c r="G63" s="65">
        <v>3036.4417745929686</v>
      </c>
      <c r="H63" s="65">
        <v>5468.7150854843994</v>
      </c>
      <c r="I63" s="65">
        <v>7148.5930457146605</v>
      </c>
      <c r="J63" s="65">
        <v>3669.0850990379213</v>
      </c>
      <c r="K63" s="65">
        <v>2616.2693350593049</v>
      </c>
      <c r="L63" s="65">
        <v>0</v>
      </c>
      <c r="M63" s="65">
        <v>204966.68852534349</v>
      </c>
      <c r="N63" s="65">
        <v>29576.087716951384</v>
      </c>
      <c r="O63" s="65">
        <v>234542.77624229487</v>
      </c>
      <c r="Q63" s="9"/>
    </row>
    <row r="64" spans="1:17" ht="14.45" customHeight="1" x14ac:dyDescent="0.25">
      <c r="A64" s="58" t="s">
        <v>76</v>
      </c>
      <c r="B64" s="56" t="s">
        <v>35</v>
      </c>
      <c r="C64" s="65">
        <v>469051</v>
      </c>
      <c r="D64" s="65">
        <v>211782</v>
      </c>
      <c r="E64" s="65">
        <v>11684</v>
      </c>
      <c r="F64" s="65">
        <v>17097</v>
      </c>
      <c r="G64" s="65">
        <v>3000</v>
      </c>
      <c r="H64" s="65">
        <v>5818</v>
      </c>
      <c r="I64" s="65">
        <v>7705</v>
      </c>
      <c r="J64" s="65">
        <v>3645</v>
      </c>
      <c r="K64" s="65">
        <v>2513</v>
      </c>
      <c r="L64" s="65">
        <v>0</v>
      </c>
      <c r="M64" s="65">
        <v>205807</v>
      </c>
      <c r="N64" s="65">
        <v>32020</v>
      </c>
      <c r="O64" s="65">
        <v>237827</v>
      </c>
      <c r="Q64" s="9"/>
    </row>
    <row r="65" spans="1:17" ht="14.45" customHeight="1" x14ac:dyDescent="0.25">
      <c r="A65" s="58" t="s">
        <v>76</v>
      </c>
      <c r="B65" s="56" t="s">
        <v>36</v>
      </c>
      <c r="C65" s="65">
        <v>469051</v>
      </c>
      <c r="D65" s="65">
        <v>219708.84293190119</v>
      </c>
      <c r="E65" s="65">
        <v>11752.635654057745</v>
      </c>
      <c r="F65" s="65">
        <v>15733.265290427649</v>
      </c>
      <c r="G65" s="65">
        <v>2938.0483252099971</v>
      </c>
      <c r="H65" s="65">
        <v>5688.5374429077701</v>
      </c>
      <c r="I65" s="65">
        <v>7068.0984780552944</v>
      </c>
      <c r="J65" s="65">
        <v>3345.3424073584861</v>
      </c>
      <c r="K65" s="65">
        <v>2610.1407551498828</v>
      </c>
      <c r="L65" s="65">
        <v>0</v>
      </c>
      <c r="M65" s="65">
        <v>200206.08871493198</v>
      </c>
      <c r="N65" s="65">
        <v>41252.20373627852</v>
      </c>
      <c r="O65" s="65">
        <v>241458.29245121049</v>
      </c>
      <c r="Q65" s="9"/>
    </row>
    <row r="66" spans="1:17" ht="14.45" customHeight="1" x14ac:dyDescent="0.25">
      <c r="A66" s="58" t="s">
        <v>76</v>
      </c>
      <c r="B66" s="56" t="s">
        <v>37</v>
      </c>
      <c r="C66" s="65">
        <v>469051</v>
      </c>
      <c r="D66" s="65">
        <v>219708.84293190119</v>
      </c>
      <c r="E66" s="65">
        <v>11821.271308115491</v>
      </c>
      <c r="F66" s="65">
        <v>14369.530580855298</v>
      </c>
      <c r="G66" s="65">
        <v>2876.0966504199941</v>
      </c>
      <c r="H66" s="65">
        <v>5559.0748858155412</v>
      </c>
      <c r="I66" s="65">
        <v>6431.1969561105889</v>
      </c>
      <c r="J66" s="65">
        <v>3045.6848147169726</v>
      </c>
      <c r="K66" s="65">
        <v>2707.2815102997656</v>
      </c>
      <c r="L66" s="65">
        <v>0</v>
      </c>
      <c r="M66" s="65">
        <v>202532.02036176517</v>
      </c>
      <c r="N66" s="65">
        <v>45990.142089521338</v>
      </c>
      <c r="O66" s="65">
        <v>248522.16245128651</v>
      </c>
      <c r="Q66" s="9"/>
    </row>
    <row r="67" spans="1:17" ht="14.45" customHeight="1" x14ac:dyDescent="0.25">
      <c r="A67" s="58" t="s">
        <v>76</v>
      </c>
      <c r="B67" s="56" t="s">
        <v>15</v>
      </c>
      <c r="C67" s="65">
        <v>469051</v>
      </c>
      <c r="D67" s="65">
        <v>213120</v>
      </c>
      <c r="E67" s="65">
        <v>11979</v>
      </c>
      <c r="F67" s="65">
        <v>16630</v>
      </c>
      <c r="G67" s="65">
        <v>1684</v>
      </c>
      <c r="H67" s="65">
        <v>5878</v>
      </c>
      <c r="I67" s="65">
        <v>5893</v>
      </c>
      <c r="J67" s="65">
        <v>2315</v>
      </c>
      <c r="K67" s="65">
        <v>3709</v>
      </c>
      <c r="L67" s="65">
        <v>0</v>
      </c>
      <c r="M67" s="65">
        <v>207843</v>
      </c>
      <c r="N67" s="65">
        <v>49268</v>
      </c>
      <c r="O67" s="65">
        <v>257114</v>
      </c>
      <c r="Q67" s="9"/>
    </row>
    <row r="68" spans="1:17" ht="14.45" customHeight="1" x14ac:dyDescent="0.25">
      <c r="A68" s="58" t="s">
        <v>76</v>
      </c>
      <c r="B68" s="56" t="s">
        <v>0</v>
      </c>
      <c r="C68" s="65">
        <v>469051</v>
      </c>
      <c r="D68" s="65">
        <v>213120</v>
      </c>
      <c r="E68" s="65">
        <v>12282</v>
      </c>
      <c r="F68" s="65">
        <v>16217</v>
      </c>
      <c r="G68" s="65">
        <v>1642</v>
      </c>
      <c r="H68" s="65">
        <v>5436</v>
      </c>
      <c r="I68" s="65">
        <v>5425</v>
      </c>
      <c r="J68" s="65">
        <v>2315</v>
      </c>
      <c r="K68" s="65">
        <v>3413</v>
      </c>
      <c r="L68" s="65">
        <v>0</v>
      </c>
      <c r="M68" s="65">
        <v>209201</v>
      </c>
      <c r="N68" s="65">
        <v>48487</v>
      </c>
      <c r="O68" s="65">
        <v>257688</v>
      </c>
      <c r="Q68" s="9"/>
    </row>
    <row r="69" spans="1:17" ht="14.45" customHeight="1" x14ac:dyDescent="0.25">
      <c r="A69" s="58" t="s">
        <v>76</v>
      </c>
      <c r="B69" s="56" t="s">
        <v>1</v>
      </c>
      <c r="C69" s="65">
        <v>469051</v>
      </c>
      <c r="D69" s="65">
        <v>213120</v>
      </c>
      <c r="E69" s="65">
        <v>12588</v>
      </c>
      <c r="F69" s="65">
        <v>13230</v>
      </c>
      <c r="G69" s="65">
        <v>1340</v>
      </c>
      <c r="H69" s="65">
        <v>4724</v>
      </c>
      <c r="I69" s="65">
        <v>4115</v>
      </c>
      <c r="J69" s="65">
        <v>1782</v>
      </c>
      <c r="K69" s="65">
        <v>2218</v>
      </c>
      <c r="L69" s="65">
        <v>0</v>
      </c>
      <c r="M69" s="65">
        <v>215934</v>
      </c>
      <c r="N69" s="65">
        <v>55109</v>
      </c>
      <c r="O69" s="65">
        <v>271043</v>
      </c>
      <c r="Q69" s="9"/>
    </row>
    <row r="70" spans="1:17" ht="14.45" customHeight="1" x14ac:dyDescent="0.25">
      <c r="A70" s="58" t="s">
        <v>76</v>
      </c>
      <c r="B70" s="56" t="s">
        <v>2</v>
      </c>
      <c r="C70" s="65">
        <v>469051</v>
      </c>
      <c r="D70" s="65">
        <v>211898</v>
      </c>
      <c r="E70" s="65">
        <v>13419</v>
      </c>
      <c r="F70" s="65">
        <v>12251</v>
      </c>
      <c r="G70" s="65">
        <v>1341</v>
      </c>
      <c r="H70" s="65">
        <v>4951</v>
      </c>
      <c r="I70" s="65">
        <v>3926</v>
      </c>
      <c r="J70" s="65">
        <v>1656</v>
      </c>
      <c r="K70" s="65">
        <v>1709</v>
      </c>
      <c r="L70" s="65">
        <v>0</v>
      </c>
      <c r="M70" s="65">
        <v>217900</v>
      </c>
      <c r="N70" s="65">
        <v>59095</v>
      </c>
      <c r="O70" s="65">
        <v>276995</v>
      </c>
      <c r="Q70" s="9"/>
    </row>
    <row r="71" spans="1:17" ht="14.45" customHeight="1" x14ac:dyDescent="0.25">
      <c r="A71" s="58" t="s">
        <v>76</v>
      </c>
      <c r="B71" s="56" t="s">
        <v>3</v>
      </c>
      <c r="C71" s="65">
        <v>469051</v>
      </c>
      <c r="D71" s="65">
        <v>210857</v>
      </c>
      <c r="E71" s="65">
        <v>13701</v>
      </c>
      <c r="F71" s="65">
        <v>12398</v>
      </c>
      <c r="G71" s="65">
        <v>1341</v>
      </c>
      <c r="H71" s="65">
        <v>4678</v>
      </c>
      <c r="I71" s="65">
        <v>3729</v>
      </c>
      <c r="J71" s="65">
        <v>1604</v>
      </c>
      <c r="K71" s="65">
        <v>1869</v>
      </c>
      <c r="L71" s="65">
        <v>0</v>
      </c>
      <c r="M71" s="65">
        <v>218874</v>
      </c>
      <c r="N71" s="65">
        <v>59837</v>
      </c>
      <c r="O71" s="65">
        <v>278711</v>
      </c>
      <c r="Q71" s="9"/>
    </row>
    <row r="72" spans="1:17" ht="14.45" customHeight="1" x14ac:dyDescent="0.25">
      <c r="A72" s="58" t="s">
        <v>76</v>
      </c>
      <c r="B72" s="56" t="s">
        <v>4</v>
      </c>
      <c r="C72" s="65">
        <v>469051</v>
      </c>
      <c r="D72" s="65">
        <v>210857</v>
      </c>
      <c r="E72" s="65">
        <v>14040</v>
      </c>
      <c r="F72" s="65">
        <v>12040</v>
      </c>
      <c r="G72" s="65">
        <v>1300</v>
      </c>
      <c r="H72" s="65">
        <v>3300</v>
      </c>
      <c r="I72" s="65">
        <v>3000</v>
      </c>
      <c r="J72" s="65">
        <v>1525</v>
      </c>
      <c r="K72" s="65">
        <v>1570</v>
      </c>
      <c r="L72" s="65">
        <v>0</v>
      </c>
      <c r="M72" s="65">
        <v>221419</v>
      </c>
      <c r="N72" s="65">
        <v>66103</v>
      </c>
      <c r="O72" s="65">
        <v>287522</v>
      </c>
      <c r="Q72" s="9"/>
    </row>
    <row r="73" spans="1:17" ht="14.45" customHeight="1" x14ac:dyDescent="0.25">
      <c r="A73" s="58" t="s">
        <v>76</v>
      </c>
      <c r="B73" s="56" t="s">
        <v>5</v>
      </c>
      <c r="C73" s="65">
        <v>469051</v>
      </c>
      <c r="D73" s="65">
        <v>210857</v>
      </c>
      <c r="E73" s="65">
        <v>14979</v>
      </c>
      <c r="F73" s="65">
        <v>11800</v>
      </c>
      <c r="G73" s="65">
        <v>1300</v>
      </c>
      <c r="H73" s="65">
        <v>2000</v>
      </c>
      <c r="I73" s="65">
        <v>2560</v>
      </c>
      <c r="J73" s="65">
        <v>2308</v>
      </c>
      <c r="K73" s="65">
        <v>1384</v>
      </c>
      <c r="L73" s="65">
        <v>0</v>
      </c>
      <c r="M73" s="65">
        <v>221863</v>
      </c>
      <c r="N73" s="65">
        <v>75319</v>
      </c>
      <c r="O73" s="65">
        <v>297182</v>
      </c>
      <c r="Q73" s="9"/>
    </row>
    <row r="74" spans="1:17" ht="14.45" customHeight="1" x14ac:dyDescent="0.25">
      <c r="A74" s="58" t="s">
        <v>76</v>
      </c>
      <c r="B74" s="56" t="s">
        <v>6</v>
      </c>
      <c r="C74" s="65">
        <v>469051</v>
      </c>
      <c r="D74" s="65">
        <v>210857</v>
      </c>
      <c r="E74" s="65">
        <v>15580</v>
      </c>
      <c r="F74" s="65">
        <v>10850</v>
      </c>
      <c r="G74" s="65">
        <v>1300</v>
      </c>
      <c r="H74" s="65">
        <v>2000</v>
      </c>
      <c r="I74" s="65">
        <v>2449</v>
      </c>
      <c r="J74" s="65">
        <v>1246</v>
      </c>
      <c r="K74" s="65">
        <v>1384</v>
      </c>
      <c r="L74" s="65">
        <v>0</v>
      </c>
      <c r="M74" s="65">
        <v>223385</v>
      </c>
      <c r="N74" s="65">
        <v>110254</v>
      </c>
      <c r="O74" s="65">
        <v>333639</v>
      </c>
      <c r="Q74" s="9"/>
    </row>
    <row r="75" spans="1:17" ht="14.45" customHeight="1" x14ac:dyDescent="0.25">
      <c r="A75" s="58" t="s">
        <v>76</v>
      </c>
      <c r="B75" s="63" t="s">
        <v>7</v>
      </c>
      <c r="C75" s="65">
        <v>469051</v>
      </c>
      <c r="D75" s="65">
        <v>210857</v>
      </c>
      <c r="E75" s="65">
        <v>16234</v>
      </c>
      <c r="F75" s="65">
        <v>10156</v>
      </c>
      <c r="G75" s="65">
        <v>1300</v>
      </c>
      <c r="H75" s="65">
        <v>3584</v>
      </c>
      <c r="I75" s="65">
        <v>2444</v>
      </c>
      <c r="J75" s="65">
        <v>596</v>
      </c>
      <c r="K75" s="65">
        <v>480</v>
      </c>
      <c r="L75" s="65">
        <v>0</v>
      </c>
      <c r="M75" s="65">
        <v>223400</v>
      </c>
      <c r="N75" s="65">
        <v>122161</v>
      </c>
      <c r="O75" s="65">
        <v>345561</v>
      </c>
      <c r="Q75" s="9"/>
    </row>
    <row r="76" spans="1:17" ht="14.45" customHeight="1" x14ac:dyDescent="0.25">
      <c r="A76" s="58" t="s">
        <v>76</v>
      </c>
      <c r="B76" s="63" t="s">
        <v>8</v>
      </c>
      <c r="C76" s="65">
        <v>469051</v>
      </c>
      <c r="D76" s="65">
        <v>210783</v>
      </c>
      <c r="E76" s="65">
        <v>17046</v>
      </c>
      <c r="F76" s="65">
        <v>9226</v>
      </c>
      <c r="G76" s="65">
        <v>1300</v>
      </c>
      <c r="H76" s="65">
        <v>1735</v>
      </c>
      <c r="I76" s="65">
        <v>2347</v>
      </c>
      <c r="J76" s="65">
        <v>885</v>
      </c>
      <c r="K76" s="65">
        <v>425</v>
      </c>
      <c r="L76" s="65">
        <v>0</v>
      </c>
      <c r="M76" s="65">
        <v>225304</v>
      </c>
      <c r="N76" s="65">
        <v>126759</v>
      </c>
      <c r="O76" s="65">
        <v>352063</v>
      </c>
      <c r="Q76" s="9"/>
    </row>
    <row r="77" spans="1:17" ht="14.45" customHeight="1" x14ac:dyDescent="0.25">
      <c r="A77" s="58" t="s">
        <v>76</v>
      </c>
      <c r="B77" s="63" t="s">
        <v>16</v>
      </c>
      <c r="C77" s="65">
        <v>469051</v>
      </c>
      <c r="D77" s="65">
        <v>210783</v>
      </c>
      <c r="E77" s="65">
        <v>17513</v>
      </c>
      <c r="F77" s="65">
        <v>9000</v>
      </c>
      <c r="G77" s="65">
        <v>1300</v>
      </c>
      <c r="H77" s="65">
        <v>1633</v>
      </c>
      <c r="I77" s="65">
        <v>2310</v>
      </c>
      <c r="J77" s="65">
        <v>890</v>
      </c>
      <c r="K77" s="65">
        <v>439</v>
      </c>
      <c r="L77" s="65">
        <v>0</v>
      </c>
      <c r="M77" s="65">
        <v>225182</v>
      </c>
      <c r="N77" s="65">
        <v>128914</v>
      </c>
      <c r="O77" s="65">
        <v>354096</v>
      </c>
      <c r="Q77" s="9"/>
    </row>
    <row r="78" spans="1:17" ht="14.45" customHeight="1" x14ac:dyDescent="0.25">
      <c r="A78" s="58" t="s">
        <v>76</v>
      </c>
      <c r="B78" s="63" t="s">
        <v>17</v>
      </c>
      <c r="C78" s="65">
        <v>469051</v>
      </c>
      <c r="D78" s="65">
        <v>210783</v>
      </c>
      <c r="E78" s="65">
        <v>17577</v>
      </c>
      <c r="F78" s="65">
        <v>8625</v>
      </c>
      <c r="G78" s="65">
        <v>1300</v>
      </c>
      <c r="H78" s="65">
        <v>1497</v>
      </c>
      <c r="I78" s="65">
        <v>2252</v>
      </c>
      <c r="J78" s="65">
        <v>813</v>
      </c>
      <c r="K78" s="65">
        <v>421</v>
      </c>
      <c r="L78" s="65">
        <v>0</v>
      </c>
      <c r="M78" s="65">
        <v>225783</v>
      </c>
      <c r="N78" s="65">
        <v>131331</v>
      </c>
      <c r="O78" s="65">
        <v>357115</v>
      </c>
      <c r="Q78" s="9"/>
    </row>
    <row r="79" spans="1:17" ht="14.45" customHeight="1" x14ac:dyDescent="0.25">
      <c r="A79" s="58" t="s">
        <v>76</v>
      </c>
      <c r="B79" s="63" t="s">
        <v>9</v>
      </c>
      <c r="C79" s="65">
        <v>469051</v>
      </c>
      <c r="D79" s="65">
        <v>210783</v>
      </c>
      <c r="E79" s="65">
        <v>17577</v>
      </c>
      <c r="F79" s="65">
        <v>8500</v>
      </c>
      <c r="G79" s="65">
        <v>1300</v>
      </c>
      <c r="H79" s="65">
        <v>1398</v>
      </c>
      <c r="I79" s="65">
        <v>2137</v>
      </c>
      <c r="J79" s="65">
        <v>813</v>
      </c>
      <c r="K79" s="65">
        <v>475</v>
      </c>
      <c r="L79" s="65">
        <v>0</v>
      </c>
      <c r="M79" s="65">
        <v>226068</v>
      </c>
      <c r="N79" s="65">
        <v>134427</v>
      </c>
      <c r="O79" s="65">
        <v>360495</v>
      </c>
      <c r="Q79" s="9"/>
    </row>
    <row r="80" spans="1:17" ht="14.45" customHeight="1" x14ac:dyDescent="0.25">
      <c r="A80" s="58" t="s">
        <v>76</v>
      </c>
      <c r="B80" s="63" t="s">
        <v>10</v>
      </c>
      <c r="C80" s="65">
        <v>469051</v>
      </c>
      <c r="D80" s="65">
        <v>210650</v>
      </c>
      <c r="E80" s="65">
        <v>16142</v>
      </c>
      <c r="F80" s="65">
        <v>7085</v>
      </c>
      <c r="G80" s="65">
        <v>1300</v>
      </c>
      <c r="H80" s="65">
        <v>980</v>
      </c>
      <c r="I80" s="65">
        <v>2015</v>
      </c>
      <c r="J80" s="65">
        <v>801</v>
      </c>
      <c r="K80" s="65">
        <v>488</v>
      </c>
      <c r="L80" s="65">
        <v>0</v>
      </c>
      <c r="M80" s="65">
        <v>229590</v>
      </c>
      <c r="N80" s="65">
        <v>141817</v>
      </c>
      <c r="O80" s="65">
        <v>371407</v>
      </c>
      <c r="Q80" s="9"/>
    </row>
    <row r="81" spans="1:17" ht="14.45" customHeight="1" x14ac:dyDescent="0.25">
      <c r="A81" s="58" t="s">
        <v>76</v>
      </c>
      <c r="B81" s="63" t="s">
        <v>11</v>
      </c>
      <c r="C81" s="65">
        <v>469051</v>
      </c>
      <c r="D81" s="65">
        <v>209074</v>
      </c>
      <c r="E81" s="65">
        <v>18042</v>
      </c>
      <c r="F81" s="65">
        <v>6902</v>
      </c>
      <c r="G81" s="65">
        <v>1300</v>
      </c>
      <c r="H81" s="65">
        <v>984</v>
      </c>
      <c r="I81" s="65">
        <v>1985</v>
      </c>
      <c r="J81" s="65">
        <v>769</v>
      </c>
      <c r="K81" s="65">
        <v>484</v>
      </c>
      <c r="L81" s="65">
        <v>0</v>
      </c>
      <c r="M81" s="65">
        <v>229511</v>
      </c>
      <c r="N81" s="65">
        <v>147937</v>
      </c>
      <c r="O81" s="65">
        <v>377448</v>
      </c>
      <c r="Q81" s="9"/>
    </row>
    <row r="82" spans="1:17" ht="14.45" customHeight="1" x14ac:dyDescent="0.25">
      <c r="A82" s="58" t="s">
        <v>76</v>
      </c>
      <c r="B82" s="63" t="s">
        <v>12</v>
      </c>
      <c r="C82" s="65">
        <v>474290</v>
      </c>
      <c r="D82" s="65">
        <v>236048</v>
      </c>
      <c r="E82" s="65">
        <v>22229</v>
      </c>
      <c r="F82" s="65">
        <v>3939</v>
      </c>
      <c r="G82" s="65">
        <v>100</v>
      </c>
      <c r="H82" s="65">
        <v>752</v>
      </c>
      <c r="I82" s="65">
        <v>1557</v>
      </c>
      <c r="J82" s="65">
        <v>787</v>
      </c>
      <c r="K82" s="65">
        <v>1313</v>
      </c>
      <c r="L82" s="65">
        <v>0</v>
      </c>
      <c r="M82" s="65">
        <v>207565</v>
      </c>
      <c r="N82" s="65">
        <v>137784</v>
      </c>
      <c r="O82" s="65">
        <v>345349</v>
      </c>
      <c r="Q82" s="9"/>
    </row>
    <row r="83" spans="1:17" ht="14.45" customHeight="1" x14ac:dyDescent="0.25">
      <c r="A83" s="58" t="s">
        <v>76</v>
      </c>
      <c r="B83" s="63" t="s">
        <v>13</v>
      </c>
      <c r="C83" s="65">
        <v>474290</v>
      </c>
      <c r="D83" s="65">
        <v>236048</v>
      </c>
      <c r="E83" s="65">
        <v>24269</v>
      </c>
      <c r="F83" s="65">
        <v>3302</v>
      </c>
      <c r="G83" s="65">
        <v>75</v>
      </c>
      <c r="H83" s="65">
        <v>587</v>
      </c>
      <c r="I83" s="65">
        <v>1395</v>
      </c>
      <c r="J83" s="65">
        <v>1289</v>
      </c>
      <c r="K83" s="65">
        <v>1654</v>
      </c>
      <c r="L83" s="65">
        <v>0</v>
      </c>
      <c r="M83" s="65">
        <v>205671</v>
      </c>
      <c r="N83" s="65">
        <v>130378</v>
      </c>
      <c r="O83" s="65">
        <v>336049</v>
      </c>
      <c r="Q83" s="9"/>
    </row>
    <row r="84" spans="1:17" ht="14.45" customHeight="1" x14ac:dyDescent="0.25">
      <c r="A84" s="58" t="s">
        <v>76</v>
      </c>
      <c r="B84" s="63" t="s">
        <v>18</v>
      </c>
      <c r="C84" s="65">
        <v>474290</v>
      </c>
      <c r="D84" s="65">
        <v>236048</v>
      </c>
      <c r="E84" s="65">
        <v>24372</v>
      </c>
      <c r="F84" s="65">
        <v>2802</v>
      </c>
      <c r="G84" s="65">
        <v>50</v>
      </c>
      <c r="H84" s="65">
        <v>401</v>
      </c>
      <c r="I84" s="65">
        <v>1217</v>
      </c>
      <c r="J84" s="65">
        <v>1429</v>
      </c>
      <c r="K84" s="65">
        <v>1834</v>
      </c>
      <c r="L84" s="65">
        <v>0</v>
      </c>
      <c r="M84" s="65">
        <v>206137</v>
      </c>
      <c r="N84" s="65">
        <v>118453</v>
      </c>
      <c r="O84" s="65">
        <v>324590</v>
      </c>
      <c r="Q84" s="9"/>
    </row>
    <row r="85" spans="1:17" ht="14.45" customHeight="1" x14ac:dyDescent="0.25">
      <c r="A85" s="58" t="s">
        <v>76</v>
      </c>
      <c r="B85" s="64" t="s">
        <v>19</v>
      </c>
      <c r="C85" s="65">
        <v>474290</v>
      </c>
      <c r="D85" s="65">
        <v>236048</v>
      </c>
      <c r="E85" s="65">
        <v>24631</v>
      </c>
      <c r="F85" s="65">
        <v>2618</v>
      </c>
      <c r="G85" s="65">
        <v>39</v>
      </c>
      <c r="H85" s="65">
        <v>358</v>
      </c>
      <c r="I85" s="65">
        <v>1491</v>
      </c>
      <c r="J85" s="65">
        <v>1274</v>
      </c>
      <c r="K85" s="65">
        <v>1917</v>
      </c>
      <c r="L85" s="65">
        <v>0</v>
      </c>
      <c r="M85" s="65">
        <v>205914</v>
      </c>
      <c r="N85" s="65">
        <v>101302</v>
      </c>
      <c r="O85" s="65">
        <v>307216</v>
      </c>
      <c r="Q85" s="9"/>
    </row>
    <row r="86" spans="1:17" ht="14.45" customHeight="1" x14ac:dyDescent="0.25">
      <c r="A86" s="58" t="s">
        <v>76</v>
      </c>
      <c r="B86" s="58" t="s">
        <v>40</v>
      </c>
      <c r="C86" s="65">
        <v>474290</v>
      </c>
      <c r="D86" s="65">
        <v>236048</v>
      </c>
      <c r="E86" s="65">
        <v>25150</v>
      </c>
      <c r="F86" s="65">
        <v>2362</v>
      </c>
      <c r="G86" s="65">
        <v>36</v>
      </c>
      <c r="H86" s="65">
        <v>312</v>
      </c>
      <c r="I86" s="65">
        <v>1493</v>
      </c>
      <c r="J86" s="65">
        <v>1195</v>
      </c>
      <c r="K86" s="65">
        <v>1859</v>
      </c>
      <c r="L86" s="65">
        <v>0</v>
      </c>
      <c r="M86" s="65">
        <v>205835</v>
      </c>
      <c r="N86" s="65">
        <v>93989</v>
      </c>
      <c r="O86" s="65">
        <v>299824</v>
      </c>
      <c r="Q86" s="9"/>
    </row>
    <row r="87" spans="1:17" ht="14.45" customHeight="1" x14ac:dyDescent="0.25">
      <c r="A87" s="58" t="s">
        <v>76</v>
      </c>
      <c r="B87" s="58" t="s">
        <v>42</v>
      </c>
      <c r="C87" s="65">
        <v>474290</v>
      </c>
      <c r="D87" s="65">
        <v>236048</v>
      </c>
      <c r="E87" s="65">
        <v>24822</v>
      </c>
      <c r="F87" s="65">
        <v>2361</v>
      </c>
      <c r="G87" s="65">
        <v>37</v>
      </c>
      <c r="H87" s="65">
        <v>331</v>
      </c>
      <c r="I87" s="65">
        <v>1493</v>
      </c>
      <c r="J87" s="65">
        <v>1190</v>
      </c>
      <c r="K87" s="65">
        <v>1853</v>
      </c>
      <c r="L87" s="65">
        <v>0</v>
      </c>
      <c r="M87" s="65">
        <v>206155</v>
      </c>
      <c r="N87" s="65">
        <v>88106</v>
      </c>
      <c r="O87" s="65">
        <v>294261</v>
      </c>
      <c r="Q87" s="9"/>
    </row>
    <row r="88" spans="1:17" ht="14.45" customHeight="1" x14ac:dyDescent="0.25">
      <c r="A88" s="58" t="s">
        <v>76</v>
      </c>
      <c r="B88" s="58" t="s">
        <v>43</v>
      </c>
      <c r="C88" s="65">
        <v>474290</v>
      </c>
      <c r="D88" s="65">
        <v>236048</v>
      </c>
      <c r="E88" s="65">
        <v>24826</v>
      </c>
      <c r="F88" s="65">
        <v>2160</v>
      </c>
      <c r="G88" s="65">
        <v>37</v>
      </c>
      <c r="H88" s="65">
        <v>936</v>
      </c>
      <c r="I88" s="65">
        <v>1286</v>
      </c>
      <c r="J88" s="65">
        <v>1108</v>
      </c>
      <c r="K88" s="65">
        <v>1891</v>
      </c>
      <c r="L88" s="65">
        <v>0</v>
      </c>
      <c r="M88" s="65">
        <v>205998</v>
      </c>
      <c r="N88" s="65">
        <v>90938</v>
      </c>
      <c r="O88" s="65">
        <v>296936</v>
      </c>
      <c r="Q88" s="9"/>
    </row>
    <row r="89" spans="1:17" ht="14.45" customHeight="1" x14ac:dyDescent="0.25">
      <c r="A89" s="58" t="s">
        <v>76</v>
      </c>
      <c r="B89" s="58" t="s">
        <v>44</v>
      </c>
      <c r="C89" s="65">
        <v>474290</v>
      </c>
      <c r="D89" s="65">
        <v>236048</v>
      </c>
      <c r="E89" s="65">
        <v>24439</v>
      </c>
      <c r="F89" s="65">
        <v>2181</v>
      </c>
      <c r="G89" s="65">
        <v>37</v>
      </c>
      <c r="H89" s="65">
        <v>465</v>
      </c>
      <c r="I89" s="65">
        <v>1125</v>
      </c>
      <c r="J89" s="65">
        <v>1209</v>
      </c>
      <c r="K89" s="65">
        <v>1669</v>
      </c>
      <c r="L89" s="65">
        <v>0</v>
      </c>
      <c r="M89" s="65">
        <v>207117</v>
      </c>
      <c r="N89" s="65">
        <v>84302</v>
      </c>
      <c r="O89" s="65">
        <v>291419</v>
      </c>
      <c r="Q89" s="9"/>
    </row>
    <row r="90" spans="1:17" ht="14.45" customHeight="1" x14ac:dyDescent="0.25">
      <c r="A90" s="58" t="s">
        <v>76</v>
      </c>
      <c r="B90" s="58" t="s">
        <v>45</v>
      </c>
      <c r="C90" s="65">
        <v>474290</v>
      </c>
      <c r="D90" s="65">
        <v>209913.03154604652</v>
      </c>
      <c r="E90" s="65">
        <v>27644.779683720932</v>
      </c>
      <c r="F90" s="65">
        <v>1835.4764725581394</v>
      </c>
      <c r="G90" s="65">
        <v>36.621826976744188</v>
      </c>
      <c r="H90" s="65">
        <v>561.30614325581394</v>
      </c>
      <c r="I90" s="65">
        <v>1307.3514939534884</v>
      </c>
      <c r="J90" s="65">
        <v>1184.5869023255814</v>
      </c>
      <c r="K90" s="65">
        <v>1890.9260279069767</v>
      </c>
      <c r="L90" s="65">
        <v>0</v>
      </c>
      <c r="M90" s="65">
        <v>229915.91990325582</v>
      </c>
      <c r="N90" s="65">
        <v>97321.810009302324</v>
      </c>
      <c r="O90" s="65">
        <v>327237.72991255816</v>
      </c>
      <c r="Q90" s="9"/>
    </row>
    <row r="91" spans="1:17" ht="14.45" customHeight="1" x14ac:dyDescent="0.25">
      <c r="A91" s="58" t="s">
        <v>76</v>
      </c>
      <c r="B91" s="58" t="s">
        <v>39</v>
      </c>
      <c r="C91" s="65">
        <v>474290</v>
      </c>
      <c r="D91" s="65">
        <v>209913.03154604652</v>
      </c>
      <c r="E91" s="65">
        <v>28725.220993488372</v>
      </c>
      <c r="F91" s="65">
        <v>1772.5313637209301</v>
      </c>
      <c r="G91" s="65">
        <v>37.105012093023255</v>
      </c>
      <c r="H91" s="65">
        <v>487.81883534883718</v>
      </c>
      <c r="I91" s="65">
        <v>1646.7797879069767</v>
      </c>
      <c r="J91" s="65">
        <v>1320.6919144186047</v>
      </c>
      <c r="K91" s="65">
        <v>1921.766124651163</v>
      </c>
      <c r="L91" s="65">
        <v>0</v>
      </c>
      <c r="M91" s="65">
        <v>228465.05442232557</v>
      </c>
      <c r="N91" s="65">
        <v>85857.535077209308</v>
      </c>
      <c r="O91" s="65">
        <v>314322.58949953492</v>
      </c>
      <c r="Q91" s="9"/>
    </row>
    <row r="92" spans="1:17" ht="14.45" customHeight="1" x14ac:dyDescent="0.25">
      <c r="A92" s="58" t="s">
        <v>76</v>
      </c>
      <c r="B92" s="58" t="s">
        <v>84</v>
      </c>
      <c r="C92" s="65">
        <v>474290</v>
      </c>
      <c r="D92" s="65">
        <v>209913.03154604652</v>
      </c>
      <c r="E92" s="65">
        <v>31142.613715348838</v>
      </c>
      <c r="F92" s="65">
        <v>1666.6864967441861</v>
      </c>
      <c r="G92" s="65">
        <v>30.966370232558141</v>
      </c>
      <c r="H92" s="65">
        <v>414.78108279069772</v>
      </c>
      <c r="I92" s="65">
        <v>1224.796926511628</v>
      </c>
      <c r="J92" s="65">
        <v>1344.5237655813953</v>
      </c>
      <c r="K92" s="65">
        <v>2073.4339497674418</v>
      </c>
      <c r="L92" s="65">
        <v>0</v>
      </c>
      <c r="M92" s="65">
        <v>226479.16614697676</v>
      </c>
      <c r="N92" s="65">
        <v>89168.493097674422</v>
      </c>
      <c r="O92" s="65">
        <v>315647.65924465115</v>
      </c>
      <c r="Q92" s="9"/>
    </row>
    <row r="93" spans="1:17" ht="14.45" customHeight="1" x14ac:dyDescent="0.25">
      <c r="A93" s="58" t="s">
        <v>76</v>
      </c>
      <c r="B93" s="58" t="s">
        <v>46</v>
      </c>
      <c r="C93" s="65">
        <v>474290</v>
      </c>
      <c r="D93" s="65">
        <v>209913.03154604652</v>
      </c>
      <c r="E93" s="65">
        <v>27817.98688</v>
      </c>
      <c r="F93" s="65">
        <v>1743.2911851162792</v>
      </c>
      <c r="G93" s="65">
        <v>28.966370232558141</v>
      </c>
      <c r="H93" s="65">
        <v>353.2560223255814</v>
      </c>
      <c r="I93" s="65">
        <v>1331.6665302325582</v>
      </c>
      <c r="J93" s="65">
        <v>1466.1284539534884</v>
      </c>
      <c r="K93" s="65">
        <v>2633.0008855813953</v>
      </c>
      <c r="L93" s="65">
        <v>0</v>
      </c>
      <c r="M93" s="65">
        <v>229002.67212651164</v>
      </c>
      <c r="N93" s="65">
        <v>80746.550102325578</v>
      </c>
      <c r="O93" s="65">
        <v>309749.2222288372</v>
      </c>
      <c r="Q93" s="9"/>
    </row>
    <row r="94" spans="1:17" ht="14.45" customHeight="1" x14ac:dyDescent="0.25">
      <c r="A94" s="58" t="s">
        <v>76</v>
      </c>
      <c r="B94" s="58" t="s">
        <v>47</v>
      </c>
      <c r="C94" s="65">
        <v>474290</v>
      </c>
      <c r="D94" s="65">
        <v>209913.03154604652</v>
      </c>
      <c r="E94" s="65">
        <v>30738.88687627907</v>
      </c>
      <c r="F94" s="65">
        <v>1357.0145488372093</v>
      </c>
      <c r="G94" s="65">
        <v>23.966370232558141</v>
      </c>
      <c r="H94" s="65">
        <v>313.29377488372097</v>
      </c>
      <c r="I94" s="65">
        <v>1041.9987051162791</v>
      </c>
      <c r="J94" s="65">
        <v>1228.0865786046511</v>
      </c>
      <c r="K94" s="65">
        <v>2275.9713786046514</v>
      </c>
      <c r="L94" s="65">
        <v>0</v>
      </c>
      <c r="M94" s="65">
        <v>227397.75022139534</v>
      </c>
      <c r="N94" s="65">
        <v>91097.757908837215</v>
      </c>
      <c r="O94" s="65">
        <v>318495.50813023257</v>
      </c>
      <c r="Q94" s="9"/>
    </row>
    <row r="95" spans="1:17" ht="14.45" customHeight="1" x14ac:dyDescent="0.25">
      <c r="A95" s="58" t="s">
        <v>76</v>
      </c>
      <c r="B95" s="58" t="s">
        <v>48</v>
      </c>
      <c r="C95" s="65">
        <v>474290</v>
      </c>
      <c r="D95" s="65">
        <v>209913.03154604652</v>
      </c>
      <c r="E95" s="65">
        <v>30832.596576744188</v>
      </c>
      <c r="F95" s="65">
        <v>1364.0818083720931</v>
      </c>
      <c r="G95" s="65">
        <v>22.966370232558141</v>
      </c>
      <c r="H95" s="65">
        <v>317.43241674418607</v>
      </c>
      <c r="I95" s="65">
        <v>1042.1037172093024</v>
      </c>
      <c r="J95" s="65">
        <v>1321.0865786046511</v>
      </c>
      <c r="K95" s="65">
        <v>2301.870489302326</v>
      </c>
      <c r="L95" s="65">
        <v>0</v>
      </c>
      <c r="M95" s="65">
        <v>227174.83049674419</v>
      </c>
      <c r="N95" s="65">
        <v>100356.49217488372</v>
      </c>
      <c r="O95" s="65">
        <v>327531.32267162792</v>
      </c>
      <c r="Q95" s="9"/>
    </row>
    <row r="96" spans="1:17" ht="14.45" customHeight="1" x14ac:dyDescent="0.25">
      <c r="A96" s="58" t="s">
        <v>76</v>
      </c>
      <c r="B96" s="58" t="s">
        <v>49</v>
      </c>
      <c r="C96" s="65">
        <v>474290</v>
      </c>
      <c r="D96" s="65">
        <v>209913.03154604652</v>
      </c>
      <c r="E96" s="65">
        <v>30804.418887441861</v>
      </c>
      <c r="F96" s="65">
        <v>1255.3508465116279</v>
      </c>
      <c r="G96" s="65">
        <v>21.966370232558141</v>
      </c>
      <c r="H96" s="65">
        <v>303.18876279069769</v>
      </c>
      <c r="I96" s="65">
        <v>976.16685395348838</v>
      </c>
      <c r="J96" s="65">
        <v>1209.8051720930232</v>
      </c>
      <c r="K96" s="65">
        <v>2445.2987832558138</v>
      </c>
      <c r="L96" s="65">
        <v>0</v>
      </c>
      <c r="M96" s="65">
        <v>227360.77277767443</v>
      </c>
      <c r="N96" s="65">
        <v>105171.12555162791</v>
      </c>
      <c r="O96" s="65">
        <v>332531.89832930232</v>
      </c>
      <c r="Q96" s="9"/>
    </row>
    <row r="97" spans="1:17" ht="14.45" customHeight="1" x14ac:dyDescent="0.25">
      <c r="A97" s="58" t="s">
        <v>76</v>
      </c>
      <c r="B97" s="58" t="s">
        <v>67</v>
      </c>
      <c r="C97" s="65">
        <v>474290</v>
      </c>
      <c r="D97" s="65">
        <v>209913.03154604652</v>
      </c>
      <c r="E97" s="65">
        <v>32895.995601860464</v>
      </c>
      <c r="F97" s="65">
        <v>1171.2375888372094</v>
      </c>
      <c r="G97" s="65">
        <v>21.966370232558141</v>
      </c>
      <c r="H97" s="65">
        <v>278.94510883720932</v>
      </c>
      <c r="I97" s="65">
        <v>923.53678139534884</v>
      </c>
      <c r="J97" s="65">
        <v>915.08722604651166</v>
      </c>
      <c r="K97" s="65">
        <v>2112.8965209302323</v>
      </c>
      <c r="L97" s="65">
        <v>0</v>
      </c>
      <c r="M97" s="65">
        <v>226057.30325581395</v>
      </c>
      <c r="N97" s="65">
        <v>102503.01818790697</v>
      </c>
      <c r="O97" s="65">
        <v>328560.32144372095</v>
      </c>
      <c r="Q97" s="9"/>
    </row>
    <row r="98" spans="1:17" ht="14.45" customHeight="1" x14ac:dyDescent="0.25">
      <c r="A98" s="58" t="s">
        <v>76</v>
      </c>
      <c r="B98" s="58" t="s">
        <v>50</v>
      </c>
      <c r="C98" s="65">
        <v>474290</v>
      </c>
      <c r="D98" s="65">
        <v>209913.03154604652</v>
      </c>
      <c r="E98" s="65">
        <v>33013.386143255819</v>
      </c>
      <c r="F98" s="65">
        <v>1018.8848</v>
      </c>
      <c r="G98" s="65">
        <v>22.794098604651161</v>
      </c>
      <c r="H98" s="65">
        <v>285.1173804651163</v>
      </c>
      <c r="I98" s="65">
        <v>827.23411348837203</v>
      </c>
      <c r="J98" s="65">
        <v>1058.0783330232557</v>
      </c>
      <c r="K98" s="65">
        <v>2390.7654772093024</v>
      </c>
      <c r="L98" s="65">
        <v>0</v>
      </c>
      <c r="M98" s="65">
        <v>225760.70810790698</v>
      </c>
      <c r="N98" s="65">
        <v>98093.806221395353</v>
      </c>
      <c r="O98" s="65">
        <v>323854.51432930236</v>
      </c>
      <c r="Q98" s="9"/>
    </row>
    <row r="99" spans="1:17" ht="14.45" customHeight="1" x14ac:dyDescent="0.25">
      <c r="A99" s="58" t="s">
        <v>76</v>
      </c>
      <c r="B99" s="58" t="s">
        <v>51</v>
      </c>
      <c r="C99" s="65">
        <v>474290</v>
      </c>
      <c r="D99" s="65">
        <v>209913.03154604652</v>
      </c>
      <c r="E99" s="65">
        <v>32974.596167441865</v>
      </c>
      <c r="F99" s="65">
        <v>1107.0611944186048</v>
      </c>
      <c r="G99" s="65">
        <v>22.966370232558141</v>
      </c>
      <c r="H99" s="65">
        <v>261.94510883720932</v>
      </c>
      <c r="I99" s="65">
        <v>963.09959441860474</v>
      </c>
      <c r="J99" s="65">
        <v>1123.6665302325582</v>
      </c>
      <c r="K99" s="65">
        <v>2378.303553488372</v>
      </c>
      <c r="L99" s="65">
        <v>0</v>
      </c>
      <c r="M99" s="65">
        <v>225545.32993488375</v>
      </c>
      <c r="N99" s="65">
        <v>99057.734191627911</v>
      </c>
      <c r="O99" s="65">
        <v>324603.06412651163</v>
      </c>
      <c r="Q99" s="9"/>
    </row>
    <row r="100" spans="1:17" ht="14.45" customHeight="1" x14ac:dyDescent="0.25">
      <c r="A100" s="58" t="s">
        <v>76</v>
      </c>
      <c r="B100" s="58" t="s">
        <v>52</v>
      </c>
      <c r="C100" s="65">
        <v>474290</v>
      </c>
      <c r="D100" s="65">
        <v>209913.03154604652</v>
      </c>
      <c r="E100" s="65">
        <v>32935.806191627911</v>
      </c>
      <c r="F100" s="65">
        <v>1000.9438139534884</v>
      </c>
      <c r="G100" s="65">
        <v>20.621826976744188</v>
      </c>
      <c r="H100" s="65">
        <v>411.27251348837211</v>
      </c>
      <c r="I100" s="65">
        <v>463.20872930232559</v>
      </c>
      <c r="J100" s="65">
        <v>1278.9980576744188</v>
      </c>
      <c r="K100" s="65">
        <v>3084.037343255814</v>
      </c>
      <c r="L100" s="65">
        <v>0</v>
      </c>
      <c r="M100" s="65">
        <v>225182.07997767441</v>
      </c>
      <c r="N100" s="65">
        <v>92368.318779534879</v>
      </c>
      <c r="O100" s="65">
        <v>317550.3987572093</v>
      </c>
      <c r="Q100" s="9"/>
    </row>
    <row r="101" spans="1:17" ht="14.45" customHeight="1" x14ac:dyDescent="0.25">
      <c r="A101" s="58" t="s">
        <v>76</v>
      </c>
      <c r="B101" s="58" t="s">
        <v>53</v>
      </c>
      <c r="C101" s="65">
        <v>474290</v>
      </c>
      <c r="D101" s="65">
        <v>209913.03154604652</v>
      </c>
      <c r="E101" s="65">
        <v>36039.918221395346</v>
      </c>
      <c r="F101" s="65">
        <v>661.45238325581397</v>
      </c>
      <c r="G101" s="65">
        <v>19.310913488372094</v>
      </c>
      <c r="H101" s="65">
        <v>260.94923162790701</v>
      </c>
      <c r="I101" s="65">
        <v>897.31374139534887</v>
      </c>
      <c r="J101" s="65">
        <v>1206.960305116279</v>
      </c>
      <c r="K101" s="65">
        <v>2696.6893246511627</v>
      </c>
      <c r="L101" s="65">
        <v>0</v>
      </c>
      <c r="M101" s="65">
        <v>222594.37433302327</v>
      </c>
      <c r="N101" s="65">
        <v>95329.869767441865</v>
      </c>
      <c r="O101" s="65">
        <v>317924.24410046509</v>
      </c>
      <c r="Q101" s="9"/>
    </row>
    <row r="102" spans="1:17" ht="14.45" customHeight="1" x14ac:dyDescent="0.25">
      <c r="A102" s="58" t="s">
        <v>76</v>
      </c>
      <c r="B102" s="58" t="s">
        <v>54</v>
      </c>
      <c r="C102" s="65">
        <v>474290</v>
      </c>
      <c r="D102" s="65">
        <v>209913.03154604652</v>
      </c>
      <c r="E102" s="65">
        <v>33114.458001860468</v>
      </c>
      <c r="F102" s="65">
        <v>772.58277953488368</v>
      </c>
      <c r="G102" s="65">
        <v>11.827728372093024</v>
      </c>
      <c r="H102" s="65">
        <v>225.94510883720932</v>
      </c>
      <c r="I102" s="65">
        <v>722.50727441860465</v>
      </c>
      <c r="J102" s="65">
        <v>1142.0405804651164</v>
      </c>
      <c r="K102" s="65">
        <v>2794.6509246511628</v>
      </c>
      <c r="L102" s="65">
        <v>0</v>
      </c>
      <c r="M102" s="65">
        <v>225592.95605581396</v>
      </c>
      <c r="N102" s="65">
        <v>90967.722574883723</v>
      </c>
      <c r="O102" s="65">
        <v>316560.67863069766</v>
      </c>
      <c r="Q102" s="9"/>
    </row>
    <row r="103" spans="1:17" ht="14.45" customHeight="1" x14ac:dyDescent="0.25">
      <c r="A103" s="58" t="s">
        <v>76</v>
      </c>
      <c r="B103" s="58" t="s">
        <v>55</v>
      </c>
      <c r="C103" s="65">
        <v>474290</v>
      </c>
      <c r="D103" s="65">
        <v>209913.03154604652</v>
      </c>
      <c r="E103" s="65">
        <v>32717.991307906977</v>
      </c>
      <c r="F103" s="65">
        <v>645.61228651162787</v>
      </c>
      <c r="G103" s="65">
        <v>10.827728372093024</v>
      </c>
      <c r="H103" s="65">
        <v>195.18464</v>
      </c>
      <c r="I103" s="65">
        <v>784.69668465116274</v>
      </c>
      <c r="J103" s="65">
        <v>1354.1037172093024</v>
      </c>
      <c r="K103" s="65">
        <v>3219.893931162791</v>
      </c>
      <c r="L103" s="65">
        <v>0</v>
      </c>
      <c r="M103" s="65">
        <v>225448.65815813956</v>
      </c>
      <c r="N103" s="65">
        <v>97672.082961860462</v>
      </c>
      <c r="O103" s="65">
        <v>323120.74112000002</v>
      </c>
      <c r="Q103" s="9"/>
    </row>
    <row r="104" spans="1:17" ht="14.45" customHeight="1" x14ac:dyDescent="0.25">
      <c r="A104" s="58" t="s">
        <v>76</v>
      </c>
      <c r="B104" s="58" t="s">
        <v>56</v>
      </c>
      <c r="C104" s="65">
        <v>474290</v>
      </c>
      <c r="D104" s="65">
        <v>209913.03154604652</v>
      </c>
      <c r="E104" s="65">
        <v>33261.44304372093</v>
      </c>
      <c r="F104" s="65">
        <v>703.58690232558138</v>
      </c>
      <c r="G104" s="65">
        <v>12.827728372093024</v>
      </c>
      <c r="H104" s="65">
        <v>188.66782511627906</v>
      </c>
      <c r="I104" s="65">
        <v>788.0412279069767</v>
      </c>
      <c r="J104" s="65">
        <v>1109.1291013953489</v>
      </c>
      <c r="K104" s="65">
        <v>3526.5741246511629</v>
      </c>
      <c r="L104" s="65">
        <v>0</v>
      </c>
      <c r="M104" s="65">
        <v>224786.69850046514</v>
      </c>
      <c r="N104" s="65">
        <v>94537.824282790694</v>
      </c>
      <c r="O104" s="65">
        <v>319324.52278325579</v>
      </c>
      <c r="Q104" s="9"/>
    </row>
    <row r="105" spans="1:17" ht="14.45" customHeight="1" x14ac:dyDescent="0.25">
      <c r="A105" s="58" t="s">
        <v>76</v>
      </c>
      <c r="B105" s="58" t="s">
        <v>57</v>
      </c>
      <c r="C105" s="65">
        <v>474290</v>
      </c>
      <c r="D105" s="65">
        <v>209913.03154604652</v>
      </c>
      <c r="E105" s="65">
        <v>33341.833585116277</v>
      </c>
      <c r="F105" s="65">
        <v>632.09547162790705</v>
      </c>
      <c r="G105" s="65">
        <v>16.277283720930235</v>
      </c>
      <c r="H105" s="65">
        <v>307.21826976744188</v>
      </c>
      <c r="I105" s="65">
        <v>811.75157581395354</v>
      </c>
      <c r="J105" s="65">
        <v>1222.7008074418604</v>
      </c>
      <c r="K105" s="65">
        <v>5726.3725841860469</v>
      </c>
      <c r="L105" s="65">
        <v>0</v>
      </c>
      <c r="M105" s="65">
        <v>222318.71887627908</v>
      </c>
      <c r="N105" s="65">
        <v>80693.882411162791</v>
      </c>
      <c r="O105" s="65">
        <v>303012.60128744185</v>
      </c>
      <c r="Q105" s="9"/>
    </row>
    <row r="106" spans="1:17" ht="14.45" customHeight="1" x14ac:dyDescent="0.25">
      <c r="A106" s="58" t="s">
        <v>76</v>
      </c>
      <c r="B106" s="58" t="s">
        <v>58</v>
      </c>
      <c r="C106" s="65">
        <v>474290</v>
      </c>
      <c r="D106" s="65">
        <v>209913.03154604652</v>
      </c>
      <c r="E106" s="65">
        <v>34109.337384186045</v>
      </c>
      <c r="F106" s="65">
        <v>625.16685395348838</v>
      </c>
      <c r="G106" s="65">
        <v>3</v>
      </c>
      <c r="H106" s="65">
        <v>177.49555348837208</v>
      </c>
      <c r="I106" s="65">
        <v>931.41940093023254</v>
      </c>
      <c r="J106" s="65">
        <v>1336.3768781395349</v>
      </c>
      <c r="K106" s="65">
        <v>6319.9525358139535</v>
      </c>
      <c r="L106" s="65">
        <v>0</v>
      </c>
      <c r="M106" s="65">
        <v>220874.21984744188</v>
      </c>
      <c r="N106" s="65">
        <v>84674.94949953488</v>
      </c>
      <c r="O106" s="65">
        <v>305549.16934697673</v>
      </c>
      <c r="Q106" s="9"/>
    </row>
    <row r="107" spans="1:17" ht="14.45" customHeight="1" x14ac:dyDescent="0.25">
      <c r="A107" s="58" t="s">
        <v>76</v>
      </c>
      <c r="B107" s="58" t="s">
        <v>59</v>
      </c>
      <c r="C107" s="65">
        <v>474290</v>
      </c>
      <c r="D107" s="65">
        <v>209913.03154604652</v>
      </c>
      <c r="E107" s="65">
        <v>35076.320245581395</v>
      </c>
      <c r="F107" s="65">
        <v>598.85181767441861</v>
      </c>
      <c r="G107" s="65">
        <v>3</v>
      </c>
      <c r="H107" s="65">
        <v>128.73508465116279</v>
      </c>
      <c r="I107" s="65">
        <v>888.75505116279078</v>
      </c>
      <c r="J107" s="65">
        <v>2138.7166511627906</v>
      </c>
      <c r="K107" s="65">
        <v>6492.2580316279073</v>
      </c>
      <c r="L107" s="65">
        <v>0</v>
      </c>
      <c r="M107" s="65">
        <v>219050.33157209301</v>
      </c>
      <c r="N107" s="65">
        <v>88693.401064186051</v>
      </c>
      <c r="O107" s="65">
        <v>307743.73263627908</v>
      </c>
      <c r="Q107" s="9"/>
    </row>
    <row r="108" spans="1:17" ht="14.45" customHeight="1" x14ac:dyDescent="0.25">
      <c r="A108" s="58" t="s">
        <v>76</v>
      </c>
      <c r="B108" s="58" t="s">
        <v>60</v>
      </c>
      <c r="C108" s="65">
        <v>474290</v>
      </c>
      <c r="D108" s="65">
        <v>209913.03154604652</v>
      </c>
      <c r="E108" s="65">
        <v>36062.895426976742</v>
      </c>
      <c r="F108" s="65">
        <v>592.54502697674423</v>
      </c>
      <c r="G108" s="65">
        <v>2</v>
      </c>
      <c r="H108" s="65">
        <v>127.63007255813955</v>
      </c>
      <c r="I108" s="65">
        <v>810.41875348837209</v>
      </c>
      <c r="J108" s="65">
        <v>1115.3172167441862</v>
      </c>
      <c r="K108" s="65">
        <v>7623.3493804651171</v>
      </c>
      <c r="L108" s="65">
        <v>0</v>
      </c>
      <c r="M108" s="65">
        <v>218042.81257674418</v>
      </c>
      <c r="N108" s="65">
        <v>82777.404130232564</v>
      </c>
      <c r="O108" s="65">
        <v>300820.21670697676</v>
      </c>
      <c r="Q108" s="9"/>
    </row>
    <row r="109" spans="1:17" ht="14.45" customHeight="1" x14ac:dyDescent="0.25">
      <c r="A109" s="58" t="s">
        <v>76</v>
      </c>
      <c r="B109" s="58" t="s">
        <v>61</v>
      </c>
      <c r="C109" s="65">
        <v>474290</v>
      </c>
      <c r="D109" s="65">
        <v>209913.03154604652</v>
      </c>
      <c r="E109" s="65">
        <v>36158.555006511626</v>
      </c>
      <c r="F109" s="65">
        <v>604.54502697674423</v>
      </c>
      <c r="G109" s="65">
        <v>14</v>
      </c>
      <c r="H109" s="65">
        <v>143.25189953488373</v>
      </c>
      <c r="I109" s="65">
        <v>1416.3851237209303</v>
      </c>
      <c r="J109" s="65">
        <v>1290.9514120930235</v>
      </c>
      <c r="K109" s="65">
        <v>7840.7069395348844</v>
      </c>
      <c r="L109" s="65">
        <v>0</v>
      </c>
      <c r="M109" s="65">
        <v>216908.5730455814</v>
      </c>
      <c r="N109" s="65">
        <v>73644.24834976744</v>
      </c>
      <c r="O109" s="65">
        <v>290552.82139534887</v>
      </c>
      <c r="Q109" s="9"/>
    </row>
    <row r="110" spans="1:17" ht="14.45" customHeight="1" x14ac:dyDescent="0.25">
      <c r="A110" s="58" t="s">
        <v>76</v>
      </c>
      <c r="B110" s="58" t="s">
        <v>62</v>
      </c>
      <c r="C110" s="65">
        <v>474290</v>
      </c>
      <c r="D110" s="65">
        <v>209913.03154604652</v>
      </c>
      <c r="E110" s="65">
        <v>36323.567374883722</v>
      </c>
      <c r="F110" s="65">
        <v>640.61228651162787</v>
      </c>
      <c r="G110" s="65">
        <v>14</v>
      </c>
      <c r="H110" s="65">
        <v>250.73920744186046</v>
      </c>
      <c r="I110" s="65">
        <v>1587.2397693023256</v>
      </c>
      <c r="J110" s="65">
        <v>2013.3777637209303</v>
      </c>
      <c r="K110" s="65">
        <v>7154.7494623255816</v>
      </c>
      <c r="L110" s="65">
        <v>143.65545674418604</v>
      </c>
      <c r="M110" s="65">
        <v>216249.02713302325</v>
      </c>
      <c r="N110" s="65">
        <v>66665.188688372087</v>
      </c>
      <c r="O110" s="65">
        <v>282914.21582139534</v>
      </c>
      <c r="Q110" s="9"/>
    </row>
    <row r="111" spans="1:17" ht="14.45" customHeight="1" x14ac:dyDescent="0.25">
      <c r="A111" s="58" t="s">
        <v>76</v>
      </c>
      <c r="B111" s="58" t="s">
        <v>63</v>
      </c>
      <c r="C111" s="65">
        <v>474290</v>
      </c>
      <c r="D111" s="65">
        <v>209913.03154604652</v>
      </c>
      <c r="E111" s="65">
        <v>40651.341745116282</v>
      </c>
      <c r="F111" s="65">
        <v>598.64179348837206</v>
      </c>
      <c r="G111" s="65">
        <v>13.827728372093024</v>
      </c>
      <c r="H111" s="65">
        <v>243.08375069767442</v>
      </c>
      <c r="I111" s="65">
        <v>1562.6433265116279</v>
      </c>
      <c r="J111" s="65">
        <v>2066.9783293023256</v>
      </c>
      <c r="K111" s="65">
        <v>6830.6457451162787</v>
      </c>
      <c r="L111" s="65">
        <v>0</v>
      </c>
      <c r="M111" s="65">
        <v>212409.80603534885</v>
      </c>
      <c r="N111" s="65">
        <v>74518.533707906987</v>
      </c>
      <c r="O111" s="65">
        <v>286928.33974325581</v>
      </c>
      <c r="Q111" s="9"/>
    </row>
    <row r="112" spans="1:17" ht="14.45" customHeight="1" x14ac:dyDescent="0.25">
      <c r="A112" s="58" t="s">
        <v>76</v>
      </c>
      <c r="B112" s="58" t="s">
        <v>64</v>
      </c>
      <c r="C112" s="65">
        <v>468365.29936372093</v>
      </c>
      <c r="D112" s="65">
        <v>209913.03154604652</v>
      </c>
      <c r="E112" s="65">
        <v>34507.228249302323</v>
      </c>
      <c r="F112" s="65">
        <v>538.70493023255813</v>
      </c>
      <c r="G112" s="65">
        <v>11.827728372093024</v>
      </c>
      <c r="H112" s="65">
        <v>207.1173804651163</v>
      </c>
      <c r="I112" s="65">
        <v>1806.949469767442</v>
      </c>
      <c r="J112" s="65">
        <v>2223.3771162790699</v>
      </c>
      <c r="K112" s="65">
        <v>6762.7507572093018</v>
      </c>
      <c r="L112" s="65">
        <v>11443.051482790697</v>
      </c>
      <c r="M112" s="65">
        <v>200951.26070325583</v>
      </c>
      <c r="N112" s="65">
        <v>83784.514455813958</v>
      </c>
      <c r="O112" s="65">
        <v>284735.7751590698</v>
      </c>
      <c r="Q112" s="9"/>
    </row>
    <row r="113" spans="1:17" ht="14.45" customHeight="1" x14ac:dyDescent="0.25">
      <c r="A113" s="58" t="s">
        <v>76</v>
      </c>
      <c r="B113" s="58" t="s">
        <v>65</v>
      </c>
      <c r="C113" s="65">
        <v>468365.29936372093</v>
      </c>
      <c r="D113" s="65">
        <v>209913.03154604652</v>
      </c>
      <c r="E113" s="65">
        <v>34254.068346046508</v>
      </c>
      <c r="F113" s="65">
        <v>507.84769488372092</v>
      </c>
      <c r="G113" s="65">
        <v>0</v>
      </c>
      <c r="H113" s="65">
        <v>172.2560223255814</v>
      </c>
      <c r="I113" s="65">
        <v>3349.8694325581396</v>
      </c>
      <c r="J113" s="65">
        <v>4603.5695925581404</v>
      </c>
      <c r="K113" s="65">
        <v>7924.3189879069769</v>
      </c>
      <c r="L113" s="65">
        <v>10238.865957209302</v>
      </c>
      <c r="M113" s="65">
        <v>197401.47178418605</v>
      </c>
      <c r="N113" s="65">
        <v>77457.462563720939</v>
      </c>
      <c r="O113" s="65">
        <v>274858.93434790696</v>
      </c>
      <c r="Q113" s="9"/>
    </row>
    <row r="114" spans="1:17" ht="14.45" customHeight="1" x14ac:dyDescent="0.25">
      <c r="A114" s="58" t="s">
        <v>76</v>
      </c>
      <c r="B114" s="58" t="s">
        <v>66</v>
      </c>
      <c r="C114" s="65">
        <v>468365.29936372093</v>
      </c>
      <c r="D114" s="65">
        <v>209913.03154604652</v>
      </c>
      <c r="E114" s="65">
        <v>35921.845953488373</v>
      </c>
      <c r="F114" s="65">
        <v>543.36450976744186</v>
      </c>
      <c r="G114" s="65">
        <v>0</v>
      </c>
      <c r="H114" s="65">
        <v>212.67194790697675</v>
      </c>
      <c r="I114" s="65">
        <v>3367.517291162791</v>
      </c>
      <c r="J114" s="65">
        <v>4671.818016744186</v>
      </c>
      <c r="K114" s="65">
        <v>7170.5715348837211</v>
      </c>
      <c r="L114" s="65">
        <v>10208.865957209302</v>
      </c>
      <c r="M114" s="65">
        <v>196355.61260651163</v>
      </c>
      <c r="N114" s="65">
        <v>62868.971066046513</v>
      </c>
      <c r="O114" s="65">
        <v>259224.58367255813</v>
      </c>
      <c r="Q114" s="9"/>
    </row>
    <row r="115" spans="1:17" ht="14.45" customHeight="1" x14ac:dyDescent="0.25">
      <c r="A115" s="58" t="s">
        <v>76</v>
      </c>
      <c r="B115" s="58" t="s">
        <v>68</v>
      </c>
      <c r="C115" s="65">
        <v>468365.29936372093</v>
      </c>
      <c r="D115" s="65">
        <v>209913.03154604652</v>
      </c>
      <c r="E115" s="65">
        <v>37059.572145116283</v>
      </c>
      <c r="F115" s="65">
        <v>415.6506865116279</v>
      </c>
      <c r="G115" s="65">
        <v>0</v>
      </c>
      <c r="H115" s="65">
        <v>185.98286139534883</v>
      </c>
      <c r="I115" s="65">
        <v>3073.317454883721</v>
      </c>
      <c r="J115" s="65">
        <v>4610.2929562790705</v>
      </c>
      <c r="K115" s="65">
        <v>5966.1892390697676</v>
      </c>
      <c r="L115" s="65">
        <v>10202.525536744186</v>
      </c>
      <c r="M115" s="65">
        <v>196938.7369376744</v>
      </c>
      <c r="N115" s="65">
        <v>53919.348286511631</v>
      </c>
      <c r="O115" s="65">
        <v>250858.08522418607</v>
      </c>
      <c r="Q115" s="9"/>
    </row>
    <row r="116" spans="1:17" ht="14.45" customHeight="1" x14ac:dyDescent="0.25">
      <c r="A116" s="58" t="s">
        <v>76</v>
      </c>
      <c r="B116" s="58" t="s">
        <v>69</v>
      </c>
      <c r="C116" s="65">
        <v>468365.29936372093</v>
      </c>
      <c r="D116" s="65">
        <v>209913.03154604652</v>
      </c>
      <c r="E116" s="65">
        <v>38410.741179534889</v>
      </c>
      <c r="F116" s="65">
        <v>383.10024186046513</v>
      </c>
      <c r="G116" s="65">
        <v>0</v>
      </c>
      <c r="H116" s="65">
        <v>188.26014511627909</v>
      </c>
      <c r="I116" s="65">
        <v>3359.6531051162792</v>
      </c>
      <c r="J116" s="65">
        <v>2724.2679813953491</v>
      </c>
      <c r="K116" s="65">
        <v>8382.4921451162791</v>
      </c>
      <c r="L116" s="65">
        <v>11053.525536744186</v>
      </c>
      <c r="M116" s="65">
        <v>193950.22748279071</v>
      </c>
      <c r="N116" s="65">
        <v>53249.940435348835</v>
      </c>
      <c r="O116" s="65">
        <v>247200.16791813954</v>
      </c>
      <c r="Q116" s="9"/>
    </row>
    <row r="117" spans="1:17" ht="14.45" customHeight="1" x14ac:dyDescent="0.25">
      <c r="A117" s="58" t="s">
        <v>76</v>
      </c>
      <c r="B117" s="58" t="s">
        <v>70</v>
      </c>
      <c r="C117" s="65">
        <v>468365.29936372093</v>
      </c>
      <c r="D117" s="65">
        <v>209913.03154604652</v>
      </c>
      <c r="E117" s="65">
        <v>38741.463895813955</v>
      </c>
      <c r="F117" s="65">
        <v>413.10024186046513</v>
      </c>
      <c r="G117" s="65">
        <v>0</v>
      </c>
      <c r="H117" s="65">
        <v>169.42829395348838</v>
      </c>
      <c r="I117" s="65">
        <v>2793.0462362790699</v>
      </c>
      <c r="J117" s="65">
        <v>3886.546798139535</v>
      </c>
      <c r="K117" s="65">
        <v>7997.1860018604657</v>
      </c>
      <c r="L117" s="65">
        <v>10767.491906976744</v>
      </c>
      <c r="M117" s="65">
        <v>193684.0044427907</v>
      </c>
      <c r="N117" s="65">
        <v>51643.046094883721</v>
      </c>
      <c r="O117" s="65">
        <v>245327.05053767443</v>
      </c>
      <c r="Q117" s="9"/>
    </row>
    <row r="118" spans="1:17" ht="14.45" customHeight="1" x14ac:dyDescent="0.25">
      <c r="A118" s="58" t="s">
        <v>76</v>
      </c>
      <c r="B118" s="58" t="s">
        <v>71</v>
      </c>
      <c r="C118" s="65">
        <v>468365.29936372093</v>
      </c>
      <c r="D118" s="65">
        <v>209913.03154604652</v>
      </c>
      <c r="E118" s="65">
        <v>40211.274485581394</v>
      </c>
      <c r="F118" s="65">
        <v>358.57518139534886</v>
      </c>
      <c r="G118" s="65">
        <v>2</v>
      </c>
      <c r="H118" s="65">
        <v>168.29377488372094</v>
      </c>
      <c r="I118" s="65">
        <v>3505.8130083720935</v>
      </c>
      <c r="J118" s="65">
        <v>3951.9551255813954</v>
      </c>
      <c r="K118" s="65">
        <v>8027.8201972093029</v>
      </c>
      <c r="L118" s="65">
        <v>10342.769190697674</v>
      </c>
      <c r="M118" s="65">
        <v>191883.76685395348</v>
      </c>
      <c r="N118" s="65">
        <v>50206.2025227907</v>
      </c>
      <c r="O118" s="65">
        <v>242089.96937674418</v>
      </c>
      <c r="Q118" s="9"/>
    </row>
    <row r="119" spans="1:17" ht="14.45" customHeight="1" x14ac:dyDescent="0.25">
      <c r="A119" s="58" t="s">
        <v>76</v>
      </c>
      <c r="B119" s="58" t="s">
        <v>72</v>
      </c>
      <c r="C119" s="65">
        <v>468365.29936372093</v>
      </c>
      <c r="D119" s="65">
        <v>209913.03154604652</v>
      </c>
      <c r="E119" s="65">
        <v>40081.947728372092</v>
      </c>
      <c r="F119" s="65">
        <v>360.99110697674416</v>
      </c>
      <c r="G119" s="65">
        <v>0</v>
      </c>
      <c r="H119" s="65">
        <v>199.46604651162789</v>
      </c>
      <c r="I119" s="65">
        <v>3519.6674158139535</v>
      </c>
      <c r="J119" s="65">
        <v>4157.7533469767441</v>
      </c>
      <c r="K119" s="65">
        <v>8060.5127590697675</v>
      </c>
      <c r="L119" s="65">
        <v>10769.458277209302</v>
      </c>
      <c r="M119" s="65">
        <v>191302.47113674419</v>
      </c>
      <c r="N119" s="65">
        <v>47001.774400000002</v>
      </c>
      <c r="O119" s="65">
        <v>238304.24553674419</v>
      </c>
      <c r="Q119" s="9"/>
    </row>
    <row r="120" spans="1:17" ht="14.45" customHeight="1" x14ac:dyDescent="0.25">
      <c r="A120" s="58" t="s">
        <v>76</v>
      </c>
      <c r="B120" s="58" t="s">
        <v>73</v>
      </c>
      <c r="C120" s="65">
        <v>468365.29936372093</v>
      </c>
      <c r="D120" s="65">
        <v>209913.03154604652</v>
      </c>
      <c r="E120" s="65">
        <v>40894.585399069765</v>
      </c>
      <c r="F120" s="65">
        <v>323.0919962790698</v>
      </c>
      <c r="G120" s="65">
        <v>0</v>
      </c>
      <c r="H120" s="65">
        <v>138.97873860465117</v>
      </c>
      <c r="I120" s="65">
        <v>3463.3352409302324</v>
      </c>
      <c r="J120" s="65">
        <v>4169.6641786046512</v>
      </c>
      <c r="K120" s="65">
        <v>7088.8627200000001</v>
      </c>
      <c r="L120" s="65">
        <v>10960.458277209302</v>
      </c>
      <c r="M120" s="65">
        <v>191413.29126697674</v>
      </c>
      <c r="N120" s="65">
        <v>52041.113763720932</v>
      </c>
      <c r="O120" s="65">
        <v>243454.4050306977</v>
      </c>
      <c r="Q120" s="9"/>
    </row>
    <row r="121" spans="1:17" ht="14.45" customHeight="1" x14ac:dyDescent="0.25">
      <c r="A121" s="58" t="s">
        <v>76</v>
      </c>
      <c r="B121" s="58" t="s">
        <v>74</v>
      </c>
      <c r="C121" s="65">
        <v>468365.29936372093</v>
      </c>
      <c r="D121" s="65">
        <v>209913.03154604652</v>
      </c>
      <c r="E121" s="65">
        <v>41611.194210232556</v>
      </c>
      <c r="F121" s="65">
        <v>274.0919962790698</v>
      </c>
      <c r="G121" s="65">
        <v>0</v>
      </c>
      <c r="H121" s="65">
        <v>130.49555348837208</v>
      </c>
      <c r="I121" s="65">
        <v>4110.5116353488374</v>
      </c>
      <c r="J121" s="65">
        <v>4187.4246474418605</v>
      </c>
      <c r="K121" s="65">
        <v>7340.1289302325586</v>
      </c>
      <c r="L121" s="65">
        <v>10096.458277209302</v>
      </c>
      <c r="M121" s="65">
        <v>190701.96256744186</v>
      </c>
      <c r="N121" s="65">
        <v>46084.798318139539</v>
      </c>
      <c r="O121" s="65">
        <v>236786.7608855814</v>
      </c>
      <c r="Q121" s="9"/>
    </row>
    <row r="122" spans="1:17" ht="14.45" customHeight="1" x14ac:dyDescent="0.25">
      <c r="A122" s="58" t="s">
        <v>76</v>
      </c>
      <c r="B122" s="58" t="s">
        <v>75</v>
      </c>
      <c r="C122" s="65">
        <v>468365.29936372093</v>
      </c>
      <c r="D122" s="65">
        <v>209913.03154604652</v>
      </c>
      <c r="E122" s="65">
        <v>42936.649421395348</v>
      </c>
      <c r="F122" s="65">
        <v>327.81883534883718</v>
      </c>
      <c r="G122" s="65">
        <v>0</v>
      </c>
      <c r="H122" s="65">
        <v>128.77283720930234</v>
      </c>
      <c r="I122" s="65">
        <v>4075.1718623255815</v>
      </c>
      <c r="J122" s="65">
        <v>4310.7602976744183</v>
      </c>
      <c r="K122" s="65">
        <v>6609.7830920930228</v>
      </c>
      <c r="L122" s="65">
        <v>10097.458277209302</v>
      </c>
      <c r="M122" s="65">
        <v>189965.8531944186</v>
      </c>
      <c r="N122" s="65">
        <v>45079.802031627907</v>
      </c>
      <c r="O122" s="65">
        <v>235045.65522604651</v>
      </c>
      <c r="Q122" s="9"/>
    </row>
    <row r="123" spans="1:17" ht="14.45" customHeight="1" x14ac:dyDescent="0.25">
      <c r="A123" s="58" t="s">
        <v>76</v>
      </c>
      <c r="B123" s="58" t="s">
        <v>190</v>
      </c>
      <c r="C123" s="65">
        <v>468365.29936372093</v>
      </c>
      <c r="D123" s="65">
        <v>209913.03154604652</v>
      </c>
      <c r="E123" s="65">
        <v>43824.769629767441</v>
      </c>
      <c r="F123" s="65">
        <v>231.88609488372094</v>
      </c>
      <c r="G123" s="65">
        <v>0</v>
      </c>
      <c r="H123" s="65">
        <v>123.28965209302326</v>
      </c>
      <c r="I123" s="65">
        <v>4490.9269134883725</v>
      </c>
      <c r="J123" s="65">
        <v>4138.072506046512</v>
      </c>
      <c r="K123" s="65">
        <v>6524.2964316279067</v>
      </c>
      <c r="L123" s="65">
        <v>9608.0649079069772</v>
      </c>
      <c r="M123" s="65">
        <v>189510.96168186047</v>
      </c>
      <c r="N123" s="65">
        <v>44492.421317432556</v>
      </c>
      <c r="O123" s="65">
        <v>234003.38299929304</v>
      </c>
      <c r="Q123" s="9"/>
    </row>
    <row r="124" spans="1:17" ht="14.45" customHeight="1" x14ac:dyDescent="0.25">
      <c r="A124" s="58" t="s">
        <v>78</v>
      </c>
      <c r="B124" s="56" t="s">
        <v>38</v>
      </c>
      <c r="C124" s="65">
        <v>184385.87313101476</v>
      </c>
      <c r="D124" s="65">
        <v>501.37998039319729</v>
      </c>
      <c r="E124" s="65">
        <v>10447.36786773452</v>
      </c>
      <c r="F124" s="65">
        <v>4903.1516017494614</v>
      </c>
      <c r="G124" s="65">
        <v>861.33731672620547</v>
      </c>
      <c r="H124" s="65">
        <v>4692.3041778511724</v>
      </c>
      <c r="I124" s="65">
        <v>3874.4353742899962</v>
      </c>
      <c r="J124" s="65">
        <v>1652.8498580576863</v>
      </c>
      <c r="K124" s="65">
        <v>1568.9287257995909</v>
      </c>
      <c r="L124" s="65">
        <v>0</v>
      </c>
      <c r="M124" s="65">
        <v>155884.11822841293</v>
      </c>
      <c r="N124" s="65">
        <v>37930.979645784653</v>
      </c>
      <c r="O124" s="65">
        <v>193815.09787419759</v>
      </c>
      <c r="Q124" s="9"/>
    </row>
    <row r="125" spans="1:17" ht="14.45" customHeight="1" x14ac:dyDescent="0.25">
      <c r="A125" s="58" t="s">
        <v>78</v>
      </c>
      <c r="B125" s="56" t="s">
        <v>35</v>
      </c>
      <c r="C125" s="65">
        <v>186790</v>
      </c>
      <c r="D125" s="65">
        <v>513</v>
      </c>
      <c r="E125" s="65">
        <v>10320</v>
      </c>
      <c r="F125" s="65">
        <v>4847</v>
      </c>
      <c r="G125" s="65">
        <v>851</v>
      </c>
      <c r="H125" s="65">
        <v>4992</v>
      </c>
      <c r="I125" s="65">
        <v>4176</v>
      </c>
      <c r="J125" s="65">
        <v>1642</v>
      </c>
      <c r="K125" s="65">
        <v>1507</v>
      </c>
      <c r="L125" s="65">
        <v>0</v>
      </c>
      <c r="M125" s="65">
        <v>157942</v>
      </c>
      <c r="N125" s="65">
        <v>39122</v>
      </c>
      <c r="O125" s="65">
        <v>197064</v>
      </c>
      <c r="Q125" s="9"/>
    </row>
    <row r="126" spans="1:17" ht="14.45" customHeight="1" x14ac:dyDescent="0.25">
      <c r="A126" s="58" t="s">
        <v>78</v>
      </c>
      <c r="B126" s="56" t="s">
        <v>36</v>
      </c>
      <c r="C126" s="65">
        <v>186790</v>
      </c>
      <c r="D126" s="65">
        <v>532.20120890380349</v>
      </c>
      <c r="E126" s="65">
        <v>10380.623069999652</v>
      </c>
      <c r="F126" s="65">
        <v>4460.3811699539583</v>
      </c>
      <c r="G126" s="65">
        <v>833.42637491790242</v>
      </c>
      <c r="H126" s="65">
        <v>4880.917654691576</v>
      </c>
      <c r="I126" s="65">
        <v>3830.8084677947968</v>
      </c>
      <c r="J126" s="65">
        <v>1507.0102147826158</v>
      </c>
      <c r="K126" s="65">
        <v>1565.2535288543068</v>
      </c>
      <c r="L126" s="65">
        <v>0</v>
      </c>
      <c r="M126" s="65">
        <v>158799.3783101014</v>
      </c>
      <c r="N126" s="65">
        <v>41424.806976805732</v>
      </c>
      <c r="O126" s="65">
        <v>200224.18528690713</v>
      </c>
      <c r="Q126" s="9"/>
    </row>
    <row r="127" spans="1:17" ht="14.45" customHeight="1" x14ac:dyDescent="0.25">
      <c r="A127" s="58" t="s">
        <v>78</v>
      </c>
      <c r="B127" s="56" t="s">
        <v>37</v>
      </c>
      <c r="C127" s="65">
        <v>186790</v>
      </c>
      <c r="D127" s="65">
        <v>532.20120890380349</v>
      </c>
      <c r="E127" s="65">
        <v>10441.246139999304</v>
      </c>
      <c r="F127" s="65">
        <v>4073.7623399079157</v>
      </c>
      <c r="G127" s="65">
        <v>815.85274983580496</v>
      </c>
      <c r="H127" s="65">
        <v>4769.835309383152</v>
      </c>
      <c r="I127" s="65">
        <v>3485.6169355895936</v>
      </c>
      <c r="J127" s="65">
        <v>1372.0204295652316</v>
      </c>
      <c r="K127" s="65">
        <v>1623.5070577086137</v>
      </c>
      <c r="L127" s="65">
        <v>0</v>
      </c>
      <c r="M127" s="65">
        <v>159675.95782910657</v>
      </c>
      <c r="N127" s="65">
        <v>46479.628828010289</v>
      </c>
      <c r="O127" s="65">
        <v>206155.58665711686</v>
      </c>
      <c r="Q127" s="9"/>
    </row>
    <row r="128" spans="1:17" ht="14.45" customHeight="1" x14ac:dyDescent="0.25">
      <c r="A128" s="58" t="s">
        <v>78</v>
      </c>
      <c r="B128" s="56" t="s">
        <v>15</v>
      </c>
      <c r="C128" s="65">
        <v>186790</v>
      </c>
      <c r="D128" s="65">
        <v>513</v>
      </c>
      <c r="E128" s="65">
        <v>10229</v>
      </c>
      <c r="F128" s="65">
        <v>2778</v>
      </c>
      <c r="G128" s="65">
        <v>477</v>
      </c>
      <c r="H128" s="65">
        <v>4984</v>
      </c>
      <c r="I128" s="65">
        <v>2849</v>
      </c>
      <c r="J128" s="65">
        <v>961</v>
      </c>
      <c r="K128" s="65">
        <v>5935</v>
      </c>
      <c r="L128" s="65">
        <v>0</v>
      </c>
      <c r="M128" s="65">
        <v>158064</v>
      </c>
      <c r="N128" s="65">
        <v>63838</v>
      </c>
      <c r="O128" s="65">
        <v>221902</v>
      </c>
      <c r="Q128" s="9"/>
    </row>
    <row r="129" spans="1:17" ht="14.45" customHeight="1" x14ac:dyDescent="0.25">
      <c r="A129" s="58" t="s">
        <v>78</v>
      </c>
      <c r="B129" s="56" t="s">
        <v>0</v>
      </c>
      <c r="C129" s="65">
        <v>186790</v>
      </c>
      <c r="D129" s="65">
        <v>513</v>
      </c>
      <c r="E129" s="65">
        <v>10460</v>
      </c>
      <c r="F129" s="65">
        <v>2609</v>
      </c>
      <c r="G129" s="65">
        <v>448</v>
      </c>
      <c r="H129" s="65">
        <v>4587</v>
      </c>
      <c r="I129" s="65">
        <v>2590</v>
      </c>
      <c r="J129" s="65">
        <v>864</v>
      </c>
      <c r="K129" s="65">
        <v>5935</v>
      </c>
      <c r="L129" s="65">
        <v>0</v>
      </c>
      <c r="M129" s="65">
        <v>158784</v>
      </c>
      <c r="N129" s="65">
        <v>62577</v>
      </c>
      <c r="O129" s="65">
        <v>221361</v>
      </c>
      <c r="Q129" s="9"/>
    </row>
    <row r="130" spans="1:17" ht="14.45" customHeight="1" x14ac:dyDescent="0.25">
      <c r="A130" s="58" t="s">
        <v>78</v>
      </c>
      <c r="B130" s="56" t="s">
        <v>1</v>
      </c>
      <c r="C130" s="65">
        <v>186790</v>
      </c>
      <c r="D130" s="65">
        <v>513</v>
      </c>
      <c r="E130" s="65">
        <v>10781</v>
      </c>
      <c r="F130" s="65">
        <v>1904</v>
      </c>
      <c r="G130" s="65">
        <v>336</v>
      </c>
      <c r="H130" s="65">
        <v>7840</v>
      </c>
      <c r="I130" s="65">
        <v>2590</v>
      </c>
      <c r="J130" s="65">
        <v>618</v>
      </c>
      <c r="K130" s="65">
        <v>3439</v>
      </c>
      <c r="L130" s="65">
        <v>0</v>
      </c>
      <c r="M130" s="65">
        <v>158769</v>
      </c>
      <c r="N130" s="65">
        <v>62691</v>
      </c>
      <c r="O130" s="65">
        <v>221460</v>
      </c>
      <c r="Q130" s="9"/>
    </row>
    <row r="131" spans="1:17" ht="14.45" customHeight="1" x14ac:dyDescent="0.25">
      <c r="A131" s="58" t="s">
        <v>78</v>
      </c>
      <c r="B131" s="56" t="s">
        <v>2</v>
      </c>
      <c r="C131" s="65">
        <v>186790</v>
      </c>
      <c r="D131" s="65">
        <v>513</v>
      </c>
      <c r="E131" s="65">
        <v>10878</v>
      </c>
      <c r="F131" s="65">
        <v>1939</v>
      </c>
      <c r="G131" s="65">
        <v>271</v>
      </c>
      <c r="H131" s="65">
        <v>8256</v>
      </c>
      <c r="I131" s="65">
        <v>2529</v>
      </c>
      <c r="J131" s="65">
        <v>461</v>
      </c>
      <c r="K131" s="65">
        <v>1924</v>
      </c>
      <c r="L131" s="65">
        <v>0</v>
      </c>
      <c r="M131" s="65">
        <v>160019</v>
      </c>
      <c r="N131" s="65">
        <v>60188</v>
      </c>
      <c r="O131" s="65">
        <v>220207</v>
      </c>
      <c r="Q131" s="9"/>
    </row>
    <row r="132" spans="1:17" ht="14.45" customHeight="1" x14ac:dyDescent="0.25">
      <c r="A132" s="58" t="s">
        <v>78</v>
      </c>
      <c r="B132" s="56" t="s">
        <v>3</v>
      </c>
      <c r="C132" s="65">
        <v>186790</v>
      </c>
      <c r="D132" s="65">
        <v>513</v>
      </c>
      <c r="E132" s="65">
        <v>11270</v>
      </c>
      <c r="F132" s="65">
        <v>1740</v>
      </c>
      <c r="G132" s="65">
        <v>271</v>
      </c>
      <c r="H132" s="65">
        <v>9145</v>
      </c>
      <c r="I132" s="65">
        <v>2566</v>
      </c>
      <c r="J132" s="65">
        <v>460</v>
      </c>
      <c r="K132" s="65">
        <v>639</v>
      </c>
      <c r="L132" s="65">
        <v>0</v>
      </c>
      <c r="M132" s="65">
        <v>160186</v>
      </c>
      <c r="N132" s="65">
        <v>59595</v>
      </c>
      <c r="O132" s="65">
        <v>219781</v>
      </c>
      <c r="Q132" s="9"/>
    </row>
    <row r="133" spans="1:17" ht="14.45" customHeight="1" x14ac:dyDescent="0.25">
      <c r="A133" s="58" t="s">
        <v>78</v>
      </c>
      <c r="B133" s="56" t="s">
        <v>4</v>
      </c>
      <c r="C133" s="65">
        <v>186790</v>
      </c>
      <c r="D133" s="65">
        <v>513</v>
      </c>
      <c r="E133" s="65">
        <v>13115</v>
      </c>
      <c r="F133" s="65">
        <v>1310</v>
      </c>
      <c r="G133" s="65">
        <v>250</v>
      </c>
      <c r="H133" s="65">
        <v>6150</v>
      </c>
      <c r="I133" s="65">
        <v>2535</v>
      </c>
      <c r="J133" s="65">
        <v>480</v>
      </c>
      <c r="K133" s="65">
        <v>790</v>
      </c>
      <c r="L133" s="65">
        <v>0</v>
      </c>
      <c r="M133" s="65">
        <v>161647</v>
      </c>
      <c r="N133" s="65">
        <v>60635</v>
      </c>
      <c r="O133" s="65">
        <v>222282</v>
      </c>
      <c r="Q133" s="9"/>
    </row>
    <row r="134" spans="1:17" ht="14.45" customHeight="1" x14ac:dyDescent="0.25">
      <c r="A134" s="58" t="s">
        <v>78</v>
      </c>
      <c r="B134" s="56" t="s">
        <v>5</v>
      </c>
      <c r="C134" s="65">
        <v>186790</v>
      </c>
      <c r="D134" s="65">
        <v>513</v>
      </c>
      <c r="E134" s="65">
        <v>11803</v>
      </c>
      <c r="F134" s="65">
        <v>1102</v>
      </c>
      <c r="G134" s="65">
        <v>250</v>
      </c>
      <c r="H134" s="65">
        <v>6920</v>
      </c>
      <c r="I134" s="65">
        <v>1789</v>
      </c>
      <c r="J134" s="65">
        <v>1517</v>
      </c>
      <c r="K134" s="65">
        <v>600</v>
      </c>
      <c r="L134" s="65">
        <v>0</v>
      </c>
      <c r="M134" s="65">
        <v>162296</v>
      </c>
      <c r="N134" s="65">
        <v>63844</v>
      </c>
      <c r="O134" s="65">
        <v>226140</v>
      </c>
      <c r="Q134" s="9"/>
    </row>
    <row r="135" spans="1:17" ht="14.45" customHeight="1" x14ac:dyDescent="0.25">
      <c r="A135" s="58" t="s">
        <v>78</v>
      </c>
      <c r="B135" s="56" t="s">
        <v>6</v>
      </c>
      <c r="C135" s="65">
        <v>186790</v>
      </c>
      <c r="D135" s="65">
        <v>513</v>
      </c>
      <c r="E135" s="65">
        <v>12510</v>
      </c>
      <c r="F135" s="65">
        <v>950</v>
      </c>
      <c r="G135" s="65">
        <v>250</v>
      </c>
      <c r="H135" s="65">
        <v>7221</v>
      </c>
      <c r="I135" s="65">
        <v>1037</v>
      </c>
      <c r="J135" s="65">
        <v>1517</v>
      </c>
      <c r="K135" s="65">
        <v>494</v>
      </c>
      <c r="L135" s="65">
        <v>0</v>
      </c>
      <c r="M135" s="65">
        <v>162298</v>
      </c>
      <c r="N135" s="65">
        <v>67715</v>
      </c>
      <c r="O135" s="65">
        <v>230013</v>
      </c>
      <c r="Q135" s="9"/>
    </row>
    <row r="136" spans="1:17" ht="14.45" customHeight="1" x14ac:dyDescent="0.25">
      <c r="A136" s="58" t="s">
        <v>78</v>
      </c>
      <c r="B136" s="63" t="s">
        <v>7</v>
      </c>
      <c r="C136" s="65">
        <v>186790</v>
      </c>
      <c r="D136" s="65">
        <v>513</v>
      </c>
      <c r="E136" s="65">
        <v>12660</v>
      </c>
      <c r="F136" s="65">
        <v>722</v>
      </c>
      <c r="G136" s="65">
        <v>250</v>
      </c>
      <c r="H136" s="65">
        <v>2762</v>
      </c>
      <c r="I136" s="65">
        <v>1001</v>
      </c>
      <c r="J136" s="65">
        <v>1371</v>
      </c>
      <c r="K136" s="65">
        <v>344</v>
      </c>
      <c r="L136" s="65">
        <v>0</v>
      </c>
      <c r="M136" s="65">
        <v>167167</v>
      </c>
      <c r="N136" s="65">
        <v>68708</v>
      </c>
      <c r="O136" s="65">
        <v>235875</v>
      </c>
      <c r="Q136" s="9"/>
    </row>
    <row r="137" spans="1:17" ht="14.45" customHeight="1" x14ac:dyDescent="0.25">
      <c r="A137" s="58" t="s">
        <v>78</v>
      </c>
      <c r="B137" s="63" t="s">
        <v>8</v>
      </c>
      <c r="C137" s="65">
        <v>186790</v>
      </c>
      <c r="D137" s="65">
        <v>513</v>
      </c>
      <c r="E137" s="65">
        <v>12913</v>
      </c>
      <c r="F137" s="65">
        <v>650</v>
      </c>
      <c r="G137" s="65">
        <v>250</v>
      </c>
      <c r="H137" s="65">
        <v>2875</v>
      </c>
      <c r="I137" s="65">
        <v>892</v>
      </c>
      <c r="J137" s="65">
        <v>1139</v>
      </c>
      <c r="K137" s="65">
        <v>458</v>
      </c>
      <c r="L137" s="65">
        <v>0</v>
      </c>
      <c r="M137" s="65">
        <v>167100</v>
      </c>
      <c r="N137" s="65">
        <v>69075</v>
      </c>
      <c r="O137" s="65">
        <v>236175</v>
      </c>
      <c r="Q137" s="9"/>
    </row>
    <row r="138" spans="1:17" ht="14.45" customHeight="1" x14ac:dyDescent="0.25">
      <c r="A138" s="58" t="s">
        <v>78</v>
      </c>
      <c r="B138" s="63" t="s">
        <v>16</v>
      </c>
      <c r="C138" s="65">
        <v>186790</v>
      </c>
      <c r="D138" s="65">
        <v>513</v>
      </c>
      <c r="E138" s="65">
        <v>13267</v>
      </c>
      <c r="F138" s="65">
        <v>634</v>
      </c>
      <c r="G138" s="65">
        <v>250</v>
      </c>
      <c r="H138" s="65">
        <v>2706</v>
      </c>
      <c r="I138" s="65">
        <v>878</v>
      </c>
      <c r="J138" s="65">
        <v>1146</v>
      </c>
      <c r="K138" s="65">
        <v>473</v>
      </c>
      <c r="L138" s="65">
        <v>0</v>
      </c>
      <c r="M138" s="65">
        <v>166923</v>
      </c>
      <c r="N138" s="65">
        <v>70616</v>
      </c>
      <c r="O138" s="65">
        <v>237539</v>
      </c>
      <c r="Q138" s="9"/>
    </row>
    <row r="139" spans="1:17" ht="14.45" customHeight="1" x14ac:dyDescent="0.25">
      <c r="A139" s="58" t="s">
        <v>78</v>
      </c>
      <c r="B139" s="63" t="s">
        <v>17</v>
      </c>
      <c r="C139" s="65">
        <v>186790</v>
      </c>
      <c r="D139" s="65">
        <v>513</v>
      </c>
      <c r="E139" s="65">
        <v>13315</v>
      </c>
      <c r="F139" s="65">
        <v>608</v>
      </c>
      <c r="G139" s="65">
        <v>250</v>
      </c>
      <c r="H139" s="65">
        <v>2481</v>
      </c>
      <c r="I139" s="65">
        <v>856</v>
      </c>
      <c r="J139" s="65">
        <v>1046</v>
      </c>
      <c r="K139" s="65">
        <v>453</v>
      </c>
      <c r="L139" s="65">
        <v>0</v>
      </c>
      <c r="M139" s="65">
        <v>167268</v>
      </c>
      <c r="N139" s="65">
        <v>72296</v>
      </c>
      <c r="O139" s="65">
        <v>239564</v>
      </c>
      <c r="Q139" s="9"/>
    </row>
    <row r="140" spans="1:17" ht="14.45" customHeight="1" x14ac:dyDescent="0.25">
      <c r="A140" s="58" t="s">
        <v>78</v>
      </c>
      <c r="B140" s="63" t="s">
        <v>9</v>
      </c>
      <c r="C140" s="65">
        <v>186790</v>
      </c>
      <c r="D140" s="65">
        <v>513</v>
      </c>
      <c r="E140" s="65">
        <v>13315</v>
      </c>
      <c r="F140" s="65">
        <v>599</v>
      </c>
      <c r="G140" s="65">
        <v>250</v>
      </c>
      <c r="H140" s="65">
        <v>2317</v>
      </c>
      <c r="I140" s="65">
        <v>812</v>
      </c>
      <c r="J140" s="65">
        <v>1046</v>
      </c>
      <c r="K140" s="65">
        <v>512</v>
      </c>
      <c r="L140" s="65">
        <v>0</v>
      </c>
      <c r="M140" s="65">
        <v>167426</v>
      </c>
      <c r="N140" s="65">
        <v>74406</v>
      </c>
      <c r="O140" s="65">
        <v>241831</v>
      </c>
      <c r="Q140" s="9"/>
    </row>
    <row r="141" spans="1:17" ht="14.45" customHeight="1" x14ac:dyDescent="0.25">
      <c r="A141" s="58" t="s">
        <v>78</v>
      </c>
      <c r="B141" s="63" t="s">
        <v>10</v>
      </c>
      <c r="C141" s="65">
        <v>186790</v>
      </c>
      <c r="D141" s="65">
        <v>513</v>
      </c>
      <c r="E141" s="65">
        <v>12199</v>
      </c>
      <c r="F141" s="65">
        <v>731</v>
      </c>
      <c r="G141" s="65">
        <v>250</v>
      </c>
      <c r="H141" s="65">
        <v>7993</v>
      </c>
      <c r="I141" s="65">
        <v>826</v>
      </c>
      <c r="J141" s="65">
        <v>825</v>
      </c>
      <c r="K141" s="65">
        <v>561</v>
      </c>
      <c r="L141" s="65">
        <v>0</v>
      </c>
      <c r="M141" s="65">
        <v>162892</v>
      </c>
      <c r="N141" s="65">
        <v>77073</v>
      </c>
      <c r="O141" s="65">
        <v>239965</v>
      </c>
      <c r="Q141" s="9"/>
    </row>
    <row r="142" spans="1:17" ht="14.45" customHeight="1" x14ac:dyDescent="0.25">
      <c r="A142" s="58" t="s">
        <v>78</v>
      </c>
      <c r="B142" s="63" t="s">
        <v>11</v>
      </c>
      <c r="C142" s="65">
        <v>186790</v>
      </c>
      <c r="D142" s="65">
        <v>513</v>
      </c>
      <c r="E142" s="65">
        <v>12450</v>
      </c>
      <c r="F142" s="65">
        <v>753</v>
      </c>
      <c r="G142" s="65">
        <v>250</v>
      </c>
      <c r="H142" s="65">
        <v>6350</v>
      </c>
      <c r="I142" s="65">
        <v>800</v>
      </c>
      <c r="J142" s="65">
        <v>760</v>
      </c>
      <c r="K142" s="65">
        <v>530</v>
      </c>
      <c r="L142" s="65">
        <v>0</v>
      </c>
      <c r="M142" s="65">
        <v>164384</v>
      </c>
      <c r="N142" s="65">
        <v>80329</v>
      </c>
      <c r="O142" s="65">
        <v>244713</v>
      </c>
      <c r="Q142" s="9"/>
    </row>
    <row r="143" spans="1:17" ht="14.45" customHeight="1" x14ac:dyDescent="0.25">
      <c r="A143" s="58" t="s">
        <v>78</v>
      </c>
      <c r="B143" s="63" t="s">
        <v>12</v>
      </c>
      <c r="C143" s="65">
        <v>182270</v>
      </c>
      <c r="D143" s="65">
        <v>518</v>
      </c>
      <c r="E143" s="65">
        <v>26965</v>
      </c>
      <c r="F143" s="65">
        <v>638</v>
      </c>
      <c r="G143" s="65">
        <v>76</v>
      </c>
      <c r="H143" s="65">
        <v>457</v>
      </c>
      <c r="I143" s="65">
        <v>2311</v>
      </c>
      <c r="J143" s="65">
        <v>735</v>
      </c>
      <c r="K143" s="65">
        <v>1475</v>
      </c>
      <c r="L143" s="65">
        <v>0</v>
      </c>
      <c r="M143" s="65">
        <v>149095</v>
      </c>
      <c r="N143" s="65">
        <v>87671</v>
      </c>
      <c r="O143" s="65">
        <v>236766</v>
      </c>
      <c r="Q143" s="9"/>
    </row>
    <row r="144" spans="1:17" ht="14.45" customHeight="1" x14ac:dyDescent="0.25">
      <c r="A144" s="58" t="s">
        <v>78</v>
      </c>
      <c r="B144" s="63" t="s">
        <v>13</v>
      </c>
      <c r="C144" s="65">
        <v>182270</v>
      </c>
      <c r="D144" s="65">
        <v>518</v>
      </c>
      <c r="E144" s="65">
        <v>27855</v>
      </c>
      <c r="F144" s="65">
        <v>847</v>
      </c>
      <c r="G144" s="65">
        <v>38</v>
      </c>
      <c r="H144" s="65">
        <v>287</v>
      </c>
      <c r="I144" s="65">
        <v>2068</v>
      </c>
      <c r="J144" s="65">
        <v>634</v>
      </c>
      <c r="K144" s="65">
        <v>2013</v>
      </c>
      <c r="L144" s="65">
        <v>0</v>
      </c>
      <c r="M144" s="65">
        <v>148010</v>
      </c>
      <c r="N144" s="65">
        <v>78383</v>
      </c>
      <c r="O144" s="65">
        <v>226393</v>
      </c>
      <c r="Q144" s="9"/>
    </row>
    <row r="145" spans="1:17" ht="14.45" customHeight="1" x14ac:dyDescent="0.25">
      <c r="A145" s="58" t="s">
        <v>78</v>
      </c>
      <c r="B145" s="63" t="s">
        <v>18</v>
      </c>
      <c r="C145" s="65">
        <v>182270</v>
      </c>
      <c r="D145" s="65">
        <v>518</v>
      </c>
      <c r="E145" s="65">
        <v>30230</v>
      </c>
      <c r="F145" s="65">
        <v>650</v>
      </c>
      <c r="G145" s="65">
        <v>21</v>
      </c>
      <c r="H145" s="65">
        <v>231</v>
      </c>
      <c r="I145" s="65">
        <v>2792</v>
      </c>
      <c r="J145" s="65">
        <v>863</v>
      </c>
      <c r="K145" s="65">
        <v>5435</v>
      </c>
      <c r="L145" s="65">
        <v>0</v>
      </c>
      <c r="M145" s="65">
        <v>141530</v>
      </c>
      <c r="N145" s="65">
        <v>79629</v>
      </c>
      <c r="O145" s="65">
        <v>221159</v>
      </c>
      <c r="Q145" s="9"/>
    </row>
    <row r="146" spans="1:17" ht="14.45" customHeight="1" x14ac:dyDescent="0.25">
      <c r="A146" s="58" t="s">
        <v>78</v>
      </c>
      <c r="B146" s="64" t="s">
        <v>19</v>
      </c>
      <c r="C146" s="65">
        <v>182270</v>
      </c>
      <c r="D146" s="65">
        <v>518</v>
      </c>
      <c r="E146" s="65">
        <v>30869</v>
      </c>
      <c r="F146" s="65">
        <v>667</v>
      </c>
      <c r="G146" s="65">
        <v>20</v>
      </c>
      <c r="H146" s="65">
        <v>221</v>
      </c>
      <c r="I146" s="65">
        <v>2434</v>
      </c>
      <c r="J146" s="65">
        <v>1076</v>
      </c>
      <c r="K146" s="65">
        <v>3817</v>
      </c>
      <c r="L146" s="65">
        <v>0</v>
      </c>
      <c r="M146" s="65">
        <v>142648</v>
      </c>
      <c r="N146" s="65">
        <v>66391</v>
      </c>
      <c r="O146" s="65">
        <v>209039</v>
      </c>
      <c r="Q146" s="9"/>
    </row>
    <row r="147" spans="1:17" ht="14.45" customHeight="1" x14ac:dyDescent="0.25">
      <c r="A147" s="58" t="s">
        <v>78</v>
      </c>
      <c r="B147" s="58" t="s">
        <v>40</v>
      </c>
      <c r="C147" s="65">
        <v>182270</v>
      </c>
      <c r="D147" s="65">
        <v>518</v>
      </c>
      <c r="E147" s="65">
        <v>29866</v>
      </c>
      <c r="F147" s="65">
        <v>686</v>
      </c>
      <c r="G147" s="65">
        <v>18</v>
      </c>
      <c r="H147" s="65">
        <v>215</v>
      </c>
      <c r="I147" s="65">
        <v>2213</v>
      </c>
      <c r="J147" s="65">
        <v>1047</v>
      </c>
      <c r="K147" s="65">
        <v>2955</v>
      </c>
      <c r="L147" s="65">
        <v>0</v>
      </c>
      <c r="M147" s="65">
        <v>144752</v>
      </c>
      <c r="N147" s="65">
        <v>69190</v>
      </c>
      <c r="O147" s="65">
        <v>213942</v>
      </c>
      <c r="Q147" s="9"/>
    </row>
    <row r="148" spans="1:17" ht="14.45" customHeight="1" x14ac:dyDescent="0.25">
      <c r="A148" s="58" t="s">
        <v>78</v>
      </c>
      <c r="B148" s="58" t="s">
        <v>42</v>
      </c>
      <c r="C148" s="65">
        <v>182270</v>
      </c>
      <c r="D148" s="65">
        <v>518</v>
      </c>
      <c r="E148" s="65">
        <v>30838</v>
      </c>
      <c r="F148" s="65">
        <v>576</v>
      </c>
      <c r="G148" s="65">
        <v>15</v>
      </c>
      <c r="H148" s="65">
        <v>192</v>
      </c>
      <c r="I148" s="65">
        <v>2000</v>
      </c>
      <c r="J148" s="65">
        <v>1092</v>
      </c>
      <c r="K148" s="65">
        <v>2067</v>
      </c>
      <c r="L148" s="65">
        <v>0</v>
      </c>
      <c r="M148" s="65">
        <v>144972</v>
      </c>
      <c r="N148" s="65">
        <v>73352</v>
      </c>
      <c r="O148" s="65">
        <v>218324</v>
      </c>
      <c r="Q148" s="9"/>
    </row>
    <row r="149" spans="1:17" ht="14.45" customHeight="1" x14ac:dyDescent="0.25">
      <c r="A149" s="58" t="s">
        <v>78</v>
      </c>
      <c r="B149" s="58" t="s">
        <v>43</v>
      </c>
      <c r="C149" s="65">
        <v>182270</v>
      </c>
      <c r="D149" s="65">
        <v>518</v>
      </c>
      <c r="E149" s="65">
        <v>30761</v>
      </c>
      <c r="F149" s="65">
        <v>576</v>
      </c>
      <c r="G149" s="65">
        <v>15</v>
      </c>
      <c r="H149" s="65">
        <v>168</v>
      </c>
      <c r="I149" s="65">
        <v>1925</v>
      </c>
      <c r="J149" s="65">
        <v>1130</v>
      </c>
      <c r="K149" s="65">
        <v>2131</v>
      </c>
      <c r="L149" s="65">
        <v>0</v>
      </c>
      <c r="M149" s="65">
        <v>145046</v>
      </c>
      <c r="N149" s="65">
        <v>77059</v>
      </c>
      <c r="O149" s="65">
        <v>222105</v>
      </c>
      <c r="Q149" s="9"/>
    </row>
    <row r="150" spans="1:17" ht="14.45" customHeight="1" x14ac:dyDescent="0.25">
      <c r="A150" s="58" t="s">
        <v>78</v>
      </c>
      <c r="B150" s="58" t="s">
        <v>44</v>
      </c>
      <c r="C150" s="65">
        <v>182270</v>
      </c>
      <c r="D150" s="65">
        <v>518</v>
      </c>
      <c r="E150" s="65">
        <v>30800</v>
      </c>
      <c r="F150" s="65">
        <v>576</v>
      </c>
      <c r="G150" s="65">
        <v>15</v>
      </c>
      <c r="H150" s="65">
        <v>153</v>
      </c>
      <c r="I150" s="65">
        <v>2070</v>
      </c>
      <c r="J150" s="65">
        <v>1192</v>
      </c>
      <c r="K150" s="65">
        <v>2337</v>
      </c>
      <c r="L150" s="65">
        <v>0</v>
      </c>
      <c r="M150" s="65">
        <v>144609</v>
      </c>
      <c r="N150" s="65">
        <v>67636</v>
      </c>
      <c r="O150" s="65">
        <v>212245</v>
      </c>
      <c r="P150" s="10"/>
      <c r="Q150" s="9"/>
    </row>
    <row r="151" spans="1:17" ht="14.45" customHeight="1" x14ac:dyDescent="0.25">
      <c r="A151" s="58" t="s">
        <v>78</v>
      </c>
      <c r="B151" s="58" t="s">
        <v>45</v>
      </c>
      <c r="C151" s="65">
        <v>182270</v>
      </c>
      <c r="D151" s="65">
        <v>26689.299973953486</v>
      </c>
      <c r="E151" s="65">
        <v>27591.53391627907</v>
      </c>
      <c r="F151" s="65">
        <v>735.2272074418604</v>
      </c>
      <c r="G151" s="65">
        <v>15.375613023255815</v>
      </c>
      <c r="H151" s="65">
        <v>186.62569674418603</v>
      </c>
      <c r="I151" s="65">
        <v>1991.4782660465116</v>
      </c>
      <c r="J151" s="65">
        <v>1122.2562976744186</v>
      </c>
      <c r="K151" s="65">
        <v>2118.7747720930233</v>
      </c>
      <c r="L151" s="65">
        <v>0</v>
      </c>
      <c r="M151" s="65">
        <v>121819.42825674418</v>
      </c>
      <c r="N151" s="65">
        <v>64907.599590697675</v>
      </c>
      <c r="O151" s="65">
        <v>186727.02784744184</v>
      </c>
      <c r="Q151" s="9"/>
    </row>
    <row r="152" spans="1:17" ht="14.45" customHeight="1" x14ac:dyDescent="0.25">
      <c r="A152" s="58" t="s">
        <v>78</v>
      </c>
      <c r="B152" s="58" t="s">
        <v>39</v>
      </c>
      <c r="C152" s="65">
        <v>182270</v>
      </c>
      <c r="D152" s="65">
        <v>26689.299973953486</v>
      </c>
      <c r="E152" s="65">
        <v>28886.10828651163</v>
      </c>
      <c r="F152" s="65">
        <v>718.20399627906977</v>
      </c>
      <c r="G152" s="65">
        <v>11.891467906976745</v>
      </c>
      <c r="H152" s="65">
        <v>165.12324465116279</v>
      </c>
      <c r="I152" s="65">
        <v>1958.0173320930232</v>
      </c>
      <c r="J152" s="65">
        <v>1174.1477655813953</v>
      </c>
      <c r="K152" s="65">
        <v>2297.9065153488373</v>
      </c>
      <c r="L152" s="65">
        <v>0</v>
      </c>
      <c r="M152" s="65">
        <v>120369.30141767442</v>
      </c>
      <c r="N152" s="65">
        <v>69575.648602790694</v>
      </c>
      <c r="O152" s="65">
        <v>189944.95002046513</v>
      </c>
      <c r="Q152" s="9"/>
    </row>
    <row r="153" spans="1:17" ht="14.45" customHeight="1" x14ac:dyDescent="0.25">
      <c r="A153" s="58" t="s">
        <v>78</v>
      </c>
      <c r="B153" s="58" t="s">
        <v>84</v>
      </c>
      <c r="C153" s="65">
        <v>182270</v>
      </c>
      <c r="D153" s="65">
        <v>26689.299973953486</v>
      </c>
      <c r="E153" s="65">
        <v>28116.452524651162</v>
      </c>
      <c r="F153" s="65">
        <v>630.010143255814</v>
      </c>
      <c r="G153" s="65">
        <v>11.03170976744186</v>
      </c>
      <c r="H153" s="65">
        <v>161.16835720930231</v>
      </c>
      <c r="I153" s="65">
        <v>2179.0392334883722</v>
      </c>
      <c r="J153" s="65">
        <v>1378.3063144186046</v>
      </c>
      <c r="K153" s="65">
        <v>2701.210210232558</v>
      </c>
      <c r="L153" s="65">
        <v>0</v>
      </c>
      <c r="M153" s="65">
        <v>120403.48153302325</v>
      </c>
      <c r="N153" s="65">
        <v>54779.22370232558</v>
      </c>
      <c r="O153" s="65">
        <v>175182.70523534884</v>
      </c>
      <c r="Q153" s="9"/>
    </row>
    <row r="154" spans="1:17" ht="14.45" customHeight="1" x14ac:dyDescent="0.25">
      <c r="A154" s="58" t="s">
        <v>78</v>
      </c>
      <c r="B154" s="58" t="s">
        <v>46</v>
      </c>
      <c r="C154" s="65">
        <v>182270</v>
      </c>
      <c r="D154" s="65">
        <v>26689.299973953486</v>
      </c>
      <c r="E154" s="65">
        <v>29589.48128</v>
      </c>
      <c r="F154" s="65">
        <v>551.36385488372093</v>
      </c>
      <c r="G154" s="65">
        <v>8.0317097674418605</v>
      </c>
      <c r="H154" s="65">
        <v>143.7110176744186</v>
      </c>
      <c r="I154" s="65">
        <v>2115.1526697674417</v>
      </c>
      <c r="J154" s="65">
        <v>1180.6600260465116</v>
      </c>
      <c r="K154" s="65">
        <v>2622.6090344186046</v>
      </c>
      <c r="L154" s="65">
        <v>0</v>
      </c>
      <c r="M154" s="65">
        <v>119369.69043348837</v>
      </c>
      <c r="N154" s="65">
        <v>64852.435497674422</v>
      </c>
      <c r="O154" s="65">
        <v>184222.12593116279</v>
      </c>
      <c r="Q154" s="9"/>
    </row>
    <row r="155" spans="1:17" ht="14.45" customHeight="1" x14ac:dyDescent="0.25">
      <c r="A155" s="58" t="s">
        <v>78</v>
      </c>
      <c r="B155" s="58" t="s">
        <v>47</v>
      </c>
      <c r="C155" s="65">
        <v>182270</v>
      </c>
      <c r="D155" s="65">
        <v>26689.299973953486</v>
      </c>
      <c r="E155" s="65">
        <v>26434.185443720929</v>
      </c>
      <c r="F155" s="65">
        <v>483.71985116279069</v>
      </c>
      <c r="G155" s="65">
        <v>7.0317097674418605</v>
      </c>
      <c r="H155" s="65">
        <v>116.66590511627908</v>
      </c>
      <c r="I155" s="65">
        <v>2392.848974883721</v>
      </c>
      <c r="J155" s="65">
        <v>1254.7185413953489</v>
      </c>
      <c r="K155" s="65">
        <v>2533.6273413953486</v>
      </c>
      <c r="L155" s="65">
        <v>0</v>
      </c>
      <c r="M155" s="65">
        <v>122357.90225860465</v>
      </c>
      <c r="N155" s="65">
        <v>59774.500011162789</v>
      </c>
      <c r="O155" s="65">
        <v>182132.40226976745</v>
      </c>
      <c r="Q155" s="9"/>
    </row>
    <row r="156" spans="1:17" ht="14.45" customHeight="1" x14ac:dyDescent="0.25">
      <c r="A156" s="58" t="s">
        <v>78</v>
      </c>
      <c r="B156" s="58" t="s">
        <v>48</v>
      </c>
      <c r="C156" s="65">
        <v>182270</v>
      </c>
      <c r="D156" s="65">
        <v>26689.299973953486</v>
      </c>
      <c r="E156" s="65">
        <v>26210.430623255816</v>
      </c>
      <c r="F156" s="65">
        <v>436.65643162790695</v>
      </c>
      <c r="G156" s="65">
        <v>7.0317097674418605</v>
      </c>
      <c r="H156" s="65">
        <v>123.52566325581395</v>
      </c>
      <c r="I156" s="65">
        <v>2341.7404427906977</v>
      </c>
      <c r="J156" s="65">
        <v>1242.7185413953489</v>
      </c>
      <c r="K156" s="65">
        <v>2621.7224706976745</v>
      </c>
      <c r="L156" s="65">
        <v>0</v>
      </c>
      <c r="M156" s="65">
        <v>122596.87414325582</v>
      </c>
      <c r="N156" s="65">
        <v>66328.656305116281</v>
      </c>
      <c r="O156" s="65">
        <v>188925.5304483721</v>
      </c>
      <c r="Q156" s="9"/>
    </row>
    <row r="157" spans="1:17" ht="14.45" customHeight="1" x14ac:dyDescent="0.25">
      <c r="A157" s="58" t="s">
        <v>78</v>
      </c>
      <c r="B157" s="58" t="s">
        <v>49</v>
      </c>
      <c r="C157" s="65">
        <v>182270</v>
      </c>
      <c r="D157" s="65">
        <v>26689.299973953486</v>
      </c>
      <c r="E157" s="65">
        <v>25636.464952558141</v>
      </c>
      <c r="F157" s="65">
        <v>418.40275348837213</v>
      </c>
      <c r="G157" s="65">
        <v>6.0317097674418605</v>
      </c>
      <c r="H157" s="65">
        <v>115.77443720930232</v>
      </c>
      <c r="I157" s="65">
        <v>2090.6904260465117</v>
      </c>
      <c r="J157" s="65">
        <v>1335.0124279069767</v>
      </c>
      <c r="K157" s="65">
        <v>2762.2615367441858</v>
      </c>
      <c r="L157" s="65">
        <v>0</v>
      </c>
      <c r="M157" s="65">
        <v>123216.06178232559</v>
      </c>
      <c r="N157" s="65">
        <v>69981.907728372098</v>
      </c>
      <c r="O157" s="65">
        <v>193197.96951069767</v>
      </c>
      <c r="Q157" s="9"/>
    </row>
    <row r="158" spans="1:17" ht="14.45" customHeight="1" x14ac:dyDescent="0.25">
      <c r="A158" s="58" t="s">
        <v>78</v>
      </c>
      <c r="B158" s="58" t="s">
        <v>67</v>
      </c>
      <c r="C158" s="65">
        <v>182270</v>
      </c>
      <c r="D158" s="65">
        <v>26689.299973953486</v>
      </c>
      <c r="E158" s="65">
        <v>25417.521518139536</v>
      </c>
      <c r="F158" s="65">
        <v>391.53809116279069</v>
      </c>
      <c r="G158" s="65">
        <v>6.0317097674418605</v>
      </c>
      <c r="H158" s="65">
        <v>208.02321116279069</v>
      </c>
      <c r="I158" s="65">
        <v>2114.3416186046511</v>
      </c>
      <c r="J158" s="65">
        <v>1675.7940539534884</v>
      </c>
      <c r="K158" s="65">
        <v>2872.7930790697674</v>
      </c>
      <c r="L158" s="65">
        <v>0</v>
      </c>
      <c r="M158" s="65">
        <v>122894.65674418604</v>
      </c>
      <c r="N158" s="65">
        <v>72783.247732093019</v>
      </c>
      <c r="O158" s="65">
        <v>195677.90447627907</v>
      </c>
      <c r="Q158" s="9"/>
    </row>
    <row r="159" spans="1:17" ht="14.45" customHeight="1" x14ac:dyDescent="0.25">
      <c r="A159" s="58" t="s">
        <v>78</v>
      </c>
      <c r="B159" s="58" t="s">
        <v>50</v>
      </c>
      <c r="C159" s="65">
        <v>182270</v>
      </c>
      <c r="D159" s="65">
        <v>26689.299973953486</v>
      </c>
      <c r="E159" s="65">
        <v>25662.105696744187</v>
      </c>
      <c r="F159" s="65">
        <v>398.90879999999999</v>
      </c>
      <c r="G159" s="65">
        <v>6.2036613953488366</v>
      </c>
      <c r="H159" s="65">
        <v>215.85125953488372</v>
      </c>
      <c r="I159" s="65">
        <v>2201.6270065116278</v>
      </c>
      <c r="J159" s="65">
        <v>1532.7453469767443</v>
      </c>
      <c r="K159" s="65">
        <v>3198.8310027906978</v>
      </c>
      <c r="L159" s="65">
        <v>0</v>
      </c>
      <c r="M159" s="65">
        <v>122364.42725209302</v>
      </c>
      <c r="N159" s="65">
        <v>65563.238258604644</v>
      </c>
      <c r="O159" s="65">
        <v>187927.66551069767</v>
      </c>
      <c r="Q159" s="9"/>
    </row>
    <row r="160" spans="1:17" ht="14.45" customHeight="1" x14ac:dyDescent="0.25">
      <c r="A160" s="58" t="s">
        <v>78</v>
      </c>
      <c r="B160" s="58" t="s">
        <v>51</v>
      </c>
      <c r="C160" s="65">
        <v>182270</v>
      </c>
      <c r="D160" s="65">
        <v>26689.299973953486</v>
      </c>
      <c r="E160" s="65">
        <v>25778.888632558141</v>
      </c>
      <c r="F160" s="65">
        <v>322.72344558139537</v>
      </c>
      <c r="G160" s="65">
        <v>6.0317097674418605</v>
      </c>
      <c r="H160" s="65">
        <v>205.02321116279069</v>
      </c>
      <c r="I160" s="65">
        <v>2302.7538455813956</v>
      </c>
      <c r="J160" s="65">
        <v>1616.1526697674419</v>
      </c>
      <c r="K160" s="65">
        <v>3198.3236465116279</v>
      </c>
      <c r="L160" s="65">
        <v>0</v>
      </c>
      <c r="M160" s="65">
        <v>122150.80286511627</v>
      </c>
      <c r="N160" s="65">
        <v>62403.239568372097</v>
      </c>
      <c r="O160" s="65">
        <v>184554.04243348836</v>
      </c>
      <c r="Q160" s="9"/>
    </row>
    <row r="161" spans="1:17" ht="14.45" customHeight="1" x14ac:dyDescent="0.25">
      <c r="A161" s="58" t="s">
        <v>78</v>
      </c>
      <c r="B161" s="58" t="s">
        <v>52</v>
      </c>
      <c r="C161" s="65">
        <v>182270</v>
      </c>
      <c r="D161" s="65">
        <v>26689.299973953486</v>
      </c>
      <c r="E161" s="65">
        <v>25896.671568372094</v>
      </c>
      <c r="F161" s="65">
        <v>295.87218604651162</v>
      </c>
      <c r="G161" s="65">
        <v>5.3756130232558137</v>
      </c>
      <c r="H161" s="65">
        <v>225.6574065116279</v>
      </c>
      <c r="I161" s="65">
        <v>2903.6319106976744</v>
      </c>
      <c r="J161" s="65">
        <v>1732.7734623255815</v>
      </c>
      <c r="K161" s="65">
        <v>3898.4128967441861</v>
      </c>
      <c r="L161" s="65">
        <v>0</v>
      </c>
      <c r="M161" s="65">
        <v>120622.30498232559</v>
      </c>
      <c r="N161" s="65">
        <v>54528.685700465117</v>
      </c>
      <c r="O161" s="65">
        <v>175150.9906827907</v>
      </c>
      <c r="Q161" s="9"/>
    </row>
    <row r="162" spans="1:17" ht="14.45" customHeight="1" x14ac:dyDescent="0.25">
      <c r="A162" s="58" t="s">
        <v>78</v>
      </c>
      <c r="B162" s="58" t="s">
        <v>53</v>
      </c>
      <c r="C162" s="65">
        <v>182270</v>
      </c>
      <c r="D162" s="65">
        <v>26689.299973953486</v>
      </c>
      <c r="E162" s="65">
        <v>26725.91025860465</v>
      </c>
      <c r="F162" s="65">
        <v>324.38313674418606</v>
      </c>
      <c r="G162" s="65">
        <v>4.6878065116279073</v>
      </c>
      <c r="H162" s="65">
        <v>175.00980837209303</v>
      </c>
      <c r="I162" s="65">
        <v>3023.523378604651</v>
      </c>
      <c r="J162" s="65">
        <v>1682.8185748837209</v>
      </c>
      <c r="K162" s="65">
        <v>4516.8457153488371</v>
      </c>
      <c r="L162" s="65">
        <v>0</v>
      </c>
      <c r="M162" s="65">
        <v>119127.52134697675</v>
      </c>
      <c r="N162" s="65">
        <v>67026.73023255814</v>
      </c>
      <c r="O162" s="65">
        <v>186154.25157953487</v>
      </c>
      <c r="Q162" s="9"/>
    </row>
    <row r="163" spans="1:17" ht="14.45" customHeight="1" x14ac:dyDescent="0.25">
      <c r="A163" s="58" t="s">
        <v>78</v>
      </c>
      <c r="B163" s="58" t="s">
        <v>54</v>
      </c>
      <c r="C163" s="65">
        <v>182270</v>
      </c>
      <c r="D163" s="65">
        <v>26689.299973953486</v>
      </c>
      <c r="E163" s="65">
        <v>25267.095918139534</v>
      </c>
      <c r="F163" s="65">
        <v>250.26970046511627</v>
      </c>
      <c r="G163" s="65">
        <v>6.171951627906977</v>
      </c>
      <c r="H163" s="65">
        <v>157.02321116279069</v>
      </c>
      <c r="I163" s="65">
        <v>3075.3599255813951</v>
      </c>
      <c r="J163" s="65">
        <v>1850.7904595348837</v>
      </c>
      <c r="K163" s="65">
        <v>4824.8153153488374</v>
      </c>
      <c r="L163" s="65">
        <v>0</v>
      </c>
      <c r="M163" s="65">
        <v>120149.17354418605</v>
      </c>
      <c r="N163" s="65">
        <v>56177.838705116279</v>
      </c>
      <c r="O163" s="65">
        <v>176327.01224930232</v>
      </c>
      <c r="Q163" s="9"/>
    </row>
    <row r="164" spans="1:17" ht="14.45" customHeight="1" x14ac:dyDescent="0.25">
      <c r="A164" s="58" t="s">
        <v>78</v>
      </c>
      <c r="B164" s="58" t="s">
        <v>55</v>
      </c>
      <c r="C164" s="65">
        <v>182270</v>
      </c>
      <c r="D164" s="65">
        <v>26689.299973953486</v>
      </c>
      <c r="E164" s="65">
        <v>24820.526452093021</v>
      </c>
      <c r="F164" s="65">
        <v>222.25139348837209</v>
      </c>
      <c r="G164" s="65">
        <v>3.1719516279069766</v>
      </c>
      <c r="H164" s="65">
        <v>190.78783999999999</v>
      </c>
      <c r="I164" s="65">
        <v>3367.2098753488372</v>
      </c>
      <c r="J164" s="65">
        <v>1862.7404427906977</v>
      </c>
      <c r="K164" s="65">
        <v>4756.4910288372093</v>
      </c>
      <c r="L164" s="65">
        <v>0</v>
      </c>
      <c r="M164" s="65">
        <v>120357.52104186047</v>
      </c>
      <c r="N164" s="65">
        <v>48782.365678139533</v>
      </c>
      <c r="O164" s="65">
        <v>169139.88672000001</v>
      </c>
      <c r="Q164" s="9"/>
    </row>
    <row r="165" spans="1:17" ht="14.45" customHeight="1" x14ac:dyDescent="0.25">
      <c r="A165" s="58" t="s">
        <v>78</v>
      </c>
      <c r="B165" s="58" t="s">
        <v>56</v>
      </c>
      <c r="C165" s="65">
        <v>182270</v>
      </c>
      <c r="D165" s="65">
        <v>26689.299973953486</v>
      </c>
      <c r="E165" s="65">
        <v>25314.834076279069</v>
      </c>
      <c r="F165" s="65">
        <v>264.25629767441859</v>
      </c>
      <c r="G165" s="65">
        <v>4.171951627906977</v>
      </c>
      <c r="H165" s="65">
        <v>218.30369488372094</v>
      </c>
      <c r="I165" s="65">
        <v>3058.8659720930232</v>
      </c>
      <c r="J165" s="65">
        <v>1842.7355386046511</v>
      </c>
      <c r="K165" s="65">
        <v>5263.7545153488372</v>
      </c>
      <c r="L165" s="65">
        <v>0</v>
      </c>
      <c r="M165" s="65">
        <v>119613.77797953488</v>
      </c>
      <c r="N165" s="65">
        <v>45234.827557209304</v>
      </c>
      <c r="O165" s="65">
        <v>164848.60553674417</v>
      </c>
      <c r="Q165" s="9"/>
    </row>
    <row r="166" spans="1:17" ht="14.45" customHeight="1" x14ac:dyDescent="0.25">
      <c r="A166" s="58" t="s">
        <v>78</v>
      </c>
      <c r="B166" s="58" t="s">
        <v>57</v>
      </c>
      <c r="C166" s="65">
        <v>182270</v>
      </c>
      <c r="D166" s="65">
        <v>26689.299973953486</v>
      </c>
      <c r="E166" s="65">
        <v>25157.41825488372</v>
      </c>
      <c r="F166" s="65">
        <v>252.76724837209304</v>
      </c>
      <c r="G166" s="65">
        <v>2.7195162790697673</v>
      </c>
      <c r="H166" s="65">
        <v>182.75613023255815</v>
      </c>
      <c r="I166" s="65">
        <v>3510.1866641860465</v>
      </c>
      <c r="J166" s="65">
        <v>2481.1964725581397</v>
      </c>
      <c r="K166" s="65">
        <v>5691.4782958139531</v>
      </c>
      <c r="L166" s="65">
        <v>0</v>
      </c>
      <c r="M166" s="65">
        <v>118302.17744372092</v>
      </c>
      <c r="N166" s="65">
        <v>35948.181908837207</v>
      </c>
      <c r="O166" s="65">
        <v>154250.35935255815</v>
      </c>
      <c r="Q166" s="9"/>
    </row>
    <row r="167" spans="1:17" ht="14.45" customHeight="1" x14ac:dyDescent="0.25">
      <c r="A167" s="58" t="s">
        <v>78</v>
      </c>
      <c r="B167" s="58" t="s">
        <v>58</v>
      </c>
      <c r="C167" s="65">
        <v>182270</v>
      </c>
      <c r="D167" s="65">
        <v>26689.299973953486</v>
      </c>
      <c r="E167" s="65">
        <v>25470.867095813952</v>
      </c>
      <c r="F167" s="65">
        <v>268.69042604651162</v>
      </c>
      <c r="G167" s="65">
        <v>0</v>
      </c>
      <c r="H167" s="65">
        <v>190.4756465116279</v>
      </c>
      <c r="I167" s="65">
        <v>2561.4903590697672</v>
      </c>
      <c r="J167" s="65">
        <v>3876.473361860465</v>
      </c>
      <c r="K167" s="65">
        <v>6444.9124241860463</v>
      </c>
      <c r="L167" s="65">
        <v>0</v>
      </c>
      <c r="M167" s="65">
        <v>116767.79071255814</v>
      </c>
      <c r="N167" s="65">
        <v>41487.110020465116</v>
      </c>
      <c r="O167" s="65">
        <v>158254.90073302324</v>
      </c>
      <c r="Q167" s="9"/>
    </row>
    <row r="168" spans="1:17" ht="14.45" customHeight="1" x14ac:dyDescent="0.25">
      <c r="A168" s="58" t="s">
        <v>78</v>
      </c>
      <c r="B168" s="58" t="s">
        <v>59</v>
      </c>
      <c r="C168" s="65">
        <v>182270</v>
      </c>
      <c r="D168" s="65">
        <v>26689.299973953486</v>
      </c>
      <c r="E168" s="65">
        <v>26447.845194418605</v>
      </c>
      <c r="F168" s="65">
        <v>171.01602232558139</v>
      </c>
      <c r="G168" s="65">
        <v>0</v>
      </c>
      <c r="H168" s="65">
        <v>199.2402753488372</v>
      </c>
      <c r="I168" s="65">
        <v>3435.0977488372091</v>
      </c>
      <c r="J168" s="65">
        <v>3175.0673488372095</v>
      </c>
      <c r="K168" s="65">
        <v>11866.462608372092</v>
      </c>
      <c r="L168" s="65">
        <v>0</v>
      </c>
      <c r="M168" s="65">
        <v>110285.97082790697</v>
      </c>
      <c r="N168" s="65">
        <v>48130.409175813955</v>
      </c>
      <c r="O168" s="65">
        <v>158416.38000372093</v>
      </c>
      <c r="Q168" s="9"/>
    </row>
    <row r="169" spans="1:17" ht="14.45" customHeight="1" x14ac:dyDescent="0.25">
      <c r="A169" s="58" t="s">
        <v>78</v>
      </c>
      <c r="B169" s="58" t="s">
        <v>60</v>
      </c>
      <c r="C169" s="65">
        <v>182270</v>
      </c>
      <c r="D169" s="65">
        <v>26689.299973953486</v>
      </c>
      <c r="E169" s="65">
        <v>26716.217213023258</v>
      </c>
      <c r="F169" s="65">
        <v>170.31481302325579</v>
      </c>
      <c r="G169" s="65">
        <v>0</v>
      </c>
      <c r="H169" s="65">
        <v>223.34880744186046</v>
      </c>
      <c r="I169" s="65">
        <v>4844.4148465116277</v>
      </c>
      <c r="J169" s="65">
        <v>3493.4344632558141</v>
      </c>
      <c r="K169" s="65">
        <v>10433.243259534884</v>
      </c>
      <c r="L169" s="65">
        <v>0</v>
      </c>
      <c r="M169" s="65">
        <v>109699.72662325582</v>
      </c>
      <c r="N169" s="65">
        <v>40458.778269767441</v>
      </c>
      <c r="O169" s="65">
        <v>150158.50489302326</v>
      </c>
      <c r="Q169" s="9"/>
    </row>
    <row r="170" spans="1:17" ht="14.45" customHeight="1" x14ac:dyDescent="0.25">
      <c r="A170" s="58" t="s">
        <v>78</v>
      </c>
      <c r="B170" s="58" t="s">
        <v>61</v>
      </c>
      <c r="C170" s="65">
        <v>182270</v>
      </c>
      <c r="D170" s="65">
        <v>26689.299973953486</v>
      </c>
      <c r="E170" s="65">
        <v>26745.547713488373</v>
      </c>
      <c r="F170" s="65">
        <v>166.31481302325579</v>
      </c>
      <c r="G170" s="65">
        <v>0</v>
      </c>
      <c r="H170" s="65">
        <v>180.72442046511628</v>
      </c>
      <c r="I170" s="65">
        <v>7510.4465562790701</v>
      </c>
      <c r="J170" s="65">
        <v>4299.7698679069763</v>
      </c>
      <c r="K170" s="65">
        <v>6203.9346604651164</v>
      </c>
      <c r="L170" s="65">
        <v>0</v>
      </c>
      <c r="M170" s="65">
        <v>110473.9619944186</v>
      </c>
      <c r="N170" s="65">
        <v>33002.896610232558</v>
      </c>
      <c r="O170" s="65">
        <v>143476.85860465118</v>
      </c>
      <c r="Q170" s="9"/>
    </row>
    <row r="171" spans="1:17" ht="14.45" customHeight="1" x14ac:dyDescent="0.25">
      <c r="A171" s="58" t="s">
        <v>78</v>
      </c>
      <c r="B171" s="58" t="s">
        <v>62</v>
      </c>
      <c r="C171" s="65">
        <v>182270</v>
      </c>
      <c r="D171" s="65">
        <v>26689.299973953486</v>
      </c>
      <c r="E171" s="65">
        <v>26906.507505116278</v>
      </c>
      <c r="F171" s="65">
        <v>152.25139348837209</v>
      </c>
      <c r="G171" s="65">
        <v>3</v>
      </c>
      <c r="H171" s="65">
        <v>214.22687255813952</v>
      </c>
      <c r="I171" s="65">
        <v>8572.2981506976739</v>
      </c>
      <c r="J171" s="65">
        <v>4971.0823962790701</v>
      </c>
      <c r="K171" s="65">
        <v>5379.951657674419</v>
      </c>
      <c r="L171" s="65">
        <v>12.343903255813954</v>
      </c>
      <c r="M171" s="65">
        <v>109369.03814697675</v>
      </c>
      <c r="N171" s="65">
        <v>36954.857711627905</v>
      </c>
      <c r="O171" s="65">
        <v>146323.89585860464</v>
      </c>
      <c r="Q171" s="9"/>
    </row>
    <row r="172" spans="1:17" ht="14.45" customHeight="1" x14ac:dyDescent="0.25">
      <c r="A172" s="58" t="s">
        <v>78</v>
      </c>
      <c r="B172" s="58" t="s">
        <v>63</v>
      </c>
      <c r="C172" s="65">
        <v>182270</v>
      </c>
      <c r="D172" s="65">
        <v>26689.299973953486</v>
      </c>
      <c r="E172" s="65">
        <v>28176.387214883722</v>
      </c>
      <c r="F172" s="65">
        <v>141.2330865116279</v>
      </c>
      <c r="G172" s="65">
        <v>2.1719516279069766</v>
      </c>
      <c r="H172" s="65">
        <v>192.88296930232559</v>
      </c>
      <c r="I172" s="65">
        <v>8060.9176334883723</v>
      </c>
      <c r="J172" s="65">
        <v>4778.4495106976747</v>
      </c>
      <c r="K172" s="65">
        <v>4798.2112148837205</v>
      </c>
      <c r="L172" s="65">
        <v>0</v>
      </c>
      <c r="M172" s="65">
        <v>109430.44644465117</v>
      </c>
      <c r="N172" s="65">
        <v>37663.580852093022</v>
      </c>
      <c r="O172" s="65">
        <v>147094.02729674417</v>
      </c>
      <c r="Q172" s="9"/>
    </row>
    <row r="173" spans="1:17" ht="14.45" customHeight="1" x14ac:dyDescent="0.25">
      <c r="A173" s="58" t="s">
        <v>78</v>
      </c>
      <c r="B173" s="58" t="s">
        <v>64</v>
      </c>
      <c r="C173" s="65">
        <v>186625.81199627905</v>
      </c>
      <c r="D173" s="65">
        <v>26689.299973953486</v>
      </c>
      <c r="E173" s="65">
        <v>26722.989030697674</v>
      </c>
      <c r="F173" s="65">
        <v>125.18306976744185</v>
      </c>
      <c r="G173" s="65">
        <v>1.1719516279069768</v>
      </c>
      <c r="H173" s="65">
        <v>185.85125953488372</v>
      </c>
      <c r="I173" s="65">
        <v>6801.5433302325582</v>
      </c>
      <c r="J173" s="65">
        <v>5214.0068837209301</v>
      </c>
      <c r="K173" s="65">
        <v>4820.1026827906981</v>
      </c>
      <c r="L173" s="65">
        <v>14530.590757209302</v>
      </c>
      <c r="M173" s="65">
        <v>101535.07305674418</v>
      </c>
      <c r="N173" s="65">
        <v>39665.32394418605</v>
      </c>
      <c r="O173" s="65">
        <v>141200.39700093024</v>
      </c>
      <c r="Q173" s="9"/>
    </row>
    <row r="174" spans="1:17" ht="14.45" customHeight="1" x14ac:dyDescent="0.25">
      <c r="A174" s="58" t="s">
        <v>78</v>
      </c>
      <c r="B174" s="58" t="s">
        <v>65</v>
      </c>
      <c r="C174" s="65">
        <v>186625.81199627905</v>
      </c>
      <c r="D174" s="65">
        <v>26689.299973953486</v>
      </c>
      <c r="E174" s="65">
        <v>23318.120773953488</v>
      </c>
      <c r="F174" s="65">
        <v>644.02942511627907</v>
      </c>
      <c r="G174" s="65">
        <v>0</v>
      </c>
      <c r="H174" s="65">
        <v>205.7110176744186</v>
      </c>
      <c r="I174" s="65">
        <v>13175.104967441861</v>
      </c>
      <c r="J174" s="65">
        <v>6081.2259274418602</v>
      </c>
      <c r="K174" s="65">
        <v>5982.6525320930232</v>
      </c>
      <c r="L174" s="65">
        <v>12983.193882790698</v>
      </c>
      <c r="M174" s="65">
        <v>97546.47349581396</v>
      </c>
      <c r="N174" s="65">
        <v>35239.191196279069</v>
      </c>
      <c r="O174" s="65">
        <v>132785.66469209304</v>
      </c>
      <c r="Q174" s="9"/>
    </row>
    <row r="175" spans="1:17" ht="14.45" customHeight="1" x14ac:dyDescent="0.25">
      <c r="A175" s="58" t="s">
        <v>78</v>
      </c>
      <c r="B175" s="58" t="s">
        <v>66</v>
      </c>
      <c r="C175" s="65">
        <v>186625.81199627905</v>
      </c>
      <c r="D175" s="65">
        <v>26689.299973953486</v>
      </c>
      <c r="E175" s="65">
        <v>23423.378046511629</v>
      </c>
      <c r="F175" s="65">
        <v>214.51357023255815</v>
      </c>
      <c r="G175" s="65">
        <v>0</v>
      </c>
      <c r="H175" s="65">
        <v>173.29029209302325</v>
      </c>
      <c r="I175" s="65">
        <v>14456.551188837209</v>
      </c>
      <c r="J175" s="65">
        <v>5076.0392632558141</v>
      </c>
      <c r="K175" s="65">
        <v>5158.4524651162792</v>
      </c>
      <c r="L175" s="65">
        <v>12826.193882790698</v>
      </c>
      <c r="M175" s="65">
        <v>98608.093313488367</v>
      </c>
      <c r="N175" s="65">
        <v>29195.177093953487</v>
      </c>
      <c r="O175" s="65">
        <v>127803.27040744186</v>
      </c>
      <c r="Q175" s="9"/>
    </row>
    <row r="176" spans="1:17" ht="14.45" customHeight="1" x14ac:dyDescent="0.25">
      <c r="A176" s="58" t="s">
        <v>78</v>
      </c>
      <c r="B176" s="58" t="s">
        <v>68</v>
      </c>
      <c r="C176" s="65">
        <v>186625.81199627905</v>
      </c>
      <c r="D176" s="65">
        <v>26689.299973953486</v>
      </c>
      <c r="E176" s="65">
        <v>23614.56961488372</v>
      </c>
      <c r="F176" s="65">
        <v>212.2817934883721</v>
      </c>
      <c r="G176" s="65">
        <v>0</v>
      </c>
      <c r="H176" s="65">
        <v>186.97809860465117</v>
      </c>
      <c r="I176" s="65">
        <v>13852.967985116278</v>
      </c>
      <c r="J176" s="65">
        <v>4902.5819237209307</v>
      </c>
      <c r="K176" s="65">
        <v>3459.8414809302326</v>
      </c>
      <c r="L176" s="65">
        <v>13046.524383255814</v>
      </c>
      <c r="M176" s="65">
        <v>100660.76674232558</v>
      </c>
      <c r="N176" s="65">
        <v>21835.667393488373</v>
      </c>
      <c r="O176" s="65">
        <v>122496.43413581395</v>
      </c>
      <c r="Q176" s="9"/>
    </row>
    <row r="177" spans="1:17" ht="14.45" customHeight="1" x14ac:dyDescent="0.25">
      <c r="A177" s="58" t="s">
        <v>78</v>
      </c>
      <c r="B177" s="58" t="s">
        <v>69</v>
      </c>
      <c r="C177" s="65">
        <v>186625.81199627905</v>
      </c>
      <c r="D177" s="65">
        <v>26689.299973953486</v>
      </c>
      <c r="E177" s="65">
        <v>24570.020100465117</v>
      </c>
      <c r="F177" s="65">
        <v>213.82935813953489</v>
      </c>
      <c r="G177" s="65">
        <v>0</v>
      </c>
      <c r="H177" s="65">
        <v>197.69761488372092</v>
      </c>
      <c r="I177" s="65">
        <v>14678.575374883721</v>
      </c>
      <c r="J177" s="65">
        <v>4388.1288186046513</v>
      </c>
      <c r="K177" s="65">
        <v>3106.089614883721</v>
      </c>
      <c r="L177" s="65">
        <v>13046.524383255814</v>
      </c>
      <c r="M177" s="65">
        <v>99735.646757209295</v>
      </c>
      <c r="N177" s="65">
        <v>23226.052844651163</v>
      </c>
      <c r="O177" s="65">
        <v>122961.69960186047</v>
      </c>
      <c r="Q177" s="9"/>
    </row>
    <row r="178" spans="1:17" ht="14.45" customHeight="1" x14ac:dyDescent="0.25">
      <c r="A178" s="58" t="s">
        <v>78</v>
      </c>
      <c r="B178" s="58" t="s">
        <v>70</v>
      </c>
      <c r="C178" s="65">
        <v>186625.81199627905</v>
      </c>
      <c r="D178" s="65">
        <v>26689.299973953486</v>
      </c>
      <c r="E178" s="65">
        <v>23694.300584186047</v>
      </c>
      <c r="F178" s="65">
        <v>69.829358139534889</v>
      </c>
      <c r="G178" s="65">
        <v>39</v>
      </c>
      <c r="H178" s="65">
        <v>167.53906604651164</v>
      </c>
      <c r="I178" s="65">
        <v>13093.461603720931</v>
      </c>
      <c r="J178" s="65">
        <v>4448.5328818604648</v>
      </c>
      <c r="K178" s="65">
        <v>3870.4639181395351</v>
      </c>
      <c r="L178" s="65">
        <v>13047.556093023255</v>
      </c>
      <c r="M178" s="65">
        <v>101505.8285172093</v>
      </c>
      <c r="N178" s="65">
        <v>24770.01982511628</v>
      </c>
      <c r="O178" s="65">
        <v>126275.84834232558</v>
      </c>
      <c r="Q178" s="9"/>
    </row>
    <row r="179" spans="1:17" ht="14.45" customHeight="1" x14ac:dyDescent="0.25">
      <c r="A179" s="58" t="s">
        <v>78</v>
      </c>
      <c r="B179" s="58" t="s">
        <v>71</v>
      </c>
      <c r="C179" s="65">
        <v>186625.81199627905</v>
      </c>
      <c r="D179" s="65">
        <v>26689.299973953486</v>
      </c>
      <c r="E179" s="65">
        <v>25112.450634418605</v>
      </c>
      <c r="F179" s="65">
        <v>49.37201860465116</v>
      </c>
      <c r="G179" s="65">
        <v>0</v>
      </c>
      <c r="H179" s="65">
        <v>103.66590511627908</v>
      </c>
      <c r="I179" s="65">
        <v>15732.443631627906</v>
      </c>
      <c r="J179" s="65">
        <v>2696.2144744186048</v>
      </c>
      <c r="K179" s="65">
        <v>4045.7993227906977</v>
      </c>
      <c r="L179" s="65">
        <v>13097.275609302325</v>
      </c>
      <c r="M179" s="65">
        <v>99099.290426046515</v>
      </c>
      <c r="N179" s="65">
        <v>25894.976997209302</v>
      </c>
      <c r="O179" s="65">
        <v>124994.26742325581</v>
      </c>
      <c r="Q179" s="9"/>
    </row>
    <row r="180" spans="1:17" ht="14.45" customHeight="1" x14ac:dyDescent="0.25">
      <c r="A180" s="58" t="s">
        <v>78</v>
      </c>
      <c r="B180" s="58" t="s">
        <v>72</v>
      </c>
      <c r="C180" s="65">
        <v>186625.81199627905</v>
      </c>
      <c r="D180" s="65">
        <v>26689.299973953486</v>
      </c>
      <c r="E180" s="65">
        <v>25294.891951627906</v>
      </c>
      <c r="F180" s="65">
        <v>53.951293023255815</v>
      </c>
      <c r="G180" s="65">
        <v>1</v>
      </c>
      <c r="H180" s="65">
        <v>85.493953488372085</v>
      </c>
      <c r="I180" s="65">
        <v>15986.761704186047</v>
      </c>
      <c r="J180" s="65">
        <v>2380.4047330232556</v>
      </c>
      <c r="K180" s="65">
        <v>3685.0226009302323</v>
      </c>
      <c r="L180" s="65">
        <v>13046.587802790698</v>
      </c>
      <c r="M180" s="65">
        <v>99402.397983255811</v>
      </c>
      <c r="N180" s="65">
        <v>22031.446400000001</v>
      </c>
      <c r="O180" s="65">
        <v>121433.84438325581</v>
      </c>
      <c r="Q180" s="9"/>
    </row>
    <row r="181" spans="1:17" ht="14.45" customHeight="1" x14ac:dyDescent="0.25">
      <c r="A181" s="58" t="s">
        <v>78</v>
      </c>
      <c r="B181" s="58" t="s">
        <v>73</v>
      </c>
      <c r="C181" s="65">
        <v>186625.81199627905</v>
      </c>
      <c r="D181" s="65">
        <v>26689.299973953486</v>
      </c>
      <c r="E181" s="65">
        <v>25402.138440930234</v>
      </c>
      <c r="F181" s="65">
        <v>56.856163720930233</v>
      </c>
      <c r="G181" s="65">
        <v>0</v>
      </c>
      <c r="H181" s="65">
        <v>87.991501395348834</v>
      </c>
      <c r="I181" s="65">
        <v>15386.065399069768</v>
      </c>
      <c r="J181" s="65">
        <v>3181.3841413953487</v>
      </c>
      <c r="K181" s="65">
        <v>4072.8163199999999</v>
      </c>
      <c r="L181" s="65">
        <v>13053.587802790698</v>
      </c>
      <c r="M181" s="65">
        <v>98695.672253023251</v>
      </c>
      <c r="N181" s="65">
        <v>25346.498396279068</v>
      </c>
      <c r="O181" s="65">
        <v>124042.17064930232</v>
      </c>
      <c r="Q181" s="9"/>
    </row>
    <row r="182" spans="1:17" ht="14.45" customHeight="1" x14ac:dyDescent="0.25">
      <c r="A182" s="58" t="s">
        <v>78</v>
      </c>
      <c r="B182" s="58" t="s">
        <v>74</v>
      </c>
      <c r="C182" s="65">
        <v>186625.81199627905</v>
      </c>
      <c r="D182" s="65">
        <v>26689.299973953486</v>
      </c>
      <c r="E182" s="65">
        <v>26060.478749767441</v>
      </c>
      <c r="F182" s="65">
        <v>36.856163720930233</v>
      </c>
      <c r="G182" s="65">
        <v>0</v>
      </c>
      <c r="H182" s="65">
        <v>93.4756465116279</v>
      </c>
      <c r="I182" s="65">
        <v>16747.880044651163</v>
      </c>
      <c r="J182" s="65">
        <v>3703.6195125581394</v>
      </c>
      <c r="K182" s="65">
        <v>3734.7270697674421</v>
      </c>
      <c r="L182" s="65">
        <v>13374.587802790698</v>
      </c>
      <c r="M182" s="65">
        <v>96184.887032558137</v>
      </c>
      <c r="N182" s="65">
        <v>24720.282001860465</v>
      </c>
      <c r="O182" s="65">
        <v>120905.16903441861</v>
      </c>
      <c r="Q182" s="9"/>
    </row>
    <row r="183" spans="1:17" ht="14.45" customHeight="1" x14ac:dyDescent="0.25">
      <c r="A183" s="58" t="s">
        <v>78</v>
      </c>
      <c r="B183" s="58" t="s">
        <v>75</v>
      </c>
      <c r="C183" s="65">
        <v>186625.81199627905</v>
      </c>
      <c r="D183" s="65">
        <v>26689.299973953486</v>
      </c>
      <c r="E183" s="65">
        <v>28151.697458604653</v>
      </c>
      <c r="F183" s="65">
        <v>39.123244651162793</v>
      </c>
      <c r="G183" s="65">
        <v>0</v>
      </c>
      <c r="H183" s="65">
        <v>111.19516279069768</v>
      </c>
      <c r="I183" s="65">
        <v>13985.286057674419</v>
      </c>
      <c r="J183" s="65">
        <v>3038.2269023255812</v>
      </c>
      <c r="K183" s="65">
        <v>3879.9199479069766</v>
      </c>
      <c r="L183" s="65">
        <v>13346.587802790698</v>
      </c>
      <c r="M183" s="65">
        <v>97384.475445581396</v>
      </c>
      <c r="N183" s="65">
        <v>21922.726608372093</v>
      </c>
      <c r="O183" s="65">
        <v>119307.20205395349</v>
      </c>
      <c r="Q183" s="9"/>
    </row>
    <row r="184" spans="1:17" ht="14.45" customHeight="1" x14ac:dyDescent="0.25">
      <c r="A184" s="58" t="s">
        <v>78</v>
      </c>
      <c r="B184" s="58" t="s">
        <v>190</v>
      </c>
      <c r="C184" s="65">
        <v>186625.81199627905</v>
      </c>
      <c r="D184" s="65">
        <v>26689.299973953486</v>
      </c>
      <c r="E184" s="65">
        <v>27464.38429023256</v>
      </c>
      <c r="F184" s="65">
        <v>37.059825116279072</v>
      </c>
      <c r="G184" s="65">
        <v>0</v>
      </c>
      <c r="H184" s="65">
        <v>94.679307906976746</v>
      </c>
      <c r="I184" s="65">
        <v>14282.383806511629</v>
      </c>
      <c r="J184" s="65">
        <v>2363.0657339534882</v>
      </c>
      <c r="K184" s="65">
        <v>4056.4930083720928</v>
      </c>
      <c r="L184" s="65">
        <v>13208.168052093024</v>
      </c>
      <c r="M184" s="65">
        <v>98430.277998139529</v>
      </c>
      <c r="N184" s="65">
        <v>22068.657792967439</v>
      </c>
      <c r="O184" s="65">
        <v>120498.93579110698</v>
      </c>
      <c r="Q184" s="9"/>
    </row>
    <row r="185" spans="1:17" ht="14.45" customHeight="1" x14ac:dyDescent="0.25">
      <c r="A185" s="58" t="s">
        <v>79</v>
      </c>
      <c r="B185" s="56" t="s">
        <v>38</v>
      </c>
      <c r="C185" s="65">
        <v>618165.01633636549</v>
      </c>
      <c r="D185" s="65">
        <v>234008.59934796102</v>
      </c>
      <c r="E185" s="65">
        <v>12919.506659692632</v>
      </c>
      <c r="F185" s="65">
        <v>28752.275216943457</v>
      </c>
      <c r="G185" s="65">
        <v>5191.3032872957792</v>
      </c>
      <c r="H185" s="65">
        <v>20545.750144124784</v>
      </c>
      <c r="I185" s="65">
        <v>34910.740963549804</v>
      </c>
      <c r="J185" s="65">
        <v>1850.1449690073248</v>
      </c>
      <c r="K185" s="65">
        <v>5188.8127202290389</v>
      </c>
      <c r="L185" s="65">
        <v>0</v>
      </c>
      <c r="M185" s="65">
        <v>274797.88302756159</v>
      </c>
      <c r="N185" s="65">
        <v>11122.153720642906</v>
      </c>
      <c r="O185" s="65">
        <v>285920.0367482045</v>
      </c>
      <c r="Q185" s="9"/>
    </row>
    <row r="186" spans="1:17" ht="14.45" customHeight="1" x14ac:dyDescent="0.25">
      <c r="A186" s="58" t="s">
        <v>79</v>
      </c>
      <c r="B186" s="56" t="s">
        <v>35</v>
      </c>
      <c r="C186" s="65">
        <v>626225</v>
      </c>
      <c r="D186" s="65">
        <v>239432</v>
      </c>
      <c r="E186" s="65">
        <v>12762</v>
      </c>
      <c r="F186" s="65">
        <v>28423</v>
      </c>
      <c r="G186" s="65">
        <v>5129</v>
      </c>
      <c r="H186" s="65">
        <v>21858</v>
      </c>
      <c r="I186" s="65">
        <v>37628</v>
      </c>
      <c r="J186" s="65">
        <v>1838</v>
      </c>
      <c r="K186" s="65">
        <v>4984</v>
      </c>
      <c r="L186" s="65">
        <v>0</v>
      </c>
      <c r="M186" s="65">
        <v>274171</v>
      </c>
      <c r="N186" s="65">
        <v>17129</v>
      </c>
      <c r="O186" s="65">
        <v>291300</v>
      </c>
      <c r="Q186" s="9"/>
    </row>
    <row r="187" spans="1:17" ht="14.45" customHeight="1" x14ac:dyDescent="0.25">
      <c r="A187" s="58" t="s">
        <v>79</v>
      </c>
      <c r="B187" s="56" t="s">
        <v>36</v>
      </c>
      <c r="C187" s="65">
        <v>626225</v>
      </c>
      <c r="D187" s="65">
        <v>248393.76189133618</v>
      </c>
      <c r="E187" s="65">
        <v>12836.968180168175</v>
      </c>
      <c r="F187" s="65">
        <v>26155.85186581418</v>
      </c>
      <c r="G187" s="65">
        <v>5023.0832866673582</v>
      </c>
      <c r="H187" s="65">
        <v>21371.61420197285</v>
      </c>
      <c r="I187" s="65">
        <v>34517.639134622274</v>
      </c>
      <c r="J187" s="65">
        <v>1686.896939567873</v>
      </c>
      <c r="K187" s="65">
        <v>5176.6579879295723</v>
      </c>
      <c r="L187" s="65">
        <v>0</v>
      </c>
      <c r="M187" s="65">
        <v>271062.52651192149</v>
      </c>
      <c r="N187" s="65">
        <v>25074.441866369976</v>
      </c>
      <c r="O187" s="65">
        <v>296136.96837829147</v>
      </c>
      <c r="Q187" s="9"/>
    </row>
    <row r="188" spans="1:17" ht="14.45" customHeight="1" x14ac:dyDescent="0.25">
      <c r="A188" s="58" t="s">
        <v>79</v>
      </c>
      <c r="B188" s="56" t="s">
        <v>37</v>
      </c>
      <c r="C188" s="65">
        <v>626225</v>
      </c>
      <c r="D188" s="65">
        <v>248393.76189133618</v>
      </c>
      <c r="E188" s="65">
        <v>12911.936360336351</v>
      </c>
      <c r="F188" s="65">
        <v>23888.703731628364</v>
      </c>
      <c r="G188" s="65">
        <v>4917.1665733347172</v>
      </c>
      <c r="H188" s="65">
        <v>20885.228403945701</v>
      </c>
      <c r="I188" s="65">
        <v>31407.278269244547</v>
      </c>
      <c r="J188" s="65">
        <v>1535.7938791357462</v>
      </c>
      <c r="K188" s="65">
        <v>5369.3159758591446</v>
      </c>
      <c r="L188" s="65">
        <v>0</v>
      </c>
      <c r="M188" s="65">
        <v>276915.81491517933</v>
      </c>
      <c r="N188" s="65">
        <v>28074.60792823782</v>
      </c>
      <c r="O188" s="65">
        <v>304990.42284341715</v>
      </c>
      <c r="Q188" s="9"/>
    </row>
    <row r="189" spans="1:17" ht="14.45" customHeight="1" x14ac:dyDescent="0.25">
      <c r="A189" s="58" t="s">
        <v>79</v>
      </c>
      <c r="B189" s="56" t="s">
        <v>15</v>
      </c>
      <c r="C189" s="65">
        <v>626225</v>
      </c>
      <c r="D189" s="65">
        <v>248758</v>
      </c>
      <c r="E189" s="65">
        <v>13352</v>
      </c>
      <c r="F189" s="65">
        <v>27648</v>
      </c>
      <c r="G189" s="65">
        <v>5129</v>
      </c>
      <c r="H189" s="65">
        <v>17618</v>
      </c>
      <c r="I189" s="65">
        <v>23763</v>
      </c>
      <c r="J189" s="65">
        <v>1904</v>
      </c>
      <c r="K189" s="65">
        <v>7041</v>
      </c>
      <c r="L189" s="65">
        <v>0</v>
      </c>
      <c r="M189" s="65">
        <v>281012</v>
      </c>
      <c r="N189" s="65">
        <v>29675</v>
      </c>
      <c r="O189" s="65">
        <v>310650</v>
      </c>
      <c r="Q189" s="9"/>
    </row>
    <row r="190" spans="1:17" ht="14.45" customHeight="1" x14ac:dyDescent="0.25">
      <c r="A190" s="58" t="s">
        <v>79</v>
      </c>
      <c r="B190" s="56" t="s">
        <v>0</v>
      </c>
      <c r="C190" s="65">
        <v>626225</v>
      </c>
      <c r="D190" s="65">
        <v>248758</v>
      </c>
      <c r="E190" s="65">
        <v>13740</v>
      </c>
      <c r="F190" s="65">
        <v>25556</v>
      </c>
      <c r="G190" s="65">
        <v>5129</v>
      </c>
      <c r="H190" s="65">
        <v>16820</v>
      </c>
      <c r="I190" s="65">
        <v>23668</v>
      </c>
      <c r="J190" s="65">
        <v>1728</v>
      </c>
      <c r="K190" s="65">
        <v>6698</v>
      </c>
      <c r="L190" s="65">
        <v>0</v>
      </c>
      <c r="M190" s="65">
        <v>284128</v>
      </c>
      <c r="N190" s="65">
        <v>29468</v>
      </c>
      <c r="O190" s="65">
        <v>313596</v>
      </c>
      <c r="Q190" s="9"/>
    </row>
    <row r="191" spans="1:17" ht="14.45" customHeight="1" x14ac:dyDescent="0.25">
      <c r="A191" s="58" t="s">
        <v>79</v>
      </c>
      <c r="B191" s="56" t="s">
        <v>1</v>
      </c>
      <c r="C191" s="65">
        <v>626225</v>
      </c>
      <c r="D191" s="65">
        <v>248758</v>
      </c>
      <c r="E191" s="65">
        <v>14152</v>
      </c>
      <c r="F191" s="65">
        <v>22460</v>
      </c>
      <c r="G191" s="65">
        <v>4503</v>
      </c>
      <c r="H191" s="65">
        <v>16820</v>
      </c>
      <c r="I191" s="65">
        <v>21774</v>
      </c>
      <c r="J191" s="65">
        <v>1728</v>
      </c>
      <c r="K191" s="65">
        <v>5986</v>
      </c>
      <c r="L191" s="65">
        <v>0</v>
      </c>
      <c r="M191" s="65">
        <v>290044</v>
      </c>
      <c r="N191" s="65">
        <v>30206</v>
      </c>
      <c r="O191" s="65">
        <v>320250</v>
      </c>
      <c r="Q191" s="9"/>
    </row>
    <row r="192" spans="1:17" ht="14.45" customHeight="1" x14ac:dyDescent="0.25">
      <c r="A192" s="58" t="s">
        <v>79</v>
      </c>
      <c r="B192" s="56" t="s">
        <v>2</v>
      </c>
      <c r="C192" s="65">
        <v>626225</v>
      </c>
      <c r="D192" s="65">
        <v>248756</v>
      </c>
      <c r="E192" s="65">
        <v>14251</v>
      </c>
      <c r="F192" s="65">
        <v>22038</v>
      </c>
      <c r="G192" s="65">
        <v>4503</v>
      </c>
      <c r="H192" s="65">
        <v>15886</v>
      </c>
      <c r="I192" s="65">
        <v>19998</v>
      </c>
      <c r="J192" s="65">
        <v>1528</v>
      </c>
      <c r="K192" s="65">
        <v>4818</v>
      </c>
      <c r="L192" s="65">
        <v>0</v>
      </c>
      <c r="M192" s="65">
        <v>294447</v>
      </c>
      <c r="N192" s="65">
        <v>28581</v>
      </c>
      <c r="O192" s="65">
        <v>323028</v>
      </c>
      <c r="Q192" s="9"/>
    </row>
    <row r="193" spans="1:17" ht="14.45" customHeight="1" x14ac:dyDescent="0.25">
      <c r="A193" s="58" t="s">
        <v>79</v>
      </c>
      <c r="B193" s="56" t="s">
        <v>3</v>
      </c>
      <c r="C193" s="65">
        <v>626225</v>
      </c>
      <c r="D193" s="65">
        <v>248238</v>
      </c>
      <c r="E193" s="65">
        <v>14523</v>
      </c>
      <c r="F193" s="65">
        <v>21575</v>
      </c>
      <c r="G193" s="65">
        <v>4503</v>
      </c>
      <c r="H193" s="65">
        <v>16404</v>
      </c>
      <c r="I193" s="65">
        <v>21000</v>
      </c>
      <c r="J193" s="65">
        <v>1030</v>
      </c>
      <c r="K193" s="65">
        <v>3648</v>
      </c>
      <c r="L193" s="65">
        <v>0</v>
      </c>
      <c r="M193" s="65">
        <v>295304</v>
      </c>
      <c r="N193" s="65">
        <v>32547</v>
      </c>
      <c r="O193" s="65">
        <v>327851</v>
      </c>
      <c r="Q193" s="9"/>
    </row>
    <row r="194" spans="1:17" ht="14.45" customHeight="1" x14ac:dyDescent="0.25">
      <c r="A194" s="58" t="s">
        <v>79</v>
      </c>
      <c r="B194" s="56" t="s">
        <v>4</v>
      </c>
      <c r="C194" s="65">
        <v>626225</v>
      </c>
      <c r="D194" s="65">
        <v>251779</v>
      </c>
      <c r="E194" s="65">
        <v>15305</v>
      </c>
      <c r="F194" s="65">
        <v>17950</v>
      </c>
      <c r="G194" s="65">
        <v>3500</v>
      </c>
      <c r="H194" s="65">
        <v>14355</v>
      </c>
      <c r="I194" s="65">
        <v>18380</v>
      </c>
      <c r="J194" s="65">
        <v>980</v>
      </c>
      <c r="K194" s="65">
        <v>1945</v>
      </c>
      <c r="L194" s="65">
        <v>0</v>
      </c>
      <c r="M194" s="65">
        <v>302031</v>
      </c>
      <c r="N194" s="65">
        <v>3682</v>
      </c>
      <c r="O194" s="65">
        <v>305713</v>
      </c>
      <c r="Q194" s="9"/>
    </row>
    <row r="195" spans="1:17" ht="14.45" customHeight="1" x14ac:dyDescent="0.25">
      <c r="A195" s="58" t="s">
        <v>79</v>
      </c>
      <c r="B195" s="56" t="s">
        <v>5</v>
      </c>
      <c r="C195" s="65">
        <v>626225</v>
      </c>
      <c r="D195" s="65">
        <v>252964</v>
      </c>
      <c r="E195" s="65">
        <v>16072</v>
      </c>
      <c r="F195" s="65">
        <v>17591</v>
      </c>
      <c r="G195" s="65">
        <v>3500</v>
      </c>
      <c r="H195" s="65">
        <v>11355</v>
      </c>
      <c r="I195" s="65">
        <v>18380</v>
      </c>
      <c r="J195" s="65">
        <v>1050</v>
      </c>
      <c r="K195" s="65">
        <v>1815</v>
      </c>
      <c r="L195" s="65">
        <v>0</v>
      </c>
      <c r="M195" s="65">
        <v>303498</v>
      </c>
      <c r="N195" s="65">
        <v>47359</v>
      </c>
      <c r="O195" s="65">
        <v>350857</v>
      </c>
      <c r="Q195" s="9"/>
    </row>
    <row r="196" spans="1:17" ht="14.45" customHeight="1" x14ac:dyDescent="0.25">
      <c r="A196" s="58" t="s">
        <v>79</v>
      </c>
      <c r="B196" s="56" t="s">
        <v>6</v>
      </c>
      <c r="C196" s="65">
        <v>626225</v>
      </c>
      <c r="D196" s="65">
        <v>252964</v>
      </c>
      <c r="E196" s="65">
        <v>16235</v>
      </c>
      <c r="F196" s="65">
        <v>15130</v>
      </c>
      <c r="G196" s="65">
        <v>3500</v>
      </c>
      <c r="H196" s="65">
        <v>3156</v>
      </c>
      <c r="I196" s="65">
        <v>16910</v>
      </c>
      <c r="J196" s="65">
        <v>872</v>
      </c>
      <c r="K196" s="65">
        <v>1815</v>
      </c>
      <c r="L196" s="65">
        <v>0</v>
      </c>
      <c r="M196" s="65">
        <v>315643</v>
      </c>
      <c r="N196" s="65">
        <v>38998</v>
      </c>
      <c r="O196" s="65">
        <v>354641</v>
      </c>
      <c r="Q196" s="9"/>
    </row>
    <row r="197" spans="1:17" ht="14.45" customHeight="1" x14ac:dyDescent="0.25">
      <c r="A197" s="58" t="s">
        <v>79</v>
      </c>
      <c r="B197" s="63" t="s">
        <v>7</v>
      </c>
      <c r="C197" s="65">
        <v>626225</v>
      </c>
      <c r="D197" s="65">
        <v>252964</v>
      </c>
      <c r="E197" s="65">
        <v>16332</v>
      </c>
      <c r="F197" s="65">
        <v>18176</v>
      </c>
      <c r="G197" s="65">
        <v>3500</v>
      </c>
      <c r="H197" s="65">
        <v>3156</v>
      </c>
      <c r="I197" s="65">
        <v>16572</v>
      </c>
      <c r="J197" s="65">
        <v>1290</v>
      </c>
      <c r="K197" s="65">
        <v>3159</v>
      </c>
      <c r="L197" s="65">
        <v>0</v>
      </c>
      <c r="M197" s="65">
        <v>311076</v>
      </c>
      <c r="N197" s="65">
        <v>53076</v>
      </c>
      <c r="O197" s="65">
        <v>364152</v>
      </c>
      <c r="Q197" s="9"/>
    </row>
    <row r="198" spans="1:17" ht="14.45" customHeight="1" x14ac:dyDescent="0.25">
      <c r="A198" s="58" t="s">
        <v>79</v>
      </c>
      <c r="B198" s="63" t="s">
        <v>8</v>
      </c>
      <c r="C198" s="65">
        <v>626225</v>
      </c>
      <c r="D198" s="65">
        <v>252964</v>
      </c>
      <c r="E198" s="65">
        <v>17312</v>
      </c>
      <c r="F198" s="65">
        <v>7585</v>
      </c>
      <c r="G198" s="65">
        <v>3500</v>
      </c>
      <c r="H198" s="65">
        <v>2242</v>
      </c>
      <c r="I198" s="65">
        <v>16075</v>
      </c>
      <c r="J198" s="65">
        <v>1291</v>
      </c>
      <c r="K198" s="65">
        <v>3258</v>
      </c>
      <c r="L198" s="65">
        <v>0</v>
      </c>
      <c r="M198" s="65">
        <v>321998</v>
      </c>
      <c r="N198" s="65">
        <v>50475</v>
      </c>
      <c r="O198" s="65">
        <v>372473</v>
      </c>
      <c r="Q198" s="9"/>
    </row>
    <row r="199" spans="1:17" ht="14.45" customHeight="1" x14ac:dyDescent="0.25">
      <c r="A199" s="58" t="s">
        <v>79</v>
      </c>
      <c r="B199" s="63" t="s">
        <v>16</v>
      </c>
      <c r="C199" s="65">
        <v>626225</v>
      </c>
      <c r="D199" s="65">
        <v>252964</v>
      </c>
      <c r="E199" s="65">
        <v>17786</v>
      </c>
      <c r="F199" s="65">
        <v>7399</v>
      </c>
      <c r="G199" s="65">
        <v>3500</v>
      </c>
      <c r="H199" s="65">
        <v>2110</v>
      </c>
      <c r="I199" s="65">
        <v>15823</v>
      </c>
      <c r="J199" s="65">
        <v>1299</v>
      </c>
      <c r="K199" s="65">
        <v>3364</v>
      </c>
      <c r="L199" s="65">
        <v>0</v>
      </c>
      <c r="M199" s="65">
        <v>321979</v>
      </c>
      <c r="N199" s="65">
        <v>52645</v>
      </c>
      <c r="O199" s="65">
        <v>374624</v>
      </c>
      <c r="Q199" s="9"/>
    </row>
    <row r="200" spans="1:17" ht="14.45" customHeight="1" x14ac:dyDescent="0.25">
      <c r="A200" s="58" t="s">
        <v>79</v>
      </c>
      <c r="B200" s="63" t="s">
        <v>17</v>
      </c>
      <c r="C200" s="65">
        <v>626225</v>
      </c>
      <c r="D200" s="65">
        <v>252964</v>
      </c>
      <c r="E200" s="65">
        <v>17851</v>
      </c>
      <c r="F200" s="65">
        <v>7091</v>
      </c>
      <c r="G200" s="65">
        <v>3500</v>
      </c>
      <c r="H200" s="65">
        <v>1934</v>
      </c>
      <c r="I200" s="65">
        <v>15427</v>
      </c>
      <c r="J200" s="65">
        <v>1186</v>
      </c>
      <c r="K200" s="65">
        <v>3224</v>
      </c>
      <c r="L200" s="65">
        <v>0</v>
      </c>
      <c r="M200" s="65">
        <v>323047</v>
      </c>
      <c r="N200" s="65">
        <v>54770</v>
      </c>
      <c r="O200" s="65">
        <v>377817</v>
      </c>
      <c r="Q200" s="9"/>
    </row>
    <row r="201" spans="1:17" ht="14.45" customHeight="1" x14ac:dyDescent="0.25">
      <c r="A201" s="58" t="s">
        <v>79</v>
      </c>
      <c r="B201" s="63" t="s">
        <v>9</v>
      </c>
      <c r="C201" s="65">
        <v>626225</v>
      </c>
      <c r="D201" s="65">
        <v>252964</v>
      </c>
      <c r="E201" s="65">
        <v>17851</v>
      </c>
      <c r="F201" s="65">
        <v>6988</v>
      </c>
      <c r="G201" s="65">
        <v>3500</v>
      </c>
      <c r="H201" s="65">
        <v>1807</v>
      </c>
      <c r="I201" s="65">
        <v>14636</v>
      </c>
      <c r="J201" s="65">
        <v>1186</v>
      </c>
      <c r="K201" s="65">
        <v>3645</v>
      </c>
      <c r="L201" s="65">
        <v>0</v>
      </c>
      <c r="M201" s="65">
        <v>323649</v>
      </c>
      <c r="N201" s="65">
        <v>57745</v>
      </c>
      <c r="O201" s="65">
        <v>381394</v>
      </c>
      <c r="Q201" s="9"/>
    </row>
    <row r="202" spans="1:17" ht="14.45" customHeight="1" x14ac:dyDescent="0.25">
      <c r="A202" s="58" t="s">
        <v>79</v>
      </c>
      <c r="B202" s="63" t="s">
        <v>10</v>
      </c>
      <c r="C202" s="65">
        <v>626225</v>
      </c>
      <c r="D202" s="65">
        <v>248791.9561541118</v>
      </c>
      <c r="E202" s="65">
        <v>23620.848009471658</v>
      </c>
      <c r="F202" s="65">
        <v>7471.1969315771303</v>
      </c>
      <c r="G202" s="65">
        <v>3637.3957180208181</v>
      </c>
      <c r="H202" s="65">
        <v>5874.2963938631547</v>
      </c>
      <c r="I202" s="65">
        <v>12312.597829411474</v>
      </c>
      <c r="J202" s="65">
        <v>1394.2922598786445</v>
      </c>
      <c r="K202" s="65">
        <v>5874.2193873020569</v>
      </c>
      <c r="L202" s="65">
        <v>0</v>
      </c>
      <c r="M202" s="65">
        <v>317248.19731636328</v>
      </c>
      <c r="N202" s="65">
        <v>91687.0991860293</v>
      </c>
      <c r="O202" s="65">
        <v>408935.29650239262</v>
      </c>
      <c r="Q202" s="9"/>
    </row>
    <row r="203" spans="1:17" ht="14.45" customHeight="1" x14ac:dyDescent="0.25">
      <c r="A203" s="58" t="s">
        <v>79</v>
      </c>
      <c r="B203" s="63" t="s">
        <v>11</v>
      </c>
      <c r="C203" s="65">
        <v>626225</v>
      </c>
      <c r="D203" s="65">
        <v>247013.87317843226</v>
      </c>
      <c r="E203" s="65">
        <v>25597.383621922945</v>
      </c>
      <c r="F203" s="65">
        <v>7457.2742637265055</v>
      </c>
      <c r="G203" s="65">
        <v>3637.3957180208181</v>
      </c>
      <c r="H203" s="65">
        <v>5849.3972275664746</v>
      </c>
      <c r="I203" s="65">
        <v>12289.490168220611</v>
      </c>
      <c r="J203" s="65">
        <v>1410.6451778402643</v>
      </c>
      <c r="K203" s="65">
        <v>4855.2193873020569</v>
      </c>
      <c r="L203" s="65">
        <v>0</v>
      </c>
      <c r="M203" s="65">
        <v>318114.32125696808</v>
      </c>
      <c r="N203" s="65">
        <v>91436.80469636427</v>
      </c>
      <c r="O203" s="65">
        <v>409551.12595333235</v>
      </c>
      <c r="Q203" s="9"/>
    </row>
    <row r="204" spans="1:17" ht="14.45" customHeight="1" x14ac:dyDescent="0.25">
      <c r="A204" s="58" t="s">
        <v>79</v>
      </c>
      <c r="B204" s="63" t="s">
        <v>12</v>
      </c>
      <c r="C204" s="65">
        <v>636781.81972275663</v>
      </c>
      <c r="D204" s="65">
        <v>219567.08907306005</v>
      </c>
      <c r="E204" s="65">
        <v>28645.896916777663</v>
      </c>
      <c r="F204" s="65">
        <v>16068.467712495683</v>
      </c>
      <c r="G204" s="65">
        <v>8519.2321148438659</v>
      </c>
      <c r="H204" s="65">
        <v>17829.317902422179</v>
      </c>
      <c r="I204" s="65">
        <v>29405.806561097135</v>
      </c>
      <c r="J204" s="65">
        <v>3195.5950865768832</v>
      </c>
      <c r="K204" s="65">
        <v>3101.1129100685712</v>
      </c>
      <c r="L204" s="65">
        <v>0</v>
      </c>
      <c r="M204" s="65">
        <v>310449.30144541466</v>
      </c>
      <c r="N204" s="65">
        <v>72278.428069656162</v>
      </c>
      <c r="O204" s="65">
        <v>382727.72951507079</v>
      </c>
      <c r="Q204" s="9"/>
    </row>
    <row r="205" spans="1:17" ht="14.45" customHeight="1" x14ac:dyDescent="0.25">
      <c r="A205" s="58" t="s">
        <v>79</v>
      </c>
      <c r="B205" s="63" t="s">
        <v>13</v>
      </c>
      <c r="C205" s="65">
        <v>636781.81972275663</v>
      </c>
      <c r="D205" s="65">
        <v>219567.08907306005</v>
      </c>
      <c r="E205" s="65">
        <v>28550.028079522468</v>
      </c>
      <c r="F205" s="65">
        <v>16263.706141778895</v>
      </c>
      <c r="G205" s="65">
        <v>6937.0752207587193</v>
      </c>
      <c r="H205" s="65">
        <v>16866.953233683587</v>
      </c>
      <c r="I205" s="65">
        <v>31421.073346159537</v>
      </c>
      <c r="J205" s="65">
        <v>2462.9673721079375</v>
      </c>
      <c r="K205" s="65">
        <v>2923.6898820975775</v>
      </c>
      <c r="L205" s="65">
        <v>0</v>
      </c>
      <c r="M205" s="65">
        <v>311789.23737358791</v>
      </c>
      <c r="N205" s="65">
        <v>74321.921878545705</v>
      </c>
      <c r="O205" s="65">
        <v>386111.15925213357</v>
      </c>
      <c r="Q205" s="9"/>
    </row>
    <row r="206" spans="1:17" ht="14.45" customHeight="1" x14ac:dyDescent="0.25">
      <c r="A206" s="58" t="s">
        <v>79</v>
      </c>
      <c r="B206" s="63" t="s">
        <v>18</v>
      </c>
      <c r="C206" s="65">
        <v>636781.81972275663</v>
      </c>
      <c r="D206" s="65">
        <v>219567.08907306005</v>
      </c>
      <c r="E206" s="65">
        <v>27408.831335405259</v>
      </c>
      <c r="F206" s="65">
        <v>15839.706141778895</v>
      </c>
      <c r="G206" s="65">
        <v>4451.9225297222638</v>
      </c>
      <c r="H206" s="65">
        <v>14829.068906319373</v>
      </c>
      <c r="I206" s="65">
        <v>33771.450811504124</v>
      </c>
      <c r="J206" s="65">
        <v>4202.2933747718416</v>
      </c>
      <c r="K206" s="65">
        <v>4713.7857925114695</v>
      </c>
      <c r="L206" s="65">
        <v>0</v>
      </c>
      <c r="M206" s="65">
        <v>311997.67175768339</v>
      </c>
      <c r="N206" s="65">
        <v>55062.549987667109</v>
      </c>
      <c r="O206" s="65">
        <v>367060.22174535051</v>
      </c>
      <c r="Q206" s="9"/>
    </row>
    <row r="207" spans="1:17" ht="14.45" customHeight="1" x14ac:dyDescent="0.25">
      <c r="A207" s="58" t="s">
        <v>79</v>
      </c>
      <c r="B207" s="64" t="s">
        <v>19</v>
      </c>
      <c r="C207" s="65">
        <v>636781.81972275663</v>
      </c>
      <c r="D207" s="65">
        <v>219567.08907306005</v>
      </c>
      <c r="E207" s="65">
        <v>28865.205850722708</v>
      </c>
      <c r="F207" s="65">
        <v>15569.706141778895</v>
      </c>
      <c r="G207" s="65">
        <v>2248.7982635291796</v>
      </c>
      <c r="H207" s="65">
        <v>12228.000374919837</v>
      </c>
      <c r="I207" s="65">
        <v>35603.970075477286</v>
      </c>
      <c r="J207" s="65">
        <v>3357.4260470623058</v>
      </c>
      <c r="K207" s="65">
        <v>4707.5772976172857</v>
      </c>
      <c r="L207" s="65">
        <v>0</v>
      </c>
      <c r="M207" s="65">
        <v>314634.04659858911</v>
      </c>
      <c r="N207" s="65">
        <v>53502.157219673427</v>
      </c>
      <c r="O207" s="65">
        <v>368136.20381826255</v>
      </c>
      <c r="Q207" s="9"/>
    </row>
    <row r="208" spans="1:17" ht="14.45" customHeight="1" x14ac:dyDescent="0.25">
      <c r="A208" s="58" t="s">
        <v>79</v>
      </c>
      <c r="B208" s="58" t="s">
        <v>40</v>
      </c>
      <c r="C208" s="65">
        <v>636781.81972275663</v>
      </c>
      <c r="D208" s="65">
        <v>219567.08907306005</v>
      </c>
      <c r="E208" s="65">
        <v>30375.482551428147</v>
      </c>
      <c r="F208" s="65">
        <v>16381.968072616053</v>
      </c>
      <c r="G208" s="65">
        <v>1898.3346652853832</v>
      </c>
      <c r="H208" s="65">
        <v>13436.43968230477</v>
      </c>
      <c r="I208" s="65">
        <v>32862.792767993684</v>
      </c>
      <c r="J208" s="65">
        <v>3261.8597109170737</v>
      </c>
      <c r="K208" s="65">
        <v>6196.03748211731</v>
      </c>
      <c r="L208" s="65">
        <v>0</v>
      </c>
      <c r="M208" s="65">
        <v>312801.81571703416</v>
      </c>
      <c r="N208" s="65">
        <v>43082.913472448323</v>
      </c>
      <c r="O208" s="65">
        <v>355884.72918948252</v>
      </c>
      <c r="Q208" s="9"/>
    </row>
    <row r="209" spans="1:17" ht="14.45" customHeight="1" x14ac:dyDescent="0.25">
      <c r="A209" s="58" t="s">
        <v>79</v>
      </c>
      <c r="B209" s="58" t="s">
        <v>42</v>
      </c>
      <c r="C209" s="65">
        <v>636781.81972275663</v>
      </c>
      <c r="D209" s="65">
        <v>219567.08907306005</v>
      </c>
      <c r="E209" s="65">
        <v>31674.757742587935</v>
      </c>
      <c r="F209" s="65">
        <v>16179.474145330769</v>
      </c>
      <c r="G209" s="65">
        <v>1880.3346652853832</v>
      </c>
      <c r="H209" s="65">
        <v>13445.43968230477</v>
      </c>
      <c r="I209" s="65">
        <v>33150.792767993684</v>
      </c>
      <c r="J209" s="65">
        <v>3215.5807113610576</v>
      </c>
      <c r="K209" s="65">
        <v>5144.7349810073501</v>
      </c>
      <c r="L209" s="65">
        <v>0</v>
      </c>
      <c r="M209" s="65">
        <v>312523.61595382565</v>
      </c>
      <c r="N209" s="65">
        <v>55951.475862068968</v>
      </c>
      <c r="O209" s="65">
        <v>368475.09181589464</v>
      </c>
      <c r="Q209" s="9"/>
    </row>
    <row r="210" spans="1:17" ht="14.45" customHeight="1" x14ac:dyDescent="0.25">
      <c r="A210" s="58" t="s">
        <v>79</v>
      </c>
      <c r="B210" s="58" t="s">
        <v>43</v>
      </c>
      <c r="C210" s="65">
        <v>636781.81972275663</v>
      </c>
      <c r="D210" s="65">
        <v>219567.08907306005</v>
      </c>
      <c r="E210" s="65">
        <v>31789.717566967589</v>
      </c>
      <c r="F210" s="65">
        <v>16218.605308075576</v>
      </c>
      <c r="G210" s="65">
        <v>1860.3346652853832</v>
      </c>
      <c r="H210" s="65">
        <v>12875.788071629422</v>
      </c>
      <c r="I210" s="65">
        <v>34214.842395540429</v>
      </c>
      <c r="J210" s="65">
        <v>3350.2092151349216</v>
      </c>
      <c r="K210" s="65">
        <v>4134.3938138227022</v>
      </c>
      <c r="L210" s="65">
        <v>0</v>
      </c>
      <c r="M210" s="65">
        <v>312770.83961324056</v>
      </c>
      <c r="N210" s="65">
        <v>56220.364066893591</v>
      </c>
      <c r="O210" s="65">
        <v>368991.20368013415</v>
      </c>
      <c r="Q210" s="9"/>
    </row>
    <row r="211" spans="1:17" ht="14.45" customHeight="1" x14ac:dyDescent="0.25">
      <c r="A211" s="58" t="s">
        <v>79</v>
      </c>
      <c r="B211" s="58" t="s">
        <v>44</v>
      </c>
      <c r="C211" s="65">
        <v>636781.81972275663</v>
      </c>
      <c r="D211" s="65">
        <v>219567.08907306005</v>
      </c>
      <c r="E211" s="65">
        <v>31390.73765477776</v>
      </c>
      <c r="F211" s="65">
        <v>16198.539726703173</v>
      </c>
      <c r="G211" s="65">
        <v>1860.3346652853832</v>
      </c>
      <c r="H211" s="65">
        <v>12755.667150115929</v>
      </c>
      <c r="I211" s="65">
        <v>33683.222623452224</v>
      </c>
      <c r="J211" s="65">
        <v>3267.5033792116819</v>
      </c>
      <c r="K211" s="65">
        <v>3781.5499876671106</v>
      </c>
      <c r="L211" s="65">
        <v>0</v>
      </c>
      <c r="M211" s="65">
        <v>314277.17546248337</v>
      </c>
      <c r="N211" s="65">
        <v>53536.882472497658</v>
      </c>
      <c r="O211" s="65">
        <v>367814.05793498101</v>
      </c>
      <c r="Q211" s="9"/>
    </row>
    <row r="212" spans="1:17" ht="14.45" customHeight="1" x14ac:dyDescent="0.25">
      <c r="A212" s="58" t="s">
        <v>79</v>
      </c>
      <c r="B212" s="58" t="s">
        <v>45</v>
      </c>
      <c r="C212" s="65">
        <v>636781.81972275663</v>
      </c>
      <c r="D212" s="65">
        <v>219537.65751288916</v>
      </c>
      <c r="E212" s="65">
        <v>32363.93395055399</v>
      </c>
      <c r="F212" s="65">
        <v>16304.714189235066</v>
      </c>
      <c r="G212" s="65">
        <v>1847.1468224691432</v>
      </c>
      <c r="H212" s="65">
        <v>12983.480127719007</v>
      </c>
      <c r="I212" s="65">
        <v>33150.930676586649</v>
      </c>
      <c r="J212" s="65">
        <v>3252.1614840984657</v>
      </c>
      <c r="K212" s="65">
        <v>4353.5319433200139</v>
      </c>
      <c r="L212" s="65">
        <v>0</v>
      </c>
      <c r="M212" s="65">
        <v>312988.26301588514</v>
      </c>
      <c r="N212" s="65">
        <v>65299.576531817867</v>
      </c>
      <c r="O212" s="65">
        <v>378287.83954770304</v>
      </c>
      <c r="Q212" s="9"/>
    </row>
    <row r="213" spans="1:17" ht="14.45" customHeight="1" x14ac:dyDescent="0.25">
      <c r="A213" s="58" t="s">
        <v>79</v>
      </c>
      <c r="B213" s="58" t="s">
        <v>39</v>
      </c>
      <c r="C213" s="65">
        <v>636781.81972275663</v>
      </c>
      <c r="D213" s="65">
        <v>219537.65751288916</v>
      </c>
      <c r="E213" s="65">
        <v>30074.791269659319</v>
      </c>
      <c r="F213" s="65">
        <v>17589.435257578214</v>
      </c>
      <c r="G213" s="65">
        <v>1407.942913651226</v>
      </c>
      <c r="H213" s="65">
        <v>12820.2769925462</v>
      </c>
      <c r="I213" s="65">
        <v>33390.386973166394</v>
      </c>
      <c r="J213" s="65">
        <v>2940.1912508896453</v>
      </c>
      <c r="K213" s="65">
        <v>3823.9800820892901</v>
      </c>
      <c r="L213" s="65">
        <v>0</v>
      </c>
      <c r="M213" s="65">
        <v>315197.15747028723</v>
      </c>
      <c r="N213" s="65">
        <v>63695.578548368809</v>
      </c>
      <c r="O213" s="65">
        <v>378892.736018656</v>
      </c>
      <c r="Q213" s="9"/>
    </row>
    <row r="214" spans="1:17" ht="14.45" customHeight="1" x14ac:dyDescent="0.25">
      <c r="A214" s="58" t="s">
        <v>79</v>
      </c>
      <c r="B214" s="58" t="s">
        <v>84</v>
      </c>
      <c r="C214" s="65">
        <v>636781.81972275663</v>
      </c>
      <c r="D214" s="65">
        <v>219537.65751288916</v>
      </c>
      <c r="E214" s="65">
        <v>31487.43119035627</v>
      </c>
      <c r="F214" s="65">
        <v>17689.997707820632</v>
      </c>
      <c r="G214" s="65">
        <v>1733.595132391298</v>
      </c>
      <c r="H214" s="65">
        <v>11880.434820969465</v>
      </c>
      <c r="I214" s="65">
        <v>29830.773195669084</v>
      </c>
      <c r="J214" s="65">
        <v>3263.6914454296289</v>
      </c>
      <c r="K214" s="65">
        <v>4308.6835834348576</v>
      </c>
      <c r="L214" s="65">
        <v>0</v>
      </c>
      <c r="M214" s="65">
        <v>317049.55513379624</v>
      </c>
      <c r="N214" s="65">
        <v>80737.17213180603</v>
      </c>
      <c r="O214" s="65">
        <v>397786.72726560233</v>
      </c>
      <c r="Q214" s="9"/>
    </row>
    <row r="215" spans="1:17" ht="14.45" customHeight="1" x14ac:dyDescent="0.25">
      <c r="A215" s="58" t="s">
        <v>79</v>
      </c>
      <c r="B215" s="58" t="s">
        <v>46</v>
      </c>
      <c r="C215" s="65">
        <v>636781.81972275663</v>
      </c>
      <c r="D215" s="65">
        <v>219537.65751288916</v>
      </c>
      <c r="E215" s="65">
        <v>29569.604846875241</v>
      </c>
      <c r="F215" s="65">
        <v>18309.478331466235</v>
      </c>
      <c r="G215" s="65">
        <v>1726.785049020966</v>
      </c>
      <c r="H215" s="65">
        <v>10331.122660093335</v>
      </c>
      <c r="I215" s="65">
        <v>28864.250207338566</v>
      </c>
      <c r="J215" s="65">
        <v>2983.1353071986582</v>
      </c>
      <c r="K215" s="65">
        <v>4444.9012373191254</v>
      </c>
      <c r="L215" s="65">
        <v>0</v>
      </c>
      <c r="M215" s="65">
        <v>321014.88457055541</v>
      </c>
      <c r="N215" s="65">
        <v>84736.771686906417</v>
      </c>
      <c r="O215" s="65">
        <v>405751.65625746176</v>
      </c>
      <c r="Q215" s="9"/>
    </row>
    <row r="216" spans="1:17" ht="14.45" customHeight="1" x14ac:dyDescent="0.25">
      <c r="A216" s="58" t="s">
        <v>79</v>
      </c>
      <c r="B216" s="58" t="s">
        <v>47</v>
      </c>
      <c r="C216" s="65">
        <v>636781.81972275663</v>
      </c>
      <c r="D216" s="65">
        <v>219537.65751288916</v>
      </c>
      <c r="E216" s="65">
        <v>32479.532022042131</v>
      </c>
      <c r="F216" s="65">
        <v>16150.649127853585</v>
      </c>
      <c r="G216" s="65">
        <v>1447.6474534410736</v>
      </c>
      <c r="H216" s="65">
        <v>8757.7533867487546</v>
      </c>
      <c r="I216" s="65">
        <v>24526.230293383847</v>
      </c>
      <c r="J216" s="65">
        <v>3022.1688305192642</v>
      </c>
      <c r="K216" s="65">
        <v>4951.8379013929261</v>
      </c>
      <c r="L216" s="65">
        <v>0</v>
      </c>
      <c r="M216" s="65">
        <v>325908.34319448593</v>
      </c>
      <c r="N216" s="65">
        <v>90971.3014870552</v>
      </c>
      <c r="O216" s="65">
        <v>416879.64468154113</v>
      </c>
      <c r="Q216" s="9"/>
    </row>
    <row r="217" spans="1:17" ht="14.45" customHeight="1" x14ac:dyDescent="0.25">
      <c r="A217" s="58" t="s">
        <v>79</v>
      </c>
      <c r="B217" s="58" t="s">
        <v>48</v>
      </c>
      <c r="C217" s="65">
        <v>636781.81972275663</v>
      </c>
      <c r="D217" s="65">
        <v>219537.65751288916</v>
      </c>
      <c r="E217" s="65">
        <v>32433.129591207144</v>
      </c>
      <c r="F217" s="65">
        <v>14680.810202422772</v>
      </c>
      <c r="G217" s="65">
        <v>1510.0238729566377</v>
      </c>
      <c r="H217" s="65">
        <v>9645.6951396923687</v>
      </c>
      <c r="I217" s="65">
        <v>24695.280147985199</v>
      </c>
      <c r="J217" s="65">
        <v>2874.997492154112</v>
      </c>
      <c r="K217" s="65">
        <v>4797.6545550415867</v>
      </c>
      <c r="L217" s="65">
        <v>0</v>
      </c>
      <c r="M217" s="65">
        <v>326606.57120840769</v>
      </c>
      <c r="N217" s="65">
        <v>100789.49845494668</v>
      </c>
      <c r="O217" s="65">
        <v>427396.06966335431</v>
      </c>
      <c r="Q217" s="9"/>
    </row>
    <row r="218" spans="1:17" ht="14.45" customHeight="1" x14ac:dyDescent="0.25">
      <c r="A218" s="58" t="s">
        <v>79</v>
      </c>
      <c r="B218" s="58" t="s">
        <v>49</v>
      </c>
      <c r="C218" s="65">
        <v>636781.81972275663</v>
      </c>
      <c r="D218" s="65">
        <v>219537.65751288916</v>
      </c>
      <c r="E218" s="65">
        <v>33278.834773153372</v>
      </c>
      <c r="F218" s="65">
        <v>13485.913037525528</v>
      </c>
      <c r="G218" s="65">
        <v>1338.1466986682453</v>
      </c>
      <c r="H218" s="65">
        <v>9116.1485521266841</v>
      </c>
      <c r="I218" s="65">
        <v>23327.939383042969</v>
      </c>
      <c r="J218" s="65">
        <v>2740.269795613438</v>
      </c>
      <c r="K218" s="65">
        <v>4448.8474112385184</v>
      </c>
      <c r="L218" s="65">
        <v>0</v>
      </c>
      <c r="M218" s="65">
        <v>329508.0625584987</v>
      </c>
      <c r="N218" s="65">
        <v>100816.55139373805</v>
      </c>
      <c r="O218" s="65">
        <v>430324.61395223683</v>
      </c>
      <c r="Q218" s="9"/>
    </row>
    <row r="219" spans="1:17" ht="14.45" customHeight="1" x14ac:dyDescent="0.25">
      <c r="A219" s="58" t="s">
        <v>79</v>
      </c>
      <c r="B219" s="58" t="s">
        <v>67</v>
      </c>
      <c r="C219" s="65">
        <v>636781.81972275663</v>
      </c>
      <c r="D219" s="65">
        <v>219537.65751288916</v>
      </c>
      <c r="E219" s="65">
        <v>35043.501044302502</v>
      </c>
      <c r="F219" s="65">
        <v>12740.250367696906</v>
      </c>
      <c r="G219" s="65">
        <v>643.61449996073213</v>
      </c>
      <c r="H219" s="65">
        <v>9208.3661597166411</v>
      </c>
      <c r="I219" s="65">
        <v>19183.807923532142</v>
      </c>
      <c r="J219" s="65">
        <v>2858.1276170324109</v>
      </c>
      <c r="K219" s="65">
        <v>4279.4420867485569</v>
      </c>
      <c r="L219" s="65">
        <v>0</v>
      </c>
      <c r="M219" s="65">
        <v>333287.05251087761</v>
      </c>
      <c r="N219" s="65">
        <v>66468.431852128459</v>
      </c>
      <c r="O219" s="65">
        <v>399755.48436300608</v>
      </c>
      <c r="Q219" s="9"/>
    </row>
    <row r="220" spans="1:17" ht="14.45" customHeight="1" x14ac:dyDescent="0.25">
      <c r="A220" s="58" t="s">
        <v>79</v>
      </c>
      <c r="B220" s="58" t="s">
        <v>50</v>
      </c>
      <c r="C220" s="65">
        <v>636781.81972275663</v>
      </c>
      <c r="D220" s="65">
        <v>219537.65751288916</v>
      </c>
      <c r="E220" s="65">
        <v>35376.123111686247</v>
      </c>
      <c r="F220" s="65">
        <v>11655.819650519461</v>
      </c>
      <c r="G220" s="65">
        <v>573.37783944985449</v>
      </c>
      <c r="H220" s="65">
        <v>9322.5254880781413</v>
      </c>
      <c r="I220" s="65">
        <v>18806.628986051797</v>
      </c>
      <c r="J220" s="65">
        <v>2842.8145323853782</v>
      </c>
      <c r="K220" s="65">
        <v>3969.62367335721</v>
      </c>
      <c r="L220" s="65">
        <v>0</v>
      </c>
      <c r="M220" s="65">
        <v>334497.2489283394</v>
      </c>
      <c r="N220" s="65">
        <v>67343.099639140841</v>
      </c>
      <c r="O220" s="65">
        <v>401840.34856748022</v>
      </c>
      <c r="Q220" s="9"/>
    </row>
    <row r="221" spans="1:17" ht="14.45" customHeight="1" x14ac:dyDescent="0.25">
      <c r="A221" s="58" t="s">
        <v>79</v>
      </c>
      <c r="B221" s="58" t="s">
        <v>51</v>
      </c>
      <c r="C221" s="65">
        <v>636781.81972275663</v>
      </c>
      <c r="D221" s="65">
        <v>219537.65751288916</v>
      </c>
      <c r="E221" s="65">
        <v>35348.559064784175</v>
      </c>
      <c r="F221" s="65">
        <v>12378.626356353017</v>
      </c>
      <c r="G221" s="65">
        <v>538.40449552089194</v>
      </c>
      <c r="H221" s="65">
        <v>9542.2095912197728</v>
      </c>
      <c r="I221" s="65">
        <v>19386.918735685067</v>
      </c>
      <c r="J221" s="65">
        <v>3206.7256648887578</v>
      </c>
      <c r="K221" s="65">
        <v>3825.8895379290611</v>
      </c>
      <c r="L221" s="65">
        <v>0</v>
      </c>
      <c r="M221" s="65">
        <v>332816.82876348676</v>
      </c>
      <c r="N221" s="65">
        <v>70779.57607874737</v>
      </c>
      <c r="O221" s="65">
        <v>403596.4048422341</v>
      </c>
      <c r="Q221" s="9"/>
    </row>
    <row r="222" spans="1:17" ht="14.45" customHeight="1" x14ac:dyDescent="0.25">
      <c r="A222" s="58" t="s">
        <v>79</v>
      </c>
      <c r="B222" s="58" t="s">
        <v>52</v>
      </c>
      <c r="C222" s="65">
        <v>636781.81972275663</v>
      </c>
      <c r="D222" s="65">
        <v>219537.65751288916</v>
      </c>
      <c r="E222" s="65">
        <v>35520.995017882102</v>
      </c>
      <c r="F222" s="65">
        <v>11467.408411070002</v>
      </c>
      <c r="G222" s="65">
        <v>538.40501397424896</v>
      </c>
      <c r="H222" s="65">
        <v>9542.2406984211939</v>
      </c>
      <c r="I222" s="65">
        <v>19386.929104752206</v>
      </c>
      <c r="J222" s="65">
        <v>3111.9845353350106</v>
      </c>
      <c r="K222" s="65">
        <v>3711.8111350654631</v>
      </c>
      <c r="L222" s="65">
        <v>0</v>
      </c>
      <c r="M222" s="65">
        <v>333964.38829336729</v>
      </c>
      <c r="N222" s="65">
        <v>64287.69252789818</v>
      </c>
      <c r="O222" s="65">
        <v>398252.08082126547</v>
      </c>
      <c r="Q222" s="9"/>
    </row>
    <row r="223" spans="1:17" ht="14.45" customHeight="1" x14ac:dyDescent="0.25">
      <c r="A223" s="58" t="s">
        <v>79</v>
      </c>
      <c r="B223" s="58" t="s">
        <v>53</v>
      </c>
      <c r="C223" s="65">
        <v>636781.81972275663</v>
      </c>
      <c r="D223" s="65">
        <v>219537.65751288916</v>
      </c>
      <c r="E223" s="65">
        <v>35556.833336501601</v>
      </c>
      <c r="F223" s="65">
        <v>11816.988868776874</v>
      </c>
      <c r="G223" s="65">
        <v>525.86114247624687</v>
      </c>
      <c r="H223" s="65">
        <v>8580.1018998743039</v>
      </c>
      <c r="I223" s="65">
        <v>13876.195209168565</v>
      </c>
      <c r="J223" s="65">
        <v>2813.4861553817773</v>
      </c>
      <c r="K223" s="65">
        <v>4279.6578857062796</v>
      </c>
      <c r="L223" s="65">
        <v>0</v>
      </c>
      <c r="M223" s="65">
        <v>339795.03771198186</v>
      </c>
      <c r="N223" s="65">
        <v>61619.412030980217</v>
      </c>
      <c r="O223" s="65">
        <v>401414.44974296202</v>
      </c>
      <c r="Q223" s="9"/>
    </row>
    <row r="224" spans="1:17" ht="14.45" customHeight="1" x14ac:dyDescent="0.25">
      <c r="A224" s="58" t="s">
        <v>79</v>
      </c>
      <c r="B224" s="58" t="s">
        <v>54</v>
      </c>
      <c r="C224" s="65">
        <v>636781.81972275663</v>
      </c>
      <c r="D224" s="65">
        <v>219537.65751288916</v>
      </c>
      <c r="E224" s="65">
        <v>33927.834066839132</v>
      </c>
      <c r="F224" s="65">
        <v>9626.6124342866169</v>
      </c>
      <c r="G224" s="65">
        <v>377.62685880242714</v>
      </c>
      <c r="H224" s="65">
        <v>6142.0846047859504</v>
      </c>
      <c r="I224" s="65">
        <v>11922.942328220612</v>
      </c>
      <c r="J224" s="65">
        <v>2739.2809001012283</v>
      </c>
      <c r="K224" s="65">
        <v>4691.7067919546153</v>
      </c>
      <c r="L224" s="65">
        <v>0</v>
      </c>
      <c r="M224" s="65">
        <v>347816.07422487694</v>
      </c>
      <c r="N224" s="65">
        <v>61162.716753434172</v>
      </c>
      <c r="O224" s="65">
        <v>408978.7909783111</v>
      </c>
      <c r="Q224" s="9"/>
    </row>
    <row r="225" spans="1:17" ht="14.45" customHeight="1" x14ac:dyDescent="0.25">
      <c r="A225" s="58" t="s">
        <v>79</v>
      </c>
      <c r="B225" s="58" t="s">
        <v>55</v>
      </c>
      <c r="C225" s="65">
        <v>636781.81972275663</v>
      </c>
      <c r="D225" s="65">
        <v>219537.65751288916</v>
      </c>
      <c r="E225" s="65">
        <v>33713.83493461043</v>
      </c>
      <c r="F225" s="65">
        <v>8755.1450810509596</v>
      </c>
      <c r="G225" s="65">
        <v>315.680689397859</v>
      </c>
      <c r="H225" s="65">
        <v>4954.724182893</v>
      </c>
      <c r="I225" s="65">
        <v>9869.0265106273982</v>
      </c>
      <c r="J225" s="65">
        <v>2357.1611010708893</v>
      </c>
      <c r="K225" s="65">
        <v>5021.3776377508757</v>
      </c>
      <c r="L225" s="65">
        <v>0</v>
      </c>
      <c r="M225" s="65">
        <v>352257.21207246609</v>
      </c>
      <c r="N225" s="65">
        <v>59386.966542984163</v>
      </c>
      <c r="O225" s="65">
        <v>411644.17861545028</v>
      </c>
      <c r="Q225" s="9"/>
    </row>
    <row r="226" spans="1:17" ht="14.45" customHeight="1" x14ac:dyDescent="0.25">
      <c r="A226" s="58" t="s">
        <v>79</v>
      </c>
      <c r="B226" s="58" t="s">
        <v>56</v>
      </c>
      <c r="C226" s="65">
        <v>636781.81972275663</v>
      </c>
      <c r="D226" s="65">
        <v>219537.65751288916</v>
      </c>
      <c r="E226" s="65">
        <v>33660.255042033248</v>
      </c>
      <c r="F226" s="65">
        <v>8842.1783456247849</v>
      </c>
      <c r="G226" s="65">
        <v>276.41685436258695</v>
      </c>
      <c r="H226" s="65">
        <v>5089.566882530512</v>
      </c>
      <c r="I226" s="65">
        <v>9670.406220085837</v>
      </c>
      <c r="J226" s="65">
        <v>2126.7025096754969</v>
      </c>
      <c r="K226" s="65">
        <v>5043.8334239471169</v>
      </c>
      <c r="L226" s="65">
        <v>0</v>
      </c>
      <c r="M226" s="65">
        <v>352534.80293160793</v>
      </c>
      <c r="N226" s="65">
        <v>59557.265581618667</v>
      </c>
      <c r="O226" s="65">
        <v>412092.06851322658</v>
      </c>
      <c r="Q226" s="9"/>
    </row>
    <row r="227" spans="1:17" ht="14.45" customHeight="1" x14ac:dyDescent="0.25">
      <c r="A227" s="58" t="s">
        <v>79</v>
      </c>
      <c r="B227" s="58" t="s">
        <v>57</v>
      </c>
      <c r="C227" s="65">
        <v>636781.81972275663</v>
      </c>
      <c r="D227" s="65">
        <v>219537.65751288916</v>
      </c>
      <c r="E227" s="65">
        <v>34965.579531596464</v>
      </c>
      <c r="F227" s="65">
        <v>4819.7756155264169</v>
      </c>
      <c r="G227" s="65">
        <v>210.19401844210941</v>
      </c>
      <c r="H227" s="65">
        <v>5149.9174674520254</v>
      </c>
      <c r="I227" s="65">
        <v>8191.8902359682306</v>
      </c>
      <c r="J227" s="65">
        <v>2998.5316454868534</v>
      </c>
      <c r="K227" s="65">
        <v>6405.7632839694143</v>
      </c>
      <c r="L227" s="65">
        <v>0</v>
      </c>
      <c r="M227" s="65">
        <v>354502.51041142596</v>
      </c>
      <c r="N227" s="65">
        <v>62829.811049697397</v>
      </c>
      <c r="O227" s="65">
        <v>417332.32146112341</v>
      </c>
      <c r="Q227" s="9"/>
    </row>
    <row r="228" spans="1:17" ht="14.45" customHeight="1" x14ac:dyDescent="0.25">
      <c r="A228" s="58" t="s">
        <v>79</v>
      </c>
      <c r="B228" s="58" t="s">
        <v>58</v>
      </c>
      <c r="C228" s="65">
        <v>636781.81972275663</v>
      </c>
      <c r="D228" s="65">
        <v>219537.65751288916</v>
      </c>
      <c r="E228" s="65">
        <v>36980.553825318137</v>
      </c>
      <c r="F228" s="65">
        <v>4768.6204347917719</v>
      </c>
      <c r="G228" s="65">
        <v>125.56292240146021</v>
      </c>
      <c r="H228" s="65">
        <v>4900.7942149158898</v>
      </c>
      <c r="I228" s="65">
        <v>4197.2542178031672</v>
      </c>
      <c r="J228" s="65">
        <v>4004.2046884175425</v>
      </c>
      <c r="K228" s="65">
        <v>6699.2863755536473</v>
      </c>
      <c r="L228" s="65">
        <v>0</v>
      </c>
      <c r="M228" s="65">
        <v>355567.88553066587</v>
      </c>
      <c r="N228" s="65">
        <v>79567.350994532884</v>
      </c>
      <c r="O228" s="65">
        <v>435135.23652519879</v>
      </c>
      <c r="Q228" s="9"/>
    </row>
    <row r="229" spans="1:17" ht="14.45" customHeight="1" x14ac:dyDescent="0.25">
      <c r="A229" s="58" t="s">
        <v>79</v>
      </c>
      <c r="B229" s="58" t="s">
        <v>59</v>
      </c>
      <c r="C229" s="65">
        <v>636781.81972275663</v>
      </c>
      <c r="D229" s="65">
        <v>219537.65751288916</v>
      </c>
      <c r="E229" s="65">
        <v>38393.067627481229</v>
      </c>
      <c r="F229" s="65">
        <v>5100.4507831775445</v>
      </c>
      <c r="G229" s="65">
        <v>79.388170292536131</v>
      </c>
      <c r="H229" s="65">
        <v>3203.1351003092104</v>
      </c>
      <c r="I229" s="65">
        <v>5152.6987716757931</v>
      </c>
      <c r="J229" s="65">
        <v>3225.2632716294215</v>
      </c>
      <c r="K229" s="65">
        <v>5745.1951865439296</v>
      </c>
      <c r="L229" s="65">
        <v>0</v>
      </c>
      <c r="M229" s="65">
        <v>356344.96329875785</v>
      </c>
      <c r="N229" s="65">
        <v>85664.327763154841</v>
      </c>
      <c r="O229" s="65">
        <v>442009.29106191266</v>
      </c>
      <c r="Q229" s="9"/>
    </row>
    <row r="230" spans="1:17" ht="14.45" customHeight="1" x14ac:dyDescent="0.25">
      <c r="A230" s="58" t="s">
        <v>79</v>
      </c>
      <c r="B230" s="58" t="s">
        <v>60</v>
      </c>
      <c r="C230" s="65">
        <v>636781.81972275663</v>
      </c>
      <c r="D230" s="65">
        <v>219537.65751288916</v>
      </c>
      <c r="E230" s="65">
        <v>38974.676736028414</v>
      </c>
      <c r="F230" s="65">
        <v>5184.7681019876673</v>
      </c>
      <c r="G230" s="65">
        <v>124.94275566079621</v>
      </c>
      <c r="H230" s="65">
        <v>2363.7581281507573</v>
      </c>
      <c r="I230" s="65">
        <v>5248.3780813812837</v>
      </c>
      <c r="J230" s="65">
        <v>3053.0828628278823</v>
      </c>
      <c r="K230" s="65">
        <v>6046.3341295462487</v>
      </c>
      <c r="L230" s="65">
        <v>0</v>
      </c>
      <c r="M230" s="65">
        <v>356248.22141428443</v>
      </c>
      <c r="N230" s="65">
        <v>88459.802415920276</v>
      </c>
      <c r="O230" s="65">
        <v>444708.02383020474</v>
      </c>
      <c r="Q230" s="9"/>
    </row>
    <row r="231" spans="1:17" ht="14.45" customHeight="1" x14ac:dyDescent="0.25">
      <c r="A231" s="58" t="s">
        <v>79</v>
      </c>
      <c r="B231" s="58" t="s">
        <v>61</v>
      </c>
      <c r="C231" s="65">
        <v>636781.81972275663</v>
      </c>
      <c r="D231" s="65">
        <v>219537.65751288916</v>
      </c>
      <c r="E231" s="65">
        <v>38961.940270057516</v>
      </c>
      <c r="F231" s="65">
        <v>4864.3211778102705</v>
      </c>
      <c r="G231" s="65">
        <v>122.51250554980021</v>
      </c>
      <c r="H231" s="65">
        <v>2796.3868015399339</v>
      </c>
      <c r="I231" s="65">
        <v>4815.7598646531496</v>
      </c>
      <c r="J231" s="65">
        <v>3220.7936321278676</v>
      </c>
      <c r="K231" s="65">
        <v>6902.4222168654724</v>
      </c>
      <c r="L231" s="65">
        <v>0</v>
      </c>
      <c r="M231" s="65">
        <v>355560.02574126353</v>
      </c>
      <c r="N231" s="65">
        <v>90694.421399183455</v>
      </c>
      <c r="O231" s="65">
        <v>446254.44714044698</v>
      </c>
      <c r="Q231" s="9"/>
    </row>
    <row r="232" spans="1:17" ht="14.45" customHeight="1" x14ac:dyDescent="0.25">
      <c r="A232" s="58" t="s">
        <v>79</v>
      </c>
      <c r="B232" s="58" t="s">
        <v>62</v>
      </c>
      <c r="C232" s="65">
        <v>636781.81972275663</v>
      </c>
      <c r="D232" s="65">
        <v>219537.65751288916</v>
      </c>
      <c r="E232" s="65">
        <v>39119.176240962159</v>
      </c>
      <c r="F232" s="65">
        <v>4536.0678870299444</v>
      </c>
      <c r="G232" s="65">
        <v>79.388170292536131</v>
      </c>
      <c r="H232" s="65">
        <v>2120.824232011445</v>
      </c>
      <c r="I232" s="65">
        <v>4090.679054220117</v>
      </c>
      <c r="J232" s="65">
        <v>3180.9562537915249</v>
      </c>
      <c r="K232" s="65">
        <v>6711.9642330549059</v>
      </c>
      <c r="L232" s="65">
        <v>266.40043952286521</v>
      </c>
      <c r="M232" s="65">
        <v>357138.705698982</v>
      </c>
      <c r="N232" s="65">
        <v>92118.500639155449</v>
      </c>
      <c r="O232" s="65">
        <v>449257.20633813745</v>
      </c>
      <c r="Q232" s="9"/>
    </row>
    <row r="233" spans="1:17" ht="14.45" customHeight="1" x14ac:dyDescent="0.25">
      <c r="A233" s="58" t="s">
        <v>79</v>
      </c>
      <c r="B233" s="58" t="s">
        <v>63</v>
      </c>
      <c r="C233" s="65">
        <v>636781.81972275663</v>
      </c>
      <c r="D233" s="65">
        <v>219537.65751288916</v>
      </c>
      <c r="E233" s="65">
        <v>40736.774199696512</v>
      </c>
      <c r="F233" s="65">
        <v>4087.9212185163042</v>
      </c>
      <c r="G233" s="65">
        <v>79.38842951921464</v>
      </c>
      <c r="H233" s="65">
        <v>2015.2338758589117</v>
      </c>
      <c r="I233" s="65">
        <v>3941.8537202727048</v>
      </c>
      <c r="J233" s="65">
        <v>3159.6295177244342</v>
      </c>
      <c r="K233" s="65">
        <v>7163.9304863325942</v>
      </c>
      <c r="L233" s="65">
        <v>0</v>
      </c>
      <c r="M233" s="65">
        <v>356059.43076194683</v>
      </c>
      <c r="N233" s="65">
        <v>107745.94216305699</v>
      </c>
      <c r="O233" s="65">
        <v>463805.37292500382</v>
      </c>
      <c r="Q233" s="9"/>
    </row>
    <row r="234" spans="1:17" ht="14.45" customHeight="1" x14ac:dyDescent="0.25">
      <c r="A234" s="58" t="s">
        <v>79</v>
      </c>
      <c r="B234" s="58" t="s">
        <v>64</v>
      </c>
      <c r="C234" s="65">
        <v>573972.82368581556</v>
      </c>
      <c r="D234" s="65">
        <v>168912.30736736106</v>
      </c>
      <c r="E234" s="65">
        <v>31563.542479486165</v>
      </c>
      <c r="F234" s="65">
        <v>3686.9359959745448</v>
      </c>
      <c r="G234" s="65">
        <v>77.76826277855065</v>
      </c>
      <c r="H234" s="65">
        <v>1963.3365679459328</v>
      </c>
      <c r="I234" s="65">
        <v>4016.6451005199547</v>
      </c>
      <c r="J234" s="65">
        <v>3493.498616703665</v>
      </c>
      <c r="K234" s="65">
        <v>6190.235838936017</v>
      </c>
      <c r="L234" s="65">
        <v>11595.050064057621</v>
      </c>
      <c r="M234" s="65">
        <v>342473.50339205214</v>
      </c>
      <c r="N234" s="65">
        <v>119168.44977879335</v>
      </c>
      <c r="O234" s="65">
        <v>461641.9531708454</v>
      </c>
      <c r="Q234" s="9"/>
    </row>
    <row r="235" spans="1:17" ht="14.45" customHeight="1" x14ac:dyDescent="0.25">
      <c r="A235" s="58" t="s">
        <v>79</v>
      </c>
      <c r="B235" s="58" t="s">
        <v>65</v>
      </c>
      <c r="C235" s="65">
        <v>573972.82368581556</v>
      </c>
      <c r="D235" s="65">
        <v>168912.30736736106</v>
      </c>
      <c r="E235" s="65">
        <v>29806.34655530837</v>
      </c>
      <c r="F235" s="65">
        <v>3773.8424664326376</v>
      </c>
      <c r="G235" s="65">
        <v>149.52425632677225</v>
      </c>
      <c r="H235" s="65">
        <v>320.86520856159041</v>
      </c>
      <c r="I235" s="65">
        <v>8460.7272942982581</v>
      </c>
      <c r="J235" s="65">
        <v>4050.4324999741502</v>
      </c>
      <c r="K235" s="65">
        <v>5070.3869506080609</v>
      </c>
      <c r="L235" s="65">
        <v>16175.365544639732</v>
      </c>
      <c r="M235" s="65">
        <v>337253.02554230497</v>
      </c>
      <c r="N235" s="65">
        <v>140605.99609670407</v>
      </c>
      <c r="O235" s="65">
        <v>477859.02163900901</v>
      </c>
      <c r="Q235" s="9"/>
    </row>
    <row r="236" spans="1:17" ht="14.45" customHeight="1" x14ac:dyDescent="0.25">
      <c r="A236" s="58" t="s">
        <v>79</v>
      </c>
      <c r="B236" s="58" t="s">
        <v>66</v>
      </c>
      <c r="C236" s="65">
        <v>573972.82368581556</v>
      </c>
      <c r="D236" s="65">
        <v>168912.30736736106</v>
      </c>
      <c r="E236" s="65">
        <v>32125.167374633715</v>
      </c>
      <c r="F236" s="65">
        <v>3923.4667787826947</v>
      </c>
      <c r="G236" s="65">
        <v>138.52425632677225</v>
      </c>
      <c r="H236" s="65">
        <v>360.93126459040008</v>
      </c>
      <c r="I236" s="65">
        <v>7806.651081654778</v>
      </c>
      <c r="J236" s="65">
        <v>4095.5200648050914</v>
      </c>
      <c r="K236" s="65">
        <v>4721.7966795520697</v>
      </c>
      <c r="L236" s="65">
        <v>16209.757128676039</v>
      </c>
      <c r="M236" s="65">
        <v>335678.70168943296</v>
      </c>
      <c r="N236" s="65">
        <v>119859.84887943408</v>
      </c>
      <c r="O236" s="65">
        <v>455538.55056886707</v>
      </c>
      <c r="Q236" s="9"/>
    </row>
    <row r="237" spans="1:17" ht="14.45" customHeight="1" x14ac:dyDescent="0.25">
      <c r="A237" s="58" t="s">
        <v>79</v>
      </c>
      <c r="B237" s="58" t="s">
        <v>68</v>
      </c>
      <c r="C237" s="65">
        <v>573972.82368581556</v>
      </c>
      <c r="D237" s="65">
        <v>168912.30736736106</v>
      </c>
      <c r="E237" s="65">
        <v>32831.194935162945</v>
      </c>
      <c r="F237" s="65">
        <v>3394.8465275232602</v>
      </c>
      <c r="G237" s="65">
        <v>138.52425632677225</v>
      </c>
      <c r="H237" s="65">
        <v>271.22646557387401</v>
      </c>
      <c r="I237" s="65">
        <v>6567.3005738578258</v>
      </c>
      <c r="J237" s="65">
        <v>3439.373135047309</v>
      </c>
      <c r="K237" s="65">
        <v>3816.2635657212768</v>
      </c>
      <c r="L237" s="65">
        <v>16204.865998406392</v>
      </c>
      <c r="M237" s="65">
        <v>338396.92086083489</v>
      </c>
      <c r="N237" s="65">
        <v>109137.79688794751</v>
      </c>
      <c r="O237" s="65">
        <v>447534.71774878236</v>
      </c>
      <c r="Q237" s="9"/>
    </row>
    <row r="238" spans="1:17" ht="14.45" customHeight="1" x14ac:dyDescent="0.25">
      <c r="A238" s="58" t="s">
        <v>79</v>
      </c>
      <c r="B238" s="58" t="s">
        <v>69</v>
      </c>
      <c r="C238" s="65">
        <v>573972.82368581556</v>
      </c>
      <c r="D238" s="65">
        <v>168912.30736736106</v>
      </c>
      <c r="E238" s="65">
        <v>33272.856862950226</v>
      </c>
      <c r="F238" s="65">
        <v>3226.1934414917864</v>
      </c>
      <c r="G238" s="65">
        <v>138.52425632677225</v>
      </c>
      <c r="H238" s="65">
        <v>303.01222591327513</v>
      </c>
      <c r="I238" s="65">
        <v>6898.0400120479499</v>
      </c>
      <c r="J238" s="65">
        <v>3974.6610955473338</v>
      </c>
      <c r="K238" s="65">
        <v>6262.4456811547525</v>
      </c>
      <c r="L238" s="65">
        <v>16198.865998406392</v>
      </c>
      <c r="M238" s="65">
        <v>334785.91674461606</v>
      </c>
      <c r="N238" s="65">
        <v>119529.10142323832</v>
      </c>
      <c r="O238" s="65">
        <v>454315.0181678544</v>
      </c>
      <c r="Q238" s="9"/>
    </row>
    <row r="239" spans="1:17" ht="14.45" customHeight="1" x14ac:dyDescent="0.25">
      <c r="A239" s="58" t="s">
        <v>79</v>
      </c>
      <c r="B239" s="58" t="s">
        <v>70</v>
      </c>
      <c r="C239" s="65">
        <v>573972.82368581556</v>
      </c>
      <c r="D239" s="65">
        <v>168912.30736736106</v>
      </c>
      <c r="E239" s="65">
        <v>35594.749233931434</v>
      </c>
      <c r="F239" s="65">
        <v>3059.2506858309903</v>
      </c>
      <c r="G239" s="65">
        <v>84.248670514528143</v>
      </c>
      <c r="H239" s="65">
        <v>320.15569966789997</v>
      </c>
      <c r="I239" s="65">
        <v>7008.7667040497254</v>
      </c>
      <c r="J239" s="65">
        <v>3704.5332326369689</v>
      </c>
      <c r="K239" s="65">
        <v>7088.2153191108482</v>
      </c>
      <c r="L239" s="65">
        <v>16195.867553766464</v>
      </c>
      <c r="M239" s="65">
        <v>332004.72921894572</v>
      </c>
      <c r="N239" s="65">
        <v>124533.86585341109</v>
      </c>
      <c r="O239" s="65">
        <v>456538.59507235675</v>
      </c>
      <c r="Q239" s="9"/>
    </row>
    <row r="240" spans="1:17" ht="14.45" customHeight="1" x14ac:dyDescent="0.25">
      <c r="A240" s="58" t="s">
        <v>79</v>
      </c>
      <c r="B240" s="58" t="s">
        <v>71</v>
      </c>
      <c r="C240" s="65">
        <v>573972.82368581556</v>
      </c>
      <c r="D240" s="65">
        <v>168912.30736736106</v>
      </c>
      <c r="E240" s="65">
        <v>35429.982786219523</v>
      </c>
      <c r="F240" s="65">
        <v>2875.6735059622119</v>
      </c>
      <c r="G240" s="65">
        <v>66.426836367224112</v>
      </c>
      <c r="H240" s="65">
        <v>535.64409761649642</v>
      </c>
      <c r="I240" s="65">
        <v>10562.173768597109</v>
      </c>
      <c r="J240" s="65">
        <v>5931.1393105658335</v>
      </c>
      <c r="K240" s="65">
        <v>7923.8096955343099</v>
      </c>
      <c r="L240" s="65">
        <v>16202.920562884909</v>
      </c>
      <c r="M240" s="65">
        <v>325532.74575470691</v>
      </c>
      <c r="N240" s="65">
        <v>107928.17648197801</v>
      </c>
      <c r="O240" s="65">
        <v>433460.92223668494</v>
      </c>
      <c r="Q240" s="9"/>
    </row>
    <row r="241" spans="1:17" ht="14.45" customHeight="1" x14ac:dyDescent="0.25">
      <c r="A241" s="58" t="s">
        <v>79</v>
      </c>
      <c r="B241" s="58" t="s">
        <v>72</v>
      </c>
      <c r="C241" s="65">
        <v>573972.82368581556</v>
      </c>
      <c r="D241" s="65">
        <v>168912.30736736106</v>
      </c>
      <c r="E241" s="65">
        <v>36678.331589304129</v>
      </c>
      <c r="F241" s="65">
        <v>2780.8673109920574</v>
      </c>
      <c r="G241" s="65">
        <v>73.717586700212124</v>
      </c>
      <c r="H241" s="65">
        <v>296.13816032756154</v>
      </c>
      <c r="I241" s="65">
        <v>7675.2171345595179</v>
      </c>
      <c r="J241" s="65">
        <v>4290.7434037148641</v>
      </c>
      <c r="K241" s="65">
        <v>7494.4271395771302</v>
      </c>
      <c r="L241" s="65">
        <v>16205.919525978195</v>
      </c>
      <c r="M241" s="65">
        <v>329565.15446730086</v>
      </c>
      <c r="N241" s="65">
        <v>89730.070445416612</v>
      </c>
      <c r="O241" s="65">
        <v>419295.22491271747</v>
      </c>
      <c r="Q241" s="9"/>
    </row>
    <row r="242" spans="1:17" ht="14.45" customHeight="1" x14ac:dyDescent="0.25">
      <c r="A242" s="58" t="s">
        <v>79</v>
      </c>
      <c r="B242" s="58" t="s">
        <v>73</v>
      </c>
      <c r="C242" s="65">
        <v>573972.82368581556</v>
      </c>
      <c r="D242" s="65">
        <v>168912.30736736106</v>
      </c>
      <c r="E242" s="65">
        <v>37903.332932691628</v>
      </c>
      <c r="F242" s="65">
        <v>2715.9248125404765</v>
      </c>
      <c r="G242" s="65">
        <v>0</v>
      </c>
      <c r="H242" s="65">
        <v>345.92478392343742</v>
      </c>
      <c r="I242" s="65">
        <v>8125.6890341094168</v>
      </c>
      <c r="J242" s="65">
        <v>4097.072651946919</v>
      </c>
      <c r="K242" s="65">
        <v>7461.2773986656803</v>
      </c>
      <c r="L242" s="65">
        <v>16206.919525978195</v>
      </c>
      <c r="M242" s="65">
        <v>328204.3751785988</v>
      </c>
      <c r="N242" s="65">
        <v>84547.341877470666</v>
      </c>
      <c r="O242" s="65">
        <v>412751.71705606946</v>
      </c>
      <c r="Q242" s="9"/>
    </row>
    <row r="243" spans="1:17" ht="14.45" customHeight="1" x14ac:dyDescent="0.25">
      <c r="A243" s="58" t="s">
        <v>79</v>
      </c>
      <c r="B243" s="58" t="s">
        <v>74</v>
      </c>
      <c r="C243" s="65">
        <v>573972.82368581556</v>
      </c>
      <c r="D243" s="65">
        <v>168912.30736736106</v>
      </c>
      <c r="E243" s="65">
        <v>38540.106506302007</v>
      </c>
      <c r="F243" s="65">
        <v>2485.0358874751118</v>
      </c>
      <c r="G243" s="65">
        <v>0</v>
      </c>
      <c r="H243" s="65">
        <v>292.73750335750583</v>
      </c>
      <c r="I243" s="65">
        <v>8480.4794605290317</v>
      </c>
      <c r="J243" s="65">
        <v>3628.2390232256921</v>
      </c>
      <c r="K243" s="65">
        <v>7001.2382937595576</v>
      </c>
      <c r="L243" s="65">
        <v>16042.941517986483</v>
      </c>
      <c r="M243" s="65">
        <v>328589.73812581913</v>
      </c>
      <c r="N243" s="65">
        <v>94236.751627902719</v>
      </c>
      <c r="O243" s="65">
        <v>422826.48975372186</v>
      </c>
      <c r="Q243" s="9"/>
    </row>
    <row r="244" spans="1:17" ht="14.45" customHeight="1" x14ac:dyDescent="0.25">
      <c r="A244" s="58" t="s">
        <v>79</v>
      </c>
      <c r="B244" s="58" t="s">
        <v>75</v>
      </c>
      <c r="C244" s="65">
        <v>573972.82368581556</v>
      </c>
      <c r="D244" s="65">
        <v>168912.30736736106</v>
      </c>
      <c r="E244" s="65">
        <v>39563.062839235557</v>
      </c>
      <c r="F244" s="65">
        <v>2393.3232260817917</v>
      </c>
      <c r="G244" s="65">
        <v>0</v>
      </c>
      <c r="H244" s="65">
        <v>257.39892843964287</v>
      </c>
      <c r="I244" s="65">
        <v>9011.0679593555324</v>
      </c>
      <c r="J244" s="65">
        <v>3491.730580206206</v>
      </c>
      <c r="K244" s="65">
        <v>6292.2477154334765</v>
      </c>
      <c r="L244" s="65">
        <v>16044.941517986483</v>
      </c>
      <c r="M244" s="65">
        <v>328006.74355171586</v>
      </c>
      <c r="N244" s="65">
        <v>94887.125405595783</v>
      </c>
      <c r="O244" s="65">
        <v>422893.86895731161</v>
      </c>
      <c r="Q244" s="9"/>
    </row>
    <row r="245" spans="1:17" ht="14.45" customHeight="1" x14ac:dyDescent="0.25">
      <c r="A245" s="58" t="s">
        <v>79</v>
      </c>
      <c r="B245" s="58" t="s">
        <v>190</v>
      </c>
      <c r="C245" s="65">
        <v>573972.82368581556</v>
      </c>
      <c r="D245" s="65">
        <v>168912.30736736106</v>
      </c>
      <c r="E245" s="65">
        <v>40294.079258492231</v>
      </c>
      <c r="F245" s="65">
        <v>2249.5638625867496</v>
      </c>
      <c r="G245" s="65">
        <v>0</v>
      </c>
      <c r="H245" s="65">
        <v>255.82840087060333</v>
      </c>
      <c r="I245" s="65">
        <v>9042.3115388849092</v>
      </c>
      <c r="J245" s="65">
        <v>3802.9645569193426</v>
      </c>
      <c r="K245" s="65">
        <v>6219.7141259864839</v>
      </c>
      <c r="L245" s="65">
        <v>16046.410296346899</v>
      </c>
      <c r="M245" s="65">
        <v>327149.64427836728</v>
      </c>
      <c r="N245" s="65">
        <v>96225.437844719039</v>
      </c>
      <c r="O245" s="65">
        <v>423375.08212308632</v>
      </c>
      <c r="Q245" s="9"/>
    </row>
    <row r="246" spans="1:17" ht="14.45" customHeight="1" x14ac:dyDescent="0.25">
      <c r="A246" s="58" t="s">
        <v>81</v>
      </c>
      <c r="B246" s="56" t="s">
        <v>38</v>
      </c>
      <c r="C246" s="59">
        <v>313342.46445865277</v>
      </c>
      <c r="D246" s="59">
        <v>54010.254340134248</v>
      </c>
      <c r="E246" s="59">
        <v>14829.795726205717</v>
      </c>
      <c r="F246" s="59">
        <v>20218.54571160852</v>
      </c>
      <c r="G246" s="59">
        <v>4538.4683057582906</v>
      </c>
      <c r="H246" s="59">
        <v>10064.202891076224</v>
      </c>
      <c r="I246" s="59">
        <v>11628.872840361784</v>
      </c>
      <c r="J246" s="59">
        <v>3311.7393623689331</v>
      </c>
      <c r="K246" s="59">
        <v>9169.9563482699396</v>
      </c>
      <c r="L246" s="59">
        <v>0</v>
      </c>
      <c r="M246" s="59">
        <v>185570.62893286912</v>
      </c>
      <c r="N246" s="59">
        <v>25028.925560005184</v>
      </c>
      <c r="O246" s="59">
        <v>210599.5544928743</v>
      </c>
      <c r="Q246" s="9"/>
    </row>
    <row r="247" spans="1:17" ht="14.45" customHeight="1" x14ac:dyDescent="0.25">
      <c r="A247" s="58" t="s">
        <v>81</v>
      </c>
      <c r="B247" s="56" t="s">
        <v>35</v>
      </c>
      <c r="C247" s="59">
        <v>317428</v>
      </c>
      <c r="D247" s="59">
        <v>55262</v>
      </c>
      <c r="E247" s="59">
        <v>14649</v>
      </c>
      <c r="F247" s="59">
        <v>19987</v>
      </c>
      <c r="G247" s="59">
        <v>4484</v>
      </c>
      <c r="H247" s="59">
        <v>10707</v>
      </c>
      <c r="I247" s="59">
        <v>12534</v>
      </c>
      <c r="J247" s="59">
        <v>3290</v>
      </c>
      <c r="K247" s="59">
        <v>8808</v>
      </c>
      <c r="L247" s="59">
        <v>0</v>
      </c>
      <c r="M247" s="59">
        <v>187707</v>
      </c>
      <c r="N247" s="59">
        <v>25934</v>
      </c>
      <c r="O247" s="59">
        <v>213635</v>
      </c>
      <c r="Q247" s="9"/>
    </row>
    <row r="248" spans="1:17" ht="14.45" customHeight="1" x14ac:dyDescent="0.25">
      <c r="A248" s="58" t="s">
        <v>81</v>
      </c>
      <c r="B248" s="56" t="s">
        <v>36</v>
      </c>
      <c r="C248" s="59">
        <v>317428</v>
      </c>
      <c r="D248" s="59">
        <v>57330.415607099392</v>
      </c>
      <c r="E248" s="59">
        <v>14735.05303802567</v>
      </c>
      <c r="F248" s="59">
        <v>18392.745707421036</v>
      </c>
      <c r="G248" s="59">
        <v>4391.4028967472095</v>
      </c>
      <c r="H248" s="59">
        <v>10468.747061054228</v>
      </c>
      <c r="I248" s="59">
        <v>11497.929438539268</v>
      </c>
      <c r="J248" s="59">
        <v>3019.5271660382496</v>
      </c>
      <c r="K248" s="59">
        <v>9148.4758342061959</v>
      </c>
      <c r="L248" s="59">
        <v>0</v>
      </c>
      <c r="M248" s="59">
        <v>188443.70325086877</v>
      </c>
      <c r="N248" s="59">
        <v>28477.669614043902</v>
      </c>
      <c r="O248" s="59">
        <v>216921.37286491267</v>
      </c>
      <c r="Q248" s="9"/>
    </row>
    <row r="249" spans="1:17" ht="14.45" customHeight="1" x14ac:dyDescent="0.25">
      <c r="A249" s="58" t="s">
        <v>81</v>
      </c>
      <c r="B249" s="56" t="s">
        <v>37</v>
      </c>
      <c r="C249" s="59">
        <v>317428</v>
      </c>
      <c r="D249" s="59">
        <v>57330.415607099392</v>
      </c>
      <c r="E249" s="59">
        <v>14821.106076051339</v>
      </c>
      <c r="F249" s="59">
        <v>16798.491414842068</v>
      </c>
      <c r="G249" s="59">
        <v>4298.8057934944181</v>
      </c>
      <c r="H249" s="59">
        <v>10230.494122108455</v>
      </c>
      <c r="I249" s="59">
        <v>10461.858877078535</v>
      </c>
      <c r="J249" s="59">
        <v>2749.0543320764991</v>
      </c>
      <c r="K249" s="59">
        <v>9488.9516684123901</v>
      </c>
      <c r="L249" s="59">
        <v>0</v>
      </c>
      <c r="M249" s="59">
        <v>191248.8221088369</v>
      </c>
      <c r="N249" s="59">
        <v>32030.529724634718</v>
      </c>
      <c r="O249" s="59">
        <v>223279.35183347162</v>
      </c>
      <c r="Q249" s="9"/>
    </row>
    <row r="250" spans="1:17" ht="14.45" customHeight="1" x14ac:dyDescent="0.25">
      <c r="A250" s="58" t="s">
        <v>81</v>
      </c>
      <c r="B250" s="56" t="s">
        <v>15</v>
      </c>
      <c r="C250" s="59">
        <v>317428</v>
      </c>
      <c r="D250" s="59">
        <v>55261</v>
      </c>
      <c r="E250" s="59">
        <v>16908</v>
      </c>
      <c r="F250" s="59">
        <v>11226</v>
      </c>
      <c r="G250" s="59">
        <v>4080</v>
      </c>
      <c r="H250" s="59">
        <v>9598</v>
      </c>
      <c r="I250" s="59">
        <v>8909</v>
      </c>
      <c r="J250" s="59">
        <v>1865</v>
      </c>
      <c r="K250" s="59">
        <v>6910</v>
      </c>
      <c r="L250" s="59">
        <v>0</v>
      </c>
      <c r="M250" s="59">
        <v>202671</v>
      </c>
      <c r="N250" s="59">
        <v>19616</v>
      </c>
      <c r="O250" s="59">
        <v>222190</v>
      </c>
      <c r="Q250" s="9"/>
    </row>
    <row r="251" spans="1:17" ht="14.45" customHeight="1" x14ac:dyDescent="0.25">
      <c r="A251" s="58" t="s">
        <v>81</v>
      </c>
      <c r="B251" s="56" t="s">
        <v>0</v>
      </c>
      <c r="C251" s="59">
        <v>317428</v>
      </c>
      <c r="D251" s="59">
        <v>55261</v>
      </c>
      <c r="E251" s="59">
        <v>17715</v>
      </c>
      <c r="F251" s="59">
        <v>11004</v>
      </c>
      <c r="G251" s="59">
        <v>3999</v>
      </c>
      <c r="H251" s="59">
        <v>9987</v>
      </c>
      <c r="I251" s="59">
        <v>8779</v>
      </c>
      <c r="J251" s="59">
        <v>1865</v>
      </c>
      <c r="K251" s="59">
        <v>7112</v>
      </c>
      <c r="L251" s="59">
        <v>0</v>
      </c>
      <c r="M251" s="59">
        <v>201706</v>
      </c>
      <c r="N251" s="59">
        <v>16589</v>
      </c>
      <c r="O251" s="59">
        <v>218295</v>
      </c>
      <c r="Q251" s="9"/>
    </row>
    <row r="252" spans="1:17" ht="14.45" customHeight="1" x14ac:dyDescent="0.25">
      <c r="A252" s="58" t="s">
        <v>81</v>
      </c>
      <c r="B252" s="56" t="s">
        <v>1</v>
      </c>
      <c r="C252" s="59">
        <v>317428</v>
      </c>
      <c r="D252" s="59">
        <v>55261</v>
      </c>
      <c r="E252" s="59">
        <v>19278</v>
      </c>
      <c r="F252" s="59">
        <v>9897</v>
      </c>
      <c r="G252" s="59">
        <v>3605</v>
      </c>
      <c r="H252" s="59">
        <v>10506</v>
      </c>
      <c r="I252" s="59">
        <v>8734</v>
      </c>
      <c r="J252" s="59">
        <v>1861</v>
      </c>
      <c r="K252" s="59">
        <v>3214</v>
      </c>
      <c r="L252" s="59">
        <v>0</v>
      </c>
      <c r="M252" s="59">
        <v>205072</v>
      </c>
      <c r="N252" s="59">
        <v>22115</v>
      </c>
      <c r="O252" s="59">
        <v>227187</v>
      </c>
      <c r="Q252" s="9"/>
    </row>
    <row r="253" spans="1:17" ht="14.45" customHeight="1" x14ac:dyDescent="0.25">
      <c r="A253" s="58" t="s">
        <v>81</v>
      </c>
      <c r="B253" s="56" t="s">
        <v>2</v>
      </c>
      <c r="C253" s="59">
        <v>317428</v>
      </c>
      <c r="D253" s="59">
        <v>55212</v>
      </c>
      <c r="E253" s="59">
        <v>20293</v>
      </c>
      <c r="F253" s="59">
        <v>9036</v>
      </c>
      <c r="G253" s="59">
        <v>3334</v>
      </c>
      <c r="H253" s="59">
        <v>9979</v>
      </c>
      <c r="I253" s="59">
        <v>8558</v>
      </c>
      <c r="J253" s="59">
        <v>1768</v>
      </c>
      <c r="K253" s="59">
        <v>2646</v>
      </c>
      <c r="L253" s="59">
        <v>0</v>
      </c>
      <c r="M253" s="59">
        <v>206602</v>
      </c>
      <c r="N253" s="59">
        <v>31205</v>
      </c>
      <c r="O253" s="59">
        <v>237807</v>
      </c>
      <c r="Q253" s="9"/>
    </row>
    <row r="254" spans="1:17" ht="14.45" customHeight="1" x14ac:dyDescent="0.25">
      <c r="A254" s="58" t="s">
        <v>81</v>
      </c>
      <c r="B254" s="56" t="s">
        <v>3</v>
      </c>
      <c r="C254" s="59">
        <v>317428</v>
      </c>
      <c r="D254" s="59">
        <v>55212</v>
      </c>
      <c r="E254" s="59">
        <v>20702</v>
      </c>
      <c r="F254" s="59">
        <v>8928</v>
      </c>
      <c r="G254" s="59">
        <v>3334</v>
      </c>
      <c r="H254" s="59">
        <v>9156</v>
      </c>
      <c r="I254" s="59">
        <v>8387</v>
      </c>
      <c r="J254" s="59">
        <v>1484</v>
      </c>
      <c r="K254" s="59">
        <v>2178</v>
      </c>
      <c r="L254" s="59">
        <v>0</v>
      </c>
      <c r="M254" s="59">
        <v>208047</v>
      </c>
      <c r="N254" s="59">
        <v>28930</v>
      </c>
      <c r="O254" s="59">
        <v>236977</v>
      </c>
      <c r="Q254" s="9"/>
    </row>
    <row r="255" spans="1:17" ht="14.45" customHeight="1" x14ac:dyDescent="0.25">
      <c r="A255" s="58" t="s">
        <v>81</v>
      </c>
      <c r="B255" s="56" t="s">
        <v>4</v>
      </c>
      <c r="C255" s="59">
        <v>317428</v>
      </c>
      <c r="D255" s="59">
        <v>55212</v>
      </c>
      <c r="E255" s="59">
        <v>21580</v>
      </c>
      <c r="F255" s="59">
        <v>7530</v>
      </c>
      <c r="G255" s="59">
        <v>2000</v>
      </c>
      <c r="H255" s="59">
        <v>6980</v>
      </c>
      <c r="I255" s="59">
        <v>8180</v>
      </c>
      <c r="J255" s="59">
        <v>1460</v>
      </c>
      <c r="K255" s="59">
        <v>1820</v>
      </c>
      <c r="L255" s="59">
        <v>0</v>
      </c>
      <c r="M255" s="59">
        <v>212666</v>
      </c>
      <c r="N255" s="59">
        <v>35370</v>
      </c>
      <c r="O255" s="59">
        <v>248036</v>
      </c>
      <c r="Q255" s="9"/>
    </row>
    <row r="256" spans="1:17" ht="14.45" customHeight="1" x14ac:dyDescent="0.25">
      <c r="A256" s="58" t="s">
        <v>81</v>
      </c>
      <c r="B256" s="56" t="s">
        <v>5</v>
      </c>
      <c r="C256" s="59">
        <v>317428</v>
      </c>
      <c r="D256" s="59">
        <v>55212</v>
      </c>
      <c r="E256" s="59">
        <v>21299</v>
      </c>
      <c r="F256" s="59">
        <v>5590</v>
      </c>
      <c r="G256" s="59">
        <v>2000</v>
      </c>
      <c r="H256" s="59">
        <v>3994</v>
      </c>
      <c r="I256" s="59">
        <v>8646</v>
      </c>
      <c r="J256" s="59">
        <v>2530</v>
      </c>
      <c r="K256" s="59">
        <v>2255</v>
      </c>
      <c r="L256" s="59">
        <v>0</v>
      </c>
      <c r="M256" s="59">
        <v>215902</v>
      </c>
      <c r="N256" s="59">
        <v>45719</v>
      </c>
      <c r="O256" s="59">
        <v>261621</v>
      </c>
      <c r="Q256" s="9"/>
    </row>
    <row r="257" spans="1:17" ht="14.45" customHeight="1" x14ac:dyDescent="0.25">
      <c r="A257" s="58" t="s">
        <v>81</v>
      </c>
      <c r="B257" s="56" t="s">
        <v>6</v>
      </c>
      <c r="C257" s="59">
        <v>317428</v>
      </c>
      <c r="D257" s="59">
        <v>55212</v>
      </c>
      <c r="E257" s="59">
        <v>21300</v>
      </c>
      <c r="F257" s="59">
        <v>5140</v>
      </c>
      <c r="G257" s="59">
        <v>2000</v>
      </c>
      <c r="H257" s="59">
        <v>3994</v>
      </c>
      <c r="I257" s="59">
        <v>8646</v>
      </c>
      <c r="J257" s="59">
        <v>2505</v>
      </c>
      <c r="K257" s="59">
        <v>2255</v>
      </c>
      <c r="L257" s="59">
        <v>0</v>
      </c>
      <c r="M257" s="59">
        <v>216376</v>
      </c>
      <c r="N257" s="59">
        <v>56374</v>
      </c>
      <c r="O257" s="59">
        <v>272750</v>
      </c>
      <c r="Q257" s="9"/>
    </row>
    <row r="258" spans="1:17" ht="14.45" customHeight="1" x14ac:dyDescent="0.25">
      <c r="A258" s="58" t="s">
        <v>81</v>
      </c>
      <c r="B258" s="63" t="s">
        <v>7</v>
      </c>
      <c r="C258" s="59">
        <v>317428</v>
      </c>
      <c r="D258" s="59">
        <v>55212</v>
      </c>
      <c r="E258" s="59">
        <v>24169</v>
      </c>
      <c r="F258" s="59">
        <v>4986</v>
      </c>
      <c r="G258" s="59">
        <v>2000</v>
      </c>
      <c r="H258" s="59">
        <v>2661</v>
      </c>
      <c r="I258" s="59">
        <v>5748</v>
      </c>
      <c r="J258" s="59">
        <v>2527</v>
      </c>
      <c r="K258" s="59">
        <v>2883</v>
      </c>
      <c r="L258" s="59">
        <v>0</v>
      </c>
      <c r="M258" s="59">
        <v>217242</v>
      </c>
      <c r="N258" s="59">
        <v>57341</v>
      </c>
      <c r="O258" s="59">
        <v>274583</v>
      </c>
      <c r="Q258" s="9"/>
    </row>
    <row r="259" spans="1:17" ht="14.45" customHeight="1" x14ac:dyDescent="0.25">
      <c r="A259" s="58" t="s">
        <v>81</v>
      </c>
      <c r="B259" s="63" t="s">
        <v>8</v>
      </c>
      <c r="C259" s="59">
        <v>317428</v>
      </c>
      <c r="D259" s="59">
        <v>55212</v>
      </c>
      <c r="E259" s="59">
        <v>26530</v>
      </c>
      <c r="F259" s="59">
        <v>4787</v>
      </c>
      <c r="G259" s="59">
        <v>2000</v>
      </c>
      <c r="H259" s="59">
        <v>1874</v>
      </c>
      <c r="I259" s="59">
        <v>3663</v>
      </c>
      <c r="J259" s="59">
        <v>2729</v>
      </c>
      <c r="K259" s="59">
        <v>3204</v>
      </c>
      <c r="L259" s="59">
        <v>0</v>
      </c>
      <c r="M259" s="59">
        <v>217429</v>
      </c>
      <c r="N259" s="59">
        <v>63132</v>
      </c>
      <c r="O259" s="59">
        <v>280561</v>
      </c>
      <c r="Q259" s="9"/>
    </row>
    <row r="260" spans="1:17" ht="14.45" customHeight="1" x14ac:dyDescent="0.25">
      <c r="A260" s="58" t="s">
        <v>81</v>
      </c>
      <c r="B260" s="63" t="s">
        <v>16</v>
      </c>
      <c r="C260" s="59">
        <v>317428</v>
      </c>
      <c r="D260" s="59">
        <v>55212</v>
      </c>
      <c r="E260" s="59">
        <v>27257</v>
      </c>
      <c r="F260" s="59">
        <v>4670</v>
      </c>
      <c r="G260" s="59">
        <v>2000</v>
      </c>
      <c r="H260" s="59">
        <v>1764</v>
      </c>
      <c r="I260" s="59">
        <v>3606</v>
      </c>
      <c r="J260" s="59">
        <v>2745</v>
      </c>
      <c r="K260" s="59">
        <v>3308</v>
      </c>
      <c r="L260" s="59">
        <v>0</v>
      </c>
      <c r="M260" s="59">
        <v>216866</v>
      </c>
      <c r="N260" s="59">
        <v>65315</v>
      </c>
      <c r="O260" s="59">
        <v>282181</v>
      </c>
      <c r="Q260" s="9"/>
    </row>
    <row r="261" spans="1:17" ht="14.45" customHeight="1" x14ac:dyDescent="0.25">
      <c r="A261" s="58" t="s">
        <v>81</v>
      </c>
      <c r="B261" s="63" t="s">
        <v>17</v>
      </c>
      <c r="C261" s="59">
        <v>317428</v>
      </c>
      <c r="D261" s="59">
        <v>55212</v>
      </c>
      <c r="E261" s="59">
        <v>27356</v>
      </c>
      <c r="F261" s="59">
        <v>4475</v>
      </c>
      <c r="G261" s="59">
        <v>2000</v>
      </c>
      <c r="H261" s="59">
        <v>1617</v>
      </c>
      <c r="I261" s="59">
        <v>3515</v>
      </c>
      <c r="J261" s="59">
        <v>2506</v>
      </c>
      <c r="K261" s="59">
        <v>3171</v>
      </c>
      <c r="L261" s="59">
        <v>0</v>
      </c>
      <c r="M261" s="59">
        <v>217575</v>
      </c>
      <c r="N261" s="59">
        <v>67011</v>
      </c>
      <c r="O261" s="59">
        <v>284587</v>
      </c>
      <c r="Q261" s="9"/>
    </row>
    <row r="262" spans="1:17" ht="14.45" customHeight="1" x14ac:dyDescent="0.25">
      <c r="A262" s="58" t="s">
        <v>81</v>
      </c>
      <c r="B262" s="63" t="s">
        <v>9</v>
      </c>
      <c r="C262" s="59">
        <v>317428</v>
      </c>
      <c r="D262" s="59">
        <v>55212</v>
      </c>
      <c r="E262" s="59">
        <v>27356</v>
      </c>
      <c r="F262" s="59">
        <v>4410</v>
      </c>
      <c r="G262" s="59">
        <v>2000</v>
      </c>
      <c r="H262" s="59">
        <v>1510</v>
      </c>
      <c r="I262" s="59">
        <v>3335</v>
      </c>
      <c r="J262" s="59">
        <v>2506</v>
      </c>
      <c r="K262" s="59">
        <v>3584</v>
      </c>
      <c r="L262" s="59">
        <v>0</v>
      </c>
      <c r="M262" s="59">
        <v>217514</v>
      </c>
      <c r="N262" s="59">
        <v>69767</v>
      </c>
      <c r="O262" s="59">
        <v>287280</v>
      </c>
      <c r="Q262" s="9"/>
    </row>
    <row r="263" spans="1:17" ht="14.45" customHeight="1" x14ac:dyDescent="0.25">
      <c r="A263" s="58" t="s">
        <v>81</v>
      </c>
      <c r="B263" s="63" t="s">
        <v>10</v>
      </c>
      <c r="C263" s="59">
        <v>317428</v>
      </c>
      <c r="D263" s="59">
        <v>58139.04384588822</v>
      </c>
      <c r="E263" s="59">
        <v>24964.151990528342</v>
      </c>
      <c r="F263" s="59">
        <v>2936.8030684228702</v>
      </c>
      <c r="G263" s="59">
        <v>1862.6042819791821</v>
      </c>
      <c r="H263" s="59">
        <v>940.70360613684579</v>
      </c>
      <c r="I263" s="59">
        <v>4260.4021705885261</v>
      </c>
      <c r="J263" s="59">
        <v>2431.7077401213555</v>
      </c>
      <c r="K263" s="59">
        <v>5784.7806126979431</v>
      </c>
      <c r="L263" s="59">
        <v>0</v>
      </c>
      <c r="M263" s="59">
        <v>216107.80268363672</v>
      </c>
      <c r="N263" s="59">
        <v>41539.9008139707</v>
      </c>
      <c r="O263" s="59">
        <v>257647.70349760744</v>
      </c>
      <c r="Q263" s="9"/>
    </row>
    <row r="264" spans="1:17" ht="14.45" customHeight="1" x14ac:dyDescent="0.25">
      <c r="A264" s="58" t="s">
        <v>81</v>
      </c>
      <c r="B264" s="63" t="s">
        <v>11</v>
      </c>
      <c r="C264" s="59">
        <v>317428</v>
      </c>
      <c r="D264" s="59">
        <v>57836.126821567763</v>
      </c>
      <c r="E264" s="59">
        <v>25402.616378077055</v>
      </c>
      <c r="F264" s="59">
        <v>2874.7257362734945</v>
      </c>
      <c r="G264" s="59">
        <v>1862.6042819791821</v>
      </c>
      <c r="H264" s="59">
        <v>962.60277243352573</v>
      </c>
      <c r="I264" s="59">
        <v>4290.5098317793891</v>
      </c>
      <c r="J264" s="59">
        <v>2462.3548221597357</v>
      </c>
      <c r="K264" s="59">
        <v>4348.7806126979431</v>
      </c>
      <c r="L264" s="59">
        <v>0</v>
      </c>
      <c r="M264" s="59">
        <v>217387.67874303192</v>
      </c>
      <c r="N264" s="59">
        <v>41420.195303635737</v>
      </c>
      <c r="O264" s="59">
        <v>258807.87404666765</v>
      </c>
      <c r="Q264" s="9"/>
    </row>
    <row r="265" spans="1:17" ht="14.45" customHeight="1" x14ac:dyDescent="0.25">
      <c r="A265" s="58" t="s">
        <v>81</v>
      </c>
      <c r="B265" s="63" t="s">
        <v>12</v>
      </c>
      <c r="C265" s="59">
        <v>333135.18027724337</v>
      </c>
      <c r="D265" s="59">
        <v>57689.910926939971</v>
      </c>
      <c r="E265" s="59">
        <v>33027.103083222341</v>
      </c>
      <c r="F265" s="59">
        <v>5249.5322875043166</v>
      </c>
      <c r="G265" s="59">
        <v>2840.7678851561345</v>
      </c>
      <c r="H265" s="59">
        <v>7781.682097577821</v>
      </c>
      <c r="I265" s="59">
        <v>11042.193438902867</v>
      </c>
      <c r="J265" s="59">
        <v>2843.4049134231168</v>
      </c>
      <c r="K265" s="59">
        <v>5208.8870899314288</v>
      </c>
      <c r="L265" s="59">
        <v>0</v>
      </c>
      <c r="M265" s="59">
        <v>207451.69855458537</v>
      </c>
      <c r="N265" s="59">
        <v>63602.571930343838</v>
      </c>
      <c r="O265" s="59">
        <v>271054.27048492921</v>
      </c>
      <c r="Q265" s="9"/>
    </row>
    <row r="266" spans="1:17" ht="14.45" customHeight="1" x14ac:dyDescent="0.25">
      <c r="A266" s="58" t="s">
        <v>81</v>
      </c>
      <c r="B266" s="63" t="s">
        <v>13</v>
      </c>
      <c r="C266" s="59">
        <v>333135.18027724337</v>
      </c>
      <c r="D266" s="59">
        <v>57689.910926939971</v>
      </c>
      <c r="E266" s="59">
        <v>31926.971920477528</v>
      </c>
      <c r="F266" s="59">
        <v>4855.2938582211045</v>
      </c>
      <c r="G266" s="59">
        <v>2036.9247792412807</v>
      </c>
      <c r="H266" s="59">
        <v>6198.0467663164127</v>
      </c>
      <c r="I266" s="59">
        <v>12225.926653840463</v>
      </c>
      <c r="J266" s="59">
        <v>2259.0326278920625</v>
      </c>
      <c r="K266" s="59">
        <v>4887.3101179024225</v>
      </c>
      <c r="L266" s="59">
        <v>0</v>
      </c>
      <c r="M266" s="59">
        <v>211055.76262641212</v>
      </c>
      <c r="N266" s="59">
        <v>56585.078121454295</v>
      </c>
      <c r="O266" s="59">
        <v>267640.84074786643</v>
      </c>
      <c r="Q266" s="9"/>
    </row>
    <row r="267" spans="1:17" ht="14.45" customHeight="1" x14ac:dyDescent="0.25">
      <c r="A267" s="58" t="s">
        <v>81</v>
      </c>
      <c r="B267" s="63" t="s">
        <v>18</v>
      </c>
      <c r="C267" s="59">
        <v>333135.18027724337</v>
      </c>
      <c r="D267" s="59">
        <v>57689.910926939971</v>
      </c>
      <c r="E267" s="59">
        <v>30187.168664594741</v>
      </c>
      <c r="F267" s="59">
        <v>4855.2938582211045</v>
      </c>
      <c r="G267" s="59">
        <v>1292.0774702777367</v>
      </c>
      <c r="H267" s="59">
        <v>6021.9310936806278</v>
      </c>
      <c r="I267" s="59">
        <v>13759.549188495881</v>
      </c>
      <c r="J267" s="59">
        <v>2335.7066252281584</v>
      </c>
      <c r="K267" s="59">
        <v>4389.2142074885305</v>
      </c>
      <c r="L267" s="59">
        <v>0</v>
      </c>
      <c r="M267" s="59">
        <v>212604.32824231661</v>
      </c>
      <c r="N267" s="59">
        <v>71971.450012332891</v>
      </c>
      <c r="O267" s="59">
        <v>284575.77825464949</v>
      </c>
      <c r="Q267" s="9"/>
    </row>
    <row r="268" spans="1:17" ht="14.45" customHeight="1" x14ac:dyDescent="0.25">
      <c r="A268" s="58" t="s">
        <v>81</v>
      </c>
      <c r="B268" s="64" t="s">
        <v>19</v>
      </c>
      <c r="C268" s="59">
        <v>333135.18027724337</v>
      </c>
      <c r="D268" s="59">
        <v>57689.910926939971</v>
      </c>
      <c r="E268" s="59">
        <v>32478.794149277292</v>
      </c>
      <c r="F268" s="59">
        <v>4987.2938582211045</v>
      </c>
      <c r="G268" s="59">
        <v>710.20173647082038</v>
      </c>
      <c r="H268" s="59">
        <v>4468.9996250801642</v>
      </c>
      <c r="I268" s="59">
        <v>13584.029924522718</v>
      </c>
      <c r="J268" s="59">
        <v>2473.5739529376942</v>
      </c>
      <c r="K268" s="59">
        <v>3958.4227023827143</v>
      </c>
      <c r="L268" s="59">
        <v>0</v>
      </c>
      <c r="M268" s="59">
        <v>212783.95340141089</v>
      </c>
      <c r="N268" s="59">
        <v>77010.84278032658</v>
      </c>
      <c r="O268" s="59">
        <v>289794.79618173745</v>
      </c>
      <c r="Q268" s="9"/>
    </row>
    <row r="269" spans="1:17" ht="14.45" customHeight="1" x14ac:dyDescent="0.25">
      <c r="A269" s="58" t="s">
        <v>81</v>
      </c>
      <c r="B269" s="58" t="s">
        <v>40</v>
      </c>
      <c r="C269" s="59">
        <v>333135.18027724337</v>
      </c>
      <c r="D269" s="59">
        <v>57689.910926939971</v>
      </c>
      <c r="E269" s="59">
        <v>33209.517448571853</v>
      </c>
      <c r="F269" s="59">
        <v>5491.0319273839477</v>
      </c>
      <c r="G269" s="59">
        <v>609.66533471461696</v>
      </c>
      <c r="H269" s="59">
        <v>4417.56031769523</v>
      </c>
      <c r="I269" s="59">
        <v>12619.207232006316</v>
      </c>
      <c r="J269" s="59">
        <v>2811.1402890829263</v>
      </c>
      <c r="K269" s="59">
        <v>4243.96251788269</v>
      </c>
      <c r="L269" s="59">
        <v>0</v>
      </c>
      <c r="M269" s="59">
        <v>212043.18428296581</v>
      </c>
      <c r="N269" s="59">
        <v>75425.08652755167</v>
      </c>
      <c r="O269" s="59">
        <v>287468.27081051748</v>
      </c>
      <c r="Q269" s="9"/>
    </row>
    <row r="270" spans="1:17" ht="14.45" customHeight="1" x14ac:dyDescent="0.25">
      <c r="A270" s="58" t="s">
        <v>81</v>
      </c>
      <c r="B270" s="58" t="s">
        <v>42</v>
      </c>
      <c r="C270" s="59">
        <v>333135.18027724337</v>
      </c>
      <c r="D270" s="59">
        <v>57689.910926939971</v>
      </c>
      <c r="E270" s="59">
        <v>35708.242257412065</v>
      </c>
      <c r="F270" s="59">
        <v>5961.5258546692321</v>
      </c>
      <c r="G270" s="59">
        <v>618.66533471461696</v>
      </c>
      <c r="H270" s="59">
        <v>4417.56031769523</v>
      </c>
      <c r="I270" s="59">
        <v>12668.207232006316</v>
      </c>
      <c r="J270" s="59">
        <v>3308.4192886389424</v>
      </c>
      <c r="K270" s="59">
        <v>4044.2650189926499</v>
      </c>
      <c r="L270" s="59">
        <v>0</v>
      </c>
      <c r="M270" s="59">
        <v>208718.38404617435</v>
      </c>
      <c r="N270" s="59">
        <v>82516.524137931032</v>
      </c>
      <c r="O270" s="59">
        <v>291234.90818410536</v>
      </c>
      <c r="Q270" s="9"/>
    </row>
    <row r="271" spans="1:17" ht="14.45" customHeight="1" x14ac:dyDescent="0.25">
      <c r="A271" s="58" t="s">
        <v>81</v>
      </c>
      <c r="B271" s="58" t="s">
        <v>43</v>
      </c>
      <c r="C271" s="59">
        <v>333135.18027724337</v>
      </c>
      <c r="D271" s="59">
        <v>57689.910926939971</v>
      </c>
      <c r="E271" s="59">
        <v>36024.282433032407</v>
      </c>
      <c r="F271" s="59">
        <v>5968.3946919244245</v>
      </c>
      <c r="G271" s="59">
        <v>618.66533471461696</v>
      </c>
      <c r="H271" s="59">
        <v>4269.2119283705788</v>
      </c>
      <c r="I271" s="59">
        <v>12508.157604459573</v>
      </c>
      <c r="J271" s="59">
        <v>2819.7907848650784</v>
      </c>
      <c r="K271" s="59">
        <v>4098.6061861772978</v>
      </c>
      <c r="L271" s="59">
        <v>0</v>
      </c>
      <c r="M271" s="59">
        <v>209138.16038675941</v>
      </c>
      <c r="N271" s="59">
        <v>80898.635933106401</v>
      </c>
      <c r="O271" s="59">
        <v>290036.7963198658</v>
      </c>
      <c r="Q271" s="9"/>
    </row>
    <row r="272" spans="1:17" ht="14.45" customHeight="1" x14ac:dyDescent="0.25">
      <c r="A272" s="58" t="s">
        <v>81</v>
      </c>
      <c r="B272" s="58" t="s">
        <v>44</v>
      </c>
      <c r="C272" s="59">
        <v>333135.18027724337</v>
      </c>
      <c r="D272" s="59">
        <v>57689.910926939971</v>
      </c>
      <c r="E272" s="59">
        <v>36879.26234522224</v>
      </c>
      <c r="F272" s="59">
        <v>5964.4602732968287</v>
      </c>
      <c r="G272" s="59">
        <v>586.66533471461696</v>
      </c>
      <c r="H272" s="59">
        <v>4248.332849884071</v>
      </c>
      <c r="I272" s="59">
        <v>12587.777376547778</v>
      </c>
      <c r="J272" s="59">
        <v>2910.4966207883181</v>
      </c>
      <c r="K272" s="59">
        <v>3568.4500123328894</v>
      </c>
      <c r="L272" s="59">
        <v>0</v>
      </c>
      <c r="M272" s="59">
        <v>208699.82453751666</v>
      </c>
      <c r="N272" s="59">
        <v>78952.117527502342</v>
      </c>
      <c r="O272" s="59">
        <v>287651.94206501899</v>
      </c>
      <c r="Q272" s="9"/>
    </row>
    <row r="273" spans="1:17" ht="14.45" customHeight="1" x14ac:dyDescent="0.25">
      <c r="A273" s="58" t="s">
        <v>81</v>
      </c>
      <c r="B273" s="58" t="s">
        <v>45</v>
      </c>
      <c r="C273" s="59">
        <v>333135.18027724337</v>
      </c>
      <c r="D273" s="59">
        <v>57683.010967110851</v>
      </c>
      <c r="E273" s="59">
        <v>37178.752449446001</v>
      </c>
      <c r="F273" s="59">
        <v>5961.5821307649358</v>
      </c>
      <c r="G273" s="59">
        <v>586.85573753085691</v>
      </c>
      <c r="H273" s="59">
        <v>4301.5880322809935</v>
      </c>
      <c r="I273" s="59">
        <v>12374.23956341335</v>
      </c>
      <c r="J273" s="59">
        <v>3012.995315901534</v>
      </c>
      <c r="K273" s="59">
        <v>3903.7672566799865</v>
      </c>
      <c r="L273" s="59">
        <v>0</v>
      </c>
      <c r="M273" s="59">
        <v>208132.38882411484</v>
      </c>
      <c r="N273" s="59">
        <v>70143.013868182126</v>
      </c>
      <c r="O273" s="59">
        <v>278275.40269229701</v>
      </c>
      <c r="Q273" s="9"/>
    </row>
    <row r="274" spans="1:17" ht="14.45" customHeight="1" x14ac:dyDescent="0.25">
      <c r="A274" s="58" t="s">
        <v>81</v>
      </c>
      <c r="B274" s="58" t="s">
        <v>39</v>
      </c>
      <c r="C274" s="59">
        <v>333135.18027724337</v>
      </c>
      <c r="D274" s="59">
        <v>57683.010967110851</v>
      </c>
      <c r="E274" s="59">
        <v>36181.879450340683</v>
      </c>
      <c r="F274" s="59">
        <v>6515.8293824217844</v>
      </c>
      <c r="G274" s="59">
        <v>485.06060634877417</v>
      </c>
      <c r="H274" s="59">
        <v>4147.7809274538013</v>
      </c>
      <c r="I274" s="59">
        <v>12878.815906833604</v>
      </c>
      <c r="J274" s="59">
        <v>2878.9690691103547</v>
      </c>
      <c r="K274" s="59">
        <v>3539.3472779107096</v>
      </c>
      <c r="L274" s="59">
        <v>0</v>
      </c>
      <c r="M274" s="59">
        <v>208824.48668971279</v>
      </c>
      <c r="N274" s="59">
        <v>72203.237771631204</v>
      </c>
      <c r="O274" s="59">
        <v>281027.72446134401</v>
      </c>
      <c r="Q274" s="9"/>
    </row>
    <row r="275" spans="1:17" ht="14.45" customHeight="1" x14ac:dyDescent="0.25">
      <c r="A275" s="58" t="s">
        <v>81</v>
      </c>
      <c r="B275" s="58" t="s">
        <v>84</v>
      </c>
      <c r="C275" s="59">
        <v>333135.18027724337</v>
      </c>
      <c r="D275" s="59">
        <v>57683.010967110851</v>
      </c>
      <c r="E275" s="59">
        <v>37281.50256964373</v>
      </c>
      <c r="F275" s="59">
        <v>6082.3056521793696</v>
      </c>
      <c r="G275" s="59">
        <v>551.40678760870207</v>
      </c>
      <c r="H275" s="59">
        <v>3833.6157390305366</v>
      </c>
      <c r="I275" s="59">
        <v>12013.390644330917</v>
      </c>
      <c r="J275" s="59">
        <v>2548.4784745703714</v>
      </c>
      <c r="K275" s="59">
        <v>3184.6722565651421</v>
      </c>
      <c r="L275" s="59">
        <v>0</v>
      </c>
      <c r="M275" s="59">
        <v>209956.79718620374</v>
      </c>
      <c r="N275" s="59">
        <v>74560.111068193961</v>
      </c>
      <c r="O275" s="59">
        <v>284516.90825439774</v>
      </c>
      <c r="Q275" s="9"/>
    </row>
    <row r="276" spans="1:17" ht="14.45" customHeight="1" x14ac:dyDescent="0.25">
      <c r="A276" s="58" t="s">
        <v>81</v>
      </c>
      <c r="B276" s="58" t="s">
        <v>46</v>
      </c>
      <c r="C276" s="59">
        <v>333135.18027724337</v>
      </c>
      <c r="D276" s="59">
        <v>57683.010967110851</v>
      </c>
      <c r="E276" s="59">
        <v>36942.926993124762</v>
      </c>
      <c r="F276" s="59">
        <v>6080.8666285337677</v>
      </c>
      <c r="G276" s="59">
        <v>527.21687097903407</v>
      </c>
      <c r="H276" s="59">
        <v>3411.9102999066649</v>
      </c>
      <c r="I276" s="59">
        <v>11707.93059266144</v>
      </c>
      <c r="J276" s="59">
        <v>2422.0762128013416</v>
      </c>
      <c r="K276" s="59">
        <v>3325.4888426808743</v>
      </c>
      <c r="L276" s="59">
        <v>0</v>
      </c>
      <c r="M276" s="59">
        <v>211033.75286944464</v>
      </c>
      <c r="N276" s="59">
        <v>74260.242713093583</v>
      </c>
      <c r="O276" s="59">
        <v>285293.99558253825</v>
      </c>
      <c r="Q276" s="9"/>
    </row>
    <row r="277" spans="1:17" ht="14.45" customHeight="1" x14ac:dyDescent="0.25">
      <c r="A277" s="58" t="s">
        <v>81</v>
      </c>
      <c r="B277" s="58" t="s">
        <v>47</v>
      </c>
      <c r="C277" s="59">
        <v>333135.18027724337</v>
      </c>
      <c r="D277" s="59">
        <v>57683.010967110851</v>
      </c>
      <c r="E277" s="59">
        <v>37243.395657957866</v>
      </c>
      <c r="F277" s="59">
        <v>5124.6164721464156</v>
      </c>
      <c r="G277" s="59">
        <v>431.35446655892662</v>
      </c>
      <c r="H277" s="59">
        <v>2815.286933251246</v>
      </c>
      <c r="I277" s="59">
        <v>10053.922026616152</v>
      </c>
      <c r="J277" s="59">
        <v>2519.0260494807362</v>
      </c>
      <c r="K277" s="59">
        <v>3456.5633786070744</v>
      </c>
      <c r="L277" s="59">
        <v>0</v>
      </c>
      <c r="M277" s="59">
        <v>213808.00432551411</v>
      </c>
      <c r="N277" s="59">
        <v>84772.440592944797</v>
      </c>
      <c r="O277" s="59">
        <v>298580.44491845887</v>
      </c>
      <c r="Q277" s="9"/>
    </row>
    <row r="278" spans="1:17" ht="14.45" customHeight="1" x14ac:dyDescent="0.25">
      <c r="A278" s="58" t="s">
        <v>81</v>
      </c>
      <c r="B278" s="58" t="s">
        <v>48</v>
      </c>
      <c r="C278" s="59">
        <v>333135.18027724337</v>
      </c>
      <c r="D278" s="59">
        <v>57683.010967110851</v>
      </c>
      <c r="E278" s="59">
        <v>37310.84320879286</v>
      </c>
      <c r="F278" s="59">
        <v>5015.4515575772284</v>
      </c>
      <c r="G278" s="59">
        <v>465.97804704336249</v>
      </c>
      <c r="H278" s="59">
        <v>3136.3467803076319</v>
      </c>
      <c r="I278" s="59">
        <v>10320.875692014801</v>
      </c>
      <c r="J278" s="59">
        <v>2450.1973878458884</v>
      </c>
      <c r="K278" s="59">
        <v>3525.7524849584138</v>
      </c>
      <c r="L278" s="59">
        <v>0</v>
      </c>
      <c r="M278" s="59">
        <v>213226.72415159232</v>
      </c>
      <c r="N278" s="59">
        <v>84984.353065053321</v>
      </c>
      <c r="O278" s="59">
        <v>298211.07721664564</v>
      </c>
      <c r="Q278" s="9"/>
    </row>
    <row r="279" spans="1:17" ht="14.45" customHeight="1" x14ac:dyDescent="0.25">
      <c r="A279" s="58" t="s">
        <v>81</v>
      </c>
      <c r="B279" s="58" t="s">
        <v>49</v>
      </c>
      <c r="C279" s="59">
        <v>333135.18027724337</v>
      </c>
      <c r="D279" s="59">
        <v>57683.010967110851</v>
      </c>
      <c r="E279" s="59">
        <v>36625.281386846626</v>
      </c>
      <c r="F279" s="59">
        <v>4623.3333624744719</v>
      </c>
      <c r="G279" s="59">
        <v>409.85522133175476</v>
      </c>
      <c r="H279" s="59">
        <v>2901.8882478733167</v>
      </c>
      <c r="I279" s="59">
        <v>9400.2033369570327</v>
      </c>
      <c r="J279" s="59">
        <v>2194.9126043865622</v>
      </c>
      <c r="K279" s="59">
        <v>3208.5922687614816</v>
      </c>
      <c r="L279" s="59">
        <v>0</v>
      </c>
      <c r="M279" s="59">
        <v>216088.10288150125</v>
      </c>
      <c r="N279" s="59">
        <v>80241.415326261951</v>
      </c>
      <c r="O279" s="59">
        <v>296329.51820776321</v>
      </c>
      <c r="Q279" s="9"/>
    </row>
    <row r="280" spans="1:17" ht="14.45" customHeight="1" x14ac:dyDescent="0.25">
      <c r="A280" s="58" t="s">
        <v>81</v>
      </c>
      <c r="B280" s="58" t="s">
        <v>67</v>
      </c>
      <c r="C280" s="59">
        <v>333135.18027724337</v>
      </c>
      <c r="D280" s="59">
        <v>57683.010967110851</v>
      </c>
      <c r="E280" s="59">
        <v>37278.981835697501</v>
      </c>
      <c r="F280" s="59">
        <v>4260.973952303093</v>
      </c>
      <c r="G280" s="59">
        <v>235.38742003926794</v>
      </c>
      <c r="H280" s="59">
        <v>2881.6655202833608</v>
      </c>
      <c r="I280" s="59">
        <v>7589.3136764678611</v>
      </c>
      <c r="J280" s="59">
        <v>2095.9911029675895</v>
      </c>
      <c r="K280" s="59">
        <v>3218.8683132514429</v>
      </c>
      <c r="L280" s="59">
        <v>0</v>
      </c>
      <c r="M280" s="59">
        <v>217890.98748912237</v>
      </c>
      <c r="N280" s="59">
        <v>65906.302227871551</v>
      </c>
      <c r="O280" s="59">
        <v>283797.28971699398</v>
      </c>
      <c r="Q280" s="9"/>
    </row>
    <row r="281" spans="1:17" ht="14.45" customHeight="1" x14ac:dyDescent="0.25">
      <c r="A281" s="58" t="s">
        <v>81</v>
      </c>
      <c r="B281" s="58" t="s">
        <v>50</v>
      </c>
      <c r="C281" s="59">
        <v>333135.18027724337</v>
      </c>
      <c r="D281" s="59">
        <v>57683.010967110851</v>
      </c>
      <c r="E281" s="59">
        <v>37601.38504831375</v>
      </c>
      <c r="F281" s="59">
        <v>4101.3867494805381</v>
      </c>
      <c r="G281" s="59">
        <v>212.62440055014554</v>
      </c>
      <c r="H281" s="59">
        <v>2836.5058719218591</v>
      </c>
      <c r="I281" s="59">
        <v>7352.5098939482023</v>
      </c>
      <c r="J281" s="59">
        <v>2220.3617876146218</v>
      </c>
      <c r="K281" s="59">
        <v>2989.7798466427898</v>
      </c>
      <c r="L281" s="59">
        <v>0</v>
      </c>
      <c r="M281" s="59">
        <v>218137.61571166062</v>
      </c>
      <c r="N281" s="59">
        <v>67522.855880859162</v>
      </c>
      <c r="O281" s="59">
        <v>285660.47159251972</v>
      </c>
      <c r="Q281" s="9"/>
    </row>
    <row r="282" spans="1:17" ht="14.45" customHeight="1" x14ac:dyDescent="0.25">
      <c r="A282" s="58" t="s">
        <v>81</v>
      </c>
      <c r="B282" s="58" t="s">
        <v>51</v>
      </c>
      <c r="C282" s="59">
        <v>333135.18027724337</v>
      </c>
      <c r="D282" s="59">
        <v>57683.010967110851</v>
      </c>
      <c r="E282" s="59">
        <v>37899.956135215827</v>
      </c>
      <c r="F282" s="59">
        <v>4136.5890036469827</v>
      </c>
      <c r="G282" s="59">
        <v>208.5974244791081</v>
      </c>
      <c r="H282" s="59">
        <v>2849.8220887802281</v>
      </c>
      <c r="I282" s="59">
        <v>7515.2278243149331</v>
      </c>
      <c r="J282" s="59">
        <v>2395.4551351112427</v>
      </c>
      <c r="K282" s="59">
        <v>2666.4832620709385</v>
      </c>
      <c r="L282" s="59">
        <v>0</v>
      </c>
      <c r="M282" s="59">
        <v>217780.03843651325</v>
      </c>
      <c r="N282" s="59">
        <v>72663.450161252622</v>
      </c>
      <c r="O282" s="59">
        <v>290443.48859776591</v>
      </c>
      <c r="Q282" s="9"/>
    </row>
    <row r="283" spans="1:17" ht="14.45" customHeight="1" x14ac:dyDescent="0.25">
      <c r="A283" s="58" t="s">
        <v>81</v>
      </c>
      <c r="B283" s="58" t="s">
        <v>52</v>
      </c>
      <c r="C283" s="59">
        <v>333135.18027724337</v>
      </c>
      <c r="D283" s="59">
        <v>57683.010967110851</v>
      </c>
      <c r="E283" s="59">
        <v>40201.527222117904</v>
      </c>
      <c r="F283" s="59">
        <v>3810.7755889299988</v>
      </c>
      <c r="G283" s="59">
        <v>193.59754602575109</v>
      </c>
      <c r="H283" s="59">
        <v>3015.8293815788074</v>
      </c>
      <c r="I283" s="59">
        <v>7559.2302552477922</v>
      </c>
      <c r="J283" s="59">
        <v>2973.2439446649892</v>
      </c>
      <c r="K283" s="59">
        <v>2199.7386249345368</v>
      </c>
      <c r="L283" s="59">
        <v>0</v>
      </c>
      <c r="M283" s="59">
        <v>215498.22674663272</v>
      </c>
      <c r="N283" s="59">
        <v>57063.302992101817</v>
      </c>
      <c r="O283" s="59">
        <v>272561.52973873453</v>
      </c>
      <c r="Q283" s="9"/>
    </row>
    <row r="284" spans="1:17" ht="14.45" customHeight="1" x14ac:dyDescent="0.25">
      <c r="A284" s="58" t="s">
        <v>81</v>
      </c>
      <c r="B284" s="58" t="s">
        <v>53</v>
      </c>
      <c r="C284" s="59">
        <v>333135.18027724337</v>
      </c>
      <c r="D284" s="59">
        <v>57683.010967110851</v>
      </c>
      <c r="E284" s="59">
        <v>38629.338183498396</v>
      </c>
      <c r="F284" s="59">
        <v>3915.1756112231269</v>
      </c>
      <c r="G284" s="59">
        <v>178.14013752375314</v>
      </c>
      <c r="H284" s="59">
        <v>2629.9390601256969</v>
      </c>
      <c r="I284" s="59">
        <v>6319.9676708314337</v>
      </c>
      <c r="J284" s="59">
        <v>2546.7349646182233</v>
      </c>
      <c r="K284" s="59">
        <v>2830.8070742937202</v>
      </c>
      <c r="L284" s="59">
        <v>0</v>
      </c>
      <c r="M284" s="59">
        <v>218402.06660801815</v>
      </c>
      <c r="N284" s="59">
        <v>49824.987969019778</v>
      </c>
      <c r="O284" s="59">
        <v>268227.05457703792</v>
      </c>
      <c r="Q284" s="9"/>
    </row>
    <row r="285" spans="1:17" ht="14.45" customHeight="1" x14ac:dyDescent="0.25">
      <c r="A285" s="58" t="s">
        <v>81</v>
      </c>
      <c r="B285" s="58" t="s">
        <v>54</v>
      </c>
      <c r="C285" s="59">
        <v>333135.18027724337</v>
      </c>
      <c r="D285" s="59">
        <v>57683.010967110851</v>
      </c>
      <c r="E285" s="59">
        <v>38034.61201316087</v>
      </c>
      <c r="F285" s="59">
        <v>3739.535085713384</v>
      </c>
      <c r="G285" s="59">
        <v>132.37346119757291</v>
      </c>
      <c r="H285" s="59">
        <v>2257.9470752140501</v>
      </c>
      <c r="I285" s="59">
        <v>6051.1904717793896</v>
      </c>
      <c r="J285" s="59">
        <v>2568.8880598987716</v>
      </c>
      <c r="K285" s="59">
        <v>3069.826968045385</v>
      </c>
      <c r="L285" s="59">
        <v>0</v>
      </c>
      <c r="M285" s="59">
        <v>219597.79617512308</v>
      </c>
      <c r="N285" s="59">
        <v>52211.721966565834</v>
      </c>
      <c r="O285" s="59">
        <v>271809.51814168895</v>
      </c>
      <c r="Q285" s="9"/>
    </row>
    <row r="286" spans="1:17" ht="14.45" customHeight="1" x14ac:dyDescent="0.25">
      <c r="A286" s="58" t="s">
        <v>81</v>
      </c>
      <c r="B286" s="58" t="s">
        <v>55</v>
      </c>
      <c r="C286" s="59">
        <v>333135.18027724337</v>
      </c>
      <c r="D286" s="59">
        <v>57683.010967110851</v>
      </c>
      <c r="E286" s="59">
        <v>37214.647305389575</v>
      </c>
      <c r="F286" s="59">
        <v>3153.9912389490405</v>
      </c>
      <c r="G286" s="59">
        <v>108.31963060214099</v>
      </c>
      <c r="H286" s="59">
        <v>1693.3033371070001</v>
      </c>
      <c r="I286" s="59">
        <v>5028.0669293726014</v>
      </c>
      <c r="J286" s="59">
        <v>2882.9947389291106</v>
      </c>
      <c r="K286" s="59">
        <v>3807.2374022491244</v>
      </c>
      <c r="L286" s="59">
        <v>0</v>
      </c>
      <c r="M286" s="59">
        <v>221563.60872753392</v>
      </c>
      <c r="N286" s="59">
        <v>51153.584817015835</v>
      </c>
      <c r="O286" s="59">
        <v>272717.19354454975</v>
      </c>
      <c r="Q286" s="9"/>
    </row>
    <row r="287" spans="1:17" ht="14.45" customHeight="1" x14ac:dyDescent="0.25">
      <c r="A287" s="58" t="s">
        <v>81</v>
      </c>
      <c r="B287" s="58" t="s">
        <v>56</v>
      </c>
      <c r="C287" s="59">
        <v>333135.18027724337</v>
      </c>
      <c r="D287" s="59">
        <v>57683.010967110851</v>
      </c>
      <c r="E287" s="59">
        <v>36413.467837966753</v>
      </c>
      <c r="F287" s="59">
        <v>3051.9784543752157</v>
      </c>
      <c r="G287" s="59">
        <v>91.583465637413056</v>
      </c>
      <c r="H287" s="59">
        <v>1697.4615974694884</v>
      </c>
      <c r="I287" s="59">
        <v>5373.6865799141633</v>
      </c>
      <c r="J287" s="59">
        <v>2888.4328503245029</v>
      </c>
      <c r="K287" s="59">
        <v>4507.8379360528834</v>
      </c>
      <c r="L287" s="59">
        <v>0</v>
      </c>
      <c r="M287" s="59">
        <v>221427.72058839208</v>
      </c>
      <c r="N287" s="59">
        <v>50397.082578381334</v>
      </c>
      <c r="O287" s="59">
        <v>271824.8031667734</v>
      </c>
      <c r="Q287" s="9"/>
    </row>
    <row r="288" spans="1:17" ht="14.45" customHeight="1" x14ac:dyDescent="0.25">
      <c r="A288" s="58" t="s">
        <v>81</v>
      </c>
      <c r="B288" s="58" t="s">
        <v>57</v>
      </c>
      <c r="C288" s="59">
        <v>333135.18027724337</v>
      </c>
      <c r="D288" s="59">
        <v>57683.010967110851</v>
      </c>
      <c r="E288" s="59">
        <v>37297.168628403539</v>
      </c>
      <c r="F288" s="59">
        <v>1712.361664473583</v>
      </c>
      <c r="G288" s="59">
        <v>74.809181557890582</v>
      </c>
      <c r="H288" s="59">
        <v>1601.1081325479749</v>
      </c>
      <c r="I288" s="59">
        <v>4987.1715240317699</v>
      </c>
      <c r="J288" s="59">
        <v>3813.5710745131469</v>
      </c>
      <c r="K288" s="59">
        <v>4874.3858360305858</v>
      </c>
      <c r="L288" s="59">
        <v>0</v>
      </c>
      <c r="M288" s="59">
        <v>221091.59326857404</v>
      </c>
      <c r="N288" s="59">
        <v>48384.124630302598</v>
      </c>
      <c r="O288" s="59">
        <v>269475.71789887658</v>
      </c>
      <c r="Q288" s="9"/>
    </row>
    <row r="289" spans="1:17" ht="14.45" customHeight="1" x14ac:dyDescent="0.25">
      <c r="A289" s="58" t="s">
        <v>81</v>
      </c>
      <c r="B289" s="58" t="s">
        <v>58</v>
      </c>
      <c r="C289" s="59">
        <v>333135.18027724337</v>
      </c>
      <c r="D289" s="59">
        <v>57683.010967110851</v>
      </c>
      <c r="E289" s="59">
        <v>42701.241694681863</v>
      </c>
      <c r="F289" s="59">
        <v>1905.5222852082286</v>
      </c>
      <c r="G289" s="59">
        <v>45.437077598539787</v>
      </c>
      <c r="H289" s="59">
        <v>1399.2345850841104</v>
      </c>
      <c r="I289" s="59">
        <v>5188.8360221968333</v>
      </c>
      <c r="J289" s="59">
        <v>3447.9450715824578</v>
      </c>
      <c r="K289" s="59">
        <v>7086.8486644463519</v>
      </c>
      <c r="L289" s="59">
        <v>0</v>
      </c>
      <c r="M289" s="59">
        <v>213677.10390933414</v>
      </c>
      <c r="N289" s="59">
        <v>63977.589485467121</v>
      </c>
      <c r="O289" s="59">
        <v>277654.69339480123</v>
      </c>
      <c r="Q289" s="9"/>
    </row>
    <row r="290" spans="1:17" ht="14.45" customHeight="1" x14ac:dyDescent="0.25">
      <c r="A290" s="58" t="s">
        <v>81</v>
      </c>
      <c r="B290" s="58" t="s">
        <v>59</v>
      </c>
      <c r="C290" s="59">
        <v>333135.18027724337</v>
      </c>
      <c r="D290" s="59">
        <v>57683.010967110851</v>
      </c>
      <c r="E290" s="59">
        <v>43996.766932518774</v>
      </c>
      <c r="F290" s="59">
        <v>1973.6813768224558</v>
      </c>
      <c r="G290" s="59">
        <v>34.611829707463869</v>
      </c>
      <c r="H290" s="59">
        <v>1000.8895396907899</v>
      </c>
      <c r="I290" s="59">
        <v>7214.4484283242073</v>
      </c>
      <c r="J290" s="59">
        <v>2467.9527283705784</v>
      </c>
      <c r="K290" s="59">
        <v>6235.0841734560709</v>
      </c>
      <c r="L290" s="59">
        <v>0</v>
      </c>
      <c r="M290" s="59">
        <v>212528.73430124216</v>
      </c>
      <c r="N290" s="59">
        <v>61527.861996845153</v>
      </c>
      <c r="O290" s="59">
        <v>274056.59629808733</v>
      </c>
      <c r="Q290" s="9"/>
    </row>
    <row r="291" spans="1:17" ht="14.45" customHeight="1" x14ac:dyDescent="0.25">
      <c r="A291" s="58" t="s">
        <v>81</v>
      </c>
      <c r="B291" s="58" t="s">
        <v>60</v>
      </c>
      <c r="C291" s="59">
        <v>333135.18027724337</v>
      </c>
      <c r="D291" s="59">
        <v>57683.010967110851</v>
      </c>
      <c r="E291" s="59">
        <v>45628.210623971579</v>
      </c>
      <c r="F291" s="59">
        <v>2030.3720580123329</v>
      </c>
      <c r="G291" s="59">
        <v>44.057244339203791</v>
      </c>
      <c r="H291" s="59">
        <v>762.26299184924278</v>
      </c>
      <c r="I291" s="59">
        <v>7439.7883186187164</v>
      </c>
      <c r="J291" s="59">
        <v>3053.1654571721178</v>
      </c>
      <c r="K291" s="59">
        <v>7083.0732304537514</v>
      </c>
      <c r="L291" s="59">
        <v>0</v>
      </c>
      <c r="M291" s="59">
        <v>209411.23938571554</v>
      </c>
      <c r="N291" s="59">
        <v>61754.015184079719</v>
      </c>
      <c r="O291" s="59">
        <v>271165.25456979527</v>
      </c>
      <c r="Q291" s="9"/>
    </row>
    <row r="292" spans="1:17" ht="14.45" customHeight="1" x14ac:dyDescent="0.25">
      <c r="A292" s="58" t="s">
        <v>81</v>
      </c>
      <c r="B292" s="58" t="s">
        <v>61</v>
      </c>
      <c r="C292" s="59">
        <v>333135.18027724337</v>
      </c>
      <c r="D292" s="59">
        <v>57683.010967110851</v>
      </c>
      <c r="E292" s="59">
        <v>46001.957009942482</v>
      </c>
      <c r="F292" s="59">
        <v>2060.818982189729</v>
      </c>
      <c r="G292" s="59">
        <v>49.48749445019979</v>
      </c>
      <c r="H292" s="59">
        <v>825.6368784600661</v>
      </c>
      <c r="I292" s="59">
        <v>7587.4084553468501</v>
      </c>
      <c r="J292" s="59">
        <v>2493.4850878721327</v>
      </c>
      <c r="K292" s="59">
        <v>6607.9361831345277</v>
      </c>
      <c r="L292" s="59">
        <v>0</v>
      </c>
      <c r="M292" s="59">
        <v>209825.43921873652</v>
      </c>
      <c r="N292" s="59">
        <v>59926.43364081654</v>
      </c>
      <c r="O292" s="59">
        <v>269751.87285955308</v>
      </c>
      <c r="Q292" s="9"/>
    </row>
    <row r="293" spans="1:17" ht="14.45" customHeight="1" x14ac:dyDescent="0.25">
      <c r="A293" s="58" t="s">
        <v>81</v>
      </c>
      <c r="B293" s="58" t="s">
        <v>62</v>
      </c>
      <c r="C293" s="59">
        <v>333135.18027724337</v>
      </c>
      <c r="D293" s="59">
        <v>57683.010967110851</v>
      </c>
      <c r="E293" s="59">
        <v>46356.748879037834</v>
      </c>
      <c r="F293" s="59">
        <v>2007.0684329700557</v>
      </c>
      <c r="G293" s="59">
        <v>32.611829707463869</v>
      </c>
      <c r="H293" s="59">
        <v>587.20968798855517</v>
      </c>
      <c r="I293" s="59">
        <v>6841.7830257798832</v>
      </c>
      <c r="J293" s="59">
        <v>3065.5835862084755</v>
      </c>
      <c r="K293" s="59">
        <v>7066.3346469450944</v>
      </c>
      <c r="L293" s="59">
        <v>64.60020047713482</v>
      </c>
      <c r="M293" s="59">
        <v>209430.22902101802</v>
      </c>
      <c r="N293" s="59">
        <v>55402.452960844559</v>
      </c>
      <c r="O293" s="59">
        <v>264832.68198186258</v>
      </c>
      <c r="Q293" s="9"/>
    </row>
    <row r="294" spans="1:17" ht="14.45" customHeight="1" x14ac:dyDescent="0.25">
      <c r="A294" s="58" t="s">
        <v>81</v>
      </c>
      <c r="B294" s="58" t="s">
        <v>63</v>
      </c>
      <c r="C294" s="59">
        <v>333135.18027724337</v>
      </c>
      <c r="D294" s="59">
        <v>57683.010967110851</v>
      </c>
      <c r="E294" s="59">
        <v>53535.496840303487</v>
      </c>
      <c r="F294" s="59">
        <v>1879.203901483696</v>
      </c>
      <c r="G294" s="59">
        <v>30.611890480785359</v>
      </c>
      <c r="H294" s="59">
        <v>558.7994041410883</v>
      </c>
      <c r="I294" s="59">
        <v>7456.5853197272945</v>
      </c>
      <c r="J294" s="59">
        <v>3088.942642275566</v>
      </c>
      <c r="K294" s="59">
        <v>6426.2125536674075</v>
      </c>
      <c r="L294" s="59">
        <v>0</v>
      </c>
      <c r="M294" s="59">
        <v>202476.31675805317</v>
      </c>
      <c r="N294" s="59">
        <v>68155.943276943028</v>
      </c>
      <c r="O294" s="59">
        <v>270632.2600349962</v>
      </c>
      <c r="Q294" s="9"/>
    </row>
    <row r="295" spans="1:17" ht="14.45" customHeight="1" x14ac:dyDescent="0.25">
      <c r="A295" s="58" t="s">
        <v>81</v>
      </c>
      <c r="B295" s="58" t="s">
        <v>64</v>
      </c>
      <c r="C295" s="59">
        <v>388708.0649541844</v>
      </c>
      <c r="D295" s="59">
        <v>108308.36111263894</v>
      </c>
      <c r="E295" s="59">
        <v>54515.240240513842</v>
      </c>
      <c r="F295" s="59">
        <v>2095.1760040254553</v>
      </c>
      <c r="G295" s="59">
        <v>29.232057221449363</v>
      </c>
      <c r="H295" s="59">
        <v>540.69479205406753</v>
      </c>
      <c r="I295" s="59">
        <v>10766.862099480044</v>
      </c>
      <c r="J295" s="59">
        <v>7328.117383296335</v>
      </c>
      <c r="K295" s="59">
        <v>12531.910721063983</v>
      </c>
      <c r="L295" s="59">
        <v>11658.30769594238</v>
      </c>
      <c r="M295" s="59">
        <v>180934.16284794791</v>
      </c>
      <c r="N295" s="59">
        <v>83916.711821206656</v>
      </c>
      <c r="O295" s="59">
        <v>264850.87466915452</v>
      </c>
      <c r="Q295" s="9"/>
    </row>
    <row r="296" spans="1:17" ht="14.45" customHeight="1" x14ac:dyDescent="0.25">
      <c r="A296" s="58" t="s">
        <v>81</v>
      </c>
      <c r="B296" s="58" t="s">
        <v>65</v>
      </c>
      <c r="C296" s="59">
        <v>388708.0649541844</v>
      </c>
      <c r="D296" s="59">
        <v>108308.36111263894</v>
      </c>
      <c r="E296" s="59">
        <v>45810.464324691631</v>
      </c>
      <c r="F296" s="59">
        <v>1065.2804135673623</v>
      </c>
      <c r="G296" s="59">
        <v>50.475743673227768</v>
      </c>
      <c r="H296" s="59">
        <v>151.16775143840957</v>
      </c>
      <c r="I296" s="59">
        <v>9042.2983057017427</v>
      </c>
      <c r="J296" s="59">
        <v>5942.7719800258501</v>
      </c>
      <c r="K296" s="59">
        <v>9528.6415293919399</v>
      </c>
      <c r="L296" s="59">
        <v>12523.574615360269</v>
      </c>
      <c r="M296" s="59">
        <v>196285.02917769502</v>
      </c>
      <c r="N296" s="59">
        <v>63862.350143295938</v>
      </c>
      <c r="O296" s="59">
        <v>260147.37932099096</v>
      </c>
      <c r="Q296" s="9"/>
    </row>
    <row r="297" spans="1:17" ht="14.45" customHeight="1" x14ac:dyDescent="0.25">
      <c r="A297" s="58" t="s">
        <v>81</v>
      </c>
      <c r="B297" s="58" t="s">
        <v>66</v>
      </c>
      <c r="C297" s="59">
        <v>388708.0649541844</v>
      </c>
      <c r="D297" s="59">
        <v>108308.36111263894</v>
      </c>
      <c r="E297" s="59">
        <v>44492.608625366287</v>
      </c>
      <c r="F297" s="59">
        <v>901.65514121730553</v>
      </c>
      <c r="G297" s="59">
        <v>33.475743673227768</v>
      </c>
      <c r="H297" s="59">
        <v>178.10649540959992</v>
      </c>
      <c r="I297" s="59">
        <v>8470.2804383452221</v>
      </c>
      <c r="J297" s="59">
        <v>5477.6226551949094</v>
      </c>
      <c r="K297" s="59">
        <v>9945.1793204479291</v>
      </c>
      <c r="L297" s="59">
        <v>11625.183031323961</v>
      </c>
      <c r="M297" s="59">
        <v>199275.59239056701</v>
      </c>
      <c r="N297" s="59">
        <v>41678.002960565937</v>
      </c>
      <c r="O297" s="59">
        <v>240953.59535113297</v>
      </c>
      <c r="Q297" s="9"/>
    </row>
    <row r="298" spans="1:17" ht="14.45" customHeight="1" x14ac:dyDescent="0.25">
      <c r="A298" s="58" t="s">
        <v>81</v>
      </c>
      <c r="B298" s="58" t="s">
        <v>68</v>
      </c>
      <c r="C298" s="59">
        <v>388708.0649541844</v>
      </c>
      <c r="D298" s="59">
        <v>108308.36111263894</v>
      </c>
      <c r="E298" s="59">
        <v>40918.663304837057</v>
      </c>
      <c r="F298" s="59">
        <v>1720.2209924767401</v>
      </c>
      <c r="G298" s="59">
        <v>36.475743673227768</v>
      </c>
      <c r="H298" s="59">
        <v>176.81257442612599</v>
      </c>
      <c r="I298" s="59">
        <v>9120.4139861421736</v>
      </c>
      <c r="J298" s="59">
        <v>6612.7519849526916</v>
      </c>
      <c r="K298" s="59">
        <v>11013.705714278723</v>
      </c>
      <c r="L298" s="59">
        <v>11988.084081593606</v>
      </c>
      <c r="M298" s="59">
        <v>198812.57545916512</v>
      </c>
      <c r="N298" s="59">
        <v>34571.187432052488</v>
      </c>
      <c r="O298" s="59">
        <v>233383.7628912176</v>
      </c>
      <c r="Q298" s="9"/>
    </row>
    <row r="299" spans="1:17" ht="14.45" customHeight="1" x14ac:dyDescent="0.25">
      <c r="A299" s="58" t="s">
        <v>81</v>
      </c>
      <c r="B299" s="58" t="s">
        <v>69</v>
      </c>
      <c r="C299" s="59">
        <v>388708.0649541844</v>
      </c>
      <c r="D299" s="59">
        <v>108308.36111263894</v>
      </c>
      <c r="E299" s="59">
        <v>39085.381857049782</v>
      </c>
      <c r="F299" s="59">
        <v>1594.8769585082136</v>
      </c>
      <c r="G299" s="59">
        <v>39.475743673227768</v>
      </c>
      <c r="H299" s="59">
        <v>174.03001408672486</v>
      </c>
      <c r="I299" s="59">
        <v>10450.731507952049</v>
      </c>
      <c r="J299" s="59">
        <v>7337.9421044526662</v>
      </c>
      <c r="K299" s="59">
        <v>11073.972558845246</v>
      </c>
      <c r="L299" s="59">
        <v>12346.084081593606</v>
      </c>
      <c r="M299" s="59">
        <v>198297.20901538397</v>
      </c>
      <c r="N299" s="59">
        <v>35504.905296761681</v>
      </c>
      <c r="O299" s="59">
        <v>233802.11431214563</v>
      </c>
      <c r="Q299" s="9"/>
    </row>
    <row r="300" spans="1:17" ht="14.45" customHeight="1" x14ac:dyDescent="0.25">
      <c r="A300" s="58" t="s">
        <v>81</v>
      </c>
      <c r="B300" s="58" t="s">
        <v>70</v>
      </c>
      <c r="C300" s="59">
        <v>388708.0649541844</v>
      </c>
      <c r="D300" s="59">
        <v>108308.36111263894</v>
      </c>
      <c r="E300" s="59">
        <v>42310.486286068568</v>
      </c>
      <c r="F300" s="59">
        <v>875.81971416901001</v>
      </c>
      <c r="G300" s="59">
        <v>24.751329485471857</v>
      </c>
      <c r="H300" s="59">
        <v>201.87694033210005</v>
      </c>
      <c r="I300" s="59">
        <v>11703.725455950274</v>
      </c>
      <c r="J300" s="59">
        <v>7688.3870873630303</v>
      </c>
      <c r="K300" s="59">
        <v>10616.134760889152</v>
      </c>
      <c r="L300" s="59">
        <v>11810.084446233535</v>
      </c>
      <c r="M300" s="59">
        <v>195168.43782105431</v>
      </c>
      <c r="N300" s="59">
        <v>34957.068226588919</v>
      </c>
      <c r="O300" s="59">
        <v>230125.50604764326</v>
      </c>
      <c r="Q300" s="9"/>
    </row>
    <row r="301" spans="1:17" ht="14.45" customHeight="1" x14ac:dyDescent="0.25">
      <c r="A301" s="58" t="s">
        <v>81</v>
      </c>
      <c r="B301" s="58" t="s">
        <v>71</v>
      </c>
      <c r="C301" s="59">
        <v>388708.0649541844</v>
      </c>
      <c r="D301" s="59">
        <v>108308.36111263894</v>
      </c>
      <c r="E301" s="59">
        <v>42524.292093780474</v>
      </c>
      <c r="F301" s="59">
        <v>793.37929403778799</v>
      </c>
      <c r="G301" s="59">
        <v>15.573163632775888</v>
      </c>
      <c r="H301" s="59">
        <v>192.39622238350353</v>
      </c>
      <c r="I301" s="59">
        <v>12863.569591402891</v>
      </c>
      <c r="J301" s="59">
        <v>8814.6910894341672</v>
      </c>
      <c r="K301" s="59">
        <v>10657.57078446569</v>
      </c>
      <c r="L301" s="59">
        <v>21921.034637115092</v>
      </c>
      <c r="M301" s="59">
        <v>182617.19696529309</v>
      </c>
      <c r="N301" s="59">
        <v>42348.643998022002</v>
      </c>
      <c r="O301" s="59">
        <v>224965.8409633151</v>
      </c>
      <c r="Q301" s="9"/>
    </row>
    <row r="302" spans="1:17" ht="14.45" customHeight="1" x14ac:dyDescent="0.25">
      <c r="A302" s="58" t="s">
        <v>81</v>
      </c>
      <c r="B302" s="58" t="s">
        <v>72</v>
      </c>
      <c r="C302" s="59">
        <v>388708.0649541844</v>
      </c>
      <c r="D302" s="59">
        <v>108308.36111263894</v>
      </c>
      <c r="E302" s="59">
        <v>43214.828730695874</v>
      </c>
      <c r="F302" s="59">
        <v>812.1902890079424</v>
      </c>
      <c r="G302" s="59">
        <v>19.282413299787876</v>
      </c>
      <c r="H302" s="59">
        <v>172.90183967243846</v>
      </c>
      <c r="I302" s="59">
        <v>10850.353745440481</v>
      </c>
      <c r="J302" s="59">
        <v>9660.0985162851375</v>
      </c>
      <c r="K302" s="59">
        <v>11955.03750042287</v>
      </c>
      <c r="L302" s="59">
        <v>12989.034394021804</v>
      </c>
      <c r="M302" s="59">
        <v>190725.97641269915</v>
      </c>
      <c r="N302" s="59">
        <v>23971.708754583397</v>
      </c>
      <c r="O302" s="59">
        <v>214697.68516728253</v>
      </c>
      <c r="Q302" s="9"/>
    </row>
    <row r="303" spans="1:17" ht="14.45" customHeight="1" x14ac:dyDescent="0.25">
      <c r="A303" s="58" t="s">
        <v>81</v>
      </c>
      <c r="B303" s="58" t="s">
        <v>73</v>
      </c>
      <c r="C303" s="59">
        <v>388708.0649541844</v>
      </c>
      <c r="D303" s="59">
        <v>108308.36111263894</v>
      </c>
      <c r="E303" s="59">
        <v>43287.943227308373</v>
      </c>
      <c r="F303" s="59">
        <v>926.12702745952345</v>
      </c>
      <c r="G303" s="59">
        <v>0</v>
      </c>
      <c r="H303" s="59">
        <v>168.10497607656256</v>
      </c>
      <c r="I303" s="59">
        <v>11511.910325890583</v>
      </c>
      <c r="J303" s="59">
        <v>10581.879028053081</v>
      </c>
      <c r="K303" s="59">
        <v>9898.0435613343197</v>
      </c>
      <c r="L303" s="59">
        <v>13091.034394021804</v>
      </c>
      <c r="M303" s="59">
        <v>190934.66130140121</v>
      </c>
      <c r="N303" s="59">
        <v>24209.045962529326</v>
      </c>
      <c r="O303" s="59">
        <v>215143.70726393056</v>
      </c>
      <c r="Q303" s="9"/>
    </row>
    <row r="304" spans="1:17" ht="14.45" customHeight="1" x14ac:dyDescent="0.25">
      <c r="A304" s="58" t="s">
        <v>81</v>
      </c>
      <c r="B304" s="58" t="s">
        <v>74</v>
      </c>
      <c r="C304" s="59">
        <v>388708.0649541844</v>
      </c>
      <c r="D304" s="59">
        <v>108308.36111263894</v>
      </c>
      <c r="E304" s="59">
        <v>45023.22053369799</v>
      </c>
      <c r="F304" s="59">
        <v>630.01595252488789</v>
      </c>
      <c r="G304" s="59">
        <v>0</v>
      </c>
      <c r="H304" s="59">
        <v>240.29129664249422</v>
      </c>
      <c r="I304" s="59">
        <v>12566.128859470969</v>
      </c>
      <c r="J304" s="59">
        <v>7551.7168167743084</v>
      </c>
      <c r="K304" s="59">
        <v>9312.9057062404408</v>
      </c>
      <c r="L304" s="59">
        <v>13706.012402013517</v>
      </c>
      <c r="M304" s="59">
        <v>191369.41227418085</v>
      </c>
      <c r="N304" s="59">
        <v>26763.168052097284</v>
      </c>
      <c r="O304" s="59">
        <v>218132.58032627811</v>
      </c>
      <c r="Q304" s="9"/>
    </row>
    <row r="305" spans="1:17" ht="14.45" customHeight="1" x14ac:dyDescent="0.25">
      <c r="A305" s="58" t="s">
        <v>81</v>
      </c>
      <c r="B305" s="58" t="s">
        <v>75</v>
      </c>
      <c r="C305" s="59">
        <v>388708.0649541844</v>
      </c>
      <c r="D305" s="59">
        <v>108308.36111263894</v>
      </c>
      <c r="E305" s="59">
        <v>45546.590280764445</v>
      </c>
      <c r="F305" s="59">
        <v>601.73469391820822</v>
      </c>
      <c r="G305" s="59">
        <v>0</v>
      </c>
      <c r="H305" s="59">
        <v>273.63307156035717</v>
      </c>
      <c r="I305" s="59">
        <v>12809.474120644467</v>
      </c>
      <c r="J305" s="59">
        <v>8135.2822197937949</v>
      </c>
      <c r="K305" s="59">
        <v>11172.049244566522</v>
      </c>
      <c r="L305" s="59">
        <v>13705.012402013517</v>
      </c>
      <c r="M305" s="59">
        <v>188155.92780828415</v>
      </c>
      <c r="N305" s="59">
        <v>28756.345954404223</v>
      </c>
      <c r="O305" s="59">
        <v>216912.27376268836</v>
      </c>
      <c r="Q305" s="9"/>
    </row>
    <row r="306" spans="1:17" ht="14.45" customHeight="1" x14ac:dyDescent="0.25">
      <c r="A306" s="58" t="s">
        <v>81</v>
      </c>
      <c r="B306" s="58" t="s">
        <v>190</v>
      </c>
      <c r="C306" s="59">
        <v>388708.0649541844</v>
      </c>
      <c r="D306" s="59">
        <v>108308.36111263894</v>
      </c>
      <c r="E306" s="59">
        <v>47049.766821507772</v>
      </c>
      <c r="F306" s="59">
        <v>677.49021741325055</v>
      </c>
      <c r="G306" s="59">
        <v>0</v>
      </c>
      <c r="H306" s="59">
        <v>190.20263912939669</v>
      </c>
      <c r="I306" s="59">
        <v>13872.37774111509</v>
      </c>
      <c r="J306" s="59">
        <v>8250.8972030806581</v>
      </c>
      <c r="K306" s="59">
        <v>9180.4964340135175</v>
      </c>
      <c r="L306" s="59">
        <v>13773.356743653101</v>
      </c>
      <c r="M306" s="59">
        <v>187405.11604163269</v>
      </c>
      <c r="N306" s="59">
        <v>30031.917044880971</v>
      </c>
      <c r="O306" s="59">
        <v>217437.03308651366</v>
      </c>
      <c r="Q306" s="9"/>
    </row>
    <row r="307" spans="1:17" ht="14.45" customHeight="1" x14ac:dyDescent="0.25">
      <c r="A307" s="58" t="s">
        <v>82</v>
      </c>
      <c r="B307" s="56" t="s">
        <v>38</v>
      </c>
      <c r="C307" s="65">
        <v>290474.62818822562</v>
      </c>
      <c r="D307" s="65">
        <v>129921.91994855535</v>
      </c>
      <c r="E307" s="65">
        <v>12131.904702221947</v>
      </c>
      <c r="F307" s="65">
        <v>6736.1432878171381</v>
      </c>
      <c r="G307" s="65">
        <v>2808.708641498496</v>
      </c>
      <c r="H307" s="65">
        <v>1566.9212869547084</v>
      </c>
      <c r="I307" s="65">
        <v>5063.8573450370695</v>
      </c>
      <c r="J307" s="65">
        <v>1401.1979308260045</v>
      </c>
      <c r="K307" s="65">
        <v>2397.6395856114518</v>
      </c>
      <c r="L307" s="65">
        <v>0</v>
      </c>
      <c r="M307" s="65">
        <v>128446.33545970346</v>
      </c>
      <c r="N307" s="65">
        <v>56929.326698664896</v>
      </c>
      <c r="O307" s="65">
        <v>185375.66215836836</v>
      </c>
      <c r="Q307" s="9"/>
    </row>
    <row r="308" spans="1:17" ht="14.45" customHeight="1" x14ac:dyDescent="0.25">
      <c r="A308" s="58" t="s">
        <v>82</v>
      </c>
      <c r="B308" s="56" t="s">
        <v>35</v>
      </c>
      <c r="C308" s="65">
        <v>294262</v>
      </c>
      <c r="D308" s="65">
        <v>132933</v>
      </c>
      <c r="E308" s="65">
        <v>11984</v>
      </c>
      <c r="F308" s="65">
        <v>6659</v>
      </c>
      <c r="G308" s="65">
        <v>2775</v>
      </c>
      <c r="H308" s="65">
        <v>1667</v>
      </c>
      <c r="I308" s="65">
        <v>5458</v>
      </c>
      <c r="J308" s="65">
        <v>1392</v>
      </c>
      <c r="K308" s="65">
        <v>2303</v>
      </c>
      <c r="L308" s="65">
        <v>0</v>
      </c>
      <c r="M308" s="65">
        <v>129091</v>
      </c>
      <c r="N308" s="65">
        <v>58096</v>
      </c>
      <c r="O308" s="65">
        <v>187187</v>
      </c>
      <c r="Q308" s="9"/>
    </row>
    <row r="309" spans="1:17" ht="14.45" customHeight="1" x14ac:dyDescent="0.25">
      <c r="A309" s="58" t="s">
        <v>82</v>
      </c>
      <c r="B309" s="56" t="s">
        <v>36</v>
      </c>
      <c r="C309" s="65">
        <v>294262</v>
      </c>
      <c r="D309" s="65">
        <v>137908.58343705517</v>
      </c>
      <c r="E309" s="65">
        <v>12054.397952604248</v>
      </c>
      <c r="F309" s="65">
        <v>6127.8477843456585</v>
      </c>
      <c r="G309" s="65">
        <v>2717.6947008192474</v>
      </c>
      <c r="H309" s="65">
        <v>1629.9057953467263</v>
      </c>
      <c r="I309" s="65">
        <v>5006.83731255364</v>
      </c>
      <c r="J309" s="65">
        <v>1277.5628617401956</v>
      </c>
      <c r="K309" s="65">
        <v>2392.0231432989176</v>
      </c>
      <c r="L309" s="65">
        <v>0</v>
      </c>
      <c r="M309" s="65">
        <v>125147.14701223624</v>
      </c>
      <c r="N309" s="65">
        <v>64676.113406363002</v>
      </c>
      <c r="O309" s="65">
        <v>189823.26041859924</v>
      </c>
      <c r="Q309" s="9"/>
    </row>
    <row r="310" spans="1:17" ht="14.45" customHeight="1" x14ac:dyDescent="0.25">
      <c r="A310" s="58" t="s">
        <v>82</v>
      </c>
      <c r="B310" s="56" t="s">
        <v>37</v>
      </c>
      <c r="C310" s="65">
        <v>294262</v>
      </c>
      <c r="D310" s="65">
        <v>137908.58343705517</v>
      </c>
      <c r="E310" s="65">
        <v>12124.795905208495</v>
      </c>
      <c r="F310" s="65">
        <v>5596.695568691317</v>
      </c>
      <c r="G310" s="65">
        <v>2660.3894016384943</v>
      </c>
      <c r="H310" s="65">
        <v>1592.8115906934524</v>
      </c>
      <c r="I310" s="65">
        <v>4555.67462510728</v>
      </c>
      <c r="J310" s="65">
        <v>1163.1257234803911</v>
      </c>
      <c r="K310" s="65">
        <v>2481.0462865978352</v>
      </c>
      <c r="L310" s="65">
        <v>0</v>
      </c>
      <c r="M310" s="65">
        <v>126178.8774615275</v>
      </c>
      <c r="N310" s="65">
        <v>69089.404453684081</v>
      </c>
      <c r="O310" s="65">
        <v>195268.28191521158</v>
      </c>
      <c r="Q310" s="9"/>
    </row>
    <row r="311" spans="1:17" ht="14.45" customHeight="1" x14ac:dyDescent="0.25">
      <c r="A311" s="58" t="s">
        <v>82</v>
      </c>
      <c r="B311" s="56" t="s">
        <v>15</v>
      </c>
      <c r="C311" s="65">
        <v>294262</v>
      </c>
      <c r="D311" s="65">
        <v>132933</v>
      </c>
      <c r="E311" s="65">
        <v>12769</v>
      </c>
      <c r="F311" s="65">
        <v>5057</v>
      </c>
      <c r="G311" s="65">
        <v>1401</v>
      </c>
      <c r="H311" s="65">
        <v>1586</v>
      </c>
      <c r="I311" s="65">
        <v>8935</v>
      </c>
      <c r="J311" s="65">
        <v>965</v>
      </c>
      <c r="K311" s="65">
        <v>4624</v>
      </c>
      <c r="L311" s="65">
        <v>0</v>
      </c>
      <c r="M311" s="65">
        <v>125992</v>
      </c>
      <c r="N311" s="65">
        <v>70850</v>
      </c>
      <c r="O311" s="65">
        <v>196842</v>
      </c>
      <c r="Q311" s="9"/>
    </row>
    <row r="312" spans="1:17" ht="14.45" customHeight="1" x14ac:dyDescent="0.25">
      <c r="A312" s="58" t="s">
        <v>82</v>
      </c>
      <c r="B312" s="56" t="s">
        <v>0</v>
      </c>
      <c r="C312" s="65">
        <v>294262</v>
      </c>
      <c r="D312" s="65">
        <v>132933</v>
      </c>
      <c r="E312" s="65">
        <v>13883</v>
      </c>
      <c r="F312" s="65">
        <v>4363</v>
      </c>
      <c r="G312" s="65">
        <v>869</v>
      </c>
      <c r="H312" s="65">
        <v>1632</v>
      </c>
      <c r="I312" s="65">
        <v>8733</v>
      </c>
      <c r="J312" s="65">
        <v>839</v>
      </c>
      <c r="K312" s="65">
        <v>4325</v>
      </c>
      <c r="L312" s="65">
        <v>0</v>
      </c>
      <c r="M312" s="65">
        <v>126685</v>
      </c>
      <c r="N312" s="65">
        <v>62449</v>
      </c>
      <c r="O312" s="65">
        <v>189134</v>
      </c>
      <c r="Q312" s="9"/>
    </row>
    <row r="313" spans="1:17" ht="14.45" customHeight="1" x14ac:dyDescent="0.25">
      <c r="A313" s="58" t="s">
        <v>82</v>
      </c>
      <c r="B313" s="56" t="s">
        <v>1</v>
      </c>
      <c r="C313" s="65">
        <v>294262</v>
      </c>
      <c r="D313" s="65">
        <v>132929</v>
      </c>
      <c r="E313" s="65">
        <v>13883</v>
      </c>
      <c r="F313" s="65">
        <v>3240</v>
      </c>
      <c r="G313" s="65">
        <v>649</v>
      </c>
      <c r="H313" s="65">
        <v>1501</v>
      </c>
      <c r="I313" s="65">
        <v>4802</v>
      </c>
      <c r="J313" s="65">
        <v>603</v>
      </c>
      <c r="K313" s="65">
        <v>2455</v>
      </c>
      <c r="L313" s="65">
        <v>0</v>
      </c>
      <c r="M313" s="65">
        <v>134200</v>
      </c>
      <c r="N313" s="65">
        <v>69834</v>
      </c>
      <c r="O313" s="65">
        <v>204034</v>
      </c>
      <c r="Q313" s="9"/>
    </row>
    <row r="314" spans="1:17" ht="14.45" customHeight="1" x14ac:dyDescent="0.25">
      <c r="A314" s="58" t="s">
        <v>82</v>
      </c>
      <c r="B314" s="56" t="s">
        <v>2</v>
      </c>
      <c r="C314" s="65">
        <v>294262</v>
      </c>
      <c r="D314" s="65">
        <v>132920</v>
      </c>
      <c r="E314" s="65">
        <v>14605</v>
      </c>
      <c r="F314" s="65">
        <v>3266</v>
      </c>
      <c r="G314" s="65">
        <v>544</v>
      </c>
      <c r="H314" s="65">
        <v>1518</v>
      </c>
      <c r="I314" s="65">
        <v>4353</v>
      </c>
      <c r="J314" s="65">
        <v>651</v>
      </c>
      <c r="K314" s="65">
        <v>1808</v>
      </c>
      <c r="L314" s="65">
        <v>0</v>
      </c>
      <c r="M314" s="65">
        <v>134597</v>
      </c>
      <c r="N314" s="65">
        <v>67859</v>
      </c>
      <c r="O314" s="65">
        <v>202456</v>
      </c>
      <c r="Q314" s="9"/>
    </row>
    <row r="315" spans="1:17" ht="14.45" customHeight="1" x14ac:dyDescent="0.25">
      <c r="A315" s="58" t="s">
        <v>82</v>
      </c>
      <c r="B315" s="56" t="s">
        <v>3</v>
      </c>
      <c r="C315" s="65">
        <v>294262</v>
      </c>
      <c r="D315" s="65">
        <v>132919</v>
      </c>
      <c r="E315" s="65">
        <v>15170</v>
      </c>
      <c r="F315" s="65">
        <v>3328</v>
      </c>
      <c r="G315" s="65">
        <v>544</v>
      </c>
      <c r="H315" s="65">
        <v>1355</v>
      </c>
      <c r="I315" s="65">
        <v>2791</v>
      </c>
      <c r="J315" s="65">
        <v>627</v>
      </c>
      <c r="K315" s="65">
        <v>1007</v>
      </c>
      <c r="L315" s="65">
        <v>0</v>
      </c>
      <c r="M315" s="65">
        <v>136521</v>
      </c>
      <c r="N315" s="65">
        <v>72010</v>
      </c>
      <c r="O315" s="65">
        <v>208531</v>
      </c>
      <c r="Q315" s="9"/>
    </row>
    <row r="316" spans="1:17" ht="14.45" customHeight="1" x14ac:dyDescent="0.25">
      <c r="A316" s="58" t="s">
        <v>82</v>
      </c>
      <c r="B316" s="56" t="s">
        <v>4</v>
      </c>
      <c r="C316" s="65">
        <v>294262</v>
      </c>
      <c r="D316" s="65">
        <v>132805</v>
      </c>
      <c r="E316" s="65">
        <v>15200</v>
      </c>
      <c r="F316" s="65">
        <v>3155</v>
      </c>
      <c r="G316" s="65">
        <v>500</v>
      </c>
      <c r="H316" s="65">
        <v>1160</v>
      </c>
      <c r="I316" s="65">
        <v>2620</v>
      </c>
      <c r="J316" s="65">
        <v>605</v>
      </c>
      <c r="K316" s="65">
        <v>1630</v>
      </c>
      <c r="L316" s="65">
        <v>0</v>
      </c>
      <c r="M316" s="65">
        <v>136587</v>
      </c>
      <c r="N316" s="65">
        <v>71965</v>
      </c>
      <c r="O316" s="65">
        <v>208552</v>
      </c>
      <c r="Q316" s="9"/>
    </row>
    <row r="317" spans="1:17" ht="14.45" customHeight="1" x14ac:dyDescent="0.25">
      <c r="A317" s="58" t="s">
        <v>82</v>
      </c>
      <c r="B317" s="56" t="s">
        <v>5</v>
      </c>
      <c r="C317" s="65">
        <v>294262</v>
      </c>
      <c r="D317" s="65">
        <v>132376</v>
      </c>
      <c r="E317" s="65">
        <v>15892</v>
      </c>
      <c r="F317" s="65">
        <v>2667</v>
      </c>
      <c r="G317" s="65">
        <v>500</v>
      </c>
      <c r="H317" s="65">
        <v>1160</v>
      </c>
      <c r="I317" s="65">
        <v>2710</v>
      </c>
      <c r="J317" s="65">
        <v>437</v>
      </c>
      <c r="K317" s="65">
        <v>1860</v>
      </c>
      <c r="L317" s="65">
        <v>0</v>
      </c>
      <c r="M317" s="65">
        <v>136660</v>
      </c>
      <c r="N317" s="65">
        <v>77390</v>
      </c>
      <c r="O317" s="65">
        <v>214050</v>
      </c>
      <c r="Q317" s="9"/>
    </row>
    <row r="318" spans="1:17" ht="14.45" customHeight="1" x14ac:dyDescent="0.25">
      <c r="A318" s="58" t="s">
        <v>82</v>
      </c>
      <c r="B318" s="56" t="s">
        <v>6</v>
      </c>
      <c r="C318" s="65">
        <v>294262</v>
      </c>
      <c r="D318" s="65">
        <v>132376</v>
      </c>
      <c r="E318" s="65">
        <v>15890</v>
      </c>
      <c r="F318" s="65">
        <v>2100</v>
      </c>
      <c r="G318" s="65">
        <v>500</v>
      </c>
      <c r="H318" s="65">
        <v>1160</v>
      </c>
      <c r="I318" s="65">
        <v>2761</v>
      </c>
      <c r="J318" s="65">
        <v>437</v>
      </c>
      <c r="K318" s="65">
        <v>1860</v>
      </c>
      <c r="L318" s="65">
        <v>0</v>
      </c>
      <c r="M318" s="65">
        <v>137178</v>
      </c>
      <c r="N318" s="65">
        <v>82829</v>
      </c>
      <c r="O318" s="65">
        <v>220007</v>
      </c>
      <c r="Q318" s="9"/>
    </row>
    <row r="319" spans="1:17" ht="14.45" customHeight="1" x14ac:dyDescent="0.25">
      <c r="A319" s="58" t="s">
        <v>82</v>
      </c>
      <c r="B319" s="63" t="s">
        <v>7</v>
      </c>
      <c r="C319" s="65">
        <v>294262</v>
      </c>
      <c r="D319" s="65">
        <v>132376</v>
      </c>
      <c r="E319" s="65">
        <v>16208</v>
      </c>
      <c r="F319" s="65">
        <v>2079</v>
      </c>
      <c r="G319" s="65">
        <v>500</v>
      </c>
      <c r="H319" s="65">
        <v>911</v>
      </c>
      <c r="I319" s="65">
        <v>1909</v>
      </c>
      <c r="J319" s="65">
        <v>431</v>
      </c>
      <c r="K319" s="65">
        <v>1847</v>
      </c>
      <c r="L319" s="65">
        <v>0</v>
      </c>
      <c r="M319" s="65">
        <v>138001</v>
      </c>
      <c r="N319" s="65">
        <v>92578</v>
      </c>
      <c r="O319" s="65">
        <v>230579</v>
      </c>
      <c r="Q319" s="9"/>
    </row>
    <row r="320" spans="1:17" ht="14.45" customHeight="1" x14ac:dyDescent="0.25">
      <c r="A320" s="58" t="s">
        <v>82</v>
      </c>
      <c r="B320" s="63" t="s">
        <v>8</v>
      </c>
      <c r="C320" s="65">
        <v>294262</v>
      </c>
      <c r="D320" s="65">
        <v>132373</v>
      </c>
      <c r="E320" s="65">
        <v>16305</v>
      </c>
      <c r="F320" s="65">
        <v>1958</v>
      </c>
      <c r="G320" s="65">
        <v>500</v>
      </c>
      <c r="H320" s="65">
        <v>1287</v>
      </c>
      <c r="I320" s="65">
        <v>1797</v>
      </c>
      <c r="J320" s="65">
        <v>371</v>
      </c>
      <c r="K320" s="65">
        <v>1681</v>
      </c>
      <c r="L320" s="65">
        <v>0</v>
      </c>
      <c r="M320" s="65">
        <v>137990</v>
      </c>
      <c r="N320" s="65">
        <v>98415</v>
      </c>
      <c r="O320" s="65">
        <v>236405</v>
      </c>
      <c r="Q320" s="9"/>
    </row>
    <row r="321" spans="1:17" ht="14.45" customHeight="1" x14ac:dyDescent="0.25">
      <c r="A321" s="58" t="s">
        <v>82</v>
      </c>
      <c r="B321" s="63" t="s">
        <v>16</v>
      </c>
      <c r="C321" s="65">
        <v>294262</v>
      </c>
      <c r="D321" s="65">
        <v>132373</v>
      </c>
      <c r="E321" s="65">
        <v>16752</v>
      </c>
      <c r="F321" s="65">
        <v>1910</v>
      </c>
      <c r="G321" s="65">
        <v>500</v>
      </c>
      <c r="H321" s="65">
        <v>1211</v>
      </c>
      <c r="I321" s="65">
        <v>1769</v>
      </c>
      <c r="J321" s="65">
        <v>373</v>
      </c>
      <c r="K321" s="65">
        <v>1736</v>
      </c>
      <c r="L321" s="65">
        <v>0</v>
      </c>
      <c r="M321" s="65">
        <v>137638</v>
      </c>
      <c r="N321" s="65">
        <v>100132</v>
      </c>
      <c r="O321" s="65">
        <v>237770</v>
      </c>
      <c r="Q321" s="9"/>
    </row>
    <row r="322" spans="1:17" ht="14.45" customHeight="1" x14ac:dyDescent="0.25">
      <c r="A322" s="58" t="s">
        <v>82</v>
      </c>
      <c r="B322" s="63" t="s">
        <v>17</v>
      </c>
      <c r="C322" s="65">
        <v>294262</v>
      </c>
      <c r="D322" s="65">
        <v>132373</v>
      </c>
      <c r="E322" s="65">
        <v>16813</v>
      </c>
      <c r="F322" s="65">
        <v>1831</v>
      </c>
      <c r="G322" s="65">
        <v>500</v>
      </c>
      <c r="H322" s="65">
        <v>1110</v>
      </c>
      <c r="I322" s="65">
        <v>1725</v>
      </c>
      <c r="J322" s="65">
        <v>341</v>
      </c>
      <c r="K322" s="65">
        <v>1663</v>
      </c>
      <c r="L322" s="65">
        <v>0</v>
      </c>
      <c r="M322" s="65">
        <v>137906</v>
      </c>
      <c r="N322" s="65">
        <v>101891</v>
      </c>
      <c r="O322" s="65">
        <v>239797</v>
      </c>
      <c r="Q322" s="9"/>
    </row>
    <row r="323" spans="1:17" ht="14.45" customHeight="1" x14ac:dyDescent="0.25">
      <c r="A323" s="58" t="s">
        <v>82</v>
      </c>
      <c r="B323" s="63" t="s">
        <v>9</v>
      </c>
      <c r="C323" s="65">
        <v>294262</v>
      </c>
      <c r="D323" s="65">
        <v>132373</v>
      </c>
      <c r="E323" s="65">
        <v>16813</v>
      </c>
      <c r="F323" s="65">
        <v>1804</v>
      </c>
      <c r="G323" s="65">
        <v>500</v>
      </c>
      <c r="H323" s="65">
        <v>1037</v>
      </c>
      <c r="I323" s="65">
        <v>1636</v>
      </c>
      <c r="J323" s="65">
        <v>341</v>
      </c>
      <c r="K323" s="65">
        <v>1880</v>
      </c>
      <c r="L323" s="65">
        <v>0</v>
      </c>
      <c r="M323" s="65">
        <v>137878</v>
      </c>
      <c r="N323" s="65">
        <v>104189</v>
      </c>
      <c r="O323" s="65">
        <v>242067</v>
      </c>
      <c r="Q323" s="9"/>
    </row>
    <row r="324" spans="1:17" ht="14.45" customHeight="1" x14ac:dyDescent="0.25">
      <c r="A324" s="58" t="s">
        <v>82</v>
      </c>
      <c r="B324" s="63" t="s">
        <v>10</v>
      </c>
      <c r="C324" s="65">
        <v>299149</v>
      </c>
      <c r="D324" s="65">
        <v>131934</v>
      </c>
      <c r="E324" s="65">
        <v>18491</v>
      </c>
      <c r="F324" s="65">
        <v>2206</v>
      </c>
      <c r="G324" s="65">
        <v>500</v>
      </c>
      <c r="H324" s="65">
        <v>3364</v>
      </c>
      <c r="I324" s="65">
        <v>1934</v>
      </c>
      <c r="J324" s="65">
        <v>414</v>
      </c>
      <c r="K324" s="65">
        <v>1744</v>
      </c>
      <c r="L324" s="65">
        <v>0</v>
      </c>
      <c r="M324" s="65">
        <v>138562</v>
      </c>
      <c r="N324" s="65">
        <v>107353</v>
      </c>
      <c r="O324" s="65">
        <v>245915</v>
      </c>
      <c r="Q324" s="9"/>
    </row>
    <row r="325" spans="1:17" ht="14.45" customHeight="1" x14ac:dyDescent="0.25">
      <c r="A325" s="58" t="s">
        <v>82</v>
      </c>
      <c r="B325" s="63" t="s">
        <v>11</v>
      </c>
      <c r="C325" s="65">
        <v>299149</v>
      </c>
      <c r="D325" s="65">
        <v>131634</v>
      </c>
      <c r="E325" s="65">
        <v>18748</v>
      </c>
      <c r="F325" s="65">
        <v>2156</v>
      </c>
      <c r="G325" s="65">
        <v>500</v>
      </c>
      <c r="H325" s="65">
        <v>3326</v>
      </c>
      <c r="I325" s="65">
        <v>1493</v>
      </c>
      <c r="J325" s="65">
        <v>414</v>
      </c>
      <c r="K325" s="65">
        <v>1546</v>
      </c>
      <c r="L325" s="65">
        <v>0</v>
      </c>
      <c r="M325" s="65">
        <v>139332</v>
      </c>
      <c r="N325" s="65">
        <v>107025</v>
      </c>
      <c r="O325" s="65">
        <v>246357</v>
      </c>
      <c r="Q325" s="9"/>
    </row>
    <row r="326" spans="1:17" ht="14.45" customHeight="1" x14ac:dyDescent="0.25">
      <c r="A326" s="58" t="s">
        <v>82</v>
      </c>
      <c r="B326" s="63" t="s">
        <v>12</v>
      </c>
      <c r="C326" s="65">
        <v>299390</v>
      </c>
      <c r="D326" s="65">
        <v>103619</v>
      </c>
      <c r="E326" s="65">
        <v>18029</v>
      </c>
      <c r="F326" s="65">
        <v>3957</v>
      </c>
      <c r="G326" s="65">
        <v>668</v>
      </c>
      <c r="H326" s="65">
        <v>2401</v>
      </c>
      <c r="I326" s="65">
        <v>4027</v>
      </c>
      <c r="J326" s="65">
        <v>1593</v>
      </c>
      <c r="K326" s="65">
        <v>3583</v>
      </c>
      <c r="L326" s="65">
        <v>0</v>
      </c>
      <c r="M326" s="65">
        <v>161513</v>
      </c>
      <c r="N326" s="65">
        <v>85573</v>
      </c>
      <c r="O326" s="65">
        <v>247086</v>
      </c>
      <c r="Q326" s="9"/>
    </row>
    <row r="327" spans="1:17" ht="14.45" customHeight="1" x14ac:dyDescent="0.25">
      <c r="A327" s="58" t="s">
        <v>82</v>
      </c>
      <c r="B327" s="63" t="s">
        <v>13</v>
      </c>
      <c r="C327" s="65">
        <v>299390</v>
      </c>
      <c r="D327" s="65">
        <v>103619</v>
      </c>
      <c r="E327" s="65">
        <v>18986</v>
      </c>
      <c r="F327" s="65">
        <v>4158</v>
      </c>
      <c r="G327" s="65">
        <v>328</v>
      </c>
      <c r="H327" s="65">
        <v>1803</v>
      </c>
      <c r="I327" s="65">
        <v>4968</v>
      </c>
      <c r="J327" s="65">
        <v>1379</v>
      </c>
      <c r="K327" s="65">
        <v>4067</v>
      </c>
      <c r="L327" s="65">
        <v>0</v>
      </c>
      <c r="M327" s="65">
        <v>160082</v>
      </c>
      <c r="N327" s="65">
        <v>72491</v>
      </c>
      <c r="O327" s="65">
        <v>232573</v>
      </c>
      <c r="Q327" s="9"/>
    </row>
    <row r="328" spans="1:17" ht="14.45" customHeight="1" x14ac:dyDescent="0.25">
      <c r="A328" s="58" t="s">
        <v>82</v>
      </c>
      <c r="B328" s="63" t="s">
        <v>18</v>
      </c>
      <c r="C328" s="65">
        <v>299390</v>
      </c>
      <c r="D328" s="65">
        <v>103619</v>
      </c>
      <c r="E328" s="65">
        <v>20310</v>
      </c>
      <c r="F328" s="65">
        <v>3055</v>
      </c>
      <c r="G328" s="65">
        <v>267</v>
      </c>
      <c r="H328" s="65">
        <v>1542</v>
      </c>
      <c r="I328" s="65">
        <v>5295</v>
      </c>
      <c r="J328" s="65">
        <v>1009</v>
      </c>
      <c r="K328" s="65">
        <v>4501</v>
      </c>
      <c r="L328" s="65">
        <v>0</v>
      </c>
      <c r="M328" s="65">
        <v>159792</v>
      </c>
      <c r="N328" s="65">
        <v>74194</v>
      </c>
      <c r="O328" s="65">
        <v>233986</v>
      </c>
      <c r="Q328" s="9"/>
    </row>
    <row r="329" spans="1:17" ht="14.45" customHeight="1" x14ac:dyDescent="0.25">
      <c r="A329" s="58" t="s">
        <v>82</v>
      </c>
      <c r="B329" s="64" t="s">
        <v>19</v>
      </c>
      <c r="C329" s="65">
        <v>299390</v>
      </c>
      <c r="D329" s="65">
        <v>103619</v>
      </c>
      <c r="E329" s="65">
        <v>21146</v>
      </c>
      <c r="F329" s="65">
        <v>2269</v>
      </c>
      <c r="G329" s="65">
        <v>225</v>
      </c>
      <c r="H329" s="65">
        <v>1416</v>
      </c>
      <c r="I329" s="65">
        <v>5141</v>
      </c>
      <c r="J329" s="65">
        <v>3080</v>
      </c>
      <c r="K329" s="65">
        <v>4266</v>
      </c>
      <c r="L329" s="65">
        <v>0</v>
      </c>
      <c r="M329" s="65">
        <v>158228</v>
      </c>
      <c r="N329" s="65">
        <v>79332</v>
      </c>
      <c r="O329" s="65">
        <v>237560</v>
      </c>
      <c r="Q329" s="9"/>
    </row>
    <row r="330" spans="1:17" ht="14.45" customHeight="1" x14ac:dyDescent="0.25">
      <c r="A330" s="58" t="s">
        <v>82</v>
      </c>
      <c r="B330" s="58" t="s">
        <v>40</v>
      </c>
      <c r="C330" s="65">
        <v>299390</v>
      </c>
      <c r="D330" s="65">
        <v>103619</v>
      </c>
      <c r="E330" s="65">
        <v>21596</v>
      </c>
      <c r="F330" s="65">
        <v>2666</v>
      </c>
      <c r="G330" s="65">
        <v>212</v>
      </c>
      <c r="H330" s="65">
        <v>1340</v>
      </c>
      <c r="I330" s="65">
        <v>4922</v>
      </c>
      <c r="J330" s="65">
        <v>2933</v>
      </c>
      <c r="K330" s="65">
        <v>4954</v>
      </c>
      <c r="L330" s="65">
        <v>0</v>
      </c>
      <c r="M330" s="65">
        <v>157148</v>
      </c>
      <c r="N330" s="65">
        <v>71857</v>
      </c>
      <c r="O330" s="65">
        <v>229005</v>
      </c>
      <c r="Q330" s="9"/>
    </row>
    <row r="331" spans="1:17" ht="14.45" customHeight="1" x14ac:dyDescent="0.25">
      <c r="A331" s="58" t="s">
        <v>82</v>
      </c>
      <c r="B331" s="58" t="s">
        <v>42</v>
      </c>
      <c r="C331" s="65">
        <v>299390</v>
      </c>
      <c r="D331" s="65">
        <v>103619</v>
      </c>
      <c r="E331" s="65">
        <v>21642</v>
      </c>
      <c r="F331" s="65">
        <v>2492</v>
      </c>
      <c r="G331" s="65">
        <v>187</v>
      </c>
      <c r="H331" s="65">
        <v>1307</v>
      </c>
      <c r="I331" s="65">
        <v>5452</v>
      </c>
      <c r="J331" s="65">
        <v>3021</v>
      </c>
      <c r="K331" s="65">
        <v>4860</v>
      </c>
      <c r="L331" s="65">
        <v>0</v>
      </c>
      <c r="M331" s="65">
        <v>156810</v>
      </c>
      <c r="N331" s="65">
        <v>74645</v>
      </c>
      <c r="O331" s="65">
        <v>231455</v>
      </c>
      <c r="Q331" s="9"/>
    </row>
    <row r="332" spans="1:17" ht="14.45" customHeight="1" x14ac:dyDescent="0.25">
      <c r="A332" s="58" t="s">
        <v>82</v>
      </c>
      <c r="B332" s="58" t="s">
        <v>43</v>
      </c>
      <c r="C332" s="65">
        <v>299390</v>
      </c>
      <c r="D332" s="65">
        <v>103619</v>
      </c>
      <c r="E332" s="65">
        <v>22107</v>
      </c>
      <c r="F332" s="65">
        <v>2437</v>
      </c>
      <c r="G332" s="65">
        <v>157</v>
      </c>
      <c r="H332" s="65">
        <v>1425</v>
      </c>
      <c r="I332" s="65">
        <v>5493</v>
      </c>
      <c r="J332" s="65">
        <v>3090</v>
      </c>
      <c r="K332" s="65">
        <v>4561</v>
      </c>
      <c r="L332" s="65">
        <v>0</v>
      </c>
      <c r="M332" s="65">
        <v>156501</v>
      </c>
      <c r="N332" s="65">
        <v>83394</v>
      </c>
      <c r="O332" s="65">
        <v>239895</v>
      </c>
      <c r="Q332" s="9"/>
    </row>
    <row r="333" spans="1:17" ht="14.45" customHeight="1" x14ac:dyDescent="0.25">
      <c r="A333" s="58" t="s">
        <v>82</v>
      </c>
      <c r="B333" s="58" t="s">
        <v>44</v>
      </c>
      <c r="C333" s="65">
        <v>299390</v>
      </c>
      <c r="D333" s="65">
        <v>103619</v>
      </c>
      <c r="E333" s="65">
        <v>22328</v>
      </c>
      <c r="F333" s="65">
        <v>2443</v>
      </c>
      <c r="G333" s="65">
        <v>157</v>
      </c>
      <c r="H333" s="65">
        <v>1267</v>
      </c>
      <c r="I333" s="65">
        <v>5473</v>
      </c>
      <c r="J333" s="65">
        <v>2793</v>
      </c>
      <c r="K333" s="65">
        <v>4561</v>
      </c>
      <c r="L333" s="65">
        <v>0</v>
      </c>
      <c r="M333" s="65">
        <v>156749</v>
      </c>
      <c r="N333" s="65">
        <v>72106</v>
      </c>
      <c r="O333" s="65">
        <v>228855</v>
      </c>
      <c r="Q333" s="9"/>
    </row>
    <row r="334" spans="1:17" ht="14.45" customHeight="1" x14ac:dyDescent="0.25">
      <c r="A334" s="58" t="s">
        <v>82</v>
      </c>
      <c r="B334" s="58" t="s">
        <v>45</v>
      </c>
      <c r="C334" s="65">
        <v>299390</v>
      </c>
      <c r="D334" s="65">
        <v>103619</v>
      </c>
      <c r="E334" s="65">
        <v>22026</v>
      </c>
      <c r="F334" s="65">
        <v>2457</v>
      </c>
      <c r="G334" s="65">
        <v>150</v>
      </c>
      <c r="H334" s="65">
        <v>1333</v>
      </c>
      <c r="I334" s="65">
        <v>5452</v>
      </c>
      <c r="J334" s="65">
        <v>3087</v>
      </c>
      <c r="K334" s="65">
        <v>4660</v>
      </c>
      <c r="L334" s="65">
        <v>0</v>
      </c>
      <c r="M334" s="65">
        <v>156606</v>
      </c>
      <c r="N334" s="65">
        <v>70558</v>
      </c>
      <c r="O334" s="65">
        <v>227164</v>
      </c>
      <c r="Q334" s="9"/>
    </row>
    <row r="335" spans="1:17" ht="14.45" customHeight="1" x14ac:dyDescent="0.25">
      <c r="A335" s="58" t="s">
        <v>82</v>
      </c>
      <c r="B335" s="58" t="s">
        <v>39</v>
      </c>
      <c r="C335" s="65">
        <v>299390</v>
      </c>
      <c r="D335" s="65">
        <v>103619</v>
      </c>
      <c r="E335" s="65">
        <v>22074</v>
      </c>
      <c r="F335" s="65">
        <v>2205</v>
      </c>
      <c r="G335" s="65">
        <v>149</v>
      </c>
      <c r="H335" s="65">
        <v>1367</v>
      </c>
      <c r="I335" s="65">
        <v>5190</v>
      </c>
      <c r="J335" s="65">
        <v>3100</v>
      </c>
      <c r="K335" s="65">
        <v>4753</v>
      </c>
      <c r="L335" s="65">
        <v>0</v>
      </c>
      <c r="M335" s="65">
        <v>156933</v>
      </c>
      <c r="N335" s="65">
        <v>72800</v>
      </c>
      <c r="O335" s="65">
        <v>229733</v>
      </c>
      <c r="Q335" s="9"/>
    </row>
    <row r="336" spans="1:17" ht="14.45" customHeight="1" x14ac:dyDescent="0.25">
      <c r="A336" s="58" t="s">
        <v>82</v>
      </c>
      <c r="B336" s="58" t="s">
        <v>84</v>
      </c>
      <c r="C336" s="65">
        <v>299390</v>
      </c>
      <c r="D336" s="65">
        <v>103619</v>
      </c>
      <c r="E336" s="65">
        <v>22653</v>
      </c>
      <c r="F336" s="65">
        <v>2261</v>
      </c>
      <c r="G336" s="65">
        <v>136</v>
      </c>
      <c r="H336" s="65">
        <v>1361</v>
      </c>
      <c r="I336" s="65">
        <v>5503</v>
      </c>
      <c r="J336" s="65">
        <v>3087</v>
      </c>
      <c r="K336" s="65">
        <v>4891</v>
      </c>
      <c r="L336" s="65">
        <v>0</v>
      </c>
      <c r="M336" s="65">
        <v>155879</v>
      </c>
      <c r="N336" s="65">
        <v>63102</v>
      </c>
      <c r="O336" s="65">
        <v>218981</v>
      </c>
      <c r="Q336" s="9"/>
    </row>
    <row r="337" spans="1:17" ht="14.45" customHeight="1" x14ac:dyDescent="0.25">
      <c r="A337" s="58" t="s">
        <v>82</v>
      </c>
      <c r="B337" s="58" t="s">
        <v>46</v>
      </c>
      <c r="C337" s="65">
        <v>299390</v>
      </c>
      <c r="D337" s="65">
        <v>103619</v>
      </c>
      <c r="E337" s="65">
        <v>21012</v>
      </c>
      <c r="F337" s="65">
        <v>2034</v>
      </c>
      <c r="G337" s="65">
        <v>123</v>
      </c>
      <c r="H337" s="65">
        <v>1309</v>
      </c>
      <c r="I337" s="65">
        <v>5385</v>
      </c>
      <c r="J337" s="65">
        <v>2868</v>
      </c>
      <c r="K337" s="65">
        <v>4702</v>
      </c>
      <c r="L337" s="65">
        <v>0</v>
      </c>
      <c r="M337" s="65">
        <v>158338</v>
      </c>
      <c r="N337" s="65">
        <v>56444</v>
      </c>
      <c r="O337" s="65">
        <v>214782</v>
      </c>
      <c r="Q337" s="9"/>
    </row>
    <row r="338" spans="1:17" ht="14.45" customHeight="1" x14ac:dyDescent="0.25">
      <c r="A338" s="58" t="s">
        <v>82</v>
      </c>
      <c r="B338" s="58" t="s">
        <v>47</v>
      </c>
      <c r="C338" s="65">
        <v>299390</v>
      </c>
      <c r="D338" s="65">
        <v>103619</v>
      </c>
      <c r="E338" s="65">
        <v>24212</v>
      </c>
      <c r="F338" s="65">
        <v>1706</v>
      </c>
      <c r="G338" s="65">
        <v>92</v>
      </c>
      <c r="H338" s="65">
        <v>1125</v>
      </c>
      <c r="I338" s="65">
        <v>4528</v>
      </c>
      <c r="J338" s="65">
        <v>2964</v>
      </c>
      <c r="K338" s="65">
        <v>5305</v>
      </c>
      <c r="L338" s="65">
        <v>0</v>
      </c>
      <c r="M338" s="65">
        <v>155839</v>
      </c>
      <c r="N338" s="65">
        <v>59580</v>
      </c>
      <c r="O338" s="65">
        <v>215419</v>
      </c>
      <c r="Q338" s="9"/>
    </row>
    <row r="339" spans="1:17" ht="14.45" customHeight="1" x14ac:dyDescent="0.25">
      <c r="A339" s="58" t="s">
        <v>82</v>
      </c>
      <c r="B339" s="58" t="s">
        <v>48</v>
      </c>
      <c r="C339" s="65">
        <v>299390</v>
      </c>
      <c r="D339" s="65">
        <v>103619</v>
      </c>
      <c r="E339" s="65">
        <v>24392</v>
      </c>
      <c r="F339" s="65">
        <v>1781</v>
      </c>
      <c r="G339" s="65">
        <v>104</v>
      </c>
      <c r="H339" s="65">
        <v>1144</v>
      </c>
      <c r="I339" s="65">
        <v>4303</v>
      </c>
      <c r="J339" s="65">
        <v>3042</v>
      </c>
      <c r="K339" s="65">
        <v>5156</v>
      </c>
      <c r="L339" s="65">
        <v>0</v>
      </c>
      <c r="M339" s="65">
        <v>155849</v>
      </c>
      <c r="N339" s="65">
        <v>59004</v>
      </c>
      <c r="O339" s="65">
        <v>214853</v>
      </c>
      <c r="Q339" s="9"/>
    </row>
    <row r="340" spans="1:17" ht="14.45" customHeight="1" x14ac:dyDescent="0.25">
      <c r="A340" s="58" t="s">
        <v>82</v>
      </c>
      <c r="B340" s="58" t="s">
        <v>49</v>
      </c>
      <c r="C340" s="65">
        <v>299390</v>
      </c>
      <c r="D340" s="65">
        <v>103619</v>
      </c>
      <c r="E340" s="65">
        <v>25452</v>
      </c>
      <c r="F340" s="65">
        <v>1608</v>
      </c>
      <c r="G340" s="65">
        <v>91</v>
      </c>
      <c r="H340" s="65">
        <v>1087</v>
      </c>
      <c r="I340" s="65">
        <v>4155</v>
      </c>
      <c r="J340" s="65">
        <v>3184</v>
      </c>
      <c r="K340" s="65">
        <v>5606</v>
      </c>
      <c r="L340" s="65">
        <v>0</v>
      </c>
      <c r="M340" s="65">
        <v>154588</v>
      </c>
      <c r="N340" s="65">
        <v>59511</v>
      </c>
      <c r="O340" s="65">
        <v>214099</v>
      </c>
      <c r="Q340" s="9"/>
    </row>
    <row r="341" spans="1:17" ht="14.45" customHeight="1" x14ac:dyDescent="0.25">
      <c r="A341" s="58" t="s">
        <v>82</v>
      </c>
      <c r="B341" s="58" t="s">
        <v>67</v>
      </c>
      <c r="C341" s="65">
        <v>299390</v>
      </c>
      <c r="D341" s="65">
        <v>103619</v>
      </c>
      <c r="E341" s="65">
        <v>27485</v>
      </c>
      <c r="F341" s="65">
        <v>1448</v>
      </c>
      <c r="G341" s="65">
        <v>76</v>
      </c>
      <c r="H341" s="65">
        <v>971</v>
      </c>
      <c r="I341" s="65">
        <v>3175</v>
      </c>
      <c r="J341" s="65">
        <v>3352</v>
      </c>
      <c r="K341" s="65">
        <v>5314</v>
      </c>
      <c r="L341" s="65">
        <v>0</v>
      </c>
      <c r="M341" s="65">
        <v>153950</v>
      </c>
      <c r="N341" s="65">
        <v>60505</v>
      </c>
      <c r="O341" s="65">
        <v>214455</v>
      </c>
      <c r="Q341" s="9"/>
    </row>
    <row r="342" spans="1:17" ht="14.45" customHeight="1" x14ac:dyDescent="0.25">
      <c r="A342" s="58" t="s">
        <v>82</v>
      </c>
      <c r="B342" s="58" t="s">
        <v>50</v>
      </c>
      <c r="C342" s="65">
        <v>299390</v>
      </c>
      <c r="D342" s="65">
        <v>103619</v>
      </c>
      <c r="E342" s="65">
        <v>27534</v>
      </c>
      <c r="F342" s="65">
        <v>1377</v>
      </c>
      <c r="G342" s="65">
        <v>67</v>
      </c>
      <c r="H342" s="65">
        <v>748</v>
      </c>
      <c r="I342" s="65">
        <v>3096</v>
      </c>
      <c r="J342" s="65">
        <v>3111</v>
      </c>
      <c r="K342" s="65">
        <v>5064</v>
      </c>
      <c r="L342" s="65">
        <v>0</v>
      </c>
      <c r="M342" s="65">
        <v>154774</v>
      </c>
      <c r="N342" s="65">
        <v>56872</v>
      </c>
      <c r="O342" s="65">
        <v>211646</v>
      </c>
      <c r="Q342" s="9"/>
    </row>
    <row r="343" spans="1:17" ht="14.45" customHeight="1" x14ac:dyDescent="0.25">
      <c r="A343" s="58" t="s">
        <v>82</v>
      </c>
      <c r="B343" s="58" t="s">
        <v>51</v>
      </c>
      <c r="C343" s="65">
        <v>299390</v>
      </c>
      <c r="D343" s="65">
        <v>103619</v>
      </c>
      <c r="E343" s="65">
        <v>27613</v>
      </c>
      <c r="F343" s="65">
        <v>1394</v>
      </c>
      <c r="G343" s="65">
        <v>72</v>
      </c>
      <c r="H343" s="65">
        <v>751</v>
      </c>
      <c r="I343" s="65">
        <v>2904</v>
      </c>
      <c r="J343" s="65">
        <v>3644</v>
      </c>
      <c r="K343" s="65">
        <v>4701</v>
      </c>
      <c r="L343" s="65">
        <v>0</v>
      </c>
      <c r="M343" s="65">
        <v>154692</v>
      </c>
      <c r="N343" s="65">
        <v>57056</v>
      </c>
      <c r="O343" s="65">
        <v>211748</v>
      </c>
      <c r="Q343" s="9"/>
    </row>
    <row r="344" spans="1:17" ht="14.45" customHeight="1" x14ac:dyDescent="0.25">
      <c r="A344" s="58" t="s">
        <v>82</v>
      </c>
      <c r="B344" s="58" t="s">
        <v>52</v>
      </c>
      <c r="C344" s="65">
        <v>299390</v>
      </c>
      <c r="D344" s="65">
        <v>103619</v>
      </c>
      <c r="E344" s="65">
        <v>27692</v>
      </c>
      <c r="F344" s="65">
        <v>1011</v>
      </c>
      <c r="G344" s="65">
        <v>62</v>
      </c>
      <c r="H344" s="65">
        <v>622</v>
      </c>
      <c r="I344" s="65">
        <v>2682</v>
      </c>
      <c r="J344" s="65">
        <v>3464</v>
      </c>
      <c r="K344" s="65">
        <v>4512</v>
      </c>
      <c r="L344" s="65">
        <v>0</v>
      </c>
      <c r="M344" s="65">
        <v>155726</v>
      </c>
      <c r="N344" s="65">
        <v>64204</v>
      </c>
      <c r="O344" s="65">
        <v>219930</v>
      </c>
      <c r="Q344" s="9"/>
    </row>
    <row r="345" spans="1:17" ht="14.45" customHeight="1" x14ac:dyDescent="0.25">
      <c r="A345" s="58" t="s">
        <v>82</v>
      </c>
      <c r="B345" s="58" t="s">
        <v>53</v>
      </c>
      <c r="C345" s="65">
        <v>299390</v>
      </c>
      <c r="D345" s="65">
        <v>103619</v>
      </c>
      <c r="E345" s="65">
        <v>28527</v>
      </c>
      <c r="F345" s="65">
        <v>1037</v>
      </c>
      <c r="G345" s="65">
        <v>67</v>
      </c>
      <c r="H345" s="65">
        <v>744</v>
      </c>
      <c r="I345" s="65">
        <v>3115</v>
      </c>
      <c r="J345" s="65">
        <v>2961</v>
      </c>
      <c r="K345" s="65">
        <v>5579</v>
      </c>
      <c r="L345" s="65">
        <v>0</v>
      </c>
      <c r="M345" s="65">
        <v>153741</v>
      </c>
      <c r="N345" s="65">
        <v>61004</v>
      </c>
      <c r="O345" s="65">
        <v>214745</v>
      </c>
      <c r="Q345" s="9"/>
    </row>
    <row r="346" spans="1:17" ht="14.45" customHeight="1" x14ac:dyDescent="0.25">
      <c r="A346" s="58" t="s">
        <v>82</v>
      </c>
      <c r="B346" s="58" t="s">
        <v>54</v>
      </c>
      <c r="C346" s="65">
        <v>299390</v>
      </c>
      <c r="D346" s="65">
        <v>103619</v>
      </c>
      <c r="E346" s="65">
        <v>26885</v>
      </c>
      <c r="F346" s="65">
        <v>799</v>
      </c>
      <c r="G346" s="65">
        <v>59</v>
      </c>
      <c r="H346" s="65">
        <v>606</v>
      </c>
      <c r="I346" s="65">
        <v>2552</v>
      </c>
      <c r="J346" s="65">
        <v>2725</v>
      </c>
      <c r="K346" s="65">
        <v>5835</v>
      </c>
      <c r="L346" s="65">
        <v>0</v>
      </c>
      <c r="M346" s="65">
        <v>156310</v>
      </c>
      <c r="N346" s="65">
        <v>56312</v>
      </c>
      <c r="O346" s="65">
        <v>212622</v>
      </c>
      <c r="Q346" s="9"/>
    </row>
    <row r="347" spans="1:17" ht="14.45" customHeight="1" x14ac:dyDescent="0.25">
      <c r="A347" s="58" t="s">
        <v>82</v>
      </c>
      <c r="B347" s="58" t="s">
        <v>55</v>
      </c>
      <c r="C347" s="65">
        <v>299390</v>
      </c>
      <c r="D347" s="65">
        <v>103619</v>
      </c>
      <c r="E347" s="65">
        <v>25787</v>
      </c>
      <c r="F347" s="65">
        <v>710</v>
      </c>
      <c r="G347" s="65">
        <v>46</v>
      </c>
      <c r="H347" s="65">
        <v>749</v>
      </c>
      <c r="I347" s="65">
        <v>2292</v>
      </c>
      <c r="J347" s="65">
        <v>3053</v>
      </c>
      <c r="K347" s="65">
        <v>6041</v>
      </c>
      <c r="L347" s="65">
        <v>0</v>
      </c>
      <c r="M347" s="65">
        <v>157093</v>
      </c>
      <c r="N347" s="65">
        <v>46982</v>
      </c>
      <c r="O347" s="65">
        <v>204075</v>
      </c>
      <c r="Q347" s="9"/>
    </row>
    <row r="348" spans="1:17" ht="14.45" customHeight="1" x14ac:dyDescent="0.25">
      <c r="A348" s="58" t="s">
        <v>82</v>
      </c>
      <c r="B348" s="58" t="s">
        <v>56</v>
      </c>
      <c r="C348" s="65">
        <v>299390</v>
      </c>
      <c r="D348" s="65">
        <v>103619</v>
      </c>
      <c r="E348" s="65">
        <v>24624</v>
      </c>
      <c r="F348" s="65">
        <v>574</v>
      </c>
      <c r="G348" s="65">
        <v>53</v>
      </c>
      <c r="H348" s="65">
        <v>699</v>
      </c>
      <c r="I348" s="65">
        <v>2007</v>
      </c>
      <c r="J348" s="65">
        <v>2568</v>
      </c>
      <c r="K348" s="65">
        <v>6813</v>
      </c>
      <c r="L348" s="65">
        <v>0</v>
      </c>
      <c r="M348" s="65">
        <v>158433</v>
      </c>
      <c r="N348" s="65">
        <v>26241</v>
      </c>
      <c r="O348" s="65">
        <v>184674</v>
      </c>
      <c r="Q348" s="9"/>
    </row>
    <row r="349" spans="1:17" ht="14.45" customHeight="1" x14ac:dyDescent="0.25">
      <c r="A349" s="58" t="s">
        <v>82</v>
      </c>
      <c r="B349" s="58" t="s">
        <v>57</v>
      </c>
      <c r="C349" s="65">
        <v>299390</v>
      </c>
      <c r="D349" s="65">
        <v>103619</v>
      </c>
      <c r="E349" s="65">
        <v>27377</v>
      </c>
      <c r="F349" s="65">
        <v>296</v>
      </c>
      <c r="G349" s="65">
        <v>46</v>
      </c>
      <c r="H349" s="65">
        <v>622</v>
      </c>
      <c r="I349" s="65">
        <v>2807</v>
      </c>
      <c r="J349" s="65">
        <v>3209</v>
      </c>
      <c r="K349" s="65">
        <v>7450</v>
      </c>
      <c r="L349" s="65">
        <v>0</v>
      </c>
      <c r="M349" s="65">
        <v>153964</v>
      </c>
      <c r="N349" s="65">
        <v>32448</v>
      </c>
      <c r="O349" s="65">
        <v>186412</v>
      </c>
      <c r="Q349" s="9"/>
    </row>
    <row r="350" spans="1:17" ht="14.45" customHeight="1" x14ac:dyDescent="0.25">
      <c r="A350" s="58" t="s">
        <v>82</v>
      </c>
      <c r="B350" s="58" t="s">
        <v>58</v>
      </c>
      <c r="C350" s="65">
        <v>299390</v>
      </c>
      <c r="D350" s="65">
        <v>103619</v>
      </c>
      <c r="E350" s="65">
        <v>32321</v>
      </c>
      <c r="F350" s="65">
        <v>494</v>
      </c>
      <c r="G350" s="65">
        <v>27</v>
      </c>
      <c r="H350" s="65">
        <v>821</v>
      </c>
      <c r="I350" s="65">
        <v>3087</v>
      </c>
      <c r="J350" s="65">
        <v>3555</v>
      </c>
      <c r="K350" s="65">
        <v>7936</v>
      </c>
      <c r="L350" s="65">
        <v>0</v>
      </c>
      <c r="M350" s="65">
        <v>147530</v>
      </c>
      <c r="N350" s="65">
        <v>50986</v>
      </c>
      <c r="O350" s="65">
        <v>198516</v>
      </c>
      <c r="Q350" s="9"/>
    </row>
    <row r="351" spans="1:17" ht="14.45" customHeight="1" x14ac:dyDescent="0.25">
      <c r="A351" s="58" t="s">
        <v>82</v>
      </c>
      <c r="B351" s="58" t="s">
        <v>59</v>
      </c>
      <c r="C351" s="65">
        <v>299390</v>
      </c>
      <c r="D351" s="65">
        <v>103619</v>
      </c>
      <c r="E351" s="65">
        <v>33739</v>
      </c>
      <c r="F351" s="65">
        <v>500</v>
      </c>
      <c r="G351" s="65">
        <v>11</v>
      </c>
      <c r="H351" s="65">
        <v>816</v>
      </c>
      <c r="I351" s="65">
        <v>2486</v>
      </c>
      <c r="J351" s="65">
        <v>4280</v>
      </c>
      <c r="K351" s="65">
        <v>8689</v>
      </c>
      <c r="L351" s="65">
        <v>0</v>
      </c>
      <c r="M351" s="65">
        <v>145250</v>
      </c>
      <c r="N351" s="65">
        <v>52578</v>
      </c>
      <c r="O351" s="65">
        <v>197828</v>
      </c>
      <c r="Q351" s="9"/>
    </row>
    <row r="352" spans="1:17" ht="14.45" customHeight="1" x14ac:dyDescent="0.25">
      <c r="A352" s="58" t="s">
        <v>82</v>
      </c>
      <c r="B352" s="58" t="s">
        <v>60</v>
      </c>
      <c r="C352" s="65">
        <v>299390</v>
      </c>
      <c r="D352" s="65">
        <v>103619</v>
      </c>
      <c r="E352" s="65">
        <v>35060</v>
      </c>
      <c r="F352" s="65">
        <v>512</v>
      </c>
      <c r="G352" s="65">
        <v>13</v>
      </c>
      <c r="H352" s="65">
        <v>857</v>
      </c>
      <c r="I352" s="65">
        <v>3009</v>
      </c>
      <c r="J352" s="65">
        <v>4451</v>
      </c>
      <c r="K352" s="65">
        <v>9384</v>
      </c>
      <c r="L352" s="65">
        <v>0</v>
      </c>
      <c r="M352" s="65">
        <v>142485</v>
      </c>
      <c r="N352" s="65">
        <v>49098</v>
      </c>
      <c r="O352" s="65">
        <v>191583</v>
      </c>
      <c r="Q352" s="9"/>
    </row>
    <row r="353" spans="1:17" ht="14.45" customHeight="1" x14ac:dyDescent="0.25">
      <c r="A353" s="58" t="s">
        <v>82</v>
      </c>
      <c r="B353" s="58" t="s">
        <v>61</v>
      </c>
      <c r="C353" s="65">
        <v>299390</v>
      </c>
      <c r="D353" s="65">
        <v>103619</v>
      </c>
      <c r="E353" s="65">
        <v>34949</v>
      </c>
      <c r="F353" s="65">
        <v>243</v>
      </c>
      <c r="G353" s="65">
        <v>17</v>
      </c>
      <c r="H353" s="65">
        <v>595</v>
      </c>
      <c r="I353" s="65">
        <v>2953</v>
      </c>
      <c r="J353" s="65">
        <v>5730</v>
      </c>
      <c r="K353" s="65">
        <v>8169</v>
      </c>
      <c r="L353" s="65">
        <v>0</v>
      </c>
      <c r="M353" s="65">
        <v>143115</v>
      </c>
      <c r="N353" s="65">
        <v>52769</v>
      </c>
      <c r="O353" s="65">
        <v>195884</v>
      </c>
      <c r="Q353" s="9"/>
    </row>
    <row r="354" spans="1:17" ht="14.45" customHeight="1" x14ac:dyDescent="0.25">
      <c r="A354" s="58" t="s">
        <v>82</v>
      </c>
      <c r="B354" s="58" t="s">
        <v>62</v>
      </c>
      <c r="C354" s="65">
        <v>299390</v>
      </c>
      <c r="D354" s="65">
        <v>103619</v>
      </c>
      <c r="E354" s="65">
        <v>35541</v>
      </c>
      <c r="F354" s="65">
        <v>415</v>
      </c>
      <c r="G354" s="65">
        <v>42</v>
      </c>
      <c r="H354" s="65">
        <v>651</v>
      </c>
      <c r="I354" s="65">
        <v>3038</v>
      </c>
      <c r="J354" s="65">
        <v>5224</v>
      </c>
      <c r="K354" s="65">
        <v>9159</v>
      </c>
      <c r="L354" s="65">
        <v>16</v>
      </c>
      <c r="M354" s="65">
        <v>141685</v>
      </c>
      <c r="N354" s="65">
        <v>54058</v>
      </c>
      <c r="O354" s="65">
        <v>195743</v>
      </c>
      <c r="Q354" s="9"/>
    </row>
    <row r="355" spans="1:17" ht="14.45" customHeight="1" x14ac:dyDescent="0.25">
      <c r="A355" s="58" t="s">
        <v>82</v>
      </c>
      <c r="B355" s="58" t="s">
        <v>63</v>
      </c>
      <c r="C355" s="65">
        <v>299390</v>
      </c>
      <c r="D355" s="65">
        <v>103619</v>
      </c>
      <c r="E355" s="65">
        <v>40464</v>
      </c>
      <c r="F355" s="65">
        <v>377</v>
      </c>
      <c r="G355" s="65">
        <v>40</v>
      </c>
      <c r="H355" s="65">
        <v>537</v>
      </c>
      <c r="I355" s="65">
        <v>2937</v>
      </c>
      <c r="J355" s="65">
        <v>4911</v>
      </c>
      <c r="K355" s="65">
        <v>9658</v>
      </c>
      <c r="L355" s="65">
        <v>0</v>
      </c>
      <c r="M355" s="65">
        <v>136847</v>
      </c>
      <c r="N355" s="65">
        <v>62009</v>
      </c>
      <c r="O355" s="65">
        <v>198856</v>
      </c>
      <c r="Q355" s="9"/>
    </row>
    <row r="356" spans="1:17" ht="14.45" customHeight="1" x14ac:dyDescent="0.25">
      <c r="A356" s="58" t="s">
        <v>82</v>
      </c>
      <c r="B356" s="58" t="s">
        <v>64</v>
      </c>
      <c r="C356" s="65">
        <v>302919</v>
      </c>
      <c r="D356" s="65">
        <v>103619</v>
      </c>
      <c r="E356" s="65">
        <v>36630</v>
      </c>
      <c r="F356" s="65">
        <v>345</v>
      </c>
      <c r="G356" s="65">
        <v>38</v>
      </c>
      <c r="H356" s="65">
        <v>488</v>
      </c>
      <c r="I356" s="65">
        <v>3136</v>
      </c>
      <c r="J356" s="65">
        <v>5385</v>
      </c>
      <c r="K356" s="65">
        <v>9786</v>
      </c>
      <c r="L356" s="65">
        <v>3896</v>
      </c>
      <c r="M356" s="65">
        <v>139596</v>
      </c>
      <c r="N356" s="65">
        <v>53591</v>
      </c>
      <c r="O356" s="65">
        <v>193187</v>
      </c>
      <c r="Q356" s="9"/>
    </row>
    <row r="357" spans="1:17" ht="14.45" customHeight="1" x14ac:dyDescent="0.25">
      <c r="A357" s="58" t="s">
        <v>82</v>
      </c>
      <c r="B357" s="58" t="s">
        <v>65</v>
      </c>
      <c r="C357" s="65">
        <v>302919</v>
      </c>
      <c r="D357" s="65">
        <v>103619</v>
      </c>
      <c r="E357" s="65">
        <v>32820</v>
      </c>
      <c r="F357" s="65">
        <v>349</v>
      </c>
      <c r="G357" s="65">
        <v>31</v>
      </c>
      <c r="H357" s="65">
        <v>454</v>
      </c>
      <c r="I357" s="65">
        <v>5482</v>
      </c>
      <c r="J357" s="65">
        <v>5199</v>
      </c>
      <c r="K357" s="65">
        <v>16030</v>
      </c>
      <c r="L357" s="65">
        <v>7256</v>
      </c>
      <c r="M357" s="65">
        <v>131679</v>
      </c>
      <c r="N357" s="65">
        <v>50766</v>
      </c>
      <c r="O357" s="65">
        <v>182445</v>
      </c>
      <c r="Q357" s="9"/>
    </row>
    <row r="358" spans="1:17" ht="14.45" customHeight="1" x14ac:dyDescent="0.25">
      <c r="A358" s="58" t="s">
        <v>82</v>
      </c>
      <c r="B358" s="58" t="s">
        <v>66</v>
      </c>
      <c r="C358" s="65">
        <v>302919</v>
      </c>
      <c r="D358" s="65">
        <v>103619</v>
      </c>
      <c r="E358" s="65">
        <v>35355</v>
      </c>
      <c r="F358" s="65">
        <v>424</v>
      </c>
      <c r="G358" s="65">
        <v>7</v>
      </c>
      <c r="H358" s="65">
        <v>382</v>
      </c>
      <c r="I358" s="65">
        <v>6090</v>
      </c>
      <c r="J358" s="65">
        <v>6050</v>
      </c>
      <c r="K358" s="65">
        <v>14617</v>
      </c>
      <c r="L358" s="65">
        <v>7025</v>
      </c>
      <c r="M358" s="65">
        <v>129350</v>
      </c>
      <c r="N358" s="65">
        <v>44871</v>
      </c>
      <c r="O358" s="65">
        <v>174221</v>
      </c>
      <c r="Q358" s="9"/>
    </row>
    <row r="359" spans="1:17" ht="14.45" customHeight="1" x14ac:dyDescent="0.25">
      <c r="A359" s="58" t="s">
        <v>82</v>
      </c>
      <c r="B359" s="58" t="s">
        <v>68</v>
      </c>
      <c r="C359" s="65">
        <v>302919</v>
      </c>
      <c r="D359" s="65">
        <v>103619</v>
      </c>
      <c r="E359" s="65">
        <v>35908</v>
      </c>
      <c r="F359" s="65">
        <v>346</v>
      </c>
      <c r="G359" s="65">
        <v>29</v>
      </c>
      <c r="H359" s="65">
        <v>395</v>
      </c>
      <c r="I359" s="65">
        <v>8510</v>
      </c>
      <c r="J359" s="65">
        <v>5549</v>
      </c>
      <c r="K359" s="65">
        <v>10698</v>
      </c>
      <c r="L359" s="65">
        <v>8531</v>
      </c>
      <c r="M359" s="65">
        <v>129334</v>
      </c>
      <c r="N359" s="65">
        <v>44010</v>
      </c>
      <c r="O359" s="65">
        <v>173344</v>
      </c>
      <c r="Q359" s="9"/>
    </row>
    <row r="360" spans="1:17" ht="14.45" customHeight="1" x14ac:dyDescent="0.25">
      <c r="A360" s="58" t="s">
        <v>82</v>
      </c>
      <c r="B360" s="58" t="s">
        <v>69</v>
      </c>
      <c r="C360" s="65">
        <v>302919</v>
      </c>
      <c r="D360" s="65">
        <v>103619</v>
      </c>
      <c r="E360" s="65">
        <v>33862</v>
      </c>
      <c r="F360" s="65">
        <v>292</v>
      </c>
      <c r="G360" s="65">
        <v>29</v>
      </c>
      <c r="H360" s="65">
        <v>341</v>
      </c>
      <c r="I360" s="65">
        <v>6855</v>
      </c>
      <c r="J360" s="65">
        <v>5437</v>
      </c>
      <c r="K360" s="65">
        <v>12629</v>
      </c>
      <c r="L360" s="65">
        <v>8531</v>
      </c>
      <c r="M360" s="65">
        <v>131324</v>
      </c>
      <c r="N360" s="65">
        <v>38733</v>
      </c>
      <c r="O360" s="65">
        <v>170057</v>
      </c>
      <c r="Q360" s="9"/>
    </row>
    <row r="361" spans="1:17" ht="14.45" customHeight="1" x14ac:dyDescent="0.25">
      <c r="A361" s="58" t="s">
        <v>82</v>
      </c>
      <c r="B361" s="58" t="s">
        <v>70</v>
      </c>
      <c r="C361" s="65">
        <v>302919</v>
      </c>
      <c r="D361" s="65">
        <v>103619</v>
      </c>
      <c r="E361" s="65">
        <v>36707</v>
      </c>
      <c r="F361" s="65">
        <v>247</v>
      </c>
      <c r="G361" s="65">
        <v>5</v>
      </c>
      <c r="H361" s="65">
        <v>350</v>
      </c>
      <c r="I361" s="65">
        <v>6766</v>
      </c>
      <c r="J361" s="65">
        <v>6364</v>
      </c>
      <c r="K361" s="65">
        <v>13139</v>
      </c>
      <c r="L361" s="65">
        <v>8537</v>
      </c>
      <c r="M361" s="65">
        <v>127185</v>
      </c>
      <c r="N361" s="65">
        <v>34031</v>
      </c>
      <c r="O361" s="65">
        <v>161216</v>
      </c>
      <c r="Q361" s="9"/>
    </row>
    <row r="362" spans="1:17" ht="14.45" customHeight="1" x14ac:dyDescent="0.25">
      <c r="A362" s="58" t="s">
        <v>82</v>
      </c>
      <c r="B362" s="58" t="s">
        <v>71</v>
      </c>
      <c r="C362" s="65">
        <v>302919</v>
      </c>
      <c r="D362" s="65">
        <v>103619</v>
      </c>
      <c r="E362" s="65">
        <v>37998</v>
      </c>
      <c r="F362" s="65">
        <v>206</v>
      </c>
      <c r="G362" s="65">
        <v>0</v>
      </c>
      <c r="H362" s="65">
        <v>272</v>
      </c>
      <c r="I362" s="65">
        <v>6428</v>
      </c>
      <c r="J362" s="65">
        <v>7927</v>
      </c>
      <c r="K362" s="65">
        <v>11241</v>
      </c>
      <c r="L362" s="65">
        <v>6333</v>
      </c>
      <c r="M362" s="65">
        <v>128895</v>
      </c>
      <c r="N362" s="65">
        <v>52392</v>
      </c>
      <c r="O362" s="65">
        <v>181287</v>
      </c>
      <c r="Q362" s="9"/>
    </row>
    <row r="363" spans="1:17" ht="14.45" customHeight="1" x14ac:dyDescent="0.25">
      <c r="A363" s="58" t="s">
        <v>82</v>
      </c>
      <c r="B363" s="58" t="s">
        <v>72</v>
      </c>
      <c r="C363" s="65">
        <v>302919</v>
      </c>
      <c r="D363" s="65">
        <v>103619</v>
      </c>
      <c r="E363" s="65">
        <v>37445</v>
      </c>
      <c r="F363" s="65">
        <v>406</v>
      </c>
      <c r="G363" s="65">
        <v>12</v>
      </c>
      <c r="H363" s="65">
        <v>244</v>
      </c>
      <c r="I363" s="65">
        <v>8814</v>
      </c>
      <c r="J363" s="65">
        <v>8133</v>
      </c>
      <c r="K363" s="65">
        <v>8796</v>
      </c>
      <c r="L363" s="65">
        <v>6799</v>
      </c>
      <c r="M363" s="65">
        <v>128651</v>
      </c>
      <c r="N363" s="65">
        <v>48529</v>
      </c>
      <c r="O363" s="65">
        <v>177180</v>
      </c>
      <c r="Q363" s="9"/>
    </row>
    <row r="364" spans="1:17" ht="14.45" customHeight="1" x14ac:dyDescent="0.25">
      <c r="A364" s="58" t="s">
        <v>82</v>
      </c>
      <c r="B364" s="58" t="s">
        <v>73</v>
      </c>
      <c r="C364" s="65">
        <v>302919</v>
      </c>
      <c r="D364" s="65">
        <v>103619</v>
      </c>
      <c r="E364" s="65">
        <v>37613</v>
      </c>
      <c r="F364" s="65">
        <v>259</v>
      </c>
      <c r="G364" s="65">
        <v>3</v>
      </c>
      <c r="H364" s="65">
        <v>191</v>
      </c>
      <c r="I364" s="65">
        <v>8279</v>
      </c>
      <c r="J364" s="65">
        <v>8256</v>
      </c>
      <c r="K364" s="65">
        <v>9515</v>
      </c>
      <c r="L364" s="65">
        <v>6799</v>
      </c>
      <c r="M364" s="65">
        <v>128385</v>
      </c>
      <c r="N364" s="65">
        <v>49233</v>
      </c>
      <c r="O364" s="65">
        <v>177618</v>
      </c>
      <c r="Q364" s="9"/>
    </row>
    <row r="365" spans="1:17" ht="14.45" customHeight="1" x14ac:dyDescent="0.25">
      <c r="A365" s="58" t="s">
        <v>82</v>
      </c>
      <c r="B365" s="58" t="s">
        <v>74</v>
      </c>
      <c r="C365" s="65">
        <v>302919</v>
      </c>
      <c r="D365" s="65">
        <v>103619</v>
      </c>
      <c r="E365" s="65">
        <v>37874</v>
      </c>
      <c r="F365" s="65">
        <v>151</v>
      </c>
      <c r="G365" s="65">
        <v>2</v>
      </c>
      <c r="H365" s="65">
        <v>176</v>
      </c>
      <c r="I365" s="65">
        <v>9063</v>
      </c>
      <c r="J365" s="65">
        <v>7699</v>
      </c>
      <c r="K365" s="65">
        <v>7753</v>
      </c>
      <c r="L365" s="65">
        <v>6765</v>
      </c>
      <c r="M365" s="65">
        <v>129817</v>
      </c>
      <c r="N365" s="65">
        <v>44980</v>
      </c>
      <c r="O365" s="65">
        <v>174797</v>
      </c>
      <c r="Q365" s="9"/>
    </row>
    <row r="366" spans="1:17" ht="14.45" customHeight="1" x14ac:dyDescent="0.25">
      <c r="A366" s="58" t="s">
        <v>82</v>
      </c>
      <c r="B366" s="58" t="s">
        <v>75</v>
      </c>
      <c r="C366" s="65">
        <v>302919</v>
      </c>
      <c r="D366" s="65">
        <v>103619</v>
      </c>
      <c r="E366" s="65">
        <v>38313</v>
      </c>
      <c r="F366" s="65">
        <v>254</v>
      </c>
      <c r="G366" s="65">
        <v>0</v>
      </c>
      <c r="H366" s="65">
        <v>187</v>
      </c>
      <c r="I366" s="65">
        <v>9734</v>
      </c>
      <c r="J366" s="65">
        <v>6024</v>
      </c>
      <c r="K366" s="65">
        <v>8081</v>
      </c>
      <c r="L366" s="65">
        <v>6765</v>
      </c>
      <c r="M366" s="65">
        <v>129942</v>
      </c>
      <c r="N366" s="65">
        <v>44333</v>
      </c>
      <c r="O366" s="65">
        <v>174275</v>
      </c>
      <c r="Q366" s="9"/>
    </row>
    <row r="367" spans="1:17" ht="14.45" customHeight="1" x14ac:dyDescent="0.25">
      <c r="A367" s="58" t="s">
        <v>82</v>
      </c>
      <c r="B367" s="58" t="s">
        <v>190</v>
      </c>
      <c r="C367" s="65">
        <v>302919</v>
      </c>
      <c r="D367" s="65">
        <v>103619</v>
      </c>
      <c r="E367" s="65">
        <v>39026</v>
      </c>
      <c r="F367" s="65">
        <v>91</v>
      </c>
      <c r="G367" s="65">
        <v>0</v>
      </c>
      <c r="H367" s="65">
        <v>201</v>
      </c>
      <c r="I367" s="65">
        <v>10170</v>
      </c>
      <c r="J367" s="65">
        <v>6031</v>
      </c>
      <c r="K367" s="65">
        <v>9813</v>
      </c>
      <c r="L367" s="65">
        <v>5499</v>
      </c>
      <c r="M367" s="65">
        <v>128469</v>
      </c>
      <c r="N367" s="65">
        <v>42509.05</v>
      </c>
      <c r="O367" s="65">
        <v>170978.05</v>
      </c>
      <c r="Q367" s="9"/>
    </row>
    <row r="368" spans="1:17" ht="14.45" customHeight="1" x14ac:dyDescent="0.25">
      <c r="A368" s="58" t="s">
        <v>83</v>
      </c>
      <c r="B368" s="56" t="s">
        <v>38</v>
      </c>
      <c r="C368" s="65">
        <v>503854.46173256106</v>
      </c>
      <c r="D368" s="65">
        <v>97428.001414183746</v>
      </c>
      <c r="E368" s="65">
        <v>62050.481209779042</v>
      </c>
      <c r="F368" s="65">
        <v>29221.650571433194</v>
      </c>
      <c r="G368" s="65">
        <v>6447.3780347190705</v>
      </c>
      <c r="H368" s="65">
        <v>40992.803986431791</v>
      </c>
      <c r="I368" s="65">
        <v>22481.188590618032</v>
      </c>
      <c r="J368" s="65">
        <v>14664.261103644565</v>
      </c>
      <c r="K368" s="65">
        <v>9431.2709535623726</v>
      </c>
      <c r="L368" s="65">
        <v>0</v>
      </c>
      <c r="M368" s="65">
        <v>221137.42586818925</v>
      </c>
      <c r="N368" s="65">
        <v>75890.651385472214</v>
      </c>
      <c r="O368" s="65">
        <v>297028.07725366147</v>
      </c>
      <c r="Q368" s="9"/>
    </row>
    <row r="369" spans="1:17" ht="14.45" customHeight="1" x14ac:dyDescent="0.25">
      <c r="A369" s="58" t="s">
        <v>83</v>
      </c>
      <c r="B369" s="56" t="s">
        <v>35</v>
      </c>
      <c r="C369" s="65">
        <v>510424</v>
      </c>
      <c r="D369" s="65">
        <v>99686</v>
      </c>
      <c r="E369" s="65">
        <v>61294</v>
      </c>
      <c r="F369" s="65">
        <v>28887</v>
      </c>
      <c r="G369" s="65">
        <v>6370</v>
      </c>
      <c r="H369" s="65">
        <v>43611</v>
      </c>
      <c r="I369" s="65">
        <v>24231</v>
      </c>
      <c r="J369" s="65">
        <v>14568</v>
      </c>
      <c r="K369" s="65">
        <v>9059</v>
      </c>
      <c r="L369" s="65">
        <v>0</v>
      </c>
      <c r="M369" s="65">
        <v>222718</v>
      </c>
      <c r="N369" s="65">
        <v>76243</v>
      </c>
      <c r="O369" s="65">
        <v>298953</v>
      </c>
      <c r="Q369" s="9"/>
    </row>
    <row r="370" spans="1:17" ht="14.45" customHeight="1" x14ac:dyDescent="0.25">
      <c r="A370" s="58" t="s">
        <v>83</v>
      </c>
      <c r="B370" s="56" t="s">
        <v>36</v>
      </c>
      <c r="C370" s="65">
        <v>510424.00000000006</v>
      </c>
      <c r="D370" s="65">
        <v>103417.17292550595</v>
      </c>
      <c r="E370" s="65">
        <v>61654.061090364215</v>
      </c>
      <c r="F370" s="65">
        <v>26582.84110923457</v>
      </c>
      <c r="G370" s="65">
        <v>6238.4559438625602</v>
      </c>
      <c r="H370" s="65">
        <v>42640.564871545335</v>
      </c>
      <c r="I370" s="65">
        <v>22228.045972973116</v>
      </c>
      <c r="J370" s="65">
        <v>13370.356156487909</v>
      </c>
      <c r="K370" s="65">
        <v>9409.1783131328248</v>
      </c>
      <c r="L370" s="65">
        <v>0</v>
      </c>
      <c r="M370" s="65">
        <v>224883.32361689355</v>
      </c>
      <c r="N370" s="65">
        <v>78002.441406697035</v>
      </c>
      <c r="O370" s="65">
        <v>302885.76502359059</v>
      </c>
      <c r="Q370" s="9"/>
    </row>
    <row r="371" spans="1:17" ht="14.45" customHeight="1" x14ac:dyDescent="0.25">
      <c r="A371" s="58" t="s">
        <v>83</v>
      </c>
      <c r="B371" s="56" t="s">
        <v>37</v>
      </c>
      <c r="C371" s="65">
        <v>510424.00000000006</v>
      </c>
      <c r="D371" s="65">
        <v>103417.17292550595</v>
      </c>
      <c r="E371" s="65">
        <v>62014.122180728431</v>
      </c>
      <c r="F371" s="65">
        <v>24278.682218469145</v>
      </c>
      <c r="G371" s="65">
        <v>6106.9118877251203</v>
      </c>
      <c r="H371" s="65">
        <v>41670.129743090678</v>
      </c>
      <c r="I371" s="65">
        <v>20225.091945946227</v>
      </c>
      <c r="J371" s="65">
        <v>12172.712312975818</v>
      </c>
      <c r="K371" s="65">
        <v>9759.3566262656495</v>
      </c>
      <c r="L371" s="65">
        <v>0</v>
      </c>
      <c r="M371" s="65">
        <v>230779.82015929307</v>
      </c>
      <c r="N371" s="65">
        <v>80658.507565221167</v>
      </c>
      <c r="O371" s="65">
        <v>311438.32772451424</v>
      </c>
      <c r="Q371" s="9"/>
    </row>
    <row r="372" spans="1:17" ht="14.45" customHeight="1" x14ac:dyDescent="0.25">
      <c r="A372" s="58" t="s">
        <v>83</v>
      </c>
      <c r="B372" s="56" t="s">
        <v>15</v>
      </c>
      <c r="C372" s="65">
        <v>510424</v>
      </c>
      <c r="D372" s="65">
        <v>99665</v>
      </c>
      <c r="E372" s="65">
        <v>61294</v>
      </c>
      <c r="F372" s="65">
        <v>28492</v>
      </c>
      <c r="G372" s="65">
        <v>6265</v>
      </c>
      <c r="H372" s="65">
        <v>30164</v>
      </c>
      <c r="I372" s="65">
        <v>22737</v>
      </c>
      <c r="J372" s="65">
        <v>10880</v>
      </c>
      <c r="K372" s="65">
        <v>9297</v>
      </c>
      <c r="L372" s="65">
        <v>0</v>
      </c>
      <c r="M372" s="65">
        <v>241630</v>
      </c>
      <c r="N372" s="65">
        <v>76716</v>
      </c>
      <c r="O372" s="65">
        <v>318638</v>
      </c>
      <c r="Q372" s="9"/>
    </row>
    <row r="373" spans="1:17" ht="14.45" customHeight="1" x14ac:dyDescent="0.25">
      <c r="A373" s="58" t="s">
        <v>83</v>
      </c>
      <c r="B373" s="56" t="s">
        <v>0</v>
      </c>
      <c r="C373" s="65">
        <v>510424</v>
      </c>
      <c r="D373" s="65">
        <v>99665</v>
      </c>
      <c r="E373" s="65">
        <v>61487</v>
      </c>
      <c r="F373" s="65">
        <v>28094</v>
      </c>
      <c r="G373" s="65">
        <v>6265</v>
      </c>
      <c r="H373" s="65">
        <v>30164</v>
      </c>
      <c r="I373" s="65">
        <v>22737</v>
      </c>
      <c r="J373" s="65">
        <v>10680</v>
      </c>
      <c r="K373" s="65">
        <v>9572</v>
      </c>
      <c r="L373" s="65">
        <v>0</v>
      </c>
      <c r="M373" s="65">
        <v>241760</v>
      </c>
      <c r="N373" s="65">
        <v>76748</v>
      </c>
      <c r="O373" s="65">
        <v>318508</v>
      </c>
      <c r="Q373" s="9"/>
    </row>
    <row r="374" spans="1:17" ht="14.45" customHeight="1" x14ac:dyDescent="0.25">
      <c r="A374" s="58" t="s">
        <v>83</v>
      </c>
      <c r="B374" s="56" t="s">
        <v>1</v>
      </c>
      <c r="C374" s="65">
        <v>510424</v>
      </c>
      <c r="D374" s="65">
        <v>99665</v>
      </c>
      <c r="E374" s="65">
        <v>61488</v>
      </c>
      <c r="F374" s="65">
        <v>28093</v>
      </c>
      <c r="G374" s="65">
        <v>6265</v>
      </c>
      <c r="H374" s="65">
        <v>31311</v>
      </c>
      <c r="I374" s="65">
        <v>22663</v>
      </c>
      <c r="J374" s="65">
        <v>6062</v>
      </c>
      <c r="K374" s="65">
        <v>7857</v>
      </c>
      <c r="L374" s="65">
        <v>0</v>
      </c>
      <c r="M374" s="65">
        <v>247020</v>
      </c>
      <c r="N374" s="65">
        <v>82106</v>
      </c>
      <c r="O374" s="65">
        <v>329126</v>
      </c>
      <c r="Q374" s="9"/>
    </row>
    <row r="375" spans="1:17" ht="14.45" customHeight="1" x14ac:dyDescent="0.25">
      <c r="A375" s="58" t="s">
        <v>83</v>
      </c>
      <c r="B375" s="56" t="s">
        <v>2</v>
      </c>
      <c r="C375" s="65">
        <v>510424</v>
      </c>
      <c r="D375" s="65">
        <v>99664</v>
      </c>
      <c r="E375" s="65">
        <v>61600</v>
      </c>
      <c r="F375" s="65">
        <v>28094</v>
      </c>
      <c r="G375" s="65">
        <v>6266</v>
      </c>
      <c r="H375" s="65">
        <v>32332</v>
      </c>
      <c r="I375" s="65">
        <v>21788</v>
      </c>
      <c r="J375" s="65">
        <v>5625</v>
      </c>
      <c r="K375" s="65">
        <v>8600</v>
      </c>
      <c r="L375" s="65">
        <v>0</v>
      </c>
      <c r="M375" s="65">
        <v>246455</v>
      </c>
      <c r="N375" s="65">
        <v>77978</v>
      </c>
      <c r="O375" s="65">
        <v>324433</v>
      </c>
      <c r="Q375" s="9"/>
    </row>
    <row r="376" spans="1:17" ht="14.45" customHeight="1" x14ac:dyDescent="0.25">
      <c r="A376" s="58" t="s">
        <v>83</v>
      </c>
      <c r="B376" s="56" t="s">
        <v>3</v>
      </c>
      <c r="C376" s="65">
        <v>510424</v>
      </c>
      <c r="D376" s="65">
        <v>99663</v>
      </c>
      <c r="E376" s="65">
        <v>61600</v>
      </c>
      <c r="F376" s="65">
        <v>28095</v>
      </c>
      <c r="G376" s="65">
        <v>6266</v>
      </c>
      <c r="H376" s="65">
        <v>30990</v>
      </c>
      <c r="I376" s="65">
        <v>20783</v>
      </c>
      <c r="J376" s="65">
        <v>5658</v>
      </c>
      <c r="K376" s="65">
        <v>9341</v>
      </c>
      <c r="L376" s="65">
        <v>0</v>
      </c>
      <c r="M376" s="65">
        <v>248028</v>
      </c>
      <c r="N376" s="65">
        <v>85077</v>
      </c>
      <c r="O376" s="65">
        <v>333105</v>
      </c>
      <c r="Q376" s="9"/>
    </row>
    <row r="377" spans="1:17" ht="14.45" customHeight="1" x14ac:dyDescent="0.25">
      <c r="A377" s="58" t="s">
        <v>83</v>
      </c>
      <c r="B377" s="56" t="s">
        <v>4</v>
      </c>
      <c r="C377" s="65">
        <v>510424</v>
      </c>
      <c r="D377" s="65">
        <v>99663</v>
      </c>
      <c r="E377" s="65">
        <v>61600</v>
      </c>
      <c r="F377" s="65">
        <v>27800</v>
      </c>
      <c r="G377" s="65">
        <v>5000</v>
      </c>
      <c r="H377" s="65">
        <v>30995</v>
      </c>
      <c r="I377" s="65">
        <v>20705</v>
      </c>
      <c r="J377" s="65">
        <v>5115</v>
      </c>
      <c r="K377" s="65">
        <v>8760</v>
      </c>
      <c r="L377" s="65">
        <v>0</v>
      </c>
      <c r="M377" s="65">
        <v>250786</v>
      </c>
      <c r="N377" s="65">
        <v>87439</v>
      </c>
      <c r="O377" s="65">
        <v>338225</v>
      </c>
      <c r="Q377" s="9"/>
    </row>
    <row r="378" spans="1:17" ht="14.45" customHeight="1" x14ac:dyDescent="0.25">
      <c r="A378" s="58" t="s">
        <v>83</v>
      </c>
      <c r="B378" s="56" t="s">
        <v>5</v>
      </c>
      <c r="C378" s="65">
        <v>510424</v>
      </c>
      <c r="D378" s="65">
        <v>99663</v>
      </c>
      <c r="E378" s="65">
        <v>61324</v>
      </c>
      <c r="F378" s="65">
        <v>22362</v>
      </c>
      <c r="G378" s="65">
        <v>5000</v>
      </c>
      <c r="H378" s="65">
        <v>30995</v>
      </c>
      <c r="I378" s="65">
        <v>19631</v>
      </c>
      <c r="J378" s="65">
        <v>3966</v>
      </c>
      <c r="K378" s="65">
        <v>7798</v>
      </c>
      <c r="L378" s="65">
        <v>0</v>
      </c>
      <c r="M378" s="65">
        <v>259685</v>
      </c>
      <c r="N378" s="65">
        <v>86054</v>
      </c>
      <c r="O378" s="65">
        <v>345739</v>
      </c>
      <c r="Q378" s="9"/>
    </row>
    <row r="379" spans="1:17" ht="14.45" customHeight="1" x14ac:dyDescent="0.25">
      <c r="A379" s="58" t="s">
        <v>83</v>
      </c>
      <c r="B379" s="56" t="s">
        <v>6</v>
      </c>
      <c r="C379" s="65">
        <v>510424</v>
      </c>
      <c r="D379" s="65">
        <v>99663</v>
      </c>
      <c r="E379" s="65">
        <v>61935</v>
      </c>
      <c r="F379" s="65">
        <v>20800</v>
      </c>
      <c r="G379" s="65">
        <v>5000</v>
      </c>
      <c r="H379" s="65">
        <v>24303</v>
      </c>
      <c r="I379" s="65">
        <v>19631</v>
      </c>
      <c r="J379" s="65">
        <v>3966</v>
      </c>
      <c r="K379" s="65">
        <v>5044</v>
      </c>
      <c r="L379" s="65">
        <v>0</v>
      </c>
      <c r="M379" s="65">
        <v>270082</v>
      </c>
      <c r="N379" s="65">
        <v>88941</v>
      </c>
      <c r="O379" s="65">
        <v>359023</v>
      </c>
      <c r="Q379" s="9"/>
    </row>
    <row r="380" spans="1:17" ht="14.45" customHeight="1" x14ac:dyDescent="0.25">
      <c r="A380" s="58" t="s">
        <v>83</v>
      </c>
      <c r="B380" s="63" t="s">
        <v>7</v>
      </c>
      <c r="C380" s="65">
        <v>510424</v>
      </c>
      <c r="D380" s="65">
        <v>99663</v>
      </c>
      <c r="E380" s="65">
        <v>63793</v>
      </c>
      <c r="F380" s="65">
        <v>19680</v>
      </c>
      <c r="G380" s="65">
        <v>5000</v>
      </c>
      <c r="H380" s="65">
        <v>20743</v>
      </c>
      <c r="I380" s="65">
        <v>19238</v>
      </c>
      <c r="J380" s="65">
        <v>3546</v>
      </c>
      <c r="K380" s="65">
        <v>4197</v>
      </c>
      <c r="L380" s="65">
        <v>0</v>
      </c>
      <c r="M380" s="65">
        <v>274564</v>
      </c>
      <c r="N380" s="65">
        <v>107066</v>
      </c>
      <c r="O380" s="65">
        <v>381630</v>
      </c>
      <c r="Q380" s="9"/>
    </row>
    <row r="381" spans="1:17" ht="14.45" customHeight="1" x14ac:dyDescent="0.25">
      <c r="A381" s="58" t="s">
        <v>83</v>
      </c>
      <c r="B381" s="63" t="s">
        <v>8</v>
      </c>
      <c r="C381" s="65">
        <v>510424</v>
      </c>
      <c r="D381" s="65">
        <v>99663</v>
      </c>
      <c r="E381" s="65">
        <v>70810</v>
      </c>
      <c r="F381" s="65">
        <v>14498</v>
      </c>
      <c r="G381" s="65">
        <v>5000</v>
      </c>
      <c r="H381" s="65">
        <v>17414</v>
      </c>
      <c r="I381" s="65">
        <v>18095</v>
      </c>
      <c r="J381" s="65">
        <v>3546</v>
      </c>
      <c r="K381" s="65">
        <v>4281</v>
      </c>
      <c r="L381" s="65">
        <v>0</v>
      </c>
      <c r="M381" s="65">
        <v>277117</v>
      </c>
      <c r="N381" s="65">
        <v>112000</v>
      </c>
      <c r="O381" s="65">
        <v>389117</v>
      </c>
      <c r="Q381" s="9"/>
    </row>
    <row r="382" spans="1:17" ht="14.45" customHeight="1" x14ac:dyDescent="0.25">
      <c r="A382" s="58" t="s">
        <v>83</v>
      </c>
      <c r="B382" s="63" t="s">
        <v>16</v>
      </c>
      <c r="C382" s="65">
        <v>510424</v>
      </c>
      <c r="D382" s="65">
        <v>99663</v>
      </c>
      <c r="E382" s="65">
        <v>72750</v>
      </c>
      <c r="F382" s="65">
        <v>14143</v>
      </c>
      <c r="G382" s="65">
        <v>5000</v>
      </c>
      <c r="H382" s="65">
        <v>16391</v>
      </c>
      <c r="I382" s="65">
        <v>17811</v>
      </c>
      <c r="J382" s="65">
        <v>3567</v>
      </c>
      <c r="K382" s="65">
        <v>4421</v>
      </c>
      <c r="L382" s="65">
        <v>0</v>
      </c>
      <c r="M382" s="65">
        <v>276677</v>
      </c>
      <c r="N382" s="65">
        <v>114687</v>
      </c>
      <c r="O382" s="65">
        <v>391364</v>
      </c>
      <c r="Q382" s="9"/>
    </row>
    <row r="383" spans="1:17" ht="14.45" customHeight="1" x14ac:dyDescent="0.25">
      <c r="A383" s="58" t="s">
        <v>83</v>
      </c>
      <c r="B383" s="63" t="s">
        <v>17</v>
      </c>
      <c r="C383" s="65">
        <v>510424</v>
      </c>
      <c r="D383" s="65">
        <v>99663</v>
      </c>
      <c r="E383" s="65">
        <v>73015</v>
      </c>
      <c r="F383" s="65">
        <v>13554</v>
      </c>
      <c r="G383" s="65">
        <v>5000</v>
      </c>
      <c r="H383" s="65">
        <v>15025</v>
      </c>
      <c r="I383" s="65">
        <v>17366</v>
      </c>
      <c r="J383" s="65">
        <v>3257</v>
      </c>
      <c r="K383" s="65">
        <v>4236</v>
      </c>
      <c r="L383" s="65">
        <v>0</v>
      </c>
      <c r="M383" s="65">
        <v>279308</v>
      </c>
      <c r="N383" s="65">
        <v>115393</v>
      </c>
      <c r="O383" s="65">
        <v>394700</v>
      </c>
      <c r="Q383" s="9"/>
    </row>
    <row r="384" spans="1:17" ht="14.45" customHeight="1" x14ac:dyDescent="0.25">
      <c r="A384" s="58" t="s">
        <v>83</v>
      </c>
      <c r="B384" s="63" t="s">
        <v>9</v>
      </c>
      <c r="C384" s="65">
        <v>510424</v>
      </c>
      <c r="D384" s="65">
        <v>99663</v>
      </c>
      <c r="E384" s="65">
        <v>73015</v>
      </c>
      <c r="F384" s="65">
        <v>13358</v>
      </c>
      <c r="G384" s="65">
        <v>5000</v>
      </c>
      <c r="H384" s="65">
        <v>14032</v>
      </c>
      <c r="I384" s="65">
        <v>16475</v>
      </c>
      <c r="J384" s="65">
        <v>3257</v>
      </c>
      <c r="K384" s="65">
        <v>4789</v>
      </c>
      <c r="L384" s="65">
        <v>0</v>
      </c>
      <c r="M384" s="65">
        <v>280835</v>
      </c>
      <c r="N384" s="65">
        <v>117601</v>
      </c>
      <c r="O384" s="65">
        <v>398436</v>
      </c>
      <c r="Q384" s="9"/>
    </row>
    <row r="385" spans="1:17" ht="14.45" customHeight="1" x14ac:dyDescent="0.25">
      <c r="A385" s="58" t="s">
        <v>83</v>
      </c>
      <c r="B385" s="63" t="s">
        <v>10</v>
      </c>
      <c r="C385" s="65">
        <v>509449.91261700529</v>
      </c>
      <c r="D385" s="65">
        <v>86644.224256112546</v>
      </c>
      <c r="E385" s="65">
        <v>55255.12236772012</v>
      </c>
      <c r="F385" s="65">
        <v>11694.608038985465</v>
      </c>
      <c r="G385" s="65">
        <v>3282.1941907743822</v>
      </c>
      <c r="H385" s="65">
        <v>3007.3877401258928</v>
      </c>
      <c r="I385" s="65">
        <v>8759.5811861974507</v>
      </c>
      <c r="J385" s="65">
        <v>3348.6305757585642</v>
      </c>
      <c r="K385" s="65">
        <v>3067.3375433504016</v>
      </c>
      <c r="L385" s="65">
        <v>0</v>
      </c>
      <c r="M385" s="65">
        <v>334390.8267179805</v>
      </c>
      <c r="N385" s="65">
        <v>60585.623669591121</v>
      </c>
      <c r="O385" s="65">
        <v>394976.45038757159</v>
      </c>
      <c r="Q385" s="9"/>
    </row>
    <row r="386" spans="1:17" ht="14.45" customHeight="1" x14ac:dyDescent="0.25">
      <c r="A386" s="58" t="s">
        <v>83</v>
      </c>
      <c r="B386" s="63" t="s">
        <v>11</v>
      </c>
      <c r="C386" s="65">
        <v>509449.91261700529</v>
      </c>
      <c r="D386" s="65">
        <v>86644.224256112546</v>
      </c>
      <c r="E386" s="65">
        <v>55765.046522183446</v>
      </c>
      <c r="F386" s="65">
        <v>11492.280568148462</v>
      </c>
      <c r="G386" s="65">
        <v>3282.1941907743822</v>
      </c>
      <c r="H386" s="65">
        <v>2444.9552036789405</v>
      </c>
      <c r="I386" s="65">
        <v>8665.7906759944781</v>
      </c>
      <c r="J386" s="65">
        <v>3157.2454882967504</v>
      </c>
      <c r="K386" s="65">
        <v>3014.2297299500997</v>
      </c>
      <c r="L386" s="65">
        <v>0</v>
      </c>
      <c r="M386" s="65">
        <v>334983.94598186621</v>
      </c>
      <c r="N386" s="65">
        <v>65062.735236402383</v>
      </c>
      <c r="O386" s="65">
        <v>400046.68121826858</v>
      </c>
      <c r="Q386" s="9"/>
    </row>
    <row r="387" spans="1:17" ht="14.45" customHeight="1" x14ac:dyDescent="0.25">
      <c r="A387" s="58" t="s">
        <v>83</v>
      </c>
      <c r="B387" s="63" t="s">
        <v>12</v>
      </c>
      <c r="C387" s="65">
        <v>511379.78721611603</v>
      </c>
      <c r="D387" s="65">
        <v>156870.29954719893</v>
      </c>
      <c r="E387" s="65">
        <v>34916.561041170651</v>
      </c>
      <c r="F387" s="65">
        <v>13572.620495091483</v>
      </c>
      <c r="G387" s="65">
        <v>1944.5987899938032</v>
      </c>
      <c r="H387" s="65">
        <v>9253.0323320613588</v>
      </c>
      <c r="I387" s="65">
        <v>20953.826682647879</v>
      </c>
      <c r="J387" s="65">
        <v>4385.8294385919135</v>
      </c>
      <c r="K387" s="65">
        <v>7427.3091467988652</v>
      </c>
      <c r="L387" s="65">
        <v>0</v>
      </c>
      <c r="M387" s="65">
        <v>262049.70974256113</v>
      </c>
      <c r="N387" s="65">
        <v>114917.09594979507</v>
      </c>
      <c r="O387" s="65">
        <v>376966.8056923562</v>
      </c>
      <c r="Q387" s="9"/>
    </row>
    <row r="388" spans="1:17" ht="14.45" customHeight="1" x14ac:dyDescent="0.25">
      <c r="A388" s="58" t="s">
        <v>83</v>
      </c>
      <c r="B388" s="63" t="s">
        <v>13</v>
      </c>
      <c r="C388" s="65">
        <v>511379.78721611603</v>
      </c>
      <c r="D388" s="65">
        <v>156870.29954719893</v>
      </c>
      <c r="E388" s="65">
        <v>34408.803781677052</v>
      </c>
      <c r="F388" s="65">
        <v>12654.302550471282</v>
      </c>
      <c r="G388" s="65">
        <v>1720.5119532957176</v>
      </c>
      <c r="H388" s="65">
        <v>8888.9868073448361</v>
      </c>
      <c r="I388" s="65">
        <v>21028.481624321885</v>
      </c>
      <c r="J388" s="65">
        <v>4797.6796717871784</v>
      </c>
      <c r="K388" s="65">
        <v>8062.3898464933736</v>
      </c>
      <c r="L388" s="65">
        <v>0</v>
      </c>
      <c r="M388" s="65">
        <v>262948.33143352577</v>
      </c>
      <c r="N388" s="65">
        <v>102574.07844927868</v>
      </c>
      <c r="O388" s="65">
        <v>365522.40988280444</v>
      </c>
      <c r="Q388" s="9"/>
    </row>
    <row r="389" spans="1:17" ht="14.45" customHeight="1" x14ac:dyDescent="0.25">
      <c r="A389" s="58" t="s">
        <v>83</v>
      </c>
      <c r="B389" s="63" t="s">
        <v>18</v>
      </c>
      <c r="C389" s="65">
        <v>511379.78721611603</v>
      </c>
      <c r="D389" s="65">
        <v>156870.29954719893</v>
      </c>
      <c r="E389" s="65">
        <v>36007.102396638511</v>
      </c>
      <c r="F389" s="65">
        <v>12654.302550471282</v>
      </c>
      <c r="G389" s="65">
        <v>1301.5322885750627</v>
      </c>
      <c r="H389" s="65">
        <v>9986.9868073448361</v>
      </c>
      <c r="I389" s="65">
        <v>22705.471456682215</v>
      </c>
      <c r="J389" s="65">
        <v>6244.7842780731226</v>
      </c>
      <c r="K389" s="65">
        <v>8067.6958813041538</v>
      </c>
      <c r="L389" s="65">
        <v>0</v>
      </c>
      <c r="M389" s="65">
        <v>257541.61200982792</v>
      </c>
      <c r="N389" s="65">
        <v>115805.09072328583</v>
      </c>
      <c r="O389" s="65">
        <v>373346.70273311372</v>
      </c>
      <c r="Q389" s="9"/>
    </row>
    <row r="390" spans="1:17" ht="14.45" customHeight="1" x14ac:dyDescent="0.25">
      <c r="A390" s="58" t="s">
        <v>83</v>
      </c>
      <c r="B390" s="64" t="s">
        <v>19</v>
      </c>
      <c r="C390" s="65">
        <v>511379.78721611603</v>
      </c>
      <c r="D390" s="65">
        <v>156870.29954719893</v>
      </c>
      <c r="E390" s="65">
        <v>36046.966828109544</v>
      </c>
      <c r="F390" s="65">
        <v>12891.311435265212</v>
      </c>
      <c r="G390" s="65">
        <v>616.69497080982353</v>
      </c>
      <c r="H390" s="65">
        <v>8886.8999706467494</v>
      </c>
      <c r="I390" s="65">
        <v>25701.404313840601</v>
      </c>
      <c r="J390" s="65">
        <v>5633.6974413750368</v>
      </c>
      <c r="K390" s="65">
        <v>8000.2565664307531</v>
      </c>
      <c r="L390" s="65">
        <v>0</v>
      </c>
      <c r="M390" s="65">
        <v>256732.25614243938</v>
      </c>
      <c r="N390" s="65">
        <v>120226.14771479512</v>
      </c>
      <c r="O390" s="65">
        <v>376958.40385723452</v>
      </c>
      <c r="Q390" s="9"/>
    </row>
    <row r="391" spans="1:17" ht="14.45" customHeight="1" x14ac:dyDescent="0.25">
      <c r="A391" s="58" t="s">
        <v>83</v>
      </c>
      <c r="B391" s="58" t="s">
        <v>40</v>
      </c>
      <c r="C391" s="65">
        <v>511379.78721611603</v>
      </c>
      <c r="D391" s="65">
        <v>156870.29954719893</v>
      </c>
      <c r="E391" s="65">
        <v>35893.839502951632</v>
      </c>
      <c r="F391" s="65">
        <v>14571.348075187807</v>
      </c>
      <c r="G391" s="65">
        <v>580.91462824652376</v>
      </c>
      <c r="H391" s="65">
        <v>9188.6328642249118</v>
      </c>
      <c r="I391" s="65">
        <v>26897.98066218758</v>
      </c>
      <c r="J391" s="65">
        <v>5857.7408597240792</v>
      </c>
      <c r="K391" s="65">
        <v>8289.7751160540538</v>
      </c>
      <c r="L391" s="65">
        <v>0</v>
      </c>
      <c r="M391" s="65">
        <v>253229.2559603405</v>
      </c>
      <c r="N391" s="65">
        <v>126572.49396899427</v>
      </c>
      <c r="O391" s="65">
        <v>379801.74992933479</v>
      </c>
      <c r="Q391" s="9"/>
    </row>
    <row r="392" spans="1:17" ht="14.45" customHeight="1" x14ac:dyDescent="0.25">
      <c r="A392" s="58" t="s">
        <v>83</v>
      </c>
      <c r="B392" s="58" t="s">
        <v>42</v>
      </c>
      <c r="C392" s="65">
        <v>511379.78721611603</v>
      </c>
      <c r="D392" s="65">
        <v>156870.29954719893</v>
      </c>
      <c r="E392" s="65">
        <v>35058.990093278102</v>
      </c>
      <c r="F392" s="65">
        <v>15649.73316264962</v>
      </c>
      <c r="G392" s="65">
        <v>428.50242707891675</v>
      </c>
      <c r="H392" s="65">
        <v>8977.3163845493182</v>
      </c>
      <c r="I392" s="65">
        <v>28128.681770000978</v>
      </c>
      <c r="J392" s="65">
        <v>3922.0621935575055</v>
      </c>
      <c r="K392" s="65">
        <v>8497.765954034985</v>
      </c>
      <c r="L392" s="65">
        <v>0</v>
      </c>
      <c r="M392" s="65">
        <v>253846.43568376766</v>
      </c>
      <c r="N392" s="65">
        <v>133453.76024374069</v>
      </c>
      <c r="O392" s="65">
        <v>387300.19592750835</v>
      </c>
      <c r="Q392" s="9"/>
    </row>
    <row r="393" spans="1:17" ht="14.45" customHeight="1" x14ac:dyDescent="0.25">
      <c r="A393" s="58" t="s">
        <v>83</v>
      </c>
      <c r="B393" s="58" t="s">
        <v>43</v>
      </c>
      <c r="C393" s="65">
        <v>511379.78721611603</v>
      </c>
      <c r="D393" s="65">
        <v>156870.29954719893</v>
      </c>
      <c r="E393" s="65">
        <v>35461.759626778861</v>
      </c>
      <c r="F393" s="65">
        <v>15423.976544578889</v>
      </c>
      <c r="G393" s="65">
        <v>428.50242707891675</v>
      </c>
      <c r="H393" s="65">
        <v>8998.6336877466492</v>
      </c>
      <c r="I393" s="65">
        <v>28854.533927464858</v>
      </c>
      <c r="J393" s="65">
        <v>3939.0079661459185</v>
      </c>
      <c r="K393" s="65">
        <v>8317.9868943174279</v>
      </c>
      <c r="L393" s="65">
        <v>0</v>
      </c>
      <c r="M393" s="65">
        <v>253085.08659480556</v>
      </c>
      <c r="N393" s="65">
        <v>130878.86622799865</v>
      </c>
      <c r="O393" s="65">
        <v>383963.95282280422</v>
      </c>
      <c r="Q393" s="9"/>
    </row>
    <row r="394" spans="1:17" ht="14.45" customHeight="1" x14ac:dyDescent="0.25">
      <c r="A394" s="58" t="s">
        <v>83</v>
      </c>
      <c r="B394" s="58" t="s">
        <v>44</v>
      </c>
      <c r="C394" s="65">
        <v>511379.78721611603</v>
      </c>
      <c r="D394" s="65">
        <v>156870.29954719893</v>
      </c>
      <c r="E394" s="65">
        <v>35762.874860028482</v>
      </c>
      <c r="F394" s="65">
        <v>15430.354853614255</v>
      </c>
      <c r="G394" s="65">
        <v>387.50242707891675</v>
      </c>
      <c r="H394" s="65">
        <v>10204.475036147984</v>
      </c>
      <c r="I394" s="65">
        <v>28454.641740865161</v>
      </c>
      <c r="J394" s="65">
        <v>3911.0689719839538</v>
      </c>
      <c r="K394" s="65">
        <v>8000.1754074122391</v>
      </c>
      <c r="L394" s="65">
        <v>0</v>
      </c>
      <c r="M394" s="65">
        <v>252358.3943717861</v>
      </c>
      <c r="N394" s="65">
        <v>125081.13205157475</v>
      </c>
      <c r="O394" s="65">
        <v>377439.52642336086</v>
      </c>
      <c r="Q394" s="9"/>
    </row>
    <row r="395" spans="1:17" ht="14.45" customHeight="1" x14ac:dyDescent="0.25">
      <c r="A395" s="58" t="s">
        <v>83</v>
      </c>
      <c r="B395" s="58" t="s">
        <v>45</v>
      </c>
      <c r="C395" s="65">
        <v>511379.78721611603</v>
      </c>
      <c r="D395" s="65">
        <v>156870.29954719893</v>
      </c>
      <c r="E395" s="65">
        <v>35881.938613656872</v>
      </c>
      <c r="F395" s="65">
        <v>15494.976544578889</v>
      </c>
      <c r="G395" s="65">
        <v>369.72886294206535</v>
      </c>
      <c r="H395" s="65">
        <v>9381.3163845493182</v>
      </c>
      <c r="I395" s="65">
        <v>26962.21937205788</v>
      </c>
      <c r="J395" s="65">
        <v>3923.646603176674</v>
      </c>
      <c r="K395" s="65">
        <v>7822.0546785819115</v>
      </c>
      <c r="L395" s="65">
        <v>0</v>
      </c>
      <c r="M395" s="65">
        <v>254673.60660937347</v>
      </c>
      <c r="N395" s="65">
        <v>114614.73789722014</v>
      </c>
      <c r="O395" s="65">
        <v>369288.3445065936</v>
      </c>
      <c r="Q395" s="9"/>
    </row>
    <row r="396" spans="1:17" ht="14.45" customHeight="1" x14ac:dyDescent="0.25">
      <c r="A396" s="58" t="s">
        <v>83</v>
      </c>
      <c r="B396" s="58" t="s">
        <v>39</v>
      </c>
      <c r="C396" s="65">
        <v>511379.78721611603</v>
      </c>
      <c r="D396" s="65">
        <v>156870.29954719893</v>
      </c>
      <c r="E396" s="65">
        <v>36950.640362893144</v>
      </c>
      <c r="F396" s="65">
        <v>15063.771085417957</v>
      </c>
      <c r="G396" s="65">
        <v>307.38105682571779</v>
      </c>
      <c r="H396" s="65">
        <v>7753.3380026744071</v>
      </c>
      <c r="I396" s="65">
        <v>28145.877702945108</v>
      </c>
      <c r="J396" s="65">
        <v>4324.6866323124923</v>
      </c>
      <c r="K396" s="65">
        <v>7823.4268506137005</v>
      </c>
      <c r="L396" s="65">
        <v>0</v>
      </c>
      <c r="M396" s="65">
        <v>254140.36597523454</v>
      </c>
      <c r="N396" s="65">
        <v>117874.10320385288</v>
      </c>
      <c r="O396" s="65">
        <v>372014.46917908743</v>
      </c>
      <c r="Q396" s="9"/>
    </row>
    <row r="397" spans="1:17" ht="14.45" customHeight="1" x14ac:dyDescent="0.25">
      <c r="A397" s="58" t="s">
        <v>83</v>
      </c>
      <c r="B397" s="58" t="s">
        <v>84</v>
      </c>
      <c r="C397" s="65">
        <v>511379.78721611603</v>
      </c>
      <c r="D397" s="65">
        <v>156870.29954719893</v>
      </c>
      <c r="E397" s="65">
        <v>34137.288526140699</v>
      </c>
      <c r="F397" s="65">
        <v>14858.682324451258</v>
      </c>
      <c r="G397" s="65">
        <v>300.78309035365231</v>
      </c>
      <c r="H397" s="65">
        <v>9189.7298685626683</v>
      </c>
      <c r="I397" s="65">
        <v>27580.796361827728</v>
      </c>
      <c r="J397" s="65">
        <v>5069.6561293934747</v>
      </c>
      <c r="K397" s="65">
        <v>7205.1834686844304</v>
      </c>
      <c r="L397" s="65">
        <v>0</v>
      </c>
      <c r="M397" s="65">
        <v>256167.36789950315</v>
      </c>
      <c r="N397" s="65">
        <v>109153.2068996445</v>
      </c>
      <c r="O397" s="65">
        <v>365320.57479914767</v>
      </c>
      <c r="Q397" s="9"/>
    </row>
    <row r="398" spans="1:17" ht="14.45" customHeight="1" x14ac:dyDescent="0.25">
      <c r="A398" s="58" t="s">
        <v>83</v>
      </c>
      <c r="B398" s="58" t="s">
        <v>46</v>
      </c>
      <c r="C398" s="65">
        <v>511379.78721611603</v>
      </c>
      <c r="D398" s="65">
        <v>156870.29954719893</v>
      </c>
      <c r="E398" s="65">
        <v>32046.088380461606</v>
      </c>
      <c r="F398" s="65">
        <v>15152.000910494331</v>
      </c>
      <c r="G398" s="65">
        <v>273.79664720654904</v>
      </c>
      <c r="H398" s="65">
        <v>9979.0444239696462</v>
      </c>
      <c r="I398" s="65">
        <v>26194.31701781851</v>
      </c>
      <c r="J398" s="65">
        <v>5239.3517416261702</v>
      </c>
      <c r="K398" s="65">
        <v>7984.623424980703</v>
      </c>
      <c r="L398" s="65">
        <v>0</v>
      </c>
      <c r="M398" s="65">
        <v>257640.26512235956</v>
      </c>
      <c r="N398" s="65">
        <v>105466.97432677777</v>
      </c>
      <c r="O398" s="65">
        <v>363107.23944913736</v>
      </c>
      <c r="Q398" s="9"/>
    </row>
    <row r="399" spans="1:17" ht="14.45" customHeight="1" x14ac:dyDescent="0.25">
      <c r="A399" s="58" t="s">
        <v>83</v>
      </c>
      <c r="B399" s="58" t="s">
        <v>47</v>
      </c>
      <c r="C399" s="65">
        <v>511379.78721611603</v>
      </c>
      <c r="D399" s="65">
        <v>156870.29954719893</v>
      </c>
      <c r="E399" s="65">
        <v>34473.005297174481</v>
      </c>
      <c r="F399" s="65">
        <v>13234.702477631736</v>
      </c>
      <c r="G399" s="65">
        <v>209.25629735929465</v>
      </c>
      <c r="H399" s="65">
        <v>9257.3969021449611</v>
      </c>
      <c r="I399" s="65">
        <v>26562.687083482819</v>
      </c>
      <c r="J399" s="65">
        <v>6577.1320841894694</v>
      </c>
      <c r="K399" s="65">
        <v>9777.4459030473026</v>
      </c>
      <c r="L399" s="65">
        <v>0</v>
      </c>
      <c r="M399" s="65">
        <v>254417.86162388703</v>
      </c>
      <c r="N399" s="65">
        <v>105136.49855408065</v>
      </c>
      <c r="O399" s="65">
        <v>359554.3601779677</v>
      </c>
      <c r="Q399" s="9"/>
    </row>
    <row r="400" spans="1:17" ht="14.45" customHeight="1" x14ac:dyDescent="0.25">
      <c r="A400" s="58" t="s">
        <v>83</v>
      </c>
      <c r="B400" s="58" t="s">
        <v>48</v>
      </c>
      <c r="C400" s="65">
        <v>511379.78721611603</v>
      </c>
      <c r="D400" s="65">
        <v>156870.29954719893</v>
      </c>
      <c r="E400" s="65">
        <v>34829.638438624526</v>
      </c>
      <c r="F400" s="65">
        <v>12479.144540295489</v>
      </c>
      <c r="G400" s="65">
        <v>205.43528423730473</v>
      </c>
      <c r="H400" s="65">
        <v>8517.376566865616</v>
      </c>
      <c r="I400" s="65">
        <v>26457.754226324429</v>
      </c>
      <c r="J400" s="65">
        <v>6558.1151381233485</v>
      </c>
      <c r="K400" s="65">
        <v>9368.3442266505772</v>
      </c>
      <c r="L400" s="65">
        <v>0</v>
      </c>
      <c r="M400" s="65">
        <v>256093.67924779578</v>
      </c>
      <c r="N400" s="65">
        <v>109640.12564549971</v>
      </c>
      <c r="O400" s="65">
        <v>365733.80489329551</v>
      </c>
      <c r="Q400" s="9"/>
    </row>
    <row r="401" spans="1:17" ht="14.45" customHeight="1" x14ac:dyDescent="0.25">
      <c r="A401" s="58" t="s">
        <v>83</v>
      </c>
      <c r="B401" s="58" t="s">
        <v>49</v>
      </c>
      <c r="C401" s="65">
        <v>511379.78721611603</v>
      </c>
      <c r="D401" s="65">
        <v>156870.29954719893</v>
      </c>
      <c r="E401" s="65">
        <v>34703.77739636672</v>
      </c>
      <c r="F401" s="65">
        <v>11600.408898926975</v>
      </c>
      <c r="G401" s="65">
        <v>175.86104225780849</v>
      </c>
      <c r="H401" s="65">
        <v>7690.1270479327704</v>
      </c>
      <c r="I401" s="65">
        <v>24776.08701064327</v>
      </c>
      <c r="J401" s="65">
        <v>5919.7306920844067</v>
      </c>
      <c r="K401" s="65">
        <v>9675.0580677951366</v>
      </c>
      <c r="L401" s="65">
        <v>0</v>
      </c>
      <c r="M401" s="65">
        <v>259968.43751290999</v>
      </c>
      <c r="N401" s="65">
        <v>120447.08771457769</v>
      </c>
      <c r="O401" s="65">
        <v>380415.52522748767</v>
      </c>
      <c r="Q401" s="9"/>
    </row>
    <row r="402" spans="1:17" ht="14.45" customHeight="1" x14ac:dyDescent="0.25">
      <c r="A402" s="58" t="s">
        <v>83</v>
      </c>
      <c r="B402" s="58" t="s">
        <v>67</v>
      </c>
      <c r="C402" s="65">
        <v>511379.78721611603</v>
      </c>
      <c r="D402" s="65">
        <v>156870.29954719893</v>
      </c>
      <c r="E402" s="65">
        <v>36090.376827783395</v>
      </c>
      <c r="F402" s="65">
        <v>10889.178250328865</v>
      </c>
      <c r="G402" s="65">
        <v>138.47934400921909</v>
      </c>
      <c r="H402" s="65">
        <v>7225.2151674765992</v>
      </c>
      <c r="I402" s="65">
        <v>24845.902987508562</v>
      </c>
      <c r="J402" s="65">
        <v>6268.5218437102503</v>
      </c>
      <c r="K402" s="65">
        <v>10153.987995064304</v>
      </c>
      <c r="L402" s="65">
        <v>0</v>
      </c>
      <c r="M402" s="65">
        <v>258897.82525303587</v>
      </c>
      <c r="N402" s="65">
        <v>134925.92731265561</v>
      </c>
      <c r="O402" s="65">
        <v>393823.75256569148</v>
      </c>
      <c r="Q402" s="9"/>
    </row>
    <row r="403" spans="1:17" ht="14.45" customHeight="1" x14ac:dyDescent="0.25">
      <c r="A403" s="58" t="s">
        <v>83</v>
      </c>
      <c r="B403" s="58" t="s">
        <v>50</v>
      </c>
      <c r="C403" s="65">
        <v>511379.78721611603</v>
      </c>
      <c r="D403" s="65">
        <v>156870.29954719893</v>
      </c>
      <c r="E403" s="65">
        <v>37228.162024504527</v>
      </c>
      <c r="F403" s="65">
        <v>10476.435189111031</v>
      </c>
      <c r="G403" s="65">
        <v>117.90849124294706</v>
      </c>
      <c r="H403" s="65">
        <v>7437.0395698118127</v>
      </c>
      <c r="I403" s="65">
        <v>24823.511763043171</v>
      </c>
      <c r="J403" s="65">
        <v>6056.2540958655409</v>
      </c>
      <c r="K403" s="65">
        <v>9512.5446495548094</v>
      </c>
      <c r="L403" s="65">
        <v>0</v>
      </c>
      <c r="M403" s="65">
        <v>258857.63188578325</v>
      </c>
      <c r="N403" s="65">
        <v>138126.24810019243</v>
      </c>
      <c r="O403" s="65">
        <v>396983.87998597568</v>
      </c>
      <c r="Q403" s="9"/>
    </row>
    <row r="404" spans="1:17" ht="14.45" customHeight="1" x14ac:dyDescent="0.25">
      <c r="A404" s="58" t="s">
        <v>83</v>
      </c>
      <c r="B404" s="58" t="s">
        <v>51</v>
      </c>
      <c r="C404" s="65">
        <v>511379.78721611603</v>
      </c>
      <c r="D404" s="65">
        <v>156870.29954719893</v>
      </c>
      <c r="E404" s="65">
        <v>37418.104407879713</v>
      </c>
      <c r="F404" s="65">
        <v>10418.512499592316</v>
      </c>
      <c r="G404" s="65">
        <v>105.71594751204027</v>
      </c>
      <c r="H404" s="65">
        <v>7350.1643292782364</v>
      </c>
      <c r="I404" s="65">
        <v>23830.082615809442</v>
      </c>
      <c r="J404" s="65">
        <v>5973.3924121848604</v>
      </c>
      <c r="K404" s="65">
        <v>9411.0042997075543</v>
      </c>
      <c r="L404" s="65">
        <v>0</v>
      </c>
      <c r="M404" s="65">
        <v>260002.51115695291</v>
      </c>
      <c r="N404" s="65">
        <v>144854.09476207561</v>
      </c>
      <c r="O404" s="65">
        <v>404856.60591902852</v>
      </c>
      <c r="Q404" s="9"/>
    </row>
    <row r="405" spans="1:17" ht="14.45" customHeight="1" x14ac:dyDescent="0.25">
      <c r="A405" s="58" t="s">
        <v>83</v>
      </c>
      <c r="B405" s="58" t="s">
        <v>52</v>
      </c>
      <c r="C405" s="65">
        <v>511379.78721611603</v>
      </c>
      <c r="D405" s="65">
        <v>156870.29954719893</v>
      </c>
      <c r="E405" s="65">
        <v>39809.046791254907</v>
      </c>
      <c r="F405" s="65">
        <v>10346.921311546699</v>
      </c>
      <c r="G405" s="65">
        <v>90.526792994357649</v>
      </c>
      <c r="H405" s="65">
        <v>9263.2992563843327</v>
      </c>
      <c r="I405" s="65">
        <v>27768.840516725915</v>
      </c>
      <c r="J405" s="65">
        <v>7558.5828495482856</v>
      </c>
      <c r="K405" s="65">
        <v>17493.770261896221</v>
      </c>
      <c r="L405" s="65">
        <v>0</v>
      </c>
      <c r="M405" s="65">
        <v>242178.49988856638</v>
      </c>
      <c r="N405" s="65">
        <v>165634.60194818609</v>
      </c>
      <c r="O405" s="65">
        <v>407813.10183675244</v>
      </c>
      <c r="Q405" s="9"/>
    </row>
    <row r="406" spans="1:17" ht="14.45" customHeight="1" x14ac:dyDescent="0.25">
      <c r="A406" s="58" t="s">
        <v>83</v>
      </c>
      <c r="B406" s="58" t="s">
        <v>53</v>
      </c>
      <c r="C406" s="65">
        <v>511379.78721611603</v>
      </c>
      <c r="D406" s="65">
        <v>156870.29954719893</v>
      </c>
      <c r="E406" s="65">
        <v>42414.50131002468</v>
      </c>
      <c r="F406" s="65">
        <v>8234.2093946707537</v>
      </c>
      <c r="G406" s="65">
        <v>100.14509474576823</v>
      </c>
      <c r="H406" s="65">
        <v>6387.4015742039292</v>
      </c>
      <c r="I406" s="65">
        <v>25297.849860843853</v>
      </c>
      <c r="J406" s="65">
        <v>9330.4241979496219</v>
      </c>
      <c r="K406" s="65">
        <v>11657.060633486622</v>
      </c>
      <c r="L406" s="65">
        <v>0</v>
      </c>
      <c r="M406" s="65">
        <v>251087.89560299186</v>
      </c>
      <c r="N406" s="65">
        <v>148182.60158398835</v>
      </c>
      <c r="O406" s="65">
        <v>399270.49718698021</v>
      </c>
      <c r="Q406" s="9"/>
    </row>
    <row r="407" spans="1:17" ht="14.45" customHeight="1" x14ac:dyDescent="0.25">
      <c r="A407" s="58" t="s">
        <v>83</v>
      </c>
      <c r="B407" s="58" t="s">
        <v>54</v>
      </c>
      <c r="C407" s="65">
        <v>511379.78721611603</v>
      </c>
      <c r="D407" s="65">
        <v>156870.29954719893</v>
      </c>
      <c r="E407" s="65">
        <v>44565.641091288606</v>
      </c>
      <c r="F407" s="65">
        <v>7742.7408597240792</v>
      </c>
      <c r="G407" s="65">
        <v>108.73967200460955</v>
      </c>
      <c r="H407" s="65">
        <v>6073.2768147375054</v>
      </c>
      <c r="I407" s="65">
        <v>22545.986252894556</v>
      </c>
      <c r="J407" s="65">
        <v>9423.8804588891435</v>
      </c>
      <c r="K407" s="65">
        <v>14848.073548916647</v>
      </c>
      <c r="L407" s="65">
        <v>0</v>
      </c>
      <c r="M407" s="65">
        <v>249201.14897046192</v>
      </c>
      <c r="N407" s="65">
        <v>161167.76536696998</v>
      </c>
      <c r="O407" s="65">
        <v>410368.9143374319</v>
      </c>
      <c r="Q407" s="9"/>
    </row>
    <row r="408" spans="1:17" ht="14.45" customHeight="1" x14ac:dyDescent="0.25">
      <c r="A408" s="58" t="s">
        <v>83</v>
      </c>
      <c r="B408" s="58" t="s">
        <v>55</v>
      </c>
      <c r="C408" s="65">
        <v>511379.78721611603</v>
      </c>
      <c r="D408" s="65">
        <v>156870.29954719893</v>
      </c>
      <c r="E408" s="65">
        <v>46980.808809780065</v>
      </c>
      <c r="F408" s="65">
        <v>7005.7381119337269</v>
      </c>
      <c r="G408" s="65">
        <v>73.76000728395465</v>
      </c>
      <c r="H408" s="65">
        <v>5108.1859474033245</v>
      </c>
      <c r="I408" s="65">
        <v>19940.812579498386</v>
      </c>
      <c r="J408" s="65">
        <v>9646.965830642619</v>
      </c>
      <c r="K408" s="65">
        <v>15137.348898709544</v>
      </c>
      <c r="L408" s="65">
        <v>0</v>
      </c>
      <c r="M408" s="65">
        <v>250615.86748366547</v>
      </c>
      <c r="N408" s="65">
        <v>140503.51337747191</v>
      </c>
      <c r="O408" s="65">
        <v>391119.38086113741</v>
      </c>
      <c r="Q408" s="9"/>
    </row>
    <row r="409" spans="1:17" ht="14.45" customHeight="1" x14ac:dyDescent="0.25">
      <c r="A409" s="58" t="s">
        <v>83</v>
      </c>
      <c r="B409" s="58" t="s">
        <v>56</v>
      </c>
      <c r="C409" s="65">
        <v>511379.78721611603</v>
      </c>
      <c r="D409" s="65">
        <v>156870.29954719893</v>
      </c>
      <c r="E409" s="65">
        <v>48733.029290738508</v>
      </c>
      <c r="F409" s="65">
        <v>6271.4553422915105</v>
      </c>
      <c r="G409" s="65">
        <v>60.972886294206539</v>
      </c>
      <c r="H409" s="65">
        <v>4526.6862681147604</v>
      </c>
      <c r="I409" s="65">
        <v>17965.800946914103</v>
      </c>
      <c r="J409" s="65">
        <v>9347.6078568865978</v>
      </c>
      <c r="K409" s="65">
        <v>14623.907018144657</v>
      </c>
      <c r="L409" s="65">
        <v>0</v>
      </c>
      <c r="M409" s="65">
        <v>252980.02805953275</v>
      </c>
      <c r="N409" s="65">
        <v>137674.42407020862</v>
      </c>
      <c r="O409" s="65">
        <v>390654.45212974137</v>
      </c>
      <c r="Q409" s="9"/>
    </row>
    <row r="410" spans="1:17" ht="14.45" customHeight="1" x14ac:dyDescent="0.25">
      <c r="A410" s="58" t="s">
        <v>83</v>
      </c>
      <c r="B410" s="58" t="s">
        <v>57</v>
      </c>
      <c r="C410" s="65">
        <v>511379.78721611603</v>
      </c>
      <c r="D410" s="65">
        <v>156870.29954719893</v>
      </c>
      <c r="E410" s="65">
        <v>50005.171360468783</v>
      </c>
      <c r="F410" s="65">
        <v>3543.4776018394705</v>
      </c>
      <c r="G410" s="65">
        <v>74.790510202972285</v>
      </c>
      <c r="H410" s="65">
        <v>3897.5920115673548</v>
      </c>
      <c r="I410" s="65">
        <v>14732.555276518488</v>
      </c>
      <c r="J410" s="65">
        <v>9809.7548759009824</v>
      </c>
      <c r="K410" s="65">
        <v>13449.023898437754</v>
      </c>
      <c r="L410" s="65">
        <v>0</v>
      </c>
      <c r="M410" s="65">
        <v>258997.12213398126</v>
      </c>
      <c r="N410" s="65">
        <v>100138.90488731614</v>
      </c>
      <c r="O410" s="65">
        <v>359136.02702129743</v>
      </c>
      <c r="Q410" s="9"/>
    </row>
    <row r="411" spans="1:17" ht="14.45" customHeight="1" x14ac:dyDescent="0.25">
      <c r="A411" s="58" t="s">
        <v>83</v>
      </c>
      <c r="B411" s="58" t="s">
        <v>58</v>
      </c>
      <c r="C411" s="65">
        <v>511379.78721611603</v>
      </c>
      <c r="D411" s="65">
        <v>156870.29954719893</v>
      </c>
      <c r="E411" s="65">
        <v>50375.547745235534</v>
      </c>
      <c r="F411" s="65">
        <v>3986.4125653653391</v>
      </c>
      <c r="G411" s="65">
        <v>1</v>
      </c>
      <c r="H411" s="65">
        <v>1984.3526602741811</v>
      </c>
      <c r="I411" s="65">
        <v>17538.08463520433</v>
      </c>
      <c r="J411" s="65">
        <v>7301.5123174934497</v>
      </c>
      <c r="K411" s="65">
        <v>15532.894284813498</v>
      </c>
      <c r="L411" s="65">
        <v>0</v>
      </c>
      <c r="M411" s="65">
        <v>257789.68346053077</v>
      </c>
      <c r="N411" s="65">
        <v>99426.865119098089</v>
      </c>
      <c r="O411" s="65">
        <v>357216.54857962881</v>
      </c>
      <c r="Q411" s="9"/>
    </row>
    <row r="412" spans="1:17" ht="14.45" customHeight="1" x14ac:dyDescent="0.25">
      <c r="A412" s="58" t="s">
        <v>83</v>
      </c>
      <c r="B412" s="58" t="s">
        <v>59</v>
      </c>
      <c r="C412" s="65">
        <v>511379.78721611603</v>
      </c>
      <c r="D412" s="65">
        <v>156870.29954719893</v>
      </c>
      <c r="E412" s="65">
        <v>59939.727278410137</v>
      </c>
      <c r="F412" s="65">
        <v>4060.6335056477828</v>
      </c>
      <c r="G412" s="65">
        <v>1</v>
      </c>
      <c r="H412" s="65">
        <v>1805.5932944130982</v>
      </c>
      <c r="I412" s="65">
        <v>18729.292842155617</v>
      </c>
      <c r="J412" s="65">
        <v>9311.9346863007304</v>
      </c>
      <c r="K412" s="65">
        <v>16432.33955459161</v>
      </c>
      <c r="L412" s="65">
        <v>0</v>
      </c>
      <c r="M412" s="65">
        <v>244228.96650739812</v>
      </c>
      <c r="N412" s="65">
        <v>120162.02935325005</v>
      </c>
      <c r="O412" s="65">
        <v>364390.99586064817</v>
      </c>
      <c r="Q412" s="9"/>
    </row>
    <row r="413" spans="1:17" ht="14.45" customHeight="1" x14ac:dyDescent="0.25">
      <c r="A413" s="58" t="s">
        <v>83</v>
      </c>
      <c r="B413" s="58" t="s">
        <v>60</v>
      </c>
      <c r="C413" s="65">
        <v>511379.78721611603</v>
      </c>
      <c r="D413" s="65">
        <v>156870.29954719893</v>
      </c>
      <c r="E413" s="65">
        <v>60289.226316275832</v>
      </c>
      <c r="F413" s="65">
        <v>3898.0287607492687</v>
      </c>
      <c r="G413" s="65">
        <v>2.1993221573551636</v>
      </c>
      <c r="H413" s="65">
        <v>1693.6068512659949</v>
      </c>
      <c r="I413" s="65">
        <v>19212.454882967504</v>
      </c>
      <c r="J413" s="65">
        <v>9670.49747779481</v>
      </c>
      <c r="K413" s="65">
        <v>17066.70109965972</v>
      </c>
      <c r="L413" s="65">
        <v>0</v>
      </c>
      <c r="M413" s="65">
        <v>242676.77295804658</v>
      </c>
      <c r="N413" s="65">
        <v>131106.1534712936</v>
      </c>
      <c r="O413" s="65">
        <v>373782.92642934021</v>
      </c>
      <c r="Q413" s="9"/>
    </row>
    <row r="414" spans="1:17" ht="14.45" customHeight="1" x14ac:dyDescent="0.25">
      <c r="A414" s="58" t="s">
        <v>83</v>
      </c>
      <c r="B414" s="58" t="s">
        <v>61</v>
      </c>
      <c r="C414" s="65">
        <v>511379.78721611603</v>
      </c>
      <c r="D414" s="65">
        <v>156870.29954719893</v>
      </c>
      <c r="E414" s="65">
        <v>60473.250040768406</v>
      </c>
      <c r="F414" s="65">
        <v>3828.7182359783874</v>
      </c>
      <c r="G414" s="65">
        <v>8</v>
      </c>
      <c r="H414" s="65">
        <v>1563.218374590957</v>
      </c>
      <c r="I414" s="65">
        <v>21408.827237098158</v>
      </c>
      <c r="J414" s="65">
        <v>11089.269759085919</v>
      </c>
      <c r="K414" s="65">
        <v>15166.384897209267</v>
      </c>
      <c r="L414" s="65">
        <v>0</v>
      </c>
      <c r="M414" s="65">
        <v>240971.819124186</v>
      </c>
      <c r="N414" s="65">
        <v>135352.54670700021</v>
      </c>
      <c r="O414" s="65">
        <v>376324.36583118618</v>
      </c>
      <c r="Q414" s="9"/>
    </row>
    <row r="415" spans="1:17" ht="14.45" customHeight="1" x14ac:dyDescent="0.25">
      <c r="A415" s="58" t="s">
        <v>83</v>
      </c>
      <c r="B415" s="58" t="s">
        <v>62</v>
      </c>
      <c r="C415" s="65">
        <v>511379.78721611603</v>
      </c>
      <c r="D415" s="65">
        <v>156870.29954719893</v>
      </c>
      <c r="E415" s="65">
        <v>60764.414829370646</v>
      </c>
      <c r="F415" s="65">
        <v>3677.3066762336521</v>
      </c>
      <c r="G415" s="65">
        <v>10</v>
      </c>
      <c r="H415" s="65">
        <v>1531.5092055053651</v>
      </c>
      <c r="I415" s="65">
        <v>20214.457630757857</v>
      </c>
      <c r="J415" s="65">
        <v>11059.204722611787</v>
      </c>
      <c r="K415" s="65">
        <v>13355.879904438863</v>
      </c>
      <c r="L415" s="65">
        <v>4.7938994161964708</v>
      </c>
      <c r="M415" s="65">
        <v>243891.92080058271</v>
      </c>
      <c r="N415" s="65">
        <v>127805.86208592892</v>
      </c>
      <c r="O415" s="65">
        <v>371697.78288651165</v>
      </c>
      <c r="Q415" s="9"/>
    </row>
    <row r="416" spans="1:17" ht="14.45" customHeight="1" x14ac:dyDescent="0.25">
      <c r="A416" s="58" t="s">
        <v>83</v>
      </c>
      <c r="B416" s="58" t="s">
        <v>63</v>
      </c>
      <c r="C416" s="65">
        <v>511379.78721611603</v>
      </c>
      <c r="D416" s="65">
        <v>156870.29954719893</v>
      </c>
      <c r="E416" s="65">
        <v>62000.156148418726</v>
      </c>
      <c r="F416" s="65">
        <v>4337.5528059532735</v>
      </c>
      <c r="G416" s="65">
        <v>11</v>
      </c>
      <c r="H416" s="65">
        <v>1440.9247958861963</v>
      </c>
      <c r="I416" s="65">
        <v>23689.713286694281</v>
      </c>
      <c r="J416" s="65">
        <v>10975.447463118186</v>
      </c>
      <c r="K416" s="65">
        <v>14616.20123827229</v>
      </c>
      <c r="L416" s="65">
        <v>0</v>
      </c>
      <c r="M416" s="65">
        <v>237438.49193057412</v>
      </c>
      <c r="N416" s="65">
        <v>141952.56987704249</v>
      </c>
      <c r="O416" s="65">
        <v>379391.06180761661</v>
      </c>
      <c r="Q416" s="9"/>
    </row>
    <row r="417" spans="1:17" ht="14.45" customHeight="1" x14ac:dyDescent="0.25">
      <c r="A417" s="58" t="s">
        <v>83</v>
      </c>
      <c r="B417" s="58" t="s">
        <v>64</v>
      </c>
      <c r="C417" s="65">
        <v>518432.26354326343</v>
      </c>
      <c r="D417" s="65">
        <v>156870.29954719893</v>
      </c>
      <c r="E417" s="65">
        <v>46199.641265233789</v>
      </c>
      <c r="F417" s="65">
        <v>3925.4924415381101</v>
      </c>
      <c r="G417" s="65">
        <v>10</v>
      </c>
      <c r="H417" s="65">
        <v>1323.5397084243828</v>
      </c>
      <c r="I417" s="65">
        <v>19858.941646826042</v>
      </c>
      <c r="J417" s="65">
        <v>10479.09141363078</v>
      </c>
      <c r="K417" s="65">
        <v>12601.148570931586</v>
      </c>
      <c r="L417" s="65">
        <v>7938.577995390453</v>
      </c>
      <c r="M417" s="65">
        <v>259225.53095408934</v>
      </c>
      <c r="N417" s="65">
        <v>125265.65561299371</v>
      </c>
      <c r="O417" s="65">
        <v>384491.18656708306</v>
      </c>
      <c r="Q417" s="9"/>
    </row>
    <row r="418" spans="1:17" ht="14.45" customHeight="1" x14ac:dyDescent="0.25">
      <c r="A418" s="58" t="s">
        <v>83</v>
      </c>
      <c r="B418" s="58" t="s">
        <v>65</v>
      </c>
      <c r="C418" s="65">
        <v>518432.26354326343</v>
      </c>
      <c r="D418" s="65">
        <v>156870.29954719893</v>
      </c>
      <c r="E418" s="65">
        <v>54980.262956198429</v>
      </c>
      <c r="F418" s="65">
        <v>3422.5744240783624</v>
      </c>
      <c r="G418" s="65">
        <v>4.5979664720654903</v>
      </c>
      <c r="H418" s="65">
        <v>3252.0563337790677</v>
      </c>
      <c r="I418" s="65">
        <v>25118.405691812619</v>
      </c>
      <c r="J418" s="65">
        <v>10394.420349412392</v>
      </c>
      <c r="K418" s="65">
        <v>14630.800669688964</v>
      </c>
      <c r="L418" s="65">
        <v>8397.6249850515851</v>
      </c>
      <c r="M418" s="65">
        <v>241361.22061957102</v>
      </c>
      <c r="N418" s="65">
        <v>147752.16812073969</v>
      </c>
      <c r="O418" s="65">
        <v>389113.38874031068</v>
      </c>
      <c r="Q418" s="9"/>
    </row>
    <row r="419" spans="1:17" ht="14.45" customHeight="1" x14ac:dyDescent="0.25">
      <c r="A419" s="58" t="s">
        <v>83</v>
      </c>
      <c r="B419" s="58" t="s">
        <v>66</v>
      </c>
      <c r="C419" s="65">
        <v>518432.26354326343</v>
      </c>
      <c r="D419" s="65">
        <v>156870.29954719893</v>
      </c>
      <c r="E419" s="65">
        <v>54990.831243273213</v>
      </c>
      <c r="F419" s="65">
        <v>3423.0281193263972</v>
      </c>
      <c r="G419" s="65">
        <v>1.5945772588413076</v>
      </c>
      <c r="H419" s="65">
        <v>1907.1105611906548</v>
      </c>
      <c r="I419" s="65">
        <v>27077.660983551308</v>
      </c>
      <c r="J419" s="65">
        <v>10055.256843655892</v>
      </c>
      <c r="K419" s="65">
        <v>19284.51386941065</v>
      </c>
      <c r="L419" s="65">
        <v>11128.277820358109</v>
      </c>
      <c r="M419" s="65">
        <v>233693.68997803942</v>
      </c>
      <c r="N419" s="65">
        <v>139619.27310753075</v>
      </c>
      <c r="O419" s="65">
        <v>373312.96308557014</v>
      </c>
      <c r="Q419" s="9"/>
    </row>
    <row r="420" spans="1:17" ht="14.45" customHeight="1" x14ac:dyDescent="0.25">
      <c r="A420" s="58" t="s">
        <v>83</v>
      </c>
      <c r="B420" s="58" t="s">
        <v>68</v>
      </c>
      <c r="C420" s="65">
        <v>518432.26354326343</v>
      </c>
      <c r="D420" s="65">
        <v>156870.29954719893</v>
      </c>
      <c r="E420" s="65">
        <v>53098.019114945157</v>
      </c>
      <c r="F420" s="65">
        <v>3581.3473467923423</v>
      </c>
      <c r="G420" s="65">
        <v>3.3884766750377788</v>
      </c>
      <c r="H420" s="65">
        <v>1881.5424562147352</v>
      </c>
      <c r="I420" s="65">
        <v>30234.782995227379</v>
      </c>
      <c r="J420" s="65">
        <v>10611.260232869117</v>
      </c>
      <c r="K420" s="65">
        <v>12618.839875303045</v>
      </c>
      <c r="L420" s="65">
        <v>15622.212965982844</v>
      </c>
      <c r="M420" s="65">
        <v>233910.57053205484</v>
      </c>
      <c r="N420" s="65">
        <v>129159.29197786548</v>
      </c>
      <c r="O420" s="65">
        <v>363069.86250992032</v>
      </c>
      <c r="Q420" s="9"/>
    </row>
    <row r="421" spans="1:17" ht="14.45" customHeight="1" x14ac:dyDescent="0.25">
      <c r="A421" s="58" t="s">
        <v>83</v>
      </c>
      <c r="B421" s="58" t="s">
        <v>69</v>
      </c>
      <c r="C421" s="65">
        <v>518432.26354326343</v>
      </c>
      <c r="D421" s="65">
        <v>156870.29954719893</v>
      </c>
      <c r="E421" s="65">
        <v>51404.352904884596</v>
      </c>
      <c r="F421" s="65">
        <v>3755.7635785960447</v>
      </c>
      <c r="G421" s="65">
        <v>3.3884766750377788</v>
      </c>
      <c r="H421" s="65">
        <v>1621.5430976376069</v>
      </c>
      <c r="I421" s="65">
        <v>28668.773469010579</v>
      </c>
      <c r="J421" s="65">
        <v>11070.77621680093</v>
      </c>
      <c r="K421" s="65">
        <v>13164.608767380929</v>
      </c>
      <c r="L421" s="65">
        <v>16602.915356641988</v>
      </c>
      <c r="M421" s="65">
        <v>235269.84212843678</v>
      </c>
      <c r="N421" s="65">
        <v>127336.52198504072</v>
      </c>
      <c r="O421" s="65">
        <v>362606.36411347747</v>
      </c>
      <c r="Q421" s="9"/>
    </row>
    <row r="422" spans="1:17" ht="14.45" customHeight="1" x14ac:dyDescent="0.25">
      <c r="A422" s="58" t="s">
        <v>83</v>
      </c>
      <c r="B422" s="58" t="s">
        <v>70</v>
      </c>
      <c r="C422" s="65">
        <v>518432.26354326343</v>
      </c>
      <c r="D422" s="65">
        <v>156870.29954719893</v>
      </c>
      <c r="E422" s="65">
        <v>50267.677350706108</v>
      </c>
      <c r="F422" s="65">
        <v>3003.1594751204025</v>
      </c>
      <c r="G422" s="65">
        <v>0</v>
      </c>
      <c r="H422" s="65">
        <v>1099.5397084243828</v>
      </c>
      <c r="I422" s="65">
        <v>25237.105152582542</v>
      </c>
      <c r="J422" s="65">
        <v>14087.746537403651</v>
      </c>
      <c r="K422" s="65">
        <v>18838.311617364077</v>
      </c>
      <c r="L422" s="65">
        <v>16663.111289586119</v>
      </c>
      <c r="M422" s="65">
        <v>232365.3128648772</v>
      </c>
      <c r="N422" s="65">
        <v>118429.51713088289</v>
      </c>
      <c r="O422" s="65">
        <v>350794.82999576011</v>
      </c>
      <c r="Q422" s="9"/>
    </row>
    <row r="423" spans="1:17" ht="14.45" customHeight="1" x14ac:dyDescent="0.25">
      <c r="A423" s="58" t="s">
        <v>83</v>
      </c>
      <c r="B423" s="58" t="s">
        <v>71</v>
      </c>
      <c r="C423" s="65">
        <v>518432.26354326343</v>
      </c>
      <c r="D423" s="65">
        <v>156870.29954719893</v>
      </c>
      <c r="E423" s="65">
        <v>52674.402365110946</v>
      </c>
      <c r="F423" s="65">
        <v>2700.1764211865234</v>
      </c>
      <c r="G423" s="65">
        <v>0.19932215735516345</v>
      </c>
      <c r="H423" s="65">
        <v>867.53631921115857</v>
      </c>
      <c r="I423" s="65">
        <v>23976.20747040214</v>
      </c>
      <c r="J423" s="65">
        <v>15776.894379939771</v>
      </c>
      <c r="K423" s="65">
        <v>15407.609044606068</v>
      </c>
      <c r="L423" s="65">
        <v>16660.911967428765</v>
      </c>
      <c r="M423" s="65">
        <v>233498.02670602177</v>
      </c>
      <c r="N423" s="65">
        <v>116862.09659121794</v>
      </c>
      <c r="O423" s="65">
        <v>350360.12329723971</v>
      </c>
      <c r="Q423" s="9"/>
    </row>
    <row r="424" spans="1:17" ht="14.45" customHeight="1" x14ac:dyDescent="0.25">
      <c r="A424" s="58" t="s">
        <v>83</v>
      </c>
      <c r="B424" s="58" t="s">
        <v>72</v>
      </c>
      <c r="C424" s="65">
        <v>518432.26354326343</v>
      </c>
      <c r="D424" s="65">
        <v>156870.29954719893</v>
      </c>
      <c r="E424" s="65">
        <v>52697.168968722479</v>
      </c>
      <c r="F424" s="65">
        <v>2361.9641835991433</v>
      </c>
      <c r="G424" s="65">
        <v>0.19932215735516345</v>
      </c>
      <c r="H424" s="65">
        <v>770.81359327267</v>
      </c>
      <c r="I424" s="65">
        <v>26401.166158420579</v>
      </c>
      <c r="J424" s="65">
        <v>15202.029124947001</v>
      </c>
      <c r="K424" s="65">
        <v>17002.083716556321</v>
      </c>
      <c r="L424" s="65">
        <v>16653.935691921331</v>
      </c>
      <c r="M424" s="65">
        <v>230472.60323646761</v>
      </c>
      <c r="N424" s="65">
        <v>106622.89773653827</v>
      </c>
      <c r="O424" s="65">
        <v>337095.5009730059</v>
      </c>
      <c r="Q424" s="9"/>
    </row>
    <row r="425" spans="1:17" ht="14.45" customHeight="1" x14ac:dyDescent="0.25">
      <c r="A425" s="58" t="s">
        <v>83</v>
      </c>
      <c r="B425" s="58" t="s">
        <v>73</v>
      </c>
      <c r="C425" s="65">
        <v>518432.26354326343</v>
      </c>
      <c r="D425" s="65">
        <v>156870.29954719893</v>
      </c>
      <c r="E425" s="65">
        <v>54671.495338812609</v>
      </c>
      <c r="F425" s="65">
        <v>2013.8557287759695</v>
      </c>
      <c r="G425" s="65">
        <v>0.59796647206549036</v>
      </c>
      <c r="H425" s="65">
        <v>742.24951893284629</v>
      </c>
      <c r="I425" s="65">
        <v>25015.844824587151</v>
      </c>
      <c r="J425" s="65">
        <v>15113.330764923954</v>
      </c>
      <c r="K425" s="65">
        <v>14282.77383320831</v>
      </c>
      <c r="L425" s="65">
        <v>16972.935691921331</v>
      </c>
      <c r="M425" s="65">
        <v>232748.88032843027</v>
      </c>
      <c r="N425" s="65">
        <v>116222.00453616428</v>
      </c>
      <c r="O425" s="65">
        <v>348970.88486459455</v>
      </c>
      <c r="Q425" s="9"/>
    </row>
    <row r="426" spans="1:17" ht="14.45" customHeight="1" x14ac:dyDescent="0.25">
      <c r="A426" s="58" t="s">
        <v>83</v>
      </c>
      <c r="B426" s="58" t="s">
        <v>74</v>
      </c>
      <c r="C426" s="65">
        <v>518432.26354326343</v>
      </c>
      <c r="D426" s="65">
        <v>156870.29954719893</v>
      </c>
      <c r="E426" s="65">
        <v>56001.222459584926</v>
      </c>
      <c r="F426" s="65">
        <v>2100.1601165432744</v>
      </c>
      <c r="G426" s="65">
        <v>1.3986443147103269</v>
      </c>
      <c r="H426" s="65">
        <v>920.27663263863974</v>
      </c>
      <c r="I426" s="65">
        <v>24991.226522835743</v>
      </c>
      <c r="J426" s="65">
        <v>16449.722630812215</v>
      </c>
      <c r="K426" s="65">
        <v>12152.664554863399</v>
      </c>
      <c r="L426" s="65">
        <v>16996.455706489243</v>
      </c>
      <c r="M426" s="65">
        <v>231948.83672798233</v>
      </c>
      <c r="N426" s="65">
        <v>116655.98621212615</v>
      </c>
      <c r="O426" s="65">
        <v>348604.82294010848</v>
      </c>
      <c r="Q426" s="9"/>
    </row>
    <row r="427" spans="1:17" ht="14.45" customHeight="1" x14ac:dyDescent="0.25">
      <c r="A427" s="58" t="s">
        <v>83</v>
      </c>
      <c r="B427" s="58" t="s">
        <v>75</v>
      </c>
      <c r="C427" s="65">
        <v>518432.26354326343</v>
      </c>
      <c r="D427" s="65">
        <v>156870.29954719893</v>
      </c>
      <c r="E427" s="65">
        <v>59226.89242305643</v>
      </c>
      <c r="F427" s="65">
        <v>2651.9438483197982</v>
      </c>
      <c r="G427" s="65">
        <v>0</v>
      </c>
      <c r="H427" s="65">
        <v>927.47934400921906</v>
      </c>
      <c r="I427" s="65">
        <v>24858.858381440048</v>
      </c>
      <c r="J427" s="65">
        <v>17149.785743017732</v>
      </c>
      <c r="K427" s="65">
        <v>13749.655852168336</v>
      </c>
      <c r="L427" s="65">
        <v>16991.053672961309</v>
      </c>
      <c r="M427" s="65">
        <v>226006.29473109162</v>
      </c>
      <c r="N427" s="65">
        <v>115586.94865355555</v>
      </c>
      <c r="O427" s="65">
        <v>341593.24338464718</v>
      </c>
      <c r="Q427" s="9"/>
    </row>
    <row r="428" spans="1:17" ht="14.45" customHeight="1" x14ac:dyDescent="0.25">
      <c r="A428" s="58" t="s">
        <v>83</v>
      </c>
      <c r="B428" s="58" t="s">
        <v>190</v>
      </c>
      <c r="C428" s="65">
        <v>518432.26354326343</v>
      </c>
      <c r="D428" s="65">
        <v>156870.29954719893</v>
      </c>
      <c r="E428" s="65">
        <v>60962.570447800135</v>
      </c>
      <c r="F428" s="65">
        <v>2171.227900807758</v>
      </c>
      <c r="G428" s="65">
        <v>0</v>
      </c>
      <c r="H428" s="65">
        <v>764.46239794309815</v>
      </c>
      <c r="I428" s="65">
        <v>24489.500407684027</v>
      </c>
      <c r="J428" s="65">
        <v>17265.623060782971</v>
      </c>
      <c r="K428" s="65">
        <v>15500.320320059142</v>
      </c>
      <c r="L428" s="65">
        <v>16993.046894534858</v>
      </c>
      <c r="M428" s="65">
        <v>223415.21256645251</v>
      </c>
      <c r="N428" s="65">
        <v>102451.3016329213</v>
      </c>
      <c r="O428" s="65">
        <v>325866.51419937378</v>
      </c>
      <c r="Q428" s="9"/>
    </row>
    <row r="429" spans="1:17" ht="14.45" customHeight="1" x14ac:dyDescent="0.25">
      <c r="A429" s="58" t="s">
        <v>86</v>
      </c>
      <c r="B429" s="56" t="s">
        <v>38</v>
      </c>
      <c r="C429" s="65">
        <v>653070.89384472149</v>
      </c>
      <c r="D429" s="65">
        <v>155112.11023053247</v>
      </c>
      <c r="E429" s="65">
        <v>26580.047551864107</v>
      </c>
      <c r="F429" s="65">
        <v>51368.276941786193</v>
      </c>
      <c r="G429" s="65">
        <v>3510.126691429472</v>
      </c>
      <c r="H429" s="65">
        <v>44836.319968650023</v>
      </c>
      <c r="I429" s="65">
        <v>41198.348370533357</v>
      </c>
      <c r="J429" s="65">
        <v>12738.620556467737</v>
      </c>
      <c r="K429" s="65">
        <v>17888.077881014317</v>
      </c>
      <c r="L429" s="65">
        <v>0</v>
      </c>
      <c r="M429" s="65">
        <v>299838.96565244376</v>
      </c>
      <c r="N429" s="65">
        <v>29697.039299624448</v>
      </c>
      <c r="O429" s="65">
        <v>329536.00495206821</v>
      </c>
      <c r="Q429" s="9"/>
    </row>
    <row r="430" spans="1:17" ht="14.45" customHeight="1" x14ac:dyDescent="0.25">
      <c r="A430" s="58" t="s">
        <v>86</v>
      </c>
      <c r="B430" s="56" t="s">
        <v>35</v>
      </c>
      <c r="C430" s="65">
        <v>661586</v>
      </c>
      <c r="D430" s="65">
        <v>158707</v>
      </c>
      <c r="E430" s="65">
        <v>26256</v>
      </c>
      <c r="F430" s="65">
        <v>50780</v>
      </c>
      <c r="G430" s="65">
        <v>3468</v>
      </c>
      <c r="H430" s="65">
        <v>47700</v>
      </c>
      <c r="I430" s="65">
        <v>44405</v>
      </c>
      <c r="J430" s="65">
        <v>12655</v>
      </c>
      <c r="K430" s="65">
        <v>17182</v>
      </c>
      <c r="L430" s="65">
        <v>0</v>
      </c>
      <c r="M430" s="65">
        <v>300433</v>
      </c>
      <c r="N430" s="65">
        <v>38058</v>
      </c>
      <c r="O430" s="65">
        <v>334915</v>
      </c>
      <c r="Q430" s="9"/>
    </row>
    <row r="431" spans="1:17" ht="14.45" customHeight="1" x14ac:dyDescent="0.25">
      <c r="A431" s="58" t="s">
        <v>86</v>
      </c>
      <c r="B431" s="56" t="s">
        <v>36</v>
      </c>
      <c r="C431" s="65">
        <v>661586</v>
      </c>
      <c r="D431" s="65">
        <v>164647.28511012852</v>
      </c>
      <c r="E431" s="65">
        <v>26410.236368789814</v>
      </c>
      <c r="F431" s="65">
        <v>46729.555562257476</v>
      </c>
      <c r="G431" s="65">
        <v>3396.3838639427568</v>
      </c>
      <c r="H431" s="65">
        <v>46638.576147593783</v>
      </c>
      <c r="I431" s="65">
        <v>40734.446842056503</v>
      </c>
      <c r="J431" s="65">
        <v>11614.625011007311</v>
      </c>
      <c r="K431" s="65">
        <v>17846.175270587064</v>
      </c>
      <c r="L431" s="65">
        <v>0</v>
      </c>
      <c r="M431" s="65">
        <v>303568.71582363674</v>
      </c>
      <c r="N431" s="65">
        <v>36676.205987910158</v>
      </c>
      <c r="O431" s="65">
        <v>340244.9218115469</v>
      </c>
      <c r="Q431" s="9"/>
    </row>
    <row r="432" spans="1:17" ht="14.45" customHeight="1" x14ac:dyDescent="0.25">
      <c r="A432" s="58" t="s">
        <v>86</v>
      </c>
      <c r="B432" s="56" t="s">
        <v>37</v>
      </c>
      <c r="C432" s="65">
        <v>661586</v>
      </c>
      <c r="D432" s="65">
        <v>164647.28511012852</v>
      </c>
      <c r="E432" s="65">
        <v>26564.472737579628</v>
      </c>
      <c r="F432" s="65">
        <v>42679.111124514951</v>
      </c>
      <c r="G432" s="65">
        <v>3324.7677278855131</v>
      </c>
      <c r="H432" s="65">
        <v>45577.152295187574</v>
      </c>
      <c r="I432" s="65">
        <v>37063.893684113005</v>
      </c>
      <c r="J432" s="65">
        <v>10574.250022014619</v>
      </c>
      <c r="K432" s="65">
        <v>18510.350541174124</v>
      </c>
      <c r="L432" s="65">
        <v>0</v>
      </c>
      <c r="M432" s="65">
        <v>312644.71675740212</v>
      </c>
      <c r="N432" s="65">
        <v>37659.611940595263</v>
      </c>
      <c r="O432" s="65">
        <v>350304.32869799738</v>
      </c>
      <c r="Q432" s="9"/>
    </row>
    <row r="433" spans="1:17" ht="14.45" customHeight="1" x14ac:dyDescent="0.25">
      <c r="A433" s="58" t="s">
        <v>86</v>
      </c>
      <c r="B433" s="56" t="s">
        <v>15</v>
      </c>
      <c r="C433" s="65">
        <v>661586</v>
      </c>
      <c r="D433" s="65">
        <v>194054</v>
      </c>
      <c r="E433" s="65">
        <v>26271</v>
      </c>
      <c r="F433" s="65">
        <v>19248</v>
      </c>
      <c r="G433" s="65">
        <v>3382</v>
      </c>
      <c r="H433" s="65">
        <v>42296</v>
      </c>
      <c r="I433" s="65">
        <v>30110</v>
      </c>
      <c r="J433" s="65">
        <v>10456</v>
      </c>
      <c r="K433" s="65">
        <v>15425</v>
      </c>
      <c r="L433" s="65">
        <v>0</v>
      </c>
      <c r="M433" s="65">
        <v>320344</v>
      </c>
      <c r="N433" s="65">
        <v>37146</v>
      </c>
      <c r="O433" s="65">
        <v>357498</v>
      </c>
      <c r="Q433" s="9"/>
    </row>
    <row r="434" spans="1:17" ht="14.45" customHeight="1" x14ac:dyDescent="0.25">
      <c r="A434" s="58" t="s">
        <v>86</v>
      </c>
      <c r="B434" s="56" t="s">
        <v>0</v>
      </c>
      <c r="C434" s="65">
        <v>661586</v>
      </c>
      <c r="D434" s="65">
        <v>194054</v>
      </c>
      <c r="E434" s="65">
        <v>27236</v>
      </c>
      <c r="F434" s="65">
        <v>19199</v>
      </c>
      <c r="G434" s="65">
        <v>3373</v>
      </c>
      <c r="H434" s="65">
        <v>41468</v>
      </c>
      <c r="I434" s="65">
        <v>29653</v>
      </c>
      <c r="J434" s="65">
        <v>9788</v>
      </c>
      <c r="K434" s="65">
        <v>45335</v>
      </c>
      <c r="L434" s="65">
        <v>0</v>
      </c>
      <c r="M434" s="65">
        <v>291480</v>
      </c>
      <c r="N434" s="65">
        <v>36194</v>
      </c>
      <c r="O434" s="65">
        <v>327674</v>
      </c>
      <c r="Q434" s="9"/>
    </row>
    <row r="435" spans="1:17" ht="14.45" customHeight="1" x14ac:dyDescent="0.25">
      <c r="A435" s="58" t="s">
        <v>86</v>
      </c>
      <c r="B435" s="56" t="s">
        <v>1</v>
      </c>
      <c r="C435" s="65">
        <v>661586</v>
      </c>
      <c r="D435" s="65">
        <v>194050</v>
      </c>
      <c r="E435" s="65">
        <v>27236</v>
      </c>
      <c r="F435" s="65">
        <v>15761</v>
      </c>
      <c r="G435" s="65">
        <v>2780</v>
      </c>
      <c r="H435" s="65">
        <v>42463</v>
      </c>
      <c r="I435" s="65">
        <v>27325</v>
      </c>
      <c r="J435" s="65">
        <v>7991</v>
      </c>
      <c r="K435" s="65">
        <v>12733</v>
      </c>
      <c r="L435" s="65">
        <v>0</v>
      </c>
      <c r="M435" s="65">
        <v>331247</v>
      </c>
      <c r="N435" s="65">
        <v>36994</v>
      </c>
      <c r="O435" s="65">
        <v>368241</v>
      </c>
      <c r="Q435" s="9"/>
    </row>
    <row r="436" spans="1:17" ht="14.45" customHeight="1" x14ac:dyDescent="0.25">
      <c r="A436" s="58" t="s">
        <v>86</v>
      </c>
      <c r="B436" s="56" t="s">
        <v>2</v>
      </c>
      <c r="C436" s="65">
        <v>661586</v>
      </c>
      <c r="D436" s="65">
        <v>194048</v>
      </c>
      <c r="E436" s="65">
        <v>27481</v>
      </c>
      <c r="F436" s="65">
        <v>14143</v>
      </c>
      <c r="G436" s="65">
        <v>2781</v>
      </c>
      <c r="H436" s="65">
        <v>40565</v>
      </c>
      <c r="I436" s="65">
        <v>27752</v>
      </c>
      <c r="J436" s="65">
        <v>7536</v>
      </c>
      <c r="K436" s="65">
        <v>10792</v>
      </c>
      <c r="L436" s="65">
        <v>0</v>
      </c>
      <c r="M436" s="65">
        <v>336488</v>
      </c>
      <c r="N436" s="65">
        <v>32191</v>
      </c>
      <c r="O436" s="65">
        <v>368679</v>
      </c>
      <c r="Q436" s="9"/>
    </row>
    <row r="437" spans="1:17" ht="14.45" customHeight="1" x14ac:dyDescent="0.25">
      <c r="A437" s="58" t="s">
        <v>86</v>
      </c>
      <c r="B437" s="56" t="s">
        <v>3</v>
      </c>
      <c r="C437" s="65">
        <v>661586</v>
      </c>
      <c r="D437" s="65">
        <v>194056</v>
      </c>
      <c r="E437" s="65">
        <v>28664</v>
      </c>
      <c r="F437" s="65">
        <v>14143</v>
      </c>
      <c r="G437" s="65">
        <v>2782</v>
      </c>
      <c r="H437" s="65">
        <v>40466</v>
      </c>
      <c r="I437" s="65">
        <v>26908</v>
      </c>
      <c r="J437" s="65">
        <v>6581</v>
      </c>
      <c r="K437" s="65">
        <v>8278</v>
      </c>
      <c r="L437" s="65">
        <v>0</v>
      </c>
      <c r="M437" s="65">
        <v>339708</v>
      </c>
      <c r="N437" s="65">
        <v>31467</v>
      </c>
      <c r="O437" s="65">
        <v>371175</v>
      </c>
      <c r="Q437" s="9"/>
    </row>
    <row r="438" spans="1:17" ht="14.45" customHeight="1" x14ac:dyDescent="0.25">
      <c r="A438" s="58" t="s">
        <v>86</v>
      </c>
      <c r="B438" s="56" t="s">
        <v>4</v>
      </c>
      <c r="C438" s="65">
        <v>661586</v>
      </c>
      <c r="D438" s="65">
        <v>193756</v>
      </c>
      <c r="E438" s="65">
        <v>29095</v>
      </c>
      <c r="F438" s="65">
        <v>14040</v>
      </c>
      <c r="G438" s="65">
        <v>2700</v>
      </c>
      <c r="H438" s="65">
        <v>40075</v>
      </c>
      <c r="I438" s="65">
        <v>23220</v>
      </c>
      <c r="J438" s="65">
        <v>5795</v>
      </c>
      <c r="K438" s="65">
        <v>8200</v>
      </c>
      <c r="L438" s="65">
        <v>0</v>
      </c>
      <c r="M438" s="65">
        <v>344705</v>
      </c>
      <c r="N438" s="65">
        <v>39673</v>
      </c>
      <c r="O438" s="65">
        <v>384378</v>
      </c>
      <c r="Q438" s="9"/>
    </row>
    <row r="439" spans="1:17" ht="14.45" customHeight="1" x14ac:dyDescent="0.25">
      <c r="A439" s="58" t="s">
        <v>86</v>
      </c>
      <c r="B439" s="56" t="s">
        <v>5</v>
      </c>
      <c r="C439" s="65">
        <v>661586</v>
      </c>
      <c r="D439" s="65">
        <v>193756</v>
      </c>
      <c r="E439" s="65">
        <v>32523</v>
      </c>
      <c r="F439" s="65">
        <v>15045</v>
      </c>
      <c r="G439" s="65">
        <v>2700</v>
      </c>
      <c r="H439" s="65">
        <v>29012</v>
      </c>
      <c r="I439" s="65">
        <v>25026</v>
      </c>
      <c r="J439" s="65">
        <v>6876</v>
      </c>
      <c r="K439" s="65">
        <v>5044</v>
      </c>
      <c r="L439" s="65">
        <v>0</v>
      </c>
      <c r="M439" s="65">
        <v>351604</v>
      </c>
      <c r="N439" s="65">
        <v>40295</v>
      </c>
      <c r="O439" s="65">
        <v>391899</v>
      </c>
      <c r="Q439" s="9"/>
    </row>
    <row r="440" spans="1:17" ht="14.45" customHeight="1" x14ac:dyDescent="0.25">
      <c r="A440" s="58" t="s">
        <v>86</v>
      </c>
      <c r="B440" s="56" t="s">
        <v>6</v>
      </c>
      <c r="C440" s="65">
        <v>661586</v>
      </c>
      <c r="D440" s="65">
        <v>193756</v>
      </c>
      <c r="E440" s="65">
        <v>31370</v>
      </c>
      <c r="F440" s="65">
        <v>13090</v>
      </c>
      <c r="G440" s="65">
        <v>2700</v>
      </c>
      <c r="H440" s="65">
        <v>29012</v>
      </c>
      <c r="I440" s="65">
        <v>22978</v>
      </c>
      <c r="J440" s="65">
        <v>4012</v>
      </c>
      <c r="K440" s="65">
        <v>5093</v>
      </c>
      <c r="L440" s="65">
        <v>0</v>
      </c>
      <c r="M440" s="65">
        <v>359575</v>
      </c>
      <c r="N440" s="65">
        <v>54029</v>
      </c>
      <c r="O440" s="65">
        <v>413604</v>
      </c>
      <c r="Q440" s="9"/>
    </row>
    <row r="441" spans="1:17" ht="14.45" customHeight="1" x14ac:dyDescent="0.25">
      <c r="A441" s="58" t="s">
        <v>86</v>
      </c>
      <c r="B441" s="63" t="s">
        <v>7</v>
      </c>
      <c r="C441" s="65">
        <v>661586</v>
      </c>
      <c r="D441" s="65">
        <v>193756</v>
      </c>
      <c r="E441" s="65">
        <v>32970</v>
      </c>
      <c r="F441" s="65">
        <v>12525</v>
      </c>
      <c r="G441" s="65">
        <v>2700</v>
      </c>
      <c r="H441" s="65">
        <v>23973</v>
      </c>
      <c r="I441" s="65">
        <v>20890</v>
      </c>
      <c r="J441" s="65">
        <v>4395</v>
      </c>
      <c r="K441" s="65">
        <v>5492</v>
      </c>
      <c r="L441" s="65">
        <v>0</v>
      </c>
      <c r="M441" s="65">
        <v>364885</v>
      </c>
      <c r="N441" s="65">
        <v>64816</v>
      </c>
      <c r="O441" s="65">
        <v>429701</v>
      </c>
      <c r="Q441" s="9"/>
    </row>
    <row r="442" spans="1:17" ht="14.45" customHeight="1" x14ac:dyDescent="0.25">
      <c r="A442" s="58" t="s">
        <v>86</v>
      </c>
      <c r="B442" s="63" t="s">
        <v>8</v>
      </c>
      <c r="C442" s="65">
        <v>661586</v>
      </c>
      <c r="D442" s="65">
        <v>193756</v>
      </c>
      <c r="E442" s="65">
        <v>34306</v>
      </c>
      <c r="F442" s="65">
        <v>12142</v>
      </c>
      <c r="G442" s="65">
        <v>2700</v>
      </c>
      <c r="H442" s="65">
        <v>18462</v>
      </c>
      <c r="I442" s="65">
        <v>20006</v>
      </c>
      <c r="J442" s="65">
        <v>4395</v>
      </c>
      <c r="K442" s="65">
        <v>5410</v>
      </c>
      <c r="L442" s="65">
        <v>0</v>
      </c>
      <c r="M442" s="65">
        <v>370409</v>
      </c>
      <c r="N442" s="65">
        <v>75268</v>
      </c>
      <c r="O442" s="65">
        <v>445677</v>
      </c>
      <c r="Q442" s="9"/>
    </row>
    <row r="443" spans="1:17" ht="14.45" customHeight="1" x14ac:dyDescent="0.25">
      <c r="A443" s="58" t="s">
        <v>86</v>
      </c>
      <c r="B443" s="63" t="s">
        <v>16</v>
      </c>
      <c r="C443" s="65">
        <v>661586</v>
      </c>
      <c r="D443" s="65">
        <v>193756</v>
      </c>
      <c r="E443" s="65">
        <v>35246</v>
      </c>
      <c r="F443" s="65">
        <v>11845</v>
      </c>
      <c r="G443" s="65">
        <v>2700</v>
      </c>
      <c r="H443" s="65">
        <v>17378</v>
      </c>
      <c r="I443" s="65">
        <v>19692</v>
      </c>
      <c r="J443" s="65">
        <v>4421</v>
      </c>
      <c r="K443" s="65">
        <v>5586</v>
      </c>
      <c r="L443" s="65">
        <v>0</v>
      </c>
      <c r="M443" s="65">
        <v>370962</v>
      </c>
      <c r="N443" s="65">
        <v>77289</v>
      </c>
      <c r="O443" s="65">
        <v>448251</v>
      </c>
      <c r="Q443" s="9"/>
    </row>
    <row r="444" spans="1:17" ht="14.45" customHeight="1" x14ac:dyDescent="0.25">
      <c r="A444" s="58" t="s">
        <v>86</v>
      </c>
      <c r="B444" s="63" t="s">
        <v>17</v>
      </c>
      <c r="C444" s="65">
        <v>661586</v>
      </c>
      <c r="D444" s="65">
        <v>193756</v>
      </c>
      <c r="E444" s="65">
        <v>35374</v>
      </c>
      <c r="F444" s="65">
        <v>11352</v>
      </c>
      <c r="G444" s="65">
        <v>2700</v>
      </c>
      <c r="H444" s="65">
        <v>15930</v>
      </c>
      <c r="I444" s="65">
        <v>19200</v>
      </c>
      <c r="J444" s="65">
        <v>4036</v>
      </c>
      <c r="K444" s="65">
        <v>5354</v>
      </c>
      <c r="L444" s="65">
        <v>0</v>
      </c>
      <c r="M444" s="65">
        <v>373885</v>
      </c>
      <c r="N444" s="65">
        <v>78187</v>
      </c>
      <c r="O444" s="65">
        <v>452072</v>
      </c>
      <c r="Q444" s="9"/>
    </row>
    <row r="445" spans="1:17" ht="14.45" customHeight="1" x14ac:dyDescent="0.25">
      <c r="A445" s="58" t="s">
        <v>86</v>
      </c>
      <c r="B445" s="63" t="s">
        <v>9</v>
      </c>
      <c r="C445" s="65">
        <v>661586</v>
      </c>
      <c r="D445" s="65">
        <v>193756</v>
      </c>
      <c r="E445" s="65">
        <v>35374</v>
      </c>
      <c r="F445" s="65">
        <v>11187</v>
      </c>
      <c r="G445" s="65">
        <v>2700</v>
      </c>
      <c r="H445" s="65">
        <v>14877</v>
      </c>
      <c r="I445" s="65">
        <v>18215</v>
      </c>
      <c r="J445" s="65">
        <v>4036</v>
      </c>
      <c r="K445" s="65">
        <v>6052</v>
      </c>
      <c r="L445" s="65">
        <v>0</v>
      </c>
      <c r="M445" s="65">
        <v>375389</v>
      </c>
      <c r="N445" s="65">
        <v>80962</v>
      </c>
      <c r="O445" s="65">
        <v>456351</v>
      </c>
      <c r="Q445" s="9"/>
    </row>
    <row r="446" spans="1:17" ht="14.45" customHeight="1" x14ac:dyDescent="0.25">
      <c r="A446" s="58" t="s">
        <v>86</v>
      </c>
      <c r="B446" s="63" t="s">
        <v>10</v>
      </c>
      <c r="C446" s="65">
        <v>657673.08738299471</v>
      </c>
      <c r="D446" s="65">
        <v>206774.77574388747</v>
      </c>
      <c r="E446" s="65">
        <v>54826.87763227988</v>
      </c>
      <c r="F446" s="65">
        <v>13382.391961014535</v>
      </c>
      <c r="G446" s="65">
        <v>4417.8058092256178</v>
      </c>
      <c r="H446" s="65">
        <v>7606.6122598741076</v>
      </c>
      <c r="I446" s="65">
        <v>26681.418813802549</v>
      </c>
      <c r="J446" s="65">
        <v>3518.3694242414358</v>
      </c>
      <c r="K446" s="65">
        <v>5935.6624566495984</v>
      </c>
      <c r="L446" s="65">
        <v>0</v>
      </c>
      <c r="M446" s="65">
        <v>334529.1732820195</v>
      </c>
      <c r="N446" s="65">
        <v>151873.37633040888</v>
      </c>
      <c r="O446" s="65">
        <v>486402.54961242841</v>
      </c>
      <c r="Q446" s="9"/>
    </row>
    <row r="447" spans="1:17" ht="14.45" customHeight="1" x14ac:dyDescent="0.25">
      <c r="A447" s="58" t="s">
        <v>86</v>
      </c>
      <c r="B447" s="63" t="s">
        <v>11</v>
      </c>
      <c r="C447" s="65">
        <v>657673.08738299471</v>
      </c>
      <c r="D447" s="65">
        <v>206774.77574388747</v>
      </c>
      <c r="E447" s="65">
        <v>56190.953477816554</v>
      </c>
      <c r="F447" s="65">
        <v>13458.719431851538</v>
      </c>
      <c r="G447" s="65">
        <v>4417.8058092256178</v>
      </c>
      <c r="H447" s="65">
        <v>7091.044796321059</v>
      </c>
      <c r="I447" s="65">
        <v>25800.209324005522</v>
      </c>
      <c r="J447" s="65">
        <v>3353.7545117032496</v>
      </c>
      <c r="K447" s="65">
        <v>5654.7702700499003</v>
      </c>
      <c r="L447" s="65">
        <v>0</v>
      </c>
      <c r="M447" s="65">
        <v>334931.05401813379</v>
      </c>
      <c r="N447" s="65">
        <v>155045.26476359763</v>
      </c>
      <c r="O447" s="65">
        <v>489976.31878173142</v>
      </c>
      <c r="Q447" s="9"/>
    </row>
    <row r="448" spans="1:17" ht="14.45" customHeight="1" x14ac:dyDescent="0.25">
      <c r="A448" s="58" t="s">
        <v>86</v>
      </c>
      <c r="B448" s="63" t="s">
        <v>12</v>
      </c>
      <c r="C448" s="65">
        <v>661980.21278388402</v>
      </c>
      <c r="D448" s="65">
        <v>173679.70045280107</v>
      </c>
      <c r="E448" s="65">
        <v>31769.438958829349</v>
      </c>
      <c r="F448" s="65">
        <v>10519.379504908517</v>
      </c>
      <c r="G448" s="65">
        <v>1515.4012100061968</v>
      </c>
      <c r="H448" s="65">
        <v>13175.967667938641</v>
      </c>
      <c r="I448" s="65">
        <v>18784.173317352121</v>
      </c>
      <c r="J448" s="65">
        <v>2838.1705614080865</v>
      </c>
      <c r="K448" s="65">
        <v>5974.6908532011348</v>
      </c>
      <c r="L448" s="65">
        <v>0</v>
      </c>
      <c r="M448" s="65">
        <v>403723.2902574389</v>
      </c>
      <c r="N448" s="65">
        <v>97355.904050204932</v>
      </c>
      <c r="O448" s="65">
        <v>501079.1943076438</v>
      </c>
      <c r="Q448" s="9"/>
    </row>
    <row r="449" spans="1:17" ht="14.45" customHeight="1" x14ac:dyDescent="0.25">
      <c r="A449" s="58" t="s">
        <v>86</v>
      </c>
      <c r="B449" s="63" t="s">
        <v>13</v>
      </c>
      <c r="C449" s="65">
        <v>661980.21278388402</v>
      </c>
      <c r="D449" s="65">
        <v>173679.70045280107</v>
      </c>
      <c r="E449" s="65">
        <v>32809.196218322948</v>
      </c>
      <c r="F449" s="65">
        <v>10571.697449528718</v>
      </c>
      <c r="G449" s="65">
        <v>1213.4880467042822</v>
      </c>
      <c r="H449" s="65">
        <v>11202.013192655164</v>
      </c>
      <c r="I449" s="65">
        <v>17144.518375678115</v>
      </c>
      <c r="J449" s="65">
        <v>3237.320328212822</v>
      </c>
      <c r="K449" s="65">
        <v>6072.6101535066264</v>
      </c>
      <c r="L449" s="65">
        <v>0</v>
      </c>
      <c r="M449" s="65">
        <v>406049.66856647423</v>
      </c>
      <c r="N449" s="65">
        <v>100953.92155072134</v>
      </c>
      <c r="O449" s="65">
        <v>507003.59011719556</v>
      </c>
      <c r="Q449" s="9"/>
    </row>
    <row r="450" spans="1:17" ht="14.45" customHeight="1" x14ac:dyDescent="0.25">
      <c r="A450" s="58" t="s">
        <v>86</v>
      </c>
      <c r="B450" s="63" t="s">
        <v>18</v>
      </c>
      <c r="C450" s="65">
        <v>661980.21278388402</v>
      </c>
      <c r="D450" s="65">
        <v>173679.70045280107</v>
      </c>
      <c r="E450" s="65">
        <v>35032.897603361489</v>
      </c>
      <c r="F450" s="65">
        <v>9621.6974495287177</v>
      </c>
      <c r="G450" s="65">
        <v>961.46771142493719</v>
      </c>
      <c r="H450" s="65">
        <v>13787.013192655164</v>
      </c>
      <c r="I450" s="65">
        <v>16398.528543317785</v>
      </c>
      <c r="J450" s="65">
        <v>4999.2157219268774</v>
      </c>
      <c r="K450" s="65">
        <v>8760.3041186958471</v>
      </c>
      <c r="L450" s="65">
        <v>0</v>
      </c>
      <c r="M450" s="65">
        <v>398739.38799017214</v>
      </c>
      <c r="N450" s="65">
        <v>106000.90927671417</v>
      </c>
      <c r="O450" s="65">
        <v>504740.29726688628</v>
      </c>
      <c r="Q450" s="9"/>
    </row>
    <row r="451" spans="1:17" ht="14.45" customHeight="1" x14ac:dyDescent="0.25">
      <c r="A451" s="58" t="s">
        <v>86</v>
      </c>
      <c r="B451" s="64" t="s">
        <v>19</v>
      </c>
      <c r="C451" s="65">
        <v>661980.21278388402</v>
      </c>
      <c r="D451" s="65">
        <v>173679.70045280107</v>
      </c>
      <c r="E451" s="65">
        <v>34257.033171890456</v>
      </c>
      <c r="F451" s="65">
        <v>9793.6885647347881</v>
      </c>
      <c r="G451" s="65">
        <v>659.30502919017647</v>
      </c>
      <c r="H451" s="65">
        <v>21592.100029353249</v>
      </c>
      <c r="I451" s="65">
        <v>15413.595686159399</v>
      </c>
      <c r="J451" s="65">
        <v>4986.3025586249632</v>
      </c>
      <c r="K451" s="65">
        <v>9097.7434335692469</v>
      </c>
      <c r="L451" s="65">
        <v>0</v>
      </c>
      <c r="M451" s="65">
        <v>392500.74385756068</v>
      </c>
      <c r="N451" s="65">
        <v>93807.852285204877</v>
      </c>
      <c r="O451" s="65">
        <v>486308.59614276548</v>
      </c>
      <c r="Q451" s="9"/>
    </row>
    <row r="452" spans="1:17" ht="14.45" customHeight="1" x14ac:dyDescent="0.25">
      <c r="A452" s="58" t="s">
        <v>86</v>
      </c>
      <c r="B452" s="58" t="s">
        <v>40</v>
      </c>
      <c r="C452" s="65">
        <v>661980.21278388402</v>
      </c>
      <c r="D452" s="65">
        <v>173679.70045280107</v>
      </c>
      <c r="E452" s="65">
        <v>36047.160497048368</v>
      </c>
      <c r="F452" s="65">
        <v>9933.6519248121949</v>
      </c>
      <c r="G452" s="65">
        <v>621.08537175347624</v>
      </c>
      <c r="H452" s="65">
        <v>21945.36713577509</v>
      </c>
      <c r="I452" s="65">
        <v>16218.019337812422</v>
      </c>
      <c r="J452" s="65">
        <v>5192.2591402759208</v>
      </c>
      <c r="K452" s="65">
        <v>8422.2248839459462</v>
      </c>
      <c r="L452" s="65">
        <v>0</v>
      </c>
      <c r="M452" s="65">
        <v>389920.7440396595</v>
      </c>
      <c r="N452" s="65">
        <v>96302.506031005731</v>
      </c>
      <c r="O452" s="65">
        <v>486223.25007066526</v>
      </c>
      <c r="Q452" s="9"/>
    </row>
    <row r="453" spans="1:17" ht="14.45" customHeight="1" x14ac:dyDescent="0.25">
      <c r="A453" s="58" t="s">
        <v>86</v>
      </c>
      <c r="B453" s="58" t="s">
        <v>42</v>
      </c>
      <c r="C453" s="65">
        <v>661980.21278388402</v>
      </c>
      <c r="D453" s="65">
        <v>173679.70045280107</v>
      </c>
      <c r="E453" s="65">
        <v>37378.009906721898</v>
      </c>
      <c r="F453" s="65">
        <v>9948.2668373503802</v>
      </c>
      <c r="G453" s="65">
        <v>622.49757292108325</v>
      </c>
      <c r="H453" s="65">
        <v>19802.683615450682</v>
      </c>
      <c r="I453" s="65">
        <v>16989.318229999022</v>
      </c>
      <c r="J453" s="65">
        <v>5243.9378064424945</v>
      </c>
      <c r="K453" s="65">
        <v>10637.234045965015</v>
      </c>
      <c r="L453" s="65">
        <v>0</v>
      </c>
      <c r="M453" s="65">
        <v>387678.56431623234</v>
      </c>
      <c r="N453" s="65">
        <v>94964.239756259311</v>
      </c>
      <c r="O453" s="65">
        <v>482642.80407249165</v>
      </c>
      <c r="Q453" s="9"/>
    </row>
    <row r="454" spans="1:17" ht="14.45" customHeight="1" x14ac:dyDescent="0.25">
      <c r="A454" s="58" t="s">
        <v>86</v>
      </c>
      <c r="B454" s="58" t="s">
        <v>43</v>
      </c>
      <c r="C454" s="65">
        <v>661980.21278388402</v>
      </c>
      <c r="D454" s="65">
        <v>175273.74420515331</v>
      </c>
      <c r="E454" s="65">
        <v>35840.617396179361</v>
      </c>
      <c r="F454" s="65">
        <v>9675.9506289250621</v>
      </c>
      <c r="G454" s="65">
        <v>684.00218338401135</v>
      </c>
      <c r="H454" s="65">
        <v>9866.2311974622335</v>
      </c>
      <c r="I454" s="65">
        <v>17291.038616757949</v>
      </c>
      <c r="J454" s="65">
        <v>6008.8919209447849</v>
      </c>
      <c r="K454" s="65">
        <v>12663.401325479335</v>
      </c>
      <c r="L454" s="65">
        <v>0</v>
      </c>
      <c r="M454" s="65">
        <v>407643.9679780209</v>
      </c>
      <c r="N454" s="65">
        <v>80701.409458866226</v>
      </c>
      <c r="O454" s="65">
        <v>488345.37743688712</v>
      </c>
      <c r="Q454" s="9"/>
    </row>
    <row r="455" spans="1:17" ht="14.45" customHeight="1" x14ac:dyDescent="0.25">
      <c r="A455" s="58" t="s">
        <v>86</v>
      </c>
      <c r="B455" s="58" t="s">
        <v>44</v>
      </c>
      <c r="C455" s="65">
        <v>661980.21278388402</v>
      </c>
      <c r="D455" s="65">
        <v>175273.74420515331</v>
      </c>
      <c r="E455" s="65">
        <v>34358.145745918075</v>
      </c>
      <c r="F455" s="65">
        <v>9684.0660157873244</v>
      </c>
      <c r="G455" s="65">
        <v>519.96163012846</v>
      </c>
      <c r="H455" s="65">
        <v>9004.389849060899</v>
      </c>
      <c r="I455" s="65">
        <v>18621.277717170218</v>
      </c>
      <c r="J455" s="65">
        <v>5518.4360148432952</v>
      </c>
      <c r="K455" s="65">
        <v>10780.15955683315</v>
      </c>
      <c r="L455" s="65">
        <v>0</v>
      </c>
      <c r="M455" s="65">
        <v>398220.0320489892</v>
      </c>
      <c r="N455" s="65">
        <v>85682.784771910374</v>
      </c>
      <c r="O455" s="65">
        <v>483902.81682089961</v>
      </c>
      <c r="Q455" s="9"/>
    </row>
    <row r="456" spans="1:17" ht="14.45" customHeight="1" x14ac:dyDescent="0.25">
      <c r="A456" s="58" t="s">
        <v>86</v>
      </c>
      <c r="B456" s="58" t="s">
        <v>45</v>
      </c>
      <c r="C456" s="65">
        <v>661980.21278388402</v>
      </c>
      <c r="D456" s="65">
        <v>175273.74420515331</v>
      </c>
      <c r="E456" s="65">
        <v>37046.032594472599</v>
      </c>
      <c r="F456" s="65">
        <v>10324.873286057165</v>
      </c>
      <c r="G456" s="65">
        <v>565.37369633531512</v>
      </c>
      <c r="H456" s="65">
        <v>9393.1355349087171</v>
      </c>
      <c r="I456" s="65">
        <v>18570.702438254502</v>
      </c>
      <c r="J456" s="65">
        <v>5841.7316429655912</v>
      </c>
      <c r="K456" s="65">
        <v>10704.385573582183</v>
      </c>
      <c r="L456" s="65">
        <v>0</v>
      </c>
      <c r="M456" s="65">
        <v>394260.23381215456</v>
      </c>
      <c r="N456" s="65">
        <v>93152.829377902177</v>
      </c>
      <c r="O456" s="65">
        <v>487413.06319005677</v>
      </c>
      <c r="Q456" s="9"/>
    </row>
    <row r="457" spans="1:17" ht="14.45" customHeight="1" x14ac:dyDescent="0.25">
      <c r="A457" s="58" t="s">
        <v>86</v>
      </c>
      <c r="B457" s="58" t="s">
        <v>39</v>
      </c>
      <c r="C457" s="65">
        <v>661980.21278388402</v>
      </c>
      <c r="D457" s="65">
        <v>175273.74420515331</v>
      </c>
      <c r="E457" s="65">
        <v>36163.60069845424</v>
      </c>
      <c r="F457" s="65">
        <v>9910.2450041567499</v>
      </c>
      <c r="G457" s="65">
        <v>471.09560858640111</v>
      </c>
      <c r="H457" s="65">
        <v>8036.384428639104</v>
      </c>
      <c r="I457" s="65">
        <v>18382.04410736727</v>
      </c>
      <c r="J457" s="65">
        <v>5951.5917831937168</v>
      </c>
      <c r="K457" s="65">
        <v>10203.668934105908</v>
      </c>
      <c r="L457" s="65">
        <v>0</v>
      </c>
      <c r="M457" s="65">
        <v>397587.83801422722</v>
      </c>
      <c r="N457" s="65">
        <v>96745.374967016513</v>
      </c>
      <c r="O457" s="65">
        <v>494333.21298124373</v>
      </c>
      <c r="Q457" s="9"/>
    </row>
    <row r="458" spans="1:17" ht="14.45" customHeight="1" x14ac:dyDescent="0.25">
      <c r="A458" s="58" t="s">
        <v>86</v>
      </c>
      <c r="B458" s="58" t="s">
        <v>84</v>
      </c>
      <c r="C458" s="65">
        <v>661980.21278388402</v>
      </c>
      <c r="D458" s="65">
        <v>175273.74420515331</v>
      </c>
      <c r="E458" s="65">
        <v>37230.047943561971</v>
      </c>
      <c r="F458" s="65">
        <v>9572.6547097978964</v>
      </c>
      <c r="G458" s="65">
        <v>460.58386485899354</v>
      </c>
      <c r="H458" s="65">
        <v>7511.0869361042487</v>
      </c>
      <c r="I458" s="65">
        <v>17668.019125564068</v>
      </c>
      <c r="J458" s="65">
        <v>5833.696900339306</v>
      </c>
      <c r="K458" s="65">
        <v>10758.619316411543</v>
      </c>
      <c r="L458" s="65">
        <v>0</v>
      </c>
      <c r="M458" s="65">
        <v>397671.75978209265</v>
      </c>
      <c r="N458" s="65">
        <v>89248.442140626488</v>
      </c>
      <c r="O458" s="65">
        <v>486920.20192271908</v>
      </c>
      <c r="Q458" s="9"/>
    </row>
    <row r="459" spans="1:17" ht="14.45" customHeight="1" x14ac:dyDescent="0.25">
      <c r="A459" s="58" t="s">
        <v>86</v>
      </c>
      <c r="B459" s="58" t="s">
        <v>46</v>
      </c>
      <c r="C459" s="65">
        <v>661980.21278388402</v>
      </c>
      <c r="D459" s="65">
        <v>175273.74420515331</v>
      </c>
      <c r="E459" s="65">
        <v>34878.205842346069</v>
      </c>
      <c r="F459" s="65">
        <v>9636.880252471421</v>
      </c>
      <c r="G459" s="65">
        <v>430.93180593609304</v>
      </c>
      <c r="H459" s="65">
        <v>7060.7669234146215</v>
      </c>
      <c r="I459" s="65">
        <v>17909.689662648183</v>
      </c>
      <c r="J459" s="65">
        <v>5792.3052022955453</v>
      </c>
      <c r="K459" s="65">
        <v>10250.41853964105</v>
      </c>
      <c r="L459" s="65">
        <v>0</v>
      </c>
      <c r="M459" s="65">
        <v>400747.27034997765</v>
      </c>
      <c r="N459" s="65">
        <v>84952.690520794684</v>
      </c>
      <c r="O459" s="65">
        <v>485699.96087077237</v>
      </c>
      <c r="Q459" s="9"/>
    </row>
    <row r="460" spans="1:17" ht="14.45" customHeight="1" x14ac:dyDescent="0.25">
      <c r="A460" s="58" t="s">
        <v>86</v>
      </c>
      <c r="B460" s="58" t="s">
        <v>47</v>
      </c>
      <c r="C460" s="65">
        <v>661980.21278388402</v>
      </c>
      <c r="D460" s="65">
        <v>175273.74420515331</v>
      </c>
      <c r="E460" s="65">
        <v>41182.021142419049</v>
      </c>
      <c r="F460" s="65">
        <v>8297.7486890976579</v>
      </c>
      <c r="G460" s="65">
        <v>312.09804964860899</v>
      </c>
      <c r="H460" s="65">
        <v>6239.3415246521781</v>
      </c>
      <c r="I460" s="65">
        <v>16782.491971842737</v>
      </c>
      <c r="J460" s="65">
        <v>5691.3953904059381</v>
      </c>
      <c r="K460" s="65">
        <v>11015.290453746074</v>
      </c>
      <c r="L460" s="65">
        <v>0</v>
      </c>
      <c r="M460" s="65">
        <v>397186.08135691838</v>
      </c>
      <c r="N460" s="65">
        <v>94623.794069178664</v>
      </c>
      <c r="O460" s="65">
        <v>491809.87542609707</v>
      </c>
      <c r="Q460" s="9"/>
    </row>
    <row r="461" spans="1:17" ht="14.45" customHeight="1" x14ac:dyDescent="0.25">
      <c r="A461" s="58" t="s">
        <v>86</v>
      </c>
      <c r="B461" s="58" t="s">
        <v>48</v>
      </c>
      <c r="C461" s="65">
        <v>661980.21278388402</v>
      </c>
      <c r="D461" s="65">
        <v>175273.74420515331</v>
      </c>
      <c r="E461" s="65">
        <v>40302.338603151911</v>
      </c>
      <c r="F461" s="65">
        <v>8493.1744284662709</v>
      </c>
      <c r="G461" s="65">
        <v>337.21582603744122</v>
      </c>
      <c r="H461" s="65">
        <v>6084.7754843199309</v>
      </c>
      <c r="I461" s="65">
        <v>16469.336571567928</v>
      </c>
      <c r="J461" s="65">
        <v>5679.8314181431169</v>
      </c>
      <c r="K461" s="65">
        <v>10989.506262623039</v>
      </c>
      <c r="L461" s="65">
        <v>0</v>
      </c>
      <c r="M461" s="65">
        <v>398350.28998442099</v>
      </c>
      <c r="N461" s="65">
        <v>109172.47785468848</v>
      </c>
      <c r="O461" s="65">
        <v>507522.76783910947</v>
      </c>
      <c r="Q461" s="9"/>
    </row>
    <row r="462" spans="1:17" ht="14.45" customHeight="1" x14ac:dyDescent="0.25">
      <c r="A462" s="58" t="s">
        <v>86</v>
      </c>
      <c r="B462" s="58" t="s">
        <v>49</v>
      </c>
      <c r="C462" s="65">
        <v>661980.21278388402</v>
      </c>
      <c r="D462" s="65">
        <v>175273.74420515331</v>
      </c>
      <c r="E462" s="65">
        <v>40495.945129037871</v>
      </c>
      <c r="F462" s="65">
        <v>8133.6528248216127</v>
      </c>
      <c r="G462" s="65">
        <v>308.79006801693743</v>
      </c>
      <c r="H462" s="65">
        <v>5619.5905847356526</v>
      </c>
      <c r="I462" s="65">
        <v>15577.626952473027</v>
      </c>
      <c r="J462" s="65">
        <v>5456.2059846186412</v>
      </c>
      <c r="K462" s="65">
        <v>10470.063968335839</v>
      </c>
      <c r="L462" s="65">
        <v>0</v>
      </c>
      <c r="M462" s="65">
        <v>400644.59306669107</v>
      </c>
      <c r="N462" s="65">
        <v>116952.74687330337</v>
      </c>
      <c r="O462" s="65">
        <v>517597.33993999439</v>
      </c>
      <c r="Q462" s="9"/>
    </row>
    <row r="463" spans="1:17" ht="14.45" customHeight="1" x14ac:dyDescent="0.25">
      <c r="A463" s="58" t="s">
        <v>86</v>
      </c>
      <c r="B463" s="58" t="s">
        <v>67</v>
      </c>
      <c r="C463" s="65">
        <v>661980.21278388402</v>
      </c>
      <c r="D463" s="65">
        <v>175273.74420515331</v>
      </c>
      <c r="E463" s="65">
        <v>42267.546393895187</v>
      </c>
      <c r="F463" s="65">
        <v>6807.3141282936413</v>
      </c>
      <c r="G463" s="65">
        <v>263.852515230525</v>
      </c>
      <c r="H463" s="65">
        <v>5185.5239179581013</v>
      </c>
      <c r="I463" s="65">
        <v>12231.016376435737</v>
      </c>
      <c r="J463" s="65">
        <v>5141.9436248633283</v>
      </c>
      <c r="K463" s="65">
        <v>8841.0001494595926</v>
      </c>
      <c r="L463" s="65">
        <v>0</v>
      </c>
      <c r="M463" s="65">
        <v>405968.27147259453</v>
      </c>
      <c r="N463" s="65">
        <v>132207.56911188335</v>
      </c>
      <c r="O463" s="65">
        <v>538175.84058447788</v>
      </c>
      <c r="Q463" s="9"/>
    </row>
    <row r="464" spans="1:17" ht="14.45" customHeight="1" x14ac:dyDescent="0.25">
      <c r="A464" s="58" t="s">
        <v>86</v>
      </c>
      <c r="B464" s="58" t="s">
        <v>50</v>
      </c>
      <c r="C464" s="65">
        <v>661980.21278388402</v>
      </c>
      <c r="D464" s="65">
        <v>175273.74420515331</v>
      </c>
      <c r="E464" s="65">
        <v>43250.405156526715</v>
      </c>
      <c r="F464" s="65">
        <v>6522.6254996356747</v>
      </c>
      <c r="G464" s="65">
        <v>238.22643536601041</v>
      </c>
      <c r="H464" s="65">
        <v>5055.2453379789285</v>
      </c>
      <c r="I464" s="65">
        <v>11833.731274216896</v>
      </c>
      <c r="J464" s="65">
        <v>5481.0018318725097</v>
      </c>
      <c r="K464" s="65">
        <v>9079.1242439340876</v>
      </c>
      <c r="L464" s="65">
        <v>0</v>
      </c>
      <c r="M464" s="65">
        <v>405246.10879919981</v>
      </c>
      <c r="N464" s="65">
        <v>137468.77495212221</v>
      </c>
      <c r="O464" s="65">
        <v>542714.88375132205</v>
      </c>
      <c r="Q464" s="9"/>
    </row>
    <row r="465" spans="1:17" ht="14.45" customHeight="1" x14ac:dyDescent="0.25">
      <c r="A465" s="58" t="s">
        <v>86</v>
      </c>
      <c r="B465" s="58" t="s">
        <v>51</v>
      </c>
      <c r="C465" s="65">
        <v>661980.21278388402</v>
      </c>
      <c r="D465" s="65">
        <v>175273.74420515331</v>
      </c>
      <c r="E465" s="65">
        <v>43514.268569162057</v>
      </c>
      <c r="F465" s="65">
        <v>6544.2936727825427</v>
      </c>
      <c r="G465" s="65">
        <v>234.41897909691721</v>
      </c>
      <c r="H465" s="65">
        <v>5151.0234765177738</v>
      </c>
      <c r="I465" s="65">
        <v>12049.165878733274</v>
      </c>
      <c r="J465" s="65">
        <v>5472.2672603781812</v>
      </c>
      <c r="K465" s="65">
        <v>8883.3524936684335</v>
      </c>
      <c r="L465" s="65">
        <v>0</v>
      </c>
      <c r="M465" s="65">
        <v>404857.67824839149</v>
      </c>
      <c r="N465" s="65">
        <v>136323.74650627215</v>
      </c>
      <c r="O465" s="65">
        <v>541181.4247546636</v>
      </c>
      <c r="Q465" s="9"/>
    </row>
    <row r="466" spans="1:17" ht="14.45" customHeight="1" x14ac:dyDescent="0.25">
      <c r="A466" s="58" t="s">
        <v>86</v>
      </c>
      <c r="B466" s="58" t="s">
        <v>52</v>
      </c>
      <c r="C466" s="65">
        <v>661980.21278388402</v>
      </c>
      <c r="D466" s="65">
        <v>175273.74420515331</v>
      </c>
      <c r="E466" s="65">
        <v>43780.428745064251</v>
      </c>
      <c r="F466" s="65">
        <v>6486.2913342944748</v>
      </c>
      <c r="G466" s="65">
        <v>215.0146070809152</v>
      </c>
      <c r="H466" s="65">
        <v>5458.4551658964356</v>
      </c>
      <c r="I466" s="65">
        <v>10898.685640594369</v>
      </c>
      <c r="J466" s="65">
        <v>4850.235931031315</v>
      </c>
      <c r="K466" s="65">
        <v>7994.9156620781869</v>
      </c>
      <c r="L466" s="65">
        <v>0</v>
      </c>
      <c r="M466" s="65">
        <v>407022.4414926907</v>
      </c>
      <c r="N466" s="65">
        <v>147849.90802546841</v>
      </c>
      <c r="O466" s="65">
        <v>554872.34951815917</v>
      </c>
      <c r="Q466" s="9"/>
    </row>
    <row r="467" spans="1:17" ht="14.45" customHeight="1" x14ac:dyDescent="0.25">
      <c r="A467" s="58" t="s">
        <v>86</v>
      </c>
      <c r="B467" s="58" t="s">
        <v>53</v>
      </c>
      <c r="C467" s="65">
        <v>661980.21278388402</v>
      </c>
      <c r="D467" s="65">
        <v>175273.74420515331</v>
      </c>
      <c r="E467" s="65">
        <v>46877.213782184583</v>
      </c>
      <c r="F467" s="65">
        <v>5821.1596305456551</v>
      </c>
      <c r="G467" s="65">
        <v>172.85763389555657</v>
      </c>
      <c r="H467" s="65">
        <v>4403.4049745352504</v>
      </c>
      <c r="I467" s="65">
        <v>9577.5989536085381</v>
      </c>
      <c r="J467" s="65">
        <v>4727.449437729716</v>
      </c>
      <c r="K467" s="65">
        <v>9541.4832129567349</v>
      </c>
      <c r="L467" s="65">
        <v>0</v>
      </c>
      <c r="M467" s="65">
        <v>405585.30095327459</v>
      </c>
      <c r="N467" s="65">
        <v>158305.71540886073</v>
      </c>
      <c r="O467" s="65">
        <v>563891.0163621353</v>
      </c>
      <c r="Q467" s="9"/>
    </row>
    <row r="468" spans="1:17" ht="14.45" customHeight="1" x14ac:dyDescent="0.25">
      <c r="A468" s="58" t="s">
        <v>86</v>
      </c>
      <c r="B468" s="58" t="s">
        <v>54</v>
      </c>
      <c r="C468" s="65">
        <v>661980.21278388402</v>
      </c>
      <c r="D468" s="65">
        <v>175273.74420515331</v>
      </c>
      <c r="E468" s="65">
        <v>47588.559510894309</v>
      </c>
      <c r="F468" s="65">
        <v>5194.2063551799474</v>
      </c>
      <c r="G468" s="65">
        <v>164.07600356934603</v>
      </c>
      <c r="H468" s="65">
        <v>3671.7723008063404</v>
      </c>
      <c r="I468" s="65">
        <v>9914.0199571167341</v>
      </c>
      <c r="J468" s="65">
        <v>4520.0299664025397</v>
      </c>
      <c r="K468" s="65">
        <v>9538.1510464917083</v>
      </c>
      <c r="L468" s="65">
        <v>0</v>
      </c>
      <c r="M468" s="65">
        <v>406115.65343826974</v>
      </c>
      <c r="N468" s="65">
        <v>157032.40888971047</v>
      </c>
      <c r="O468" s="65">
        <v>563148.06232798018</v>
      </c>
      <c r="Q468" s="9"/>
    </row>
    <row r="469" spans="1:17" ht="14.45" customHeight="1" x14ac:dyDescent="0.25">
      <c r="A469" s="58" t="s">
        <v>86</v>
      </c>
      <c r="B469" s="58" t="s">
        <v>55</v>
      </c>
      <c r="C469" s="65">
        <v>661980.21278388402</v>
      </c>
      <c r="D469" s="65">
        <v>175273.74420515331</v>
      </c>
      <c r="E469" s="65">
        <v>50783.376831921094</v>
      </c>
      <c r="F469" s="65">
        <v>5068.8125090674021</v>
      </c>
      <c r="G469" s="65">
        <v>122.03318052184136</v>
      </c>
      <c r="H469" s="65">
        <v>3130.7030251220799</v>
      </c>
      <c r="I469" s="65">
        <v>9122.9265059363152</v>
      </c>
      <c r="J469" s="65">
        <v>3821.0263597977278</v>
      </c>
      <c r="K469" s="65">
        <v>10426.058327485413</v>
      </c>
      <c r="L469" s="65">
        <v>0</v>
      </c>
      <c r="M469" s="65">
        <v>404231.53183887876</v>
      </c>
      <c r="N469" s="65">
        <v>151046.0832540674</v>
      </c>
      <c r="O469" s="65">
        <v>555277.6150929461</v>
      </c>
      <c r="Q469" s="9"/>
    </row>
    <row r="470" spans="1:17" ht="14.45" customHeight="1" x14ac:dyDescent="0.25">
      <c r="A470" s="58" t="s">
        <v>86</v>
      </c>
      <c r="B470" s="58" t="s">
        <v>56</v>
      </c>
      <c r="C470" s="65">
        <v>661980.21278388402</v>
      </c>
      <c r="D470" s="65">
        <v>175273.74420515331</v>
      </c>
      <c r="E470" s="65">
        <v>50724.20509014219</v>
      </c>
      <c r="F470" s="65">
        <v>4765.3542173622345</v>
      </c>
      <c r="G470" s="65">
        <v>88.259142309481831</v>
      </c>
      <c r="H470" s="65">
        <v>2871.4023656827558</v>
      </c>
      <c r="I470" s="65">
        <v>8472.6090079221776</v>
      </c>
      <c r="J470" s="65">
        <v>3836.1945518450534</v>
      </c>
      <c r="K470" s="65">
        <v>11454.786056751844</v>
      </c>
      <c r="L470" s="65">
        <v>0</v>
      </c>
      <c r="M470" s="65">
        <v>404493.65814671491</v>
      </c>
      <c r="N470" s="65">
        <v>145064.02907243345</v>
      </c>
      <c r="O470" s="65">
        <v>549557.68721914827</v>
      </c>
      <c r="Q470" s="9"/>
    </row>
    <row r="471" spans="1:17" ht="14.45" customHeight="1" x14ac:dyDescent="0.25">
      <c r="A471" s="58" t="s">
        <v>86</v>
      </c>
      <c r="B471" s="58" t="s">
        <v>57</v>
      </c>
      <c r="C471" s="65">
        <v>661980.21278388402</v>
      </c>
      <c r="D471" s="65">
        <v>175273.74420515331</v>
      </c>
      <c r="E471" s="65">
        <v>54649.673953795427</v>
      </c>
      <c r="F471" s="65">
        <v>3609.3462596584595</v>
      </c>
      <c r="G471" s="65">
        <v>78.651059236244876</v>
      </c>
      <c r="H471" s="65">
        <v>2302.1862157566948</v>
      </c>
      <c r="I471" s="65">
        <v>6464.2151412459079</v>
      </c>
      <c r="J471" s="65">
        <v>3329.8066596654462</v>
      </c>
      <c r="K471" s="65">
        <v>14113.426609654078</v>
      </c>
      <c r="L471" s="65">
        <v>0</v>
      </c>
      <c r="M471" s="65">
        <v>402159.16267971834</v>
      </c>
      <c r="N471" s="65">
        <v>149121.61553044827</v>
      </c>
      <c r="O471" s="65">
        <v>551280.77821016661</v>
      </c>
      <c r="Q471" s="9"/>
    </row>
    <row r="472" spans="1:17" ht="14.45" customHeight="1" x14ac:dyDescent="0.25">
      <c r="A472" s="58" t="s">
        <v>86</v>
      </c>
      <c r="B472" s="58" t="s">
        <v>58</v>
      </c>
      <c r="C472" s="65">
        <v>661980.21278388402</v>
      </c>
      <c r="D472" s="65">
        <v>175273.74420515331</v>
      </c>
      <c r="E472" s="65">
        <v>57036.153139220623</v>
      </c>
      <c r="F472" s="65">
        <v>3959.7404267310103</v>
      </c>
      <c r="G472" s="65">
        <v>19.264395935265334</v>
      </c>
      <c r="H472" s="65">
        <v>2107.8545282843434</v>
      </c>
      <c r="I472" s="65">
        <v>5667.8574987813663</v>
      </c>
      <c r="J472" s="65">
        <v>4436.8018526232227</v>
      </c>
      <c r="K472" s="65">
        <v>12991.616535660722</v>
      </c>
      <c r="L472" s="65">
        <v>0</v>
      </c>
      <c r="M472" s="65">
        <v>400487.18020149413</v>
      </c>
      <c r="N472" s="65">
        <v>179105.58388353646</v>
      </c>
      <c r="O472" s="65">
        <v>579592.76408503053</v>
      </c>
      <c r="Q472" s="9"/>
    </row>
    <row r="473" spans="1:17" ht="14.45" customHeight="1" x14ac:dyDescent="0.25">
      <c r="A473" s="58" t="s">
        <v>86</v>
      </c>
      <c r="B473" s="58" t="s">
        <v>59</v>
      </c>
      <c r="C473" s="65">
        <v>661980.21278388402</v>
      </c>
      <c r="D473" s="65">
        <v>175273.74420515331</v>
      </c>
      <c r="E473" s="65">
        <v>63751.739883802875</v>
      </c>
      <c r="F473" s="65">
        <v>3451.1327721090856</v>
      </c>
      <c r="G473" s="65">
        <v>14.264395935265336</v>
      </c>
      <c r="H473" s="65">
        <v>1334.3692573369958</v>
      </c>
      <c r="I473" s="65">
        <v>5876.8308876148021</v>
      </c>
      <c r="J473" s="65">
        <v>4041.3317796382994</v>
      </c>
      <c r="K473" s="65">
        <v>11967.351826665446</v>
      </c>
      <c r="L473" s="65">
        <v>0</v>
      </c>
      <c r="M473" s="65">
        <v>396269.44777562784</v>
      </c>
      <c r="N473" s="65">
        <v>183780.06323237284</v>
      </c>
      <c r="O473" s="65">
        <v>580049.5110080007</v>
      </c>
      <c r="Q473" s="9"/>
    </row>
    <row r="474" spans="1:17" ht="14.45" customHeight="1" x14ac:dyDescent="0.25">
      <c r="A474" s="58" t="s">
        <v>86</v>
      </c>
      <c r="B474" s="58" t="s">
        <v>60</v>
      </c>
      <c r="C474" s="65">
        <v>661980.21278388402</v>
      </c>
      <c r="D474" s="65">
        <v>175273.74420515331</v>
      </c>
      <c r="E474" s="65">
        <v>64836.96760544039</v>
      </c>
      <c r="F474" s="65">
        <v>3608.5180966086537</v>
      </c>
      <c r="G474" s="65">
        <v>21.252126845279385</v>
      </c>
      <c r="H474" s="65">
        <v>1187.5948800098802</v>
      </c>
      <c r="I474" s="65">
        <v>6036.8262611800292</v>
      </c>
      <c r="J474" s="65">
        <v>4821.53695954053</v>
      </c>
      <c r="K474" s="65">
        <v>12526.426393753904</v>
      </c>
      <c r="L474" s="65">
        <v>0</v>
      </c>
      <c r="M474" s="65">
        <v>393667.34625535196</v>
      </c>
      <c r="N474" s="65">
        <v>180991.89799652726</v>
      </c>
      <c r="O474" s="65">
        <v>574659.24425187916</v>
      </c>
      <c r="Q474" s="9"/>
    </row>
    <row r="475" spans="1:17" ht="14.45" customHeight="1" x14ac:dyDescent="0.25">
      <c r="A475" s="58" t="s">
        <v>86</v>
      </c>
      <c r="B475" s="58" t="s">
        <v>61</v>
      </c>
      <c r="C475" s="65">
        <v>661980.21278388402</v>
      </c>
      <c r="D475" s="65">
        <v>175273.74420515331</v>
      </c>
      <c r="E475" s="65">
        <v>64706.036560661785</v>
      </c>
      <c r="F475" s="65">
        <v>3622.9059642474313</v>
      </c>
      <c r="G475" s="65">
        <v>24.63850207000376</v>
      </c>
      <c r="H475" s="65">
        <v>1134.6164014722722</v>
      </c>
      <c r="I475" s="65">
        <v>7127.5257926346221</v>
      </c>
      <c r="J475" s="65">
        <v>5207.1881822012483</v>
      </c>
      <c r="K475" s="65">
        <v>10520.276845357537</v>
      </c>
      <c r="L475" s="65">
        <v>0</v>
      </c>
      <c r="M475" s="65">
        <v>394363.28033008572</v>
      </c>
      <c r="N475" s="65">
        <v>177639.4788857736</v>
      </c>
      <c r="O475" s="65">
        <v>572002.75921585935</v>
      </c>
      <c r="Q475" s="9"/>
    </row>
    <row r="476" spans="1:17" ht="14.45" customHeight="1" x14ac:dyDescent="0.25">
      <c r="A476" s="58" t="s">
        <v>86</v>
      </c>
      <c r="B476" s="58" t="s">
        <v>62</v>
      </c>
      <c r="C476" s="65">
        <v>661980.21278388402</v>
      </c>
      <c r="D476" s="65">
        <v>175273.74420515331</v>
      </c>
      <c r="E476" s="65">
        <v>65153.323221062172</v>
      </c>
      <c r="F476" s="65">
        <v>3174.7015096903224</v>
      </c>
      <c r="G476" s="65">
        <v>66.715844937899888</v>
      </c>
      <c r="H476" s="65">
        <v>857.54941323757805</v>
      </c>
      <c r="I476" s="65">
        <v>6290.6722149327707</v>
      </c>
      <c r="J476" s="65">
        <v>5396.3124960558835</v>
      </c>
      <c r="K476" s="65">
        <v>10467.233945768137</v>
      </c>
      <c r="L476" s="65">
        <v>310.25107612012266</v>
      </c>
      <c r="M476" s="65">
        <v>394989.70885692572</v>
      </c>
      <c r="N476" s="65">
        <v>184110.24941200105</v>
      </c>
      <c r="O476" s="65">
        <v>579099.95826892683</v>
      </c>
      <c r="Q476" s="9"/>
    </row>
    <row r="477" spans="1:17" ht="14.45" customHeight="1" x14ac:dyDescent="0.25">
      <c r="A477" s="58" t="s">
        <v>86</v>
      </c>
      <c r="B477" s="58" t="s">
        <v>63</v>
      </c>
      <c r="C477" s="65">
        <v>661980.21278388402</v>
      </c>
      <c r="D477" s="65">
        <v>175273.74420515331</v>
      </c>
      <c r="E477" s="65">
        <v>70207.346862495833</v>
      </c>
      <c r="F477" s="65">
        <v>3212.2458391351715</v>
      </c>
      <c r="G477" s="65">
        <v>59.177173503951821</v>
      </c>
      <c r="H477" s="65">
        <v>831.13382285674675</v>
      </c>
      <c r="I477" s="65">
        <v>6649.7358100313504</v>
      </c>
      <c r="J477" s="65">
        <v>5543.9051902502761</v>
      </c>
      <c r="K477" s="65">
        <v>10260.171550587325</v>
      </c>
      <c r="L477" s="65">
        <v>0</v>
      </c>
      <c r="M477" s="65">
        <v>389942.75232987001</v>
      </c>
      <c r="N477" s="65">
        <v>195281.17889977345</v>
      </c>
      <c r="O477" s="65">
        <v>585223.93122964341</v>
      </c>
      <c r="Q477" s="9"/>
    </row>
    <row r="478" spans="1:17" ht="14.45" customHeight="1" x14ac:dyDescent="0.25">
      <c r="A478" s="58" t="s">
        <v>86</v>
      </c>
      <c r="B478" s="58" t="s">
        <v>64</v>
      </c>
      <c r="C478" s="65">
        <v>657321.97939990554</v>
      </c>
      <c r="D478" s="65">
        <v>175273.74420515331</v>
      </c>
      <c r="E478" s="65">
        <v>60441.342362918258</v>
      </c>
      <c r="F478" s="65">
        <v>2899.3385708819123</v>
      </c>
      <c r="G478" s="65">
        <v>55.880410237109515</v>
      </c>
      <c r="H478" s="65">
        <v>716.21941841039325</v>
      </c>
      <c r="I478" s="65">
        <v>5951.5398172311634</v>
      </c>
      <c r="J478" s="65">
        <v>4842.558003004523</v>
      </c>
      <c r="K478" s="65">
        <v>7292.6855464940836</v>
      </c>
      <c r="L478" s="65">
        <v>9829.5433821029601</v>
      </c>
      <c r="M478" s="65">
        <v>390019.12768347177</v>
      </c>
      <c r="N478" s="65">
        <v>197743.80091692723</v>
      </c>
      <c r="O478" s="65">
        <v>587762.92860039906</v>
      </c>
      <c r="Q478" s="9"/>
    </row>
    <row r="479" spans="1:17" ht="14.45" customHeight="1" x14ac:dyDescent="0.25">
      <c r="A479" s="58" t="s">
        <v>86</v>
      </c>
      <c r="B479" s="58" t="s">
        <v>65</v>
      </c>
      <c r="C479" s="65">
        <v>657321.97939990554</v>
      </c>
      <c r="D479" s="65">
        <v>175273.74420515331</v>
      </c>
      <c r="E479" s="65">
        <v>61054.064480760542</v>
      </c>
      <c r="F479" s="65">
        <v>2571.0821434790332</v>
      </c>
      <c r="G479" s="65">
        <v>30.830994762409482</v>
      </c>
      <c r="H479" s="65">
        <v>710.40057250621635</v>
      </c>
      <c r="I479" s="65">
        <v>8545.7333748038654</v>
      </c>
      <c r="J479" s="65">
        <v>5520.1122061013466</v>
      </c>
      <c r="K479" s="65">
        <v>12206.943496664066</v>
      </c>
      <c r="L479" s="65">
        <v>12173.146185441452</v>
      </c>
      <c r="M479" s="65">
        <v>379235.92174023332</v>
      </c>
      <c r="N479" s="65">
        <v>189487.46878178191</v>
      </c>
      <c r="O479" s="65">
        <v>568723.39052201528</v>
      </c>
      <c r="Q479" s="9"/>
    </row>
    <row r="480" spans="1:17" ht="14.45" customHeight="1" x14ac:dyDescent="0.25">
      <c r="A480" s="58" t="s">
        <v>86</v>
      </c>
      <c r="B480" s="58" t="s">
        <v>66</v>
      </c>
      <c r="C480" s="65">
        <v>657321.97939990554</v>
      </c>
      <c r="D480" s="65">
        <v>175273.74420515331</v>
      </c>
      <c r="E480" s="65">
        <v>64138.72756365189</v>
      </c>
      <c r="F480" s="65">
        <v>3337.122144128627</v>
      </c>
      <c r="G480" s="65">
        <v>10.295712541685603</v>
      </c>
      <c r="H480" s="65">
        <v>625.84992055567568</v>
      </c>
      <c r="I480" s="65">
        <v>6227.733258074586</v>
      </c>
      <c r="J480" s="65">
        <v>4717.8665097502035</v>
      </c>
      <c r="K480" s="65">
        <v>11811.880372215242</v>
      </c>
      <c r="L480" s="65">
        <v>11700.196586868085</v>
      </c>
      <c r="M480" s="65">
        <v>379478.56312696624</v>
      </c>
      <c r="N480" s="65">
        <v>157706.89042276656</v>
      </c>
      <c r="O480" s="65">
        <v>537185.4535497328</v>
      </c>
      <c r="Q480" s="9"/>
    </row>
    <row r="481" spans="1:17" ht="14.45" customHeight="1" x14ac:dyDescent="0.25">
      <c r="A481" s="58" t="s">
        <v>86</v>
      </c>
      <c r="B481" s="58" t="s">
        <v>68</v>
      </c>
      <c r="C481" s="65">
        <v>657321.97939990554</v>
      </c>
      <c r="D481" s="65">
        <v>175273.74420515331</v>
      </c>
      <c r="E481" s="65">
        <v>66372.5138169329</v>
      </c>
      <c r="F481" s="65">
        <v>2672.0870717247826</v>
      </c>
      <c r="G481" s="65">
        <v>17.501813125489129</v>
      </c>
      <c r="H481" s="65">
        <v>772.38292955869338</v>
      </c>
      <c r="I481" s="65">
        <v>6636.618397320608</v>
      </c>
      <c r="J481" s="65">
        <v>4835.247106235136</v>
      </c>
      <c r="K481" s="65">
        <v>10325.045333579154</v>
      </c>
      <c r="L481" s="65">
        <v>12419.206586143613</v>
      </c>
      <c r="M481" s="65">
        <v>377997.63214013178</v>
      </c>
      <c r="N481" s="65">
        <v>143999.50770222483</v>
      </c>
      <c r="O481" s="65">
        <v>521997.13984235667</v>
      </c>
      <c r="Q481" s="9"/>
    </row>
    <row r="482" spans="1:17" ht="14.45" customHeight="1" x14ac:dyDescent="0.25">
      <c r="A482" s="58" t="s">
        <v>86</v>
      </c>
      <c r="B482" s="58" t="s">
        <v>69</v>
      </c>
      <c r="C482" s="65">
        <v>657321.97939990554</v>
      </c>
      <c r="D482" s="65">
        <v>175273.74420515331</v>
      </c>
      <c r="E482" s="65">
        <v>65724.115198239218</v>
      </c>
      <c r="F482" s="65">
        <v>2420.8030378887124</v>
      </c>
      <c r="G482" s="65">
        <v>14.908286591804524</v>
      </c>
      <c r="H482" s="65">
        <v>513.67905140266407</v>
      </c>
      <c r="I482" s="65">
        <v>6997.1199257955941</v>
      </c>
      <c r="J482" s="65">
        <v>5104.1249875648955</v>
      </c>
      <c r="K482" s="65">
        <v>11367.275782863708</v>
      </c>
      <c r="L482" s="65">
        <v>12538.394485284996</v>
      </c>
      <c r="M482" s="65">
        <v>377367.81443912059</v>
      </c>
      <c r="N482" s="65">
        <v>131758.38147751102</v>
      </c>
      <c r="O482" s="65">
        <v>509126.19591663161</v>
      </c>
      <c r="Q482" s="9"/>
    </row>
    <row r="483" spans="1:17" ht="14.45" customHeight="1" x14ac:dyDescent="0.25">
      <c r="A483" s="58" t="s">
        <v>86</v>
      </c>
      <c r="B483" s="58" t="s">
        <v>70</v>
      </c>
      <c r="C483" s="65">
        <v>657321.97939990554</v>
      </c>
      <c r="D483" s="65">
        <v>175273.74420515331</v>
      </c>
      <c r="E483" s="65">
        <v>69335.907331266033</v>
      </c>
      <c r="F483" s="65">
        <v>1891.7137841946142</v>
      </c>
      <c r="G483" s="65">
        <v>0</v>
      </c>
      <c r="H483" s="65">
        <v>506.18874471825933</v>
      </c>
      <c r="I483" s="65">
        <v>7843.710899355734</v>
      </c>
      <c r="J483" s="65">
        <v>6229.3553632361682</v>
      </c>
      <c r="K483" s="65">
        <v>10928.356241122936</v>
      </c>
      <c r="L483" s="65">
        <v>12017.472827839549</v>
      </c>
      <c r="M483" s="65">
        <v>373295.53000301891</v>
      </c>
      <c r="N483" s="65">
        <v>132366.94033994887</v>
      </c>
      <c r="O483" s="65">
        <v>505662.47034296778</v>
      </c>
      <c r="Q483" s="9"/>
    </row>
    <row r="484" spans="1:17" ht="14.45" customHeight="1" x14ac:dyDescent="0.25">
      <c r="A484" s="58" t="s">
        <v>86</v>
      </c>
      <c r="B484" s="58" t="s">
        <v>71</v>
      </c>
      <c r="C484" s="65">
        <v>657321.97939990554</v>
      </c>
      <c r="D484" s="65">
        <v>175273.74420515331</v>
      </c>
      <c r="E484" s="65">
        <v>73114.507025178857</v>
      </c>
      <c r="F484" s="65">
        <v>1997.6518625921742</v>
      </c>
      <c r="G484" s="65">
        <v>0.80067784264483655</v>
      </c>
      <c r="H484" s="65">
        <v>465.58599919305669</v>
      </c>
      <c r="I484" s="65">
        <v>7261.0869405876983</v>
      </c>
      <c r="J484" s="65">
        <v>7183.417061535577</v>
      </c>
      <c r="K484" s="65">
        <v>9680.7395628459453</v>
      </c>
      <c r="L484" s="65">
        <v>11943.053407053736</v>
      </c>
      <c r="M484" s="65">
        <v>370401.39265792252</v>
      </c>
      <c r="N484" s="65">
        <v>141186.30047314035</v>
      </c>
      <c r="O484" s="65">
        <v>511587.69313106284</v>
      </c>
      <c r="Q484" s="9"/>
    </row>
    <row r="485" spans="1:17" ht="14.45" customHeight="1" x14ac:dyDescent="0.25">
      <c r="A485" s="58" t="s">
        <v>86</v>
      </c>
      <c r="B485" s="58" t="s">
        <v>72</v>
      </c>
      <c r="C485" s="65">
        <v>657321.97939990554</v>
      </c>
      <c r="D485" s="65">
        <v>175273.74420515331</v>
      </c>
      <c r="E485" s="65">
        <v>72214.939047837543</v>
      </c>
      <c r="F485" s="65">
        <v>1586.6545593440255</v>
      </c>
      <c r="G485" s="65">
        <v>8.800677842644836</v>
      </c>
      <c r="H485" s="65">
        <v>363.17652716391262</v>
      </c>
      <c r="I485" s="65">
        <v>7991.2703301003103</v>
      </c>
      <c r="J485" s="65">
        <v>6118.5242246954531</v>
      </c>
      <c r="K485" s="65">
        <v>10063.042083217861</v>
      </c>
      <c r="L485" s="65">
        <v>11915.029682561166</v>
      </c>
      <c r="M485" s="65">
        <v>371786.79806198925</v>
      </c>
      <c r="N485" s="65">
        <v>126497.03658788776</v>
      </c>
      <c r="O485" s="65">
        <v>498283.83464987704</v>
      </c>
      <c r="Q485" s="9"/>
    </row>
    <row r="486" spans="1:17" ht="14.45" customHeight="1" x14ac:dyDescent="0.25">
      <c r="A486" s="58" t="s">
        <v>86</v>
      </c>
      <c r="B486" s="58" t="s">
        <v>73</v>
      </c>
      <c r="C486" s="65">
        <v>657321.97939990554</v>
      </c>
      <c r="D486" s="65">
        <v>175273.74420515331</v>
      </c>
      <c r="E486" s="65">
        <v>75043.975210679302</v>
      </c>
      <c r="F486" s="65">
        <v>1709.1793671969322</v>
      </c>
      <c r="G486" s="65">
        <v>2.4020335279345097</v>
      </c>
      <c r="H486" s="65">
        <v>303.44383823689401</v>
      </c>
      <c r="I486" s="65">
        <v>8117.5466883974168</v>
      </c>
      <c r="J486" s="65">
        <v>5824.5660171611053</v>
      </c>
      <c r="K486" s="65">
        <v>9689.7178867766343</v>
      </c>
      <c r="L486" s="65">
        <v>11969.029682561166</v>
      </c>
      <c r="M486" s="65">
        <v>369388.37447021483</v>
      </c>
      <c r="N486" s="65">
        <v>133508.33739082102</v>
      </c>
      <c r="O486" s="65">
        <v>502896.71186103584</v>
      </c>
      <c r="Q486" s="9"/>
    </row>
    <row r="487" spans="1:17" ht="14.45" customHeight="1" x14ac:dyDescent="0.25">
      <c r="A487" s="58" t="s">
        <v>86</v>
      </c>
      <c r="B487" s="58" t="s">
        <v>74</v>
      </c>
      <c r="C487" s="65">
        <v>657321.97939990554</v>
      </c>
      <c r="D487" s="65">
        <v>175273.74420515331</v>
      </c>
      <c r="E487" s="65">
        <v>78393.507028559601</v>
      </c>
      <c r="F487" s="65">
        <v>1560.0943998285736</v>
      </c>
      <c r="G487" s="65">
        <v>1.6013556852896731</v>
      </c>
      <c r="H487" s="65">
        <v>275.11996126425828</v>
      </c>
      <c r="I487" s="65">
        <v>8117.6065595880455</v>
      </c>
      <c r="J487" s="65">
        <v>5816.7704064478521</v>
      </c>
      <c r="K487" s="65">
        <v>8630.8496528897067</v>
      </c>
      <c r="L487" s="65">
        <v>12063.509667993258</v>
      </c>
      <c r="M487" s="65">
        <v>367189.17616249563</v>
      </c>
      <c r="N487" s="65">
        <v>138645.709967776</v>
      </c>
      <c r="O487" s="65">
        <v>505834.8861302716</v>
      </c>
      <c r="Q487" s="9"/>
    </row>
    <row r="488" spans="1:17" ht="14.45" customHeight="1" x14ac:dyDescent="0.25">
      <c r="A488" s="58" t="s">
        <v>86</v>
      </c>
      <c r="B488" s="58" t="s">
        <v>75</v>
      </c>
      <c r="C488" s="65">
        <v>657321.97939990554</v>
      </c>
      <c r="D488" s="65">
        <v>175273.74420515331</v>
      </c>
      <c r="E488" s="65">
        <v>80961.486858087708</v>
      </c>
      <c r="F488" s="65">
        <v>1407.6299190870516</v>
      </c>
      <c r="G488" s="65">
        <v>0</v>
      </c>
      <c r="H488" s="65">
        <v>276.45592132762698</v>
      </c>
      <c r="I488" s="65">
        <v>8341.4009335768878</v>
      </c>
      <c r="J488" s="65">
        <v>6439.9294432826064</v>
      </c>
      <c r="K488" s="65">
        <v>9539.7414944632037</v>
      </c>
      <c r="L488" s="65">
        <v>12163.817328167785</v>
      </c>
      <c r="M488" s="65">
        <v>362917.77329675935</v>
      </c>
      <c r="N488" s="65">
        <v>147732.70593808917</v>
      </c>
      <c r="O488" s="65">
        <v>510650.47923484852</v>
      </c>
      <c r="Q488" s="9"/>
    </row>
    <row r="489" spans="1:17" ht="14.45" customHeight="1" x14ac:dyDescent="0.25">
      <c r="A489" s="58" t="s">
        <v>86</v>
      </c>
      <c r="B489" s="58" t="s">
        <v>190</v>
      </c>
      <c r="C489" s="65">
        <v>657321.97939990554</v>
      </c>
      <c r="D489" s="65">
        <v>175273.74420515331</v>
      </c>
      <c r="E489" s="65">
        <v>82466.20062860183</v>
      </c>
      <c r="F489" s="65">
        <v>1335.1813012998823</v>
      </c>
      <c r="G489" s="65">
        <v>0</v>
      </c>
      <c r="H489" s="65">
        <v>288.84697352848627</v>
      </c>
      <c r="I489" s="65">
        <v>8416.4226258123963</v>
      </c>
      <c r="J489" s="65">
        <v>6191.1929911553052</v>
      </c>
      <c r="K489" s="65">
        <v>10300.712141363516</v>
      </c>
      <c r="L489" s="65">
        <v>13451.066014761338</v>
      </c>
      <c r="M489" s="65">
        <v>359598.61251822946</v>
      </c>
      <c r="N489" s="65">
        <v>137438.4923595514</v>
      </c>
      <c r="O489" s="65">
        <v>497037.10487778089</v>
      </c>
      <c r="Q489" s="9"/>
    </row>
    <row r="490" spans="1:17" ht="14.45" customHeight="1" x14ac:dyDescent="0.25">
      <c r="A490" s="58" t="s">
        <v>88</v>
      </c>
      <c r="B490" s="56" t="s">
        <v>38</v>
      </c>
      <c r="C490" s="65">
        <v>569238.94205045293</v>
      </c>
      <c r="D490" s="65">
        <v>73275.755653020606</v>
      </c>
      <c r="E490" s="65">
        <v>40082.663115802381</v>
      </c>
      <c r="F490" s="65">
        <v>40459.34628916267</v>
      </c>
      <c r="G490" s="65">
        <v>22406.916001979713</v>
      </c>
      <c r="H490" s="65">
        <v>76848.700454442776</v>
      </c>
      <c r="I490" s="65">
        <v>47999.949359259401</v>
      </c>
      <c r="J490" s="65">
        <v>41475.25743090795</v>
      </c>
      <c r="K490" s="65">
        <v>11533.239830396729</v>
      </c>
      <c r="L490" s="65">
        <v>0</v>
      </c>
      <c r="M490" s="65">
        <v>215157.11391548067</v>
      </c>
      <c r="N490" s="65">
        <v>33694.476661823748</v>
      </c>
      <c r="O490" s="65">
        <v>248851.59057730442</v>
      </c>
      <c r="Q490" s="9"/>
    </row>
    <row r="491" spans="1:17" ht="14.45" customHeight="1" x14ac:dyDescent="0.25">
      <c r="A491" s="58" t="s">
        <v>88</v>
      </c>
      <c r="B491" s="56" t="s">
        <v>35</v>
      </c>
      <c r="C491" s="65">
        <v>576661</v>
      </c>
      <c r="D491" s="65">
        <v>74974</v>
      </c>
      <c r="E491" s="65">
        <v>39594</v>
      </c>
      <c r="F491" s="65">
        <v>39996</v>
      </c>
      <c r="G491" s="65">
        <v>22138</v>
      </c>
      <c r="H491" s="65">
        <v>81757</v>
      </c>
      <c r="I491" s="65">
        <v>51736</v>
      </c>
      <c r="J491" s="65">
        <v>41203</v>
      </c>
      <c r="K491" s="65">
        <v>11078</v>
      </c>
      <c r="L491" s="65">
        <v>0</v>
      </c>
      <c r="M491" s="65">
        <v>214185</v>
      </c>
      <c r="N491" s="65">
        <v>37207</v>
      </c>
      <c r="O491" s="65">
        <v>251392</v>
      </c>
      <c r="Q491" s="9"/>
    </row>
    <row r="492" spans="1:17" ht="14.45" customHeight="1" x14ac:dyDescent="0.25">
      <c r="A492" s="58" t="s">
        <v>88</v>
      </c>
      <c r="B492" s="56" t="s">
        <v>36</v>
      </c>
      <c r="C492" s="65">
        <v>576661</v>
      </c>
      <c r="D492" s="65">
        <v>77780.221123496594</v>
      </c>
      <c r="E492" s="65">
        <v>39826.588162167267</v>
      </c>
      <c r="F492" s="65">
        <v>36805.736594487003</v>
      </c>
      <c r="G492" s="65">
        <v>21680.837941166305</v>
      </c>
      <c r="H492" s="65">
        <v>79937.737318633648</v>
      </c>
      <c r="I492" s="65">
        <v>47459.460462124429</v>
      </c>
      <c r="J492" s="65">
        <v>37815.677149627358</v>
      </c>
      <c r="K492" s="65">
        <v>11506.223352785675</v>
      </c>
      <c r="L492" s="65">
        <v>0</v>
      </c>
      <c r="M492" s="65">
        <v>223848.5178955117</v>
      </c>
      <c r="N492" s="65">
        <v>31114.885451582464</v>
      </c>
      <c r="O492" s="65">
        <v>254963.40334709416</v>
      </c>
      <c r="Q492" s="9"/>
    </row>
    <row r="493" spans="1:17" ht="14.45" customHeight="1" x14ac:dyDescent="0.25">
      <c r="A493" s="58" t="s">
        <v>88</v>
      </c>
      <c r="B493" s="56" t="s">
        <v>37</v>
      </c>
      <c r="C493" s="65">
        <v>576661</v>
      </c>
      <c r="D493" s="65">
        <v>77780.221123496594</v>
      </c>
      <c r="E493" s="65">
        <v>40059.176324334541</v>
      </c>
      <c r="F493" s="65">
        <v>33615.473188974007</v>
      </c>
      <c r="G493" s="65">
        <v>21223.675882332609</v>
      </c>
      <c r="H493" s="65">
        <v>78118.474637267311</v>
      </c>
      <c r="I493" s="65">
        <v>43182.920924248858</v>
      </c>
      <c r="J493" s="65">
        <v>34428.354299254708</v>
      </c>
      <c r="K493" s="65">
        <v>11934.44670557135</v>
      </c>
      <c r="L493" s="65">
        <v>0</v>
      </c>
      <c r="M493" s="65">
        <v>236318.25691452</v>
      </c>
      <c r="N493" s="65">
        <v>25973.794929841417</v>
      </c>
      <c r="O493" s="65">
        <v>262292.05184436141</v>
      </c>
      <c r="Q493" s="9"/>
    </row>
    <row r="494" spans="1:17" ht="14.45" customHeight="1" x14ac:dyDescent="0.25">
      <c r="A494" s="58" t="s">
        <v>88</v>
      </c>
      <c r="B494" s="56" t="s">
        <v>15</v>
      </c>
      <c r="C494" s="65">
        <v>576661</v>
      </c>
      <c r="D494" s="65">
        <v>67231</v>
      </c>
      <c r="E494" s="65">
        <v>40545</v>
      </c>
      <c r="F494" s="65">
        <v>38053</v>
      </c>
      <c r="G494" s="65">
        <v>21814</v>
      </c>
      <c r="H494" s="65">
        <v>91375</v>
      </c>
      <c r="I494" s="65">
        <v>37560</v>
      </c>
      <c r="J494" s="65">
        <v>30107</v>
      </c>
      <c r="K494" s="65">
        <v>11468</v>
      </c>
      <c r="L494" s="65">
        <v>0</v>
      </c>
      <c r="M494" s="65">
        <v>238508</v>
      </c>
      <c r="N494" s="65">
        <v>29006</v>
      </c>
      <c r="O494" s="65">
        <v>267516</v>
      </c>
      <c r="Q494" s="9"/>
    </row>
    <row r="495" spans="1:17" ht="14.45" customHeight="1" x14ac:dyDescent="0.25">
      <c r="A495" s="58" t="s">
        <v>88</v>
      </c>
      <c r="B495" s="56" t="s">
        <v>0</v>
      </c>
      <c r="C495" s="65">
        <v>576661</v>
      </c>
      <c r="D495" s="65">
        <v>67231</v>
      </c>
      <c r="E495" s="65">
        <v>40912</v>
      </c>
      <c r="F495" s="65">
        <v>38053</v>
      </c>
      <c r="G495" s="65">
        <v>21813</v>
      </c>
      <c r="H495" s="65">
        <v>91375</v>
      </c>
      <c r="I495" s="65">
        <v>37184</v>
      </c>
      <c r="J495" s="65">
        <v>29781</v>
      </c>
      <c r="K495" s="65">
        <v>11737</v>
      </c>
      <c r="L495" s="65">
        <v>0</v>
      </c>
      <c r="M495" s="65">
        <v>238575</v>
      </c>
      <c r="N495" s="65">
        <v>28708</v>
      </c>
      <c r="O495" s="65">
        <v>267283</v>
      </c>
      <c r="Q495" s="9"/>
    </row>
    <row r="496" spans="1:17" ht="14.45" customHeight="1" x14ac:dyDescent="0.25">
      <c r="A496" s="58" t="s">
        <v>88</v>
      </c>
      <c r="B496" s="56" t="s">
        <v>1</v>
      </c>
      <c r="C496" s="65">
        <v>576661</v>
      </c>
      <c r="D496" s="65">
        <v>67231</v>
      </c>
      <c r="E496" s="65">
        <v>42132</v>
      </c>
      <c r="F496" s="65">
        <v>25849</v>
      </c>
      <c r="G496" s="65">
        <v>14793</v>
      </c>
      <c r="H496" s="65">
        <v>93020</v>
      </c>
      <c r="I496" s="65">
        <v>33391</v>
      </c>
      <c r="J496" s="65">
        <v>19719</v>
      </c>
      <c r="K496" s="65">
        <v>3741</v>
      </c>
      <c r="L496" s="65">
        <v>0</v>
      </c>
      <c r="M496" s="65">
        <v>276785</v>
      </c>
      <c r="N496" s="65">
        <v>30437</v>
      </c>
      <c r="O496" s="65">
        <v>307222</v>
      </c>
      <c r="Q496" s="9"/>
    </row>
    <row r="497" spans="1:17" ht="14.45" customHeight="1" x14ac:dyDescent="0.25">
      <c r="A497" s="58" t="s">
        <v>88</v>
      </c>
      <c r="B497" s="56" t="s">
        <v>2</v>
      </c>
      <c r="C497" s="65">
        <v>576661</v>
      </c>
      <c r="D497" s="65">
        <v>67099</v>
      </c>
      <c r="E497" s="65">
        <v>42386</v>
      </c>
      <c r="F497" s="65">
        <v>25183</v>
      </c>
      <c r="G497" s="65">
        <v>14794</v>
      </c>
      <c r="H497" s="65">
        <v>93205</v>
      </c>
      <c r="I497" s="65">
        <v>34857</v>
      </c>
      <c r="J497" s="65">
        <v>19758</v>
      </c>
      <c r="K497" s="65">
        <v>3956</v>
      </c>
      <c r="L497" s="65">
        <v>0</v>
      </c>
      <c r="M497" s="65">
        <v>275423</v>
      </c>
      <c r="N497" s="65">
        <v>36633</v>
      </c>
      <c r="O497" s="65">
        <v>312056</v>
      </c>
      <c r="Q497" s="9"/>
    </row>
    <row r="498" spans="1:17" ht="14.45" customHeight="1" x14ac:dyDescent="0.25">
      <c r="A498" s="58" t="s">
        <v>88</v>
      </c>
      <c r="B498" s="56" t="s">
        <v>3</v>
      </c>
      <c r="C498" s="65">
        <v>576661</v>
      </c>
      <c r="D498" s="65">
        <v>65932</v>
      </c>
      <c r="E498" s="65">
        <v>42641</v>
      </c>
      <c r="F498" s="65">
        <v>24779</v>
      </c>
      <c r="G498" s="65">
        <v>14795</v>
      </c>
      <c r="H498" s="65">
        <v>95756</v>
      </c>
      <c r="I498" s="65">
        <v>31690</v>
      </c>
      <c r="J498" s="65">
        <v>14715</v>
      </c>
      <c r="K498" s="65">
        <v>6605</v>
      </c>
      <c r="L498" s="65">
        <v>0</v>
      </c>
      <c r="M498" s="65">
        <v>279748</v>
      </c>
      <c r="N498" s="65">
        <v>37226</v>
      </c>
      <c r="O498" s="65">
        <v>316974</v>
      </c>
      <c r="Q498" s="9"/>
    </row>
    <row r="499" spans="1:17" ht="14.45" customHeight="1" x14ac:dyDescent="0.25">
      <c r="A499" s="58" t="s">
        <v>88</v>
      </c>
      <c r="B499" s="56" t="s">
        <v>4</v>
      </c>
      <c r="C499" s="65">
        <v>576661</v>
      </c>
      <c r="D499" s="65">
        <v>65932</v>
      </c>
      <c r="E499" s="65">
        <v>44005</v>
      </c>
      <c r="F499" s="65">
        <v>24555</v>
      </c>
      <c r="G499" s="65">
        <v>12000</v>
      </c>
      <c r="H499" s="65">
        <v>96190</v>
      </c>
      <c r="I499" s="65">
        <v>28520</v>
      </c>
      <c r="J499" s="65">
        <v>14540</v>
      </c>
      <c r="K499" s="65">
        <v>6420</v>
      </c>
      <c r="L499" s="65">
        <v>0</v>
      </c>
      <c r="M499" s="65">
        <v>284499</v>
      </c>
      <c r="N499" s="65">
        <v>37993</v>
      </c>
      <c r="O499" s="65">
        <v>322492</v>
      </c>
      <c r="Q499" s="9"/>
    </row>
    <row r="500" spans="1:17" ht="14.45" customHeight="1" x14ac:dyDescent="0.25">
      <c r="A500" s="58" t="s">
        <v>88</v>
      </c>
      <c r="B500" s="56" t="s">
        <v>5</v>
      </c>
      <c r="C500" s="65">
        <v>576661</v>
      </c>
      <c r="D500" s="65">
        <v>65932</v>
      </c>
      <c r="E500" s="65">
        <v>45767</v>
      </c>
      <c r="F500" s="65">
        <v>23573</v>
      </c>
      <c r="G500" s="65">
        <v>12000</v>
      </c>
      <c r="H500" s="65">
        <v>96190</v>
      </c>
      <c r="I500" s="65">
        <v>26148</v>
      </c>
      <c r="J500" s="65">
        <v>14540</v>
      </c>
      <c r="K500" s="65">
        <v>5093</v>
      </c>
      <c r="L500" s="65">
        <v>0</v>
      </c>
      <c r="M500" s="65">
        <v>287418</v>
      </c>
      <c r="N500" s="65">
        <v>31515</v>
      </c>
      <c r="O500" s="65">
        <v>318933</v>
      </c>
      <c r="Q500" s="9"/>
    </row>
    <row r="501" spans="1:17" ht="14.45" customHeight="1" x14ac:dyDescent="0.25">
      <c r="A501" s="58" t="s">
        <v>88</v>
      </c>
      <c r="B501" s="56" t="s">
        <v>6</v>
      </c>
      <c r="C501" s="65">
        <v>576661</v>
      </c>
      <c r="D501" s="65">
        <v>65932</v>
      </c>
      <c r="E501" s="65">
        <v>50345</v>
      </c>
      <c r="F501" s="65">
        <v>23100</v>
      </c>
      <c r="G501" s="65">
        <v>12000</v>
      </c>
      <c r="H501" s="65">
        <v>90800</v>
      </c>
      <c r="I501" s="65">
        <v>23467</v>
      </c>
      <c r="J501" s="65">
        <v>14360</v>
      </c>
      <c r="K501" s="65">
        <v>4922</v>
      </c>
      <c r="L501" s="65">
        <v>0</v>
      </c>
      <c r="M501" s="65">
        <v>291735</v>
      </c>
      <c r="N501" s="65">
        <v>41277</v>
      </c>
      <c r="O501" s="65">
        <v>333012</v>
      </c>
      <c r="Q501" s="9"/>
    </row>
    <row r="502" spans="1:17" ht="14.45" customHeight="1" x14ac:dyDescent="0.25">
      <c r="A502" s="58" t="s">
        <v>88</v>
      </c>
      <c r="B502" s="63" t="s">
        <v>7</v>
      </c>
      <c r="C502" s="65">
        <v>576661</v>
      </c>
      <c r="D502" s="65">
        <v>65932</v>
      </c>
      <c r="E502" s="65">
        <v>51604</v>
      </c>
      <c r="F502" s="65">
        <v>23045</v>
      </c>
      <c r="G502" s="65">
        <v>12000</v>
      </c>
      <c r="H502" s="65">
        <v>92271</v>
      </c>
      <c r="I502" s="65">
        <v>20828</v>
      </c>
      <c r="J502" s="65">
        <v>12733</v>
      </c>
      <c r="K502" s="65">
        <v>4471</v>
      </c>
      <c r="L502" s="65">
        <v>0</v>
      </c>
      <c r="M502" s="65">
        <v>293777</v>
      </c>
      <c r="N502" s="65">
        <v>49625</v>
      </c>
      <c r="O502" s="65">
        <v>343402</v>
      </c>
      <c r="Q502" s="9"/>
    </row>
    <row r="503" spans="1:17" ht="14.45" customHeight="1" x14ac:dyDescent="0.25">
      <c r="A503" s="58" t="s">
        <v>88</v>
      </c>
      <c r="B503" s="63" t="s">
        <v>8</v>
      </c>
      <c r="C503" s="65">
        <v>576661</v>
      </c>
      <c r="D503" s="65">
        <v>65932</v>
      </c>
      <c r="E503" s="65">
        <v>55362</v>
      </c>
      <c r="F503" s="65">
        <v>22354</v>
      </c>
      <c r="G503" s="65">
        <v>12000</v>
      </c>
      <c r="H503" s="65">
        <v>94130</v>
      </c>
      <c r="I503" s="65">
        <v>17833</v>
      </c>
      <c r="J503" s="65">
        <v>7769</v>
      </c>
      <c r="K503" s="65">
        <v>4272</v>
      </c>
      <c r="L503" s="65">
        <v>0</v>
      </c>
      <c r="M503" s="65">
        <v>297009</v>
      </c>
      <c r="N503" s="65">
        <v>70757</v>
      </c>
      <c r="O503" s="65">
        <v>367766</v>
      </c>
      <c r="Q503" s="9"/>
    </row>
    <row r="504" spans="1:17" ht="14.45" customHeight="1" x14ac:dyDescent="0.25">
      <c r="A504" s="58" t="s">
        <v>88</v>
      </c>
      <c r="B504" s="63" t="s">
        <v>16</v>
      </c>
      <c r="C504" s="65">
        <v>576661</v>
      </c>
      <c r="D504" s="65">
        <v>65932</v>
      </c>
      <c r="E504" s="65">
        <v>56879</v>
      </c>
      <c r="F504" s="65">
        <v>21807</v>
      </c>
      <c r="G504" s="65">
        <v>12000</v>
      </c>
      <c r="H504" s="65">
        <v>86602</v>
      </c>
      <c r="I504" s="65">
        <v>17553</v>
      </c>
      <c r="J504" s="65">
        <v>7815</v>
      </c>
      <c r="K504" s="65">
        <v>4411</v>
      </c>
      <c r="L504" s="65">
        <v>0</v>
      </c>
      <c r="M504" s="65">
        <v>303661</v>
      </c>
      <c r="N504" s="65">
        <v>66229</v>
      </c>
      <c r="O504" s="65">
        <v>369890</v>
      </c>
      <c r="Q504" s="9"/>
    </row>
    <row r="505" spans="1:17" ht="14.45" customHeight="1" x14ac:dyDescent="0.25">
      <c r="A505" s="58" t="s">
        <v>88</v>
      </c>
      <c r="B505" s="63" t="s">
        <v>17</v>
      </c>
      <c r="C505" s="65">
        <v>576661</v>
      </c>
      <c r="D505" s="65">
        <v>65932</v>
      </c>
      <c r="E505" s="65">
        <v>57086</v>
      </c>
      <c r="F505" s="65">
        <v>20899</v>
      </c>
      <c r="G505" s="65">
        <v>12000</v>
      </c>
      <c r="H505" s="65">
        <v>81219</v>
      </c>
      <c r="I505" s="65">
        <v>17114</v>
      </c>
      <c r="J505" s="65">
        <v>7135</v>
      </c>
      <c r="K505" s="65">
        <v>4228</v>
      </c>
      <c r="L505" s="65">
        <v>0</v>
      </c>
      <c r="M505" s="65">
        <v>311048</v>
      </c>
      <c r="N505" s="65">
        <v>61995</v>
      </c>
      <c r="O505" s="65">
        <v>373043</v>
      </c>
      <c r="Q505" s="9"/>
    </row>
    <row r="506" spans="1:17" ht="14.45" customHeight="1" x14ac:dyDescent="0.25">
      <c r="A506" s="58" t="s">
        <v>88</v>
      </c>
      <c r="B506" s="63" t="s">
        <v>9</v>
      </c>
      <c r="C506" s="65">
        <v>576661</v>
      </c>
      <c r="D506" s="65">
        <v>65932</v>
      </c>
      <c r="E506" s="65">
        <v>57086</v>
      </c>
      <c r="F506" s="65">
        <v>20596</v>
      </c>
      <c r="G506" s="65">
        <v>12000</v>
      </c>
      <c r="H506" s="65">
        <v>75849</v>
      </c>
      <c r="I506" s="65">
        <v>16237</v>
      </c>
      <c r="J506" s="65">
        <v>7135</v>
      </c>
      <c r="K506" s="65">
        <v>4779</v>
      </c>
      <c r="L506" s="65">
        <v>0</v>
      </c>
      <c r="M506" s="65">
        <v>317048</v>
      </c>
      <c r="N506" s="65">
        <v>59526</v>
      </c>
      <c r="O506" s="65">
        <v>376574</v>
      </c>
      <c r="Q506" s="9"/>
    </row>
    <row r="507" spans="1:17" ht="14.45" customHeight="1" x14ac:dyDescent="0.25">
      <c r="A507" s="58" t="s">
        <v>88</v>
      </c>
      <c r="B507" s="63" t="s">
        <v>10</v>
      </c>
      <c r="C507" s="65">
        <v>576661</v>
      </c>
      <c r="D507" s="65">
        <v>65932</v>
      </c>
      <c r="E507" s="65">
        <v>63266</v>
      </c>
      <c r="F507" s="65">
        <v>19458</v>
      </c>
      <c r="G507" s="65">
        <v>12000</v>
      </c>
      <c r="H507" s="65">
        <v>69914</v>
      </c>
      <c r="I507" s="65">
        <v>16970</v>
      </c>
      <c r="J507" s="65">
        <v>8171</v>
      </c>
      <c r="K507" s="65">
        <v>4266</v>
      </c>
      <c r="L507" s="65">
        <v>0</v>
      </c>
      <c r="M507" s="65">
        <v>316684</v>
      </c>
      <c r="N507" s="65">
        <v>33354</v>
      </c>
      <c r="O507" s="65">
        <v>350038</v>
      </c>
      <c r="Q507" s="9"/>
    </row>
    <row r="508" spans="1:17" ht="14.45" customHeight="1" x14ac:dyDescent="0.25">
      <c r="A508" s="58" t="s">
        <v>88</v>
      </c>
      <c r="B508" s="63" t="s">
        <v>11</v>
      </c>
      <c r="C508" s="65">
        <v>576661</v>
      </c>
      <c r="D508" s="65">
        <v>63932</v>
      </c>
      <c r="E508" s="65">
        <v>65383</v>
      </c>
      <c r="F508" s="65">
        <v>19295</v>
      </c>
      <c r="G508" s="65">
        <v>12000</v>
      </c>
      <c r="H508" s="65">
        <v>70203</v>
      </c>
      <c r="I508" s="65">
        <v>16286</v>
      </c>
      <c r="J508" s="65">
        <v>7790</v>
      </c>
      <c r="K508" s="65">
        <v>3888</v>
      </c>
      <c r="L508" s="65">
        <v>0</v>
      </c>
      <c r="M508" s="65">
        <v>317884</v>
      </c>
      <c r="N508" s="65">
        <v>36628</v>
      </c>
      <c r="O508" s="65">
        <v>354512</v>
      </c>
      <c r="Q508" s="9"/>
    </row>
    <row r="509" spans="1:17" ht="14.45" customHeight="1" x14ac:dyDescent="0.25">
      <c r="A509" s="58" t="s">
        <v>88</v>
      </c>
      <c r="B509" s="63" t="s">
        <v>12</v>
      </c>
      <c r="C509" s="65">
        <v>567670</v>
      </c>
      <c r="D509" s="65">
        <v>83656</v>
      </c>
      <c r="E509" s="65">
        <v>46349</v>
      </c>
      <c r="F509" s="65">
        <v>23041</v>
      </c>
      <c r="G509" s="65">
        <v>4165</v>
      </c>
      <c r="H509" s="65">
        <v>32022</v>
      </c>
      <c r="I509" s="65">
        <v>24125</v>
      </c>
      <c r="J509" s="65">
        <v>5288</v>
      </c>
      <c r="K509" s="65">
        <v>7172</v>
      </c>
      <c r="L509" s="65">
        <v>0</v>
      </c>
      <c r="M509" s="65">
        <v>341852</v>
      </c>
      <c r="N509" s="65">
        <v>41350</v>
      </c>
      <c r="O509" s="65">
        <v>383202</v>
      </c>
      <c r="Q509" s="9"/>
    </row>
    <row r="510" spans="1:17" ht="14.45" customHeight="1" x14ac:dyDescent="0.25">
      <c r="A510" s="58" t="s">
        <v>88</v>
      </c>
      <c r="B510" s="63" t="s">
        <v>13</v>
      </c>
      <c r="C510" s="65">
        <v>567670</v>
      </c>
      <c r="D510" s="65">
        <v>83656</v>
      </c>
      <c r="E510" s="65">
        <v>44584</v>
      </c>
      <c r="F510" s="65">
        <v>24719</v>
      </c>
      <c r="G510" s="65">
        <v>3710</v>
      </c>
      <c r="H510" s="65">
        <v>26489</v>
      </c>
      <c r="I510" s="65">
        <v>24458</v>
      </c>
      <c r="J510" s="65">
        <v>4535</v>
      </c>
      <c r="K510" s="65">
        <v>6557</v>
      </c>
      <c r="L510" s="65">
        <v>0</v>
      </c>
      <c r="M510" s="65">
        <v>348962</v>
      </c>
      <c r="N510" s="65">
        <v>21525</v>
      </c>
      <c r="O510" s="65">
        <v>370487</v>
      </c>
      <c r="Q510" s="9"/>
    </row>
    <row r="511" spans="1:17" ht="14.45" customHeight="1" x14ac:dyDescent="0.25">
      <c r="A511" s="58" t="s">
        <v>88</v>
      </c>
      <c r="B511" s="63" t="s">
        <v>18</v>
      </c>
      <c r="C511" s="65">
        <v>567670</v>
      </c>
      <c r="D511" s="65">
        <v>83656</v>
      </c>
      <c r="E511" s="65">
        <v>37088</v>
      </c>
      <c r="F511" s="65">
        <v>24438</v>
      </c>
      <c r="G511" s="65">
        <v>2221</v>
      </c>
      <c r="H511" s="65">
        <v>20887</v>
      </c>
      <c r="I511" s="65">
        <v>19986</v>
      </c>
      <c r="J511" s="65">
        <v>4478</v>
      </c>
      <c r="K511" s="65">
        <v>5999</v>
      </c>
      <c r="L511" s="65">
        <v>0</v>
      </c>
      <c r="M511" s="65">
        <v>368917</v>
      </c>
      <c r="N511" s="65">
        <v>18589</v>
      </c>
      <c r="O511" s="65">
        <v>387506</v>
      </c>
      <c r="Q511" s="9"/>
    </row>
    <row r="512" spans="1:17" ht="14.45" customHeight="1" x14ac:dyDescent="0.25">
      <c r="A512" s="58" t="s">
        <v>88</v>
      </c>
      <c r="B512" s="64" t="s">
        <v>19</v>
      </c>
      <c r="C512" s="65">
        <v>567670</v>
      </c>
      <c r="D512" s="65">
        <v>83656</v>
      </c>
      <c r="E512" s="65">
        <v>35493</v>
      </c>
      <c r="F512" s="65">
        <v>24097</v>
      </c>
      <c r="G512" s="65">
        <v>1681</v>
      </c>
      <c r="H512" s="65">
        <v>16962</v>
      </c>
      <c r="I512" s="65">
        <v>21700</v>
      </c>
      <c r="J512" s="65">
        <v>3071</v>
      </c>
      <c r="K512" s="65">
        <v>5221</v>
      </c>
      <c r="L512" s="65">
        <v>0</v>
      </c>
      <c r="M512" s="65">
        <v>375789</v>
      </c>
      <c r="N512" s="65">
        <v>9399</v>
      </c>
      <c r="O512" s="65">
        <v>385188</v>
      </c>
      <c r="Q512" s="9"/>
    </row>
    <row r="513" spans="1:17" ht="14.45" customHeight="1" x14ac:dyDescent="0.25">
      <c r="A513" s="58" t="s">
        <v>88</v>
      </c>
      <c r="B513" s="58" t="s">
        <v>40</v>
      </c>
      <c r="C513" s="65">
        <v>567670</v>
      </c>
      <c r="D513" s="65">
        <v>83656</v>
      </c>
      <c r="E513" s="65">
        <v>34373</v>
      </c>
      <c r="F513" s="65">
        <v>24229</v>
      </c>
      <c r="G513" s="65">
        <v>1615</v>
      </c>
      <c r="H513" s="65">
        <v>14425</v>
      </c>
      <c r="I513" s="65">
        <v>25668</v>
      </c>
      <c r="J513" s="65">
        <v>3591</v>
      </c>
      <c r="K513" s="65">
        <v>5112</v>
      </c>
      <c r="L513" s="65">
        <v>0</v>
      </c>
      <c r="M513" s="65">
        <v>375001</v>
      </c>
      <c r="N513" s="65">
        <v>8118</v>
      </c>
      <c r="O513" s="65">
        <v>383119</v>
      </c>
      <c r="Q513" s="9"/>
    </row>
    <row r="514" spans="1:17" ht="14.45" customHeight="1" x14ac:dyDescent="0.25">
      <c r="A514" s="58" t="s">
        <v>88</v>
      </c>
      <c r="B514" s="58" t="s">
        <v>42</v>
      </c>
      <c r="C514" s="65">
        <v>567670</v>
      </c>
      <c r="D514" s="65">
        <v>83656</v>
      </c>
      <c r="E514" s="65">
        <v>35356</v>
      </c>
      <c r="F514" s="65">
        <v>30373</v>
      </c>
      <c r="G514" s="65">
        <v>1609</v>
      </c>
      <c r="H514" s="65">
        <v>15186</v>
      </c>
      <c r="I514" s="65">
        <v>26996</v>
      </c>
      <c r="J514" s="65">
        <v>4190</v>
      </c>
      <c r="K514" s="65">
        <v>5174</v>
      </c>
      <c r="L514" s="65">
        <v>0</v>
      </c>
      <c r="M514" s="65">
        <v>365130</v>
      </c>
      <c r="N514" s="65">
        <v>18092</v>
      </c>
      <c r="O514" s="65">
        <v>383222</v>
      </c>
      <c r="Q514" s="9"/>
    </row>
    <row r="515" spans="1:17" ht="14.45" customHeight="1" x14ac:dyDescent="0.25">
      <c r="A515" s="58" t="s">
        <v>88</v>
      </c>
      <c r="B515" s="58" t="s">
        <v>43</v>
      </c>
      <c r="C515" s="65">
        <v>567670</v>
      </c>
      <c r="D515" s="65">
        <v>82061.956247647729</v>
      </c>
      <c r="E515" s="65">
        <v>32708.622977041778</v>
      </c>
      <c r="F515" s="65">
        <v>30860.072826496049</v>
      </c>
      <c r="G515" s="65">
        <v>1547.4953895370718</v>
      </c>
      <c r="H515" s="65">
        <v>16372.135114791117</v>
      </c>
      <c r="I515" s="65">
        <v>26055.427455777193</v>
      </c>
      <c r="J515" s="65">
        <v>3616.1001129092961</v>
      </c>
      <c r="K515" s="65">
        <v>5217.6117802032368</v>
      </c>
      <c r="L515" s="65">
        <v>0</v>
      </c>
      <c r="M515" s="65">
        <v>356262.94542717352</v>
      </c>
      <c r="N515" s="65">
        <v>27773.724313135113</v>
      </c>
      <c r="O515" s="65">
        <v>384036.6697403086</v>
      </c>
      <c r="Q515" s="9"/>
    </row>
    <row r="516" spans="1:17" ht="14.45" customHeight="1" x14ac:dyDescent="0.25">
      <c r="A516" s="58" t="s">
        <v>88</v>
      </c>
      <c r="B516" s="58" t="s">
        <v>44</v>
      </c>
      <c r="C516" s="65">
        <v>567670</v>
      </c>
      <c r="D516" s="65">
        <v>82061.956247647729</v>
      </c>
      <c r="E516" s="65">
        <v>42394.979394053444</v>
      </c>
      <c r="F516" s="65">
        <v>31484.57913059842</v>
      </c>
      <c r="G516" s="65">
        <v>1711.5359427926232</v>
      </c>
      <c r="H516" s="65">
        <v>16372.135114791117</v>
      </c>
      <c r="I516" s="65">
        <v>25914.08054196462</v>
      </c>
      <c r="J516" s="65">
        <v>4881.495013172751</v>
      </c>
      <c r="K516" s="65">
        <v>8595.6650357546096</v>
      </c>
      <c r="L516" s="65">
        <v>0</v>
      </c>
      <c r="M516" s="65">
        <v>354253.5735792247</v>
      </c>
      <c r="N516" s="65">
        <v>37209.083176514869</v>
      </c>
      <c r="O516" s="65">
        <v>391462.65675573953</v>
      </c>
      <c r="Q516" s="9"/>
    </row>
    <row r="517" spans="1:17" ht="14.45" customHeight="1" x14ac:dyDescent="0.25">
      <c r="A517" s="58" t="s">
        <v>88</v>
      </c>
      <c r="B517" s="58" t="s">
        <v>45</v>
      </c>
      <c r="C517" s="65">
        <v>567670</v>
      </c>
      <c r="D517" s="65">
        <v>82061.956247647729</v>
      </c>
      <c r="E517" s="65">
        <v>40709.028791870529</v>
      </c>
      <c r="F517" s="65">
        <v>31221.150169363944</v>
      </c>
      <c r="G517" s="65">
        <v>1615.8974407226194</v>
      </c>
      <c r="H517" s="65">
        <v>16318.548080541965</v>
      </c>
      <c r="I517" s="65">
        <v>26961.078189687618</v>
      </c>
      <c r="J517" s="65">
        <v>4418.6217538577339</v>
      </c>
      <c r="K517" s="65">
        <v>6173.559747835905</v>
      </c>
      <c r="L517" s="65">
        <v>0</v>
      </c>
      <c r="M517" s="65">
        <v>358190.15957847197</v>
      </c>
      <c r="N517" s="65">
        <v>26057.432724877683</v>
      </c>
      <c r="O517" s="65">
        <v>384247.59230334964</v>
      </c>
      <c r="Q517" s="9"/>
    </row>
    <row r="518" spans="1:17" ht="14.45" customHeight="1" x14ac:dyDescent="0.25">
      <c r="A518" s="58" t="s">
        <v>88</v>
      </c>
      <c r="B518" s="58" t="s">
        <v>39</v>
      </c>
      <c r="C518" s="65">
        <v>567670</v>
      </c>
      <c r="D518" s="65">
        <v>82061.956247647729</v>
      </c>
      <c r="E518" s="65">
        <v>43074.758938652616</v>
      </c>
      <c r="F518" s="65">
        <v>29626.983910425293</v>
      </c>
      <c r="G518" s="65">
        <v>1254.523334587881</v>
      </c>
      <c r="H518" s="65">
        <v>16040.277568686488</v>
      </c>
      <c r="I518" s="65">
        <v>26310.078189687618</v>
      </c>
      <c r="J518" s="65">
        <v>3913.72158449379</v>
      </c>
      <c r="K518" s="65">
        <v>6025.9042152803913</v>
      </c>
      <c r="L518" s="65">
        <v>0</v>
      </c>
      <c r="M518" s="65">
        <v>359361.79601053818</v>
      </c>
      <c r="N518" s="65">
        <v>29903.521829130601</v>
      </c>
      <c r="O518" s="65">
        <v>389265.31783966883</v>
      </c>
      <c r="Q518" s="9"/>
    </row>
    <row r="519" spans="1:17" ht="14.45" customHeight="1" x14ac:dyDescent="0.25">
      <c r="A519" s="58" t="s">
        <v>88</v>
      </c>
      <c r="B519" s="58" t="s">
        <v>84</v>
      </c>
      <c r="C519" s="65">
        <v>567670</v>
      </c>
      <c r="D519" s="65">
        <v>82061.956247647729</v>
      </c>
      <c r="E519" s="65">
        <v>38737.66353029733</v>
      </c>
      <c r="F519" s="65">
        <v>27907.662965750846</v>
      </c>
      <c r="G519" s="65">
        <v>967.63304478735415</v>
      </c>
      <c r="H519" s="65">
        <v>15654.183195333082</v>
      </c>
      <c r="I519" s="65">
        <v>27181.184512608204</v>
      </c>
      <c r="J519" s="65">
        <v>4038.6469702672184</v>
      </c>
      <c r="K519" s="65">
        <v>6760.1972149040266</v>
      </c>
      <c r="L519" s="65">
        <v>0</v>
      </c>
      <c r="M519" s="65">
        <v>364360.8723184042</v>
      </c>
      <c r="N519" s="65">
        <v>39824.350959729018</v>
      </c>
      <c r="O519" s="65">
        <v>404185.22327813326</v>
      </c>
      <c r="Q519" s="9"/>
    </row>
    <row r="520" spans="1:17" ht="14.45" customHeight="1" x14ac:dyDescent="0.25">
      <c r="A520" s="58" t="s">
        <v>88</v>
      </c>
      <c r="B520" s="58" t="s">
        <v>46</v>
      </c>
      <c r="C520" s="65">
        <v>567670</v>
      </c>
      <c r="D520" s="65">
        <v>82061.956247647729</v>
      </c>
      <c r="E520" s="65">
        <v>34645.705777192321</v>
      </c>
      <c r="F520" s="65">
        <v>26721.11883703425</v>
      </c>
      <c r="G520" s="65">
        <v>558.27154685735786</v>
      </c>
      <c r="H520" s="65">
        <v>13801.188652615732</v>
      </c>
      <c r="I520" s="65">
        <v>33915.993319533307</v>
      </c>
      <c r="J520" s="65">
        <v>4334.3430560782836</v>
      </c>
      <c r="K520" s="65">
        <v>6933.9580353782458</v>
      </c>
      <c r="L520" s="65">
        <v>0</v>
      </c>
      <c r="M520" s="65">
        <v>364697.46452766279</v>
      </c>
      <c r="N520" s="65">
        <v>39405.335152427549</v>
      </c>
      <c r="O520" s="65">
        <v>404102.79968009033</v>
      </c>
      <c r="Q520" s="9"/>
    </row>
    <row r="521" spans="1:17" ht="14.45" customHeight="1" x14ac:dyDescent="0.25">
      <c r="A521" s="58" t="s">
        <v>88</v>
      </c>
      <c r="B521" s="58" t="s">
        <v>47</v>
      </c>
      <c r="C521" s="65">
        <v>567670</v>
      </c>
      <c r="D521" s="65">
        <v>82061.956247647729</v>
      </c>
      <c r="E521" s="65">
        <v>39178.973560406477</v>
      </c>
      <c r="F521" s="65">
        <v>24415.548833270608</v>
      </c>
      <c r="G521" s="65">
        <v>538.6456529920963</v>
      </c>
      <c r="H521" s="65">
        <v>11743.261573202861</v>
      </c>
      <c r="I521" s="65">
        <v>27749.820944674444</v>
      </c>
      <c r="J521" s="65">
        <v>4226.4725254045916</v>
      </c>
      <c r="K521" s="65">
        <v>6953.2636432066238</v>
      </c>
      <c r="L521" s="65">
        <v>0</v>
      </c>
      <c r="M521" s="65">
        <v>370802.05701919459</v>
      </c>
      <c r="N521" s="65">
        <v>37125.707376740684</v>
      </c>
      <c r="O521" s="65">
        <v>407927.76439593529</v>
      </c>
      <c r="Q521" s="9"/>
    </row>
    <row r="522" spans="1:17" ht="14.45" customHeight="1" x14ac:dyDescent="0.25">
      <c r="A522" s="58" t="s">
        <v>88</v>
      </c>
      <c r="B522" s="58" t="s">
        <v>48</v>
      </c>
      <c r="C522" s="65">
        <v>567670</v>
      </c>
      <c r="D522" s="65">
        <v>82061.956247647729</v>
      </c>
      <c r="E522" s="65">
        <v>38756.022958223562</v>
      </c>
      <c r="F522" s="65">
        <v>25209.681031238237</v>
      </c>
      <c r="G522" s="65">
        <v>599.34888972525403</v>
      </c>
      <c r="H522" s="65">
        <v>12357.847948814451</v>
      </c>
      <c r="I522" s="65">
        <v>28451.909202107639</v>
      </c>
      <c r="J522" s="65">
        <v>3876.0534437335341</v>
      </c>
      <c r="K522" s="65">
        <v>6559.1495107263836</v>
      </c>
      <c r="L522" s="65">
        <v>0</v>
      </c>
      <c r="M522" s="65">
        <v>369798.03076778317</v>
      </c>
      <c r="N522" s="65">
        <v>51342.396499811817</v>
      </c>
      <c r="O522" s="65">
        <v>421140.42726759502</v>
      </c>
      <c r="Q522" s="9"/>
    </row>
    <row r="523" spans="1:17" ht="14.45" customHeight="1" x14ac:dyDescent="0.25">
      <c r="A523" s="58" t="s">
        <v>88</v>
      </c>
      <c r="B523" s="58" t="s">
        <v>49</v>
      </c>
      <c r="C523" s="65">
        <v>567670</v>
      </c>
      <c r="D523" s="65">
        <v>82061.956247647729</v>
      </c>
      <c r="E523" s="65">
        <v>38550.277474595408</v>
      </c>
      <c r="F523" s="65">
        <v>23564.938276251411</v>
      </c>
      <c r="G523" s="65">
        <v>538.34888972525403</v>
      </c>
      <c r="H523" s="65">
        <v>11099.282367331576</v>
      </c>
      <c r="I523" s="65">
        <v>26363.286036883703</v>
      </c>
      <c r="J523" s="65">
        <v>4014.0633232969512</v>
      </c>
      <c r="K523" s="65">
        <v>6543.8779638690248</v>
      </c>
      <c r="L523" s="65">
        <v>0</v>
      </c>
      <c r="M523" s="65">
        <v>374933.96942039893</v>
      </c>
      <c r="N523" s="65">
        <v>69140.165412118935</v>
      </c>
      <c r="O523" s="65">
        <v>444074.13483251788</v>
      </c>
      <c r="Q523" s="9"/>
    </row>
    <row r="524" spans="1:17" ht="14.45" customHeight="1" x14ac:dyDescent="0.25">
      <c r="A524" s="58" t="s">
        <v>88</v>
      </c>
      <c r="B524" s="58" t="s">
        <v>67</v>
      </c>
      <c r="C524" s="65">
        <v>567670</v>
      </c>
      <c r="D524" s="65">
        <v>82061.956247647729</v>
      </c>
      <c r="E524" s="65">
        <v>40117.076778321411</v>
      </c>
      <c r="F524" s="65">
        <v>19337.507621377496</v>
      </c>
      <c r="G524" s="65">
        <v>524.66814076025594</v>
      </c>
      <c r="H524" s="65">
        <v>8266.2609145653005</v>
      </c>
      <c r="I524" s="65">
        <v>23859.080636055704</v>
      </c>
      <c r="J524" s="65">
        <v>3598.5345314264209</v>
      </c>
      <c r="K524" s="65">
        <v>6558.0118554761011</v>
      </c>
      <c r="L524" s="65">
        <v>0</v>
      </c>
      <c r="M524" s="65">
        <v>383346.9032743696</v>
      </c>
      <c r="N524" s="65">
        <v>75332.503575461044</v>
      </c>
      <c r="O524" s="65">
        <v>458679.40684983064</v>
      </c>
      <c r="Q524" s="9"/>
    </row>
    <row r="525" spans="1:17" ht="14.45" customHeight="1" x14ac:dyDescent="0.25">
      <c r="A525" s="58" t="s">
        <v>88</v>
      </c>
      <c r="B525" s="58" t="s">
        <v>50</v>
      </c>
      <c r="C525" s="65">
        <v>567670</v>
      </c>
      <c r="D525" s="65">
        <v>82061.956247647729</v>
      </c>
      <c r="E525" s="65">
        <v>40741.432818968766</v>
      </c>
      <c r="F525" s="65">
        <v>18495.939311253293</v>
      </c>
      <c r="G525" s="65">
        <v>507.86507339104253</v>
      </c>
      <c r="H525" s="65">
        <v>8291.7150922092587</v>
      </c>
      <c r="I525" s="65">
        <v>23206.756962739932</v>
      </c>
      <c r="J525" s="65">
        <v>3847.7440722619494</v>
      </c>
      <c r="K525" s="65">
        <v>6948.3311065111029</v>
      </c>
      <c r="L525" s="65">
        <v>0</v>
      </c>
      <c r="M525" s="65">
        <v>383568.25931501691</v>
      </c>
      <c r="N525" s="65">
        <v>84664.976947685354</v>
      </c>
      <c r="O525" s="65">
        <v>468233.23626270227</v>
      </c>
      <c r="Q525" s="9"/>
    </row>
    <row r="526" spans="1:17" ht="14.45" customHeight="1" x14ac:dyDescent="0.25">
      <c r="A526" s="58" t="s">
        <v>88</v>
      </c>
      <c r="B526" s="58" t="s">
        <v>51</v>
      </c>
      <c r="C526" s="65">
        <v>567670</v>
      </c>
      <c r="D526" s="65">
        <v>82061.956247647729</v>
      </c>
      <c r="E526" s="65">
        <v>41098.627022958222</v>
      </c>
      <c r="F526" s="65">
        <v>17941.193827625142</v>
      </c>
      <c r="G526" s="65">
        <v>481.86507339104253</v>
      </c>
      <c r="H526" s="65">
        <v>7816.8121942039897</v>
      </c>
      <c r="I526" s="65">
        <v>21616.751505457283</v>
      </c>
      <c r="J526" s="65">
        <v>3403.3403274369589</v>
      </c>
      <c r="K526" s="65">
        <v>6122.6432066240122</v>
      </c>
      <c r="L526" s="65">
        <v>0</v>
      </c>
      <c r="M526" s="65">
        <v>387126.81059465563</v>
      </c>
      <c r="N526" s="65">
        <v>92939.158731652235</v>
      </c>
      <c r="O526" s="65">
        <v>480065.96932630788</v>
      </c>
      <c r="Q526" s="9"/>
    </row>
    <row r="527" spans="1:17" ht="14.45" customHeight="1" x14ac:dyDescent="0.25">
      <c r="A527" s="58" t="s">
        <v>88</v>
      </c>
      <c r="B527" s="58" t="s">
        <v>52</v>
      </c>
      <c r="C527" s="65">
        <v>567670</v>
      </c>
      <c r="D527" s="65">
        <v>82061.956247647729</v>
      </c>
      <c r="E527" s="65">
        <v>41460.524463680842</v>
      </c>
      <c r="F527" s="65">
        <v>16218.787354158827</v>
      </c>
      <c r="G527" s="65">
        <v>414.45859992472714</v>
      </c>
      <c r="H527" s="65">
        <v>8048.2455777192317</v>
      </c>
      <c r="I527" s="65">
        <v>17441.473842679712</v>
      </c>
      <c r="J527" s="65">
        <v>3186.181219420399</v>
      </c>
      <c r="K527" s="65">
        <v>5712.3140760255928</v>
      </c>
      <c r="L527" s="65">
        <v>0</v>
      </c>
      <c r="M527" s="65">
        <v>393126.05861874297</v>
      </c>
      <c r="N527" s="65">
        <v>101061.49002634551</v>
      </c>
      <c r="O527" s="65">
        <v>494187.54864508845</v>
      </c>
      <c r="Q527" s="9"/>
    </row>
    <row r="528" spans="1:17" ht="14.45" customHeight="1" x14ac:dyDescent="0.25">
      <c r="A528" s="58" t="s">
        <v>88</v>
      </c>
      <c r="B528" s="58" t="s">
        <v>53</v>
      </c>
      <c r="C528" s="65">
        <v>567670</v>
      </c>
      <c r="D528" s="65">
        <v>82061.956247647729</v>
      </c>
      <c r="E528" s="65">
        <v>46346.284907790745</v>
      </c>
      <c r="F528" s="65">
        <v>15843.630974783591</v>
      </c>
      <c r="G528" s="65">
        <v>361.99727135867522</v>
      </c>
      <c r="H528" s="65">
        <v>9088.1934512608204</v>
      </c>
      <c r="I528" s="65">
        <v>19609.551185547611</v>
      </c>
      <c r="J528" s="65">
        <v>3371.1263643206621</v>
      </c>
      <c r="K528" s="65">
        <v>5947.4561535566427</v>
      </c>
      <c r="L528" s="65">
        <v>0</v>
      </c>
      <c r="M528" s="65">
        <v>385039.80344373354</v>
      </c>
      <c r="N528" s="65">
        <v>113741.68300715092</v>
      </c>
      <c r="O528" s="65">
        <v>498781.48645088443</v>
      </c>
      <c r="Q528" s="9"/>
    </row>
    <row r="529" spans="1:17" ht="14.45" customHeight="1" x14ac:dyDescent="0.25">
      <c r="A529" s="58" t="s">
        <v>88</v>
      </c>
      <c r="B529" s="58" t="s">
        <v>54</v>
      </c>
      <c r="C529" s="65">
        <v>567670</v>
      </c>
      <c r="D529" s="65">
        <v>82061.956247647729</v>
      </c>
      <c r="E529" s="65">
        <v>42896.799397817085</v>
      </c>
      <c r="F529" s="65">
        <v>14350.052785095973</v>
      </c>
      <c r="G529" s="65">
        <v>292.18432442604444</v>
      </c>
      <c r="H529" s="65">
        <v>7621.9508844561533</v>
      </c>
      <c r="I529" s="65">
        <v>17013.993789988708</v>
      </c>
      <c r="J529" s="65">
        <v>3710.0895747083177</v>
      </c>
      <c r="K529" s="65">
        <v>5064.7754045916445</v>
      </c>
      <c r="L529" s="65">
        <v>0</v>
      </c>
      <c r="M529" s="65">
        <v>394658.19759126834</v>
      </c>
      <c r="N529" s="65">
        <v>108792.82574331952</v>
      </c>
      <c r="O529" s="65">
        <v>503451.02333458787</v>
      </c>
      <c r="Q529" s="9"/>
    </row>
    <row r="530" spans="1:17" ht="14.45" customHeight="1" x14ac:dyDescent="0.25">
      <c r="A530" s="58" t="s">
        <v>88</v>
      </c>
      <c r="B530" s="58" t="s">
        <v>55</v>
      </c>
      <c r="C530" s="65">
        <v>567670</v>
      </c>
      <c r="D530" s="65">
        <v>82061.956247647729</v>
      </c>
      <c r="E530" s="65">
        <v>46136.814358298834</v>
      </c>
      <c r="F530" s="65">
        <v>14850.44937899887</v>
      </c>
      <c r="G530" s="65">
        <v>232.20681219420399</v>
      </c>
      <c r="H530" s="65">
        <v>7144.1110274745952</v>
      </c>
      <c r="I530" s="65">
        <v>16599.2609145653</v>
      </c>
      <c r="J530" s="65">
        <v>3938.0078095596537</v>
      </c>
      <c r="K530" s="65">
        <v>6294.5927738050432</v>
      </c>
      <c r="L530" s="65">
        <v>0</v>
      </c>
      <c r="M530" s="65">
        <v>390412.60067745578</v>
      </c>
      <c r="N530" s="65">
        <v>107888.40336846067</v>
      </c>
      <c r="O530" s="65">
        <v>498301.00404591643</v>
      </c>
      <c r="Q530" s="9"/>
    </row>
    <row r="531" spans="1:17" ht="14.45" customHeight="1" x14ac:dyDescent="0.25">
      <c r="A531" s="58" t="s">
        <v>88</v>
      </c>
      <c r="B531" s="58" t="s">
        <v>56</v>
      </c>
      <c r="C531" s="65">
        <v>567670</v>
      </c>
      <c r="D531" s="65">
        <v>82061.956247647729</v>
      </c>
      <c r="E531" s="65">
        <v>47573.765619119309</v>
      </c>
      <c r="F531" s="65">
        <v>13830.190440346254</v>
      </c>
      <c r="G531" s="65">
        <v>221.76797139631162</v>
      </c>
      <c r="H531" s="65">
        <v>6636.9113662024838</v>
      </c>
      <c r="I531" s="65">
        <v>17307.590045163721</v>
      </c>
      <c r="J531" s="65">
        <v>3655.1975912683479</v>
      </c>
      <c r="K531" s="65">
        <v>6531.3069251035004</v>
      </c>
      <c r="L531" s="65">
        <v>0</v>
      </c>
      <c r="M531" s="65">
        <v>389851.31379375234</v>
      </c>
      <c r="N531" s="65">
        <v>97467.546857357927</v>
      </c>
      <c r="O531" s="65">
        <v>487318.8606511103</v>
      </c>
      <c r="Q531" s="9"/>
    </row>
    <row r="532" spans="1:17" ht="14.45" customHeight="1" x14ac:dyDescent="0.25">
      <c r="A532" s="58" t="s">
        <v>88</v>
      </c>
      <c r="B532" s="58" t="s">
        <v>57</v>
      </c>
      <c r="C532" s="65">
        <v>567670</v>
      </c>
      <c r="D532" s="65">
        <v>82061.956247647729</v>
      </c>
      <c r="E532" s="65">
        <v>50536.15468573579</v>
      </c>
      <c r="F532" s="65">
        <v>13042.176138502069</v>
      </c>
      <c r="G532" s="65">
        <v>170.55843056078282</v>
      </c>
      <c r="H532" s="65">
        <v>6077.22177267595</v>
      </c>
      <c r="I532" s="65">
        <v>20879.229582235603</v>
      </c>
      <c r="J532" s="65">
        <v>4200.4384644335714</v>
      </c>
      <c r="K532" s="65">
        <v>9570.5494919081666</v>
      </c>
      <c r="L532" s="65">
        <v>0</v>
      </c>
      <c r="M532" s="65">
        <v>381131.71518630034</v>
      </c>
      <c r="N532" s="65">
        <v>97335.479582235595</v>
      </c>
      <c r="O532" s="65">
        <v>478467.19476853596</v>
      </c>
      <c r="Q532" s="9"/>
    </row>
    <row r="533" spans="1:17" ht="14.45" customHeight="1" x14ac:dyDescent="0.25">
      <c r="A533" s="58" t="s">
        <v>88</v>
      </c>
      <c r="B533" s="58" t="s">
        <v>58</v>
      </c>
      <c r="C533" s="65">
        <v>567670</v>
      </c>
      <c r="D533" s="65">
        <v>82061.956247647729</v>
      </c>
      <c r="E533" s="65">
        <v>52831.299115543843</v>
      </c>
      <c r="F533" s="65">
        <v>12373.847007903651</v>
      </c>
      <c r="G533" s="65">
        <v>23.735604064734662</v>
      </c>
      <c r="H533" s="65">
        <v>6864.7928114414754</v>
      </c>
      <c r="I533" s="65">
        <v>18659.0578660143</v>
      </c>
      <c r="J533" s="65">
        <v>3747.6858298833272</v>
      </c>
      <c r="K533" s="65">
        <v>8224.4891795257809</v>
      </c>
      <c r="L533" s="65">
        <v>0</v>
      </c>
      <c r="M533" s="65">
        <v>382883.13633797516</v>
      </c>
      <c r="N533" s="65">
        <v>109410.55099736544</v>
      </c>
      <c r="O533" s="65">
        <v>492293.6873353406</v>
      </c>
      <c r="Q533" s="9"/>
    </row>
    <row r="534" spans="1:17" ht="14.45" customHeight="1" x14ac:dyDescent="0.25">
      <c r="A534" s="58" t="s">
        <v>88</v>
      </c>
      <c r="B534" s="58" t="s">
        <v>59</v>
      </c>
      <c r="C534" s="65">
        <v>567670</v>
      </c>
      <c r="D534" s="65">
        <v>82061.956247647729</v>
      </c>
      <c r="E534" s="65">
        <v>57651.532837786974</v>
      </c>
      <c r="F534" s="65">
        <v>12967.233722243131</v>
      </c>
      <c r="G534" s="65">
        <v>12.735604064734662</v>
      </c>
      <c r="H534" s="65">
        <v>6824.0374482499064</v>
      </c>
      <c r="I534" s="65">
        <v>15078.876270229583</v>
      </c>
      <c r="J534" s="65">
        <v>4917.7335340609716</v>
      </c>
      <c r="K534" s="65">
        <v>9127.3086187429435</v>
      </c>
      <c r="L534" s="65">
        <v>0</v>
      </c>
      <c r="M534" s="65">
        <v>379028.58571697399</v>
      </c>
      <c r="N534" s="65">
        <v>123369.90741437711</v>
      </c>
      <c r="O534" s="65">
        <v>502398.49313135113</v>
      </c>
      <c r="Q534" s="9"/>
    </row>
    <row r="535" spans="1:17" ht="14.45" customHeight="1" x14ac:dyDescent="0.25">
      <c r="A535" s="58" t="s">
        <v>88</v>
      </c>
      <c r="B535" s="58" t="s">
        <v>60</v>
      </c>
      <c r="C535" s="65">
        <v>567670</v>
      </c>
      <c r="D535" s="65">
        <v>82061.956247647729</v>
      </c>
      <c r="E535" s="65">
        <v>61313.806078283778</v>
      </c>
      <c r="F535" s="65">
        <v>13245.453142642078</v>
      </c>
      <c r="G535" s="65">
        <v>18.548550997365449</v>
      </c>
      <c r="H535" s="65">
        <v>6312.7982687241247</v>
      </c>
      <c r="I535" s="65">
        <v>16774.718855852465</v>
      </c>
      <c r="J535" s="65">
        <v>4282.96556266466</v>
      </c>
      <c r="K535" s="65">
        <v>8008.8725065863755</v>
      </c>
      <c r="L535" s="65">
        <v>0</v>
      </c>
      <c r="M535" s="65">
        <v>375650.88078660145</v>
      </c>
      <c r="N535" s="65">
        <v>116045.94853217914</v>
      </c>
      <c r="O535" s="65">
        <v>491696.82931878057</v>
      </c>
      <c r="Q535" s="9"/>
    </row>
    <row r="536" spans="1:17" ht="14.45" customHeight="1" x14ac:dyDescent="0.25">
      <c r="A536" s="58" t="s">
        <v>88</v>
      </c>
      <c r="B536" s="58" t="s">
        <v>61</v>
      </c>
      <c r="C536" s="65">
        <v>567670</v>
      </c>
      <c r="D536" s="65">
        <v>82061.956247647729</v>
      </c>
      <c r="E536" s="65">
        <v>61802.713398569816</v>
      </c>
      <c r="F536" s="65">
        <v>13705.375799774181</v>
      </c>
      <c r="G536" s="65">
        <v>18.361497929996236</v>
      </c>
      <c r="H536" s="65">
        <v>5679.1652239367704</v>
      </c>
      <c r="I536" s="65">
        <v>16123.646970267218</v>
      </c>
      <c r="J536" s="65">
        <v>5403.5420587128338</v>
      </c>
      <c r="K536" s="65">
        <v>8097.3382574331954</v>
      </c>
      <c r="L536" s="65">
        <v>0</v>
      </c>
      <c r="M536" s="65">
        <v>374777.90054572828</v>
      </c>
      <c r="N536" s="65">
        <v>111636.9744072262</v>
      </c>
      <c r="O536" s="65">
        <v>486414.87495295447</v>
      </c>
      <c r="Q536" s="9"/>
    </row>
    <row r="537" spans="1:17" ht="14.45" customHeight="1" x14ac:dyDescent="0.25">
      <c r="A537" s="58" t="s">
        <v>88</v>
      </c>
      <c r="B537" s="58" t="s">
        <v>62</v>
      </c>
      <c r="C537" s="65">
        <v>567670</v>
      </c>
      <c r="D537" s="65">
        <v>82061.956247647729</v>
      </c>
      <c r="E537" s="65">
        <v>62079.261949567182</v>
      </c>
      <c r="F537" s="65">
        <v>13769.991814076026</v>
      </c>
      <c r="G537" s="65">
        <v>53.284155062100112</v>
      </c>
      <c r="H537" s="65">
        <v>4566.9413812570565</v>
      </c>
      <c r="I537" s="65">
        <v>16231.87015430937</v>
      </c>
      <c r="J537" s="65">
        <v>5923.48278133233</v>
      </c>
      <c r="K537" s="65">
        <v>7762.8861497929993</v>
      </c>
      <c r="L537" s="65">
        <v>61.955024463680843</v>
      </c>
      <c r="M537" s="65">
        <v>375158.37034249154</v>
      </c>
      <c r="N537" s="65">
        <v>106235.88850207001</v>
      </c>
      <c r="O537" s="65">
        <v>481394.25884456153</v>
      </c>
      <c r="Q537" s="9"/>
    </row>
    <row r="538" spans="1:17" ht="14.45" customHeight="1" x14ac:dyDescent="0.25">
      <c r="A538" s="58" t="s">
        <v>88</v>
      </c>
      <c r="B538" s="58" t="s">
        <v>63</v>
      </c>
      <c r="C538" s="65">
        <v>567670</v>
      </c>
      <c r="D538" s="65">
        <v>82061.956247647729</v>
      </c>
      <c r="E538" s="65">
        <v>66787.496989085426</v>
      </c>
      <c r="F538" s="65">
        <v>13867.201354911555</v>
      </c>
      <c r="G538" s="65">
        <v>45.822826496048172</v>
      </c>
      <c r="H538" s="65">
        <v>4322.9413812570565</v>
      </c>
      <c r="I538" s="65">
        <v>15400.550903274368</v>
      </c>
      <c r="J538" s="65">
        <v>5985.6473466315392</v>
      </c>
      <c r="K538" s="65">
        <v>7341.6272111403841</v>
      </c>
      <c r="L538" s="65">
        <v>0</v>
      </c>
      <c r="M538" s="65">
        <v>371856.75573955593</v>
      </c>
      <c r="N538" s="65">
        <v>111019.25122318404</v>
      </c>
      <c r="O538" s="65">
        <v>482876.00696273992</v>
      </c>
      <c r="Q538" s="9"/>
    </row>
    <row r="539" spans="1:17" ht="14.45" customHeight="1" x14ac:dyDescent="0.25">
      <c r="A539" s="58" t="s">
        <v>88</v>
      </c>
      <c r="B539" s="58" t="s">
        <v>64</v>
      </c>
      <c r="C539" s="65">
        <v>571160.75705683103</v>
      </c>
      <c r="D539" s="65">
        <v>82061.956247647729</v>
      </c>
      <c r="E539" s="65">
        <v>54825.016371847945</v>
      </c>
      <c r="F539" s="65">
        <v>12491.168987579978</v>
      </c>
      <c r="G539" s="65">
        <v>41.119589762890477</v>
      </c>
      <c r="H539" s="65">
        <v>4053.240873165224</v>
      </c>
      <c r="I539" s="65">
        <v>13372.518535942792</v>
      </c>
      <c r="J539" s="65">
        <v>5769.3505833646968</v>
      </c>
      <c r="K539" s="65">
        <v>8636.1658825743325</v>
      </c>
      <c r="L539" s="65">
        <v>12575.878622506587</v>
      </c>
      <c r="M539" s="65">
        <v>377334.34136243886</v>
      </c>
      <c r="N539" s="65">
        <v>110301.54347007904</v>
      </c>
      <c r="O539" s="65">
        <v>487635.88483251788</v>
      </c>
      <c r="Q539" s="9"/>
    </row>
    <row r="540" spans="1:17" ht="14.45" customHeight="1" x14ac:dyDescent="0.25">
      <c r="A540" s="58" t="s">
        <v>88</v>
      </c>
      <c r="B540" s="58" t="s">
        <v>65</v>
      </c>
      <c r="C540" s="65">
        <v>571160.75705683103</v>
      </c>
      <c r="D540" s="65">
        <v>82061.956247647729</v>
      </c>
      <c r="E540" s="65">
        <v>56312.672563041022</v>
      </c>
      <c r="F540" s="65">
        <v>13430.343432442605</v>
      </c>
      <c r="G540" s="65">
        <v>30.571038765525028</v>
      </c>
      <c r="H540" s="65">
        <v>3638.5430937147157</v>
      </c>
      <c r="I540" s="65">
        <v>16549.860933383516</v>
      </c>
      <c r="J540" s="65">
        <v>5122.467444486263</v>
      </c>
      <c r="K540" s="65">
        <v>7633.2558336469701</v>
      </c>
      <c r="L540" s="65">
        <v>9668.2288295069629</v>
      </c>
      <c r="M540" s="65">
        <v>376712.8576401957</v>
      </c>
      <c r="N540" s="65">
        <v>87769.363097478359</v>
      </c>
      <c r="O540" s="65">
        <v>464482.22073767404</v>
      </c>
      <c r="Q540" s="9"/>
    </row>
    <row r="541" spans="1:17" ht="14.45" customHeight="1" x14ac:dyDescent="0.25">
      <c r="A541" s="58" t="s">
        <v>88</v>
      </c>
      <c r="B541" s="58" t="s">
        <v>66</v>
      </c>
      <c r="C541" s="65">
        <v>571160.75705683103</v>
      </c>
      <c r="D541" s="65">
        <v>82061.956247647729</v>
      </c>
      <c r="E541" s="65">
        <v>57208.441193074897</v>
      </c>
      <c r="F541" s="65">
        <v>12441.849736544977</v>
      </c>
      <c r="G541" s="65">
        <v>17.109710199473088</v>
      </c>
      <c r="H541" s="65">
        <v>2497.0395182536695</v>
      </c>
      <c r="I541" s="65">
        <v>18793.605758374106</v>
      </c>
      <c r="J541" s="65">
        <v>4740.8766465939025</v>
      </c>
      <c r="K541" s="65">
        <v>7786.6057583741058</v>
      </c>
      <c r="L541" s="65">
        <v>9905.5255927738053</v>
      </c>
      <c r="M541" s="65">
        <v>375707.74689499434</v>
      </c>
      <c r="N541" s="65">
        <v>58319.83646970267</v>
      </c>
      <c r="O541" s="65">
        <v>434027.58336469706</v>
      </c>
      <c r="Q541" s="9"/>
    </row>
    <row r="542" spans="1:17" ht="14.45" customHeight="1" x14ac:dyDescent="0.25">
      <c r="A542" s="58" t="s">
        <v>88</v>
      </c>
      <c r="B542" s="58" t="s">
        <v>68</v>
      </c>
      <c r="C542" s="65">
        <v>571160.75705683103</v>
      </c>
      <c r="D542" s="65">
        <v>82061.956247647729</v>
      </c>
      <c r="E542" s="65">
        <v>58074.467068121943</v>
      </c>
      <c r="F542" s="65">
        <v>12278.565581482875</v>
      </c>
      <c r="G542" s="65">
        <v>4.1097101994730902</v>
      </c>
      <c r="H542" s="65">
        <v>2093.0746142265712</v>
      </c>
      <c r="I542" s="65">
        <v>17858.598607452011</v>
      </c>
      <c r="J542" s="65">
        <v>4675.4926608957467</v>
      </c>
      <c r="K542" s="65">
        <v>7034.1147911178023</v>
      </c>
      <c r="L542" s="65">
        <v>9931.5804478735408</v>
      </c>
      <c r="M542" s="65">
        <v>377148.79732781334</v>
      </c>
      <c r="N542" s="65">
        <v>41825.200319909673</v>
      </c>
      <c r="O542" s="65">
        <v>418973.99764772301</v>
      </c>
      <c r="Q542" s="9"/>
    </row>
    <row r="543" spans="1:17" ht="14.45" customHeight="1" x14ac:dyDescent="0.25">
      <c r="A543" s="58" t="s">
        <v>88</v>
      </c>
      <c r="B543" s="58" t="s">
        <v>69</v>
      </c>
      <c r="C543" s="65">
        <v>571160.75705683103</v>
      </c>
      <c r="D543" s="65">
        <v>82061.956247647729</v>
      </c>
      <c r="E543" s="65">
        <v>58925.531896876171</v>
      </c>
      <c r="F543" s="65">
        <v>9935.4333835152429</v>
      </c>
      <c r="G543" s="65">
        <v>2.7032367331576967</v>
      </c>
      <c r="H543" s="65">
        <v>1053.777850959729</v>
      </c>
      <c r="I543" s="65">
        <v>19688.106605193829</v>
      </c>
      <c r="J543" s="65">
        <v>5001.0987956341742</v>
      </c>
      <c r="K543" s="65">
        <v>8055.1154497553634</v>
      </c>
      <c r="L543" s="65">
        <v>12314.690158073015</v>
      </c>
      <c r="M543" s="65">
        <v>374122.34343244263</v>
      </c>
      <c r="N543" s="65">
        <v>40099.096537448248</v>
      </c>
      <c r="O543" s="65">
        <v>414221.43996989087</v>
      </c>
      <c r="Q543" s="9"/>
    </row>
    <row r="544" spans="1:17" ht="14.45" customHeight="1" x14ac:dyDescent="0.25">
      <c r="A544" s="58" t="s">
        <v>88</v>
      </c>
      <c r="B544" s="58" t="s">
        <v>70</v>
      </c>
      <c r="C544" s="65">
        <v>571160.75705683103</v>
      </c>
      <c r="D544" s="65">
        <v>82061.956247647729</v>
      </c>
      <c r="E544" s="65">
        <v>60573.415318027852</v>
      </c>
      <c r="F544" s="65">
        <v>9770.1267406849838</v>
      </c>
      <c r="G544" s="65">
        <v>0</v>
      </c>
      <c r="H544" s="65">
        <v>836.27154685735786</v>
      </c>
      <c r="I544" s="65">
        <v>16854.183948061724</v>
      </c>
      <c r="J544" s="65">
        <v>5198.8980993601808</v>
      </c>
      <c r="K544" s="65">
        <v>615.33214151298455</v>
      </c>
      <c r="L544" s="65">
        <v>12511.415882574332</v>
      </c>
      <c r="M544" s="65">
        <v>382739.15713210386</v>
      </c>
      <c r="N544" s="65">
        <v>34671.542529168233</v>
      </c>
      <c r="O544" s="65">
        <v>417410.69966127211</v>
      </c>
      <c r="Q544" s="9"/>
    </row>
    <row r="545" spans="1:17" ht="14.45" customHeight="1" x14ac:dyDescent="0.25">
      <c r="A545" s="58" t="s">
        <v>88</v>
      </c>
      <c r="B545" s="58" t="s">
        <v>71</v>
      </c>
      <c r="C545" s="65">
        <v>571160.75705683103</v>
      </c>
      <c r="D545" s="65">
        <v>82061.956247647729</v>
      </c>
      <c r="E545" s="65">
        <v>63025.090609710198</v>
      </c>
      <c r="F545" s="65">
        <v>8431.1717162213026</v>
      </c>
      <c r="G545" s="65">
        <v>0</v>
      </c>
      <c r="H545" s="65">
        <v>724.87768159578468</v>
      </c>
      <c r="I545" s="65">
        <v>14921.705589010162</v>
      </c>
      <c r="J545" s="65">
        <v>5057.6885585246519</v>
      </c>
      <c r="K545" s="65">
        <v>6938.6513925479867</v>
      </c>
      <c r="L545" s="65">
        <v>12553.034625517501</v>
      </c>
      <c r="M545" s="65">
        <v>377446.58063605567</v>
      </c>
      <c r="N545" s="65">
        <v>60499.602935641698</v>
      </c>
      <c r="O545" s="65">
        <v>437946.18357169739</v>
      </c>
      <c r="Q545" s="9"/>
    </row>
    <row r="546" spans="1:17" ht="14.45" customHeight="1" x14ac:dyDescent="0.25">
      <c r="A546" s="58" t="s">
        <v>88</v>
      </c>
      <c r="B546" s="58" t="s">
        <v>72</v>
      </c>
      <c r="C546" s="65">
        <v>571160.75705683103</v>
      </c>
      <c r="D546" s="65">
        <v>82061.956247647729</v>
      </c>
      <c r="E546" s="65">
        <v>65182.891983439971</v>
      </c>
      <c r="F546" s="65">
        <v>7857.3812570568307</v>
      </c>
      <c r="G546" s="65">
        <v>1</v>
      </c>
      <c r="H546" s="65">
        <v>643.00987956341737</v>
      </c>
      <c r="I546" s="65">
        <v>15100.563511479111</v>
      </c>
      <c r="J546" s="65">
        <v>5375.4466503575459</v>
      </c>
      <c r="K546" s="65">
        <v>6330.8742002258186</v>
      </c>
      <c r="L546" s="65">
        <v>12765.034625517501</v>
      </c>
      <c r="M546" s="65">
        <v>375842.59870154306</v>
      </c>
      <c r="N546" s="65">
        <v>55279.065675573955</v>
      </c>
      <c r="O546" s="65">
        <v>431121.66437711706</v>
      </c>
      <c r="Q546" s="9"/>
    </row>
    <row r="547" spans="1:17" ht="14.45" customHeight="1" x14ac:dyDescent="0.25">
      <c r="A547" s="58" t="s">
        <v>88</v>
      </c>
      <c r="B547" s="58" t="s">
        <v>73</v>
      </c>
      <c r="C547" s="65">
        <v>571160.75705683103</v>
      </c>
      <c r="D547" s="65">
        <v>82061.956247647729</v>
      </c>
      <c r="E547" s="65">
        <v>60613.529450508089</v>
      </c>
      <c r="F547" s="65">
        <v>5414.9649040270979</v>
      </c>
      <c r="G547" s="65">
        <v>2</v>
      </c>
      <c r="H547" s="65">
        <v>523.30664283025976</v>
      </c>
      <c r="I547" s="65">
        <v>16795.60848701543</v>
      </c>
      <c r="J547" s="65">
        <v>5462.1032179149415</v>
      </c>
      <c r="K547" s="65">
        <v>5981.508280015054</v>
      </c>
      <c r="L547" s="65">
        <v>12832.034625517501</v>
      </c>
      <c r="M547" s="65">
        <v>381473.7452013549</v>
      </c>
      <c r="N547" s="65">
        <v>51101.658073014682</v>
      </c>
      <c r="O547" s="65">
        <v>432575.4032743696</v>
      </c>
      <c r="Q547" s="9"/>
    </row>
    <row r="548" spans="1:17" ht="14.45" customHeight="1" x14ac:dyDescent="0.25">
      <c r="A548" s="58" t="s">
        <v>88</v>
      </c>
      <c r="B548" s="58" t="s">
        <v>74</v>
      </c>
      <c r="C548" s="65">
        <v>571160.75705683103</v>
      </c>
      <c r="D548" s="65">
        <v>82061.956247647729</v>
      </c>
      <c r="E548" s="65">
        <v>63737.270511855473</v>
      </c>
      <c r="F548" s="65">
        <v>5508.7454836281522</v>
      </c>
      <c r="G548" s="65">
        <v>0</v>
      </c>
      <c r="H548" s="65">
        <v>508.60340609710198</v>
      </c>
      <c r="I548" s="65">
        <v>16187.166917576214</v>
      </c>
      <c r="J548" s="65">
        <v>4960.5069627399316</v>
      </c>
      <c r="K548" s="65">
        <v>6534.4857922468946</v>
      </c>
      <c r="L548" s="65">
        <v>12872.034625517501</v>
      </c>
      <c r="M548" s="65">
        <v>378789.98710952199</v>
      </c>
      <c r="N548" s="65">
        <v>55198.303820097855</v>
      </c>
      <c r="O548" s="65">
        <v>433988.29092961986</v>
      </c>
      <c r="Q548" s="9"/>
    </row>
    <row r="549" spans="1:17" ht="14.45" customHeight="1" x14ac:dyDescent="0.25">
      <c r="A549" s="58" t="s">
        <v>88</v>
      </c>
      <c r="B549" s="58" t="s">
        <v>75</v>
      </c>
      <c r="C549" s="65">
        <v>571160.75705683103</v>
      </c>
      <c r="D549" s="65">
        <v>82061.956247647729</v>
      </c>
      <c r="E549" s="65">
        <v>66785.620718855847</v>
      </c>
      <c r="F549" s="65">
        <v>5181.4262325931504</v>
      </c>
      <c r="G549" s="65">
        <v>0</v>
      </c>
      <c r="H549" s="65">
        <v>483.0647346631539</v>
      </c>
      <c r="I549" s="65">
        <v>16245.740684983064</v>
      </c>
      <c r="J549" s="65">
        <v>5596.2848136996618</v>
      </c>
      <c r="K549" s="65">
        <v>7766.6026533684608</v>
      </c>
      <c r="L549" s="65">
        <v>12926.128998870907</v>
      </c>
      <c r="M549" s="65">
        <v>374113.93197214906</v>
      </c>
      <c r="N549" s="65">
        <v>69937.345408355293</v>
      </c>
      <c r="O549" s="65">
        <v>444051.2773805043</v>
      </c>
      <c r="Q549" s="9"/>
    </row>
    <row r="550" spans="1:17" ht="14.45" customHeight="1" x14ac:dyDescent="0.25">
      <c r="A550" s="58" t="s">
        <v>88</v>
      </c>
      <c r="B550" s="58" t="s">
        <v>190</v>
      </c>
      <c r="C550" s="65">
        <v>571160.75705683103</v>
      </c>
      <c r="D550" s="65">
        <v>82061.956247647729</v>
      </c>
      <c r="E550" s="65">
        <v>67821.228923598042</v>
      </c>
      <c r="F550" s="65">
        <v>4832.5907978923597</v>
      </c>
      <c r="G550" s="65">
        <v>0</v>
      </c>
      <c r="H550" s="65">
        <v>511.69062852841552</v>
      </c>
      <c r="I550" s="65">
        <v>16214.076966503575</v>
      </c>
      <c r="J550" s="65">
        <v>6784.1839480617236</v>
      </c>
      <c r="K550" s="65">
        <v>7528.9675385773426</v>
      </c>
      <c r="L550" s="65">
        <v>12901.887090703802</v>
      </c>
      <c r="M550" s="65">
        <v>372504.17491531803</v>
      </c>
      <c r="N550" s="65">
        <v>63327.780007527283</v>
      </c>
      <c r="O550" s="65">
        <v>435831.95492284535</v>
      </c>
      <c r="Q550" s="9"/>
    </row>
    <row r="551" spans="1:17" ht="14.45" customHeight="1" x14ac:dyDescent="0.25">
      <c r="A551" s="58" t="s">
        <v>90</v>
      </c>
      <c r="B551" s="56" t="s">
        <v>38</v>
      </c>
      <c r="C551" s="65">
        <v>3808860.9259119998</v>
      </c>
      <c r="D551" s="65">
        <v>994889.37017799995</v>
      </c>
      <c r="E551" s="65">
        <v>203582.95790399998</v>
      </c>
      <c r="F551" s="65">
        <v>201252.77591599998</v>
      </c>
      <c r="G551" s="65">
        <v>48800.680053999997</v>
      </c>
      <c r="H551" s="65">
        <v>205731.03119199999</v>
      </c>
      <c r="I551" s="65">
        <v>176927.909828</v>
      </c>
      <c r="J551" s="65">
        <v>83828.276784000001</v>
      </c>
      <c r="K551" s="65">
        <v>62618.683524</v>
      </c>
      <c r="L551" s="65"/>
      <c r="M551" s="65">
        <v>1831229.2405319999</v>
      </c>
      <c r="N551" s="65">
        <v>346955.9233560001</v>
      </c>
      <c r="O551" s="65">
        <v>2178185.163888</v>
      </c>
      <c r="Q551" s="9"/>
    </row>
    <row r="552" spans="1:17" ht="14.45" customHeight="1" x14ac:dyDescent="0.25">
      <c r="A552" s="58" t="s">
        <v>90</v>
      </c>
      <c r="B552" s="56" t="s">
        <v>35</v>
      </c>
      <c r="C552" s="72">
        <v>3858523</v>
      </c>
      <c r="D552" s="72">
        <v>1017947</v>
      </c>
      <c r="E552" s="72">
        <v>201101</v>
      </c>
      <c r="F552" s="72">
        <v>198948</v>
      </c>
      <c r="G552" s="72">
        <v>48215</v>
      </c>
      <c r="H552" s="72">
        <v>218871</v>
      </c>
      <c r="I552" s="72">
        <v>190699</v>
      </c>
      <c r="J552" s="72">
        <v>83278</v>
      </c>
      <c r="K552" s="72">
        <v>60147</v>
      </c>
      <c r="L552" s="72"/>
      <c r="M552" s="72">
        <v>1839317</v>
      </c>
      <c r="N552" s="72">
        <v>371589</v>
      </c>
      <c r="O552" s="72">
        <v>2210906</v>
      </c>
      <c r="Q552" s="9"/>
    </row>
    <row r="553" spans="1:17" ht="14.45" customHeight="1" x14ac:dyDescent="0.25">
      <c r="A553" s="58" t="s">
        <v>90</v>
      </c>
      <c r="B553" s="56" t="s">
        <v>36</v>
      </c>
      <c r="C553" s="72">
        <v>3858523</v>
      </c>
      <c r="D553" s="72">
        <v>1056048</v>
      </c>
      <c r="E553" s="65">
        <v>202282.33333333334</v>
      </c>
      <c r="F553" s="65">
        <v>183079</v>
      </c>
      <c r="G553" s="65">
        <v>47219.333333333336</v>
      </c>
      <c r="H553" s="65">
        <v>214000.66666666666</v>
      </c>
      <c r="I553" s="65">
        <v>174935.66666666666</v>
      </c>
      <c r="J553" s="65">
        <v>76431.666666666672</v>
      </c>
      <c r="K553" s="65">
        <v>62472</v>
      </c>
      <c r="L553" s="72"/>
      <c r="M553" s="65">
        <v>1842054.3333333333</v>
      </c>
      <c r="N553" s="65">
        <v>398575.66666666674</v>
      </c>
      <c r="O553" s="65">
        <v>2240630</v>
      </c>
      <c r="Q553" s="9"/>
    </row>
    <row r="554" spans="1:17" ht="14.45" customHeight="1" x14ac:dyDescent="0.25">
      <c r="A554" s="58" t="s">
        <v>90</v>
      </c>
      <c r="B554" s="56" t="s">
        <v>37</v>
      </c>
      <c r="C554" s="72">
        <v>3858523</v>
      </c>
      <c r="D554" s="72">
        <v>1056048</v>
      </c>
      <c r="E554" s="65">
        <v>203463.66666666669</v>
      </c>
      <c r="F554" s="65">
        <v>167210</v>
      </c>
      <c r="G554" s="65">
        <v>46223.666666666672</v>
      </c>
      <c r="H554" s="65">
        <v>209130.33333333331</v>
      </c>
      <c r="I554" s="65">
        <v>159172.33333333331</v>
      </c>
      <c r="J554" s="65">
        <v>69585.333333333343</v>
      </c>
      <c r="K554" s="65">
        <v>64797</v>
      </c>
      <c r="L554" s="72"/>
      <c r="M554" s="65">
        <v>1882892.6666666667</v>
      </c>
      <c r="N554" s="65">
        <v>423097.33333333326</v>
      </c>
      <c r="O554" s="65">
        <v>2305990</v>
      </c>
      <c r="Q554" s="9"/>
    </row>
    <row r="555" spans="1:17" ht="14.45" customHeight="1" x14ac:dyDescent="0.25">
      <c r="A555" s="58" t="s">
        <v>90</v>
      </c>
      <c r="B555" s="56" t="s">
        <v>15</v>
      </c>
      <c r="C555" s="72">
        <v>3858523</v>
      </c>
      <c r="D555" s="72">
        <v>1056048</v>
      </c>
      <c r="E555" s="72">
        <v>204645</v>
      </c>
      <c r="F555" s="72">
        <v>151341</v>
      </c>
      <c r="G555" s="72">
        <v>45228</v>
      </c>
      <c r="H555" s="72">
        <v>204260</v>
      </c>
      <c r="I555" s="72">
        <v>143409</v>
      </c>
      <c r="J555" s="72">
        <v>62739</v>
      </c>
      <c r="K555" s="72">
        <v>67122</v>
      </c>
      <c r="L555" s="72"/>
      <c r="M555" s="72">
        <v>1923731</v>
      </c>
      <c r="N555" s="72">
        <v>425158</v>
      </c>
      <c r="O555" s="72">
        <v>2348889</v>
      </c>
      <c r="Q555" s="9"/>
    </row>
    <row r="556" spans="1:17" ht="14.45" customHeight="1" x14ac:dyDescent="0.25">
      <c r="A556" s="58" t="s">
        <v>90</v>
      </c>
      <c r="B556" s="56" t="s">
        <v>0</v>
      </c>
      <c r="C556" s="72">
        <v>3858523</v>
      </c>
      <c r="D556" s="72">
        <v>1056048</v>
      </c>
      <c r="E556" s="72">
        <v>209486</v>
      </c>
      <c r="F556" s="72">
        <v>146116</v>
      </c>
      <c r="G556" s="72">
        <v>44534</v>
      </c>
      <c r="H556" s="72">
        <v>202191</v>
      </c>
      <c r="I556" s="72">
        <v>140895</v>
      </c>
      <c r="J556" s="72">
        <v>60958</v>
      </c>
      <c r="K556" s="72">
        <v>96366</v>
      </c>
      <c r="L556" s="72"/>
      <c r="M556" s="72">
        <v>1901929</v>
      </c>
      <c r="N556" s="72">
        <v>409452</v>
      </c>
      <c r="O556" s="72">
        <v>2311381</v>
      </c>
      <c r="Q556" s="9"/>
    </row>
    <row r="557" spans="1:17" ht="14.45" customHeight="1" x14ac:dyDescent="0.25">
      <c r="A557" s="58" t="s">
        <v>90</v>
      </c>
      <c r="B557" s="56" t="s">
        <v>1</v>
      </c>
      <c r="C557" s="72">
        <v>3858523</v>
      </c>
      <c r="D557" s="72">
        <v>1056140</v>
      </c>
      <c r="E557" s="72">
        <v>213962</v>
      </c>
      <c r="F557" s="72">
        <v>121455</v>
      </c>
      <c r="G557" s="72">
        <v>34841</v>
      </c>
      <c r="H557" s="72">
        <v>208864</v>
      </c>
      <c r="I557" s="72">
        <v>126776</v>
      </c>
      <c r="J557" s="72">
        <v>43276</v>
      </c>
      <c r="K557" s="72">
        <v>43881</v>
      </c>
      <c r="L557" s="72"/>
      <c r="M557" s="72">
        <v>2009328</v>
      </c>
      <c r="N557" s="72">
        <v>437341</v>
      </c>
      <c r="O557" s="72">
        <v>2446669</v>
      </c>
      <c r="Q557" s="9"/>
    </row>
    <row r="558" spans="1:17" ht="14.45" customHeight="1" x14ac:dyDescent="0.25">
      <c r="A558" s="58" t="s">
        <v>90</v>
      </c>
      <c r="B558" s="56" t="s">
        <v>2</v>
      </c>
      <c r="C558" s="72">
        <v>3858523</v>
      </c>
      <c r="D558" s="72">
        <v>1054723</v>
      </c>
      <c r="E558" s="72">
        <v>217946</v>
      </c>
      <c r="F558" s="72">
        <v>116896</v>
      </c>
      <c r="G558" s="72">
        <v>34433</v>
      </c>
      <c r="H558" s="72">
        <v>207353</v>
      </c>
      <c r="I558" s="72">
        <v>124935</v>
      </c>
      <c r="J558" s="72">
        <v>42092</v>
      </c>
      <c r="K558" s="72">
        <v>38109</v>
      </c>
      <c r="L558" s="72"/>
      <c r="M558" s="72">
        <v>2022036</v>
      </c>
      <c r="N558" s="72">
        <v>439711</v>
      </c>
      <c r="O558" s="72">
        <v>2461747</v>
      </c>
      <c r="Q558" s="9"/>
    </row>
    <row r="559" spans="1:17" ht="14.45" customHeight="1" x14ac:dyDescent="0.25">
      <c r="A559" s="58" t="s">
        <v>90</v>
      </c>
      <c r="B559" s="56" t="s">
        <v>3</v>
      </c>
      <c r="C559" s="72">
        <v>3858523</v>
      </c>
      <c r="D559" s="72">
        <v>1052003</v>
      </c>
      <c r="E559" s="72">
        <v>221887</v>
      </c>
      <c r="F559" s="72">
        <v>115941</v>
      </c>
      <c r="G559" s="72">
        <v>34435</v>
      </c>
      <c r="H559" s="72">
        <v>208748</v>
      </c>
      <c r="I559" s="72">
        <v>118761</v>
      </c>
      <c r="J559" s="72">
        <v>34124</v>
      </c>
      <c r="K559" s="72">
        <v>34734</v>
      </c>
      <c r="L559" s="72"/>
      <c r="M559" s="72">
        <v>2037890</v>
      </c>
      <c r="N559" s="72">
        <v>452437</v>
      </c>
      <c r="O559" s="72">
        <v>2490327</v>
      </c>
      <c r="Q559" s="9"/>
    </row>
    <row r="560" spans="1:17" ht="14.45" customHeight="1" x14ac:dyDescent="0.25">
      <c r="A560" s="58" t="s">
        <v>90</v>
      </c>
      <c r="B560" s="56" t="s">
        <v>4</v>
      </c>
      <c r="C560" s="72">
        <v>3858523</v>
      </c>
      <c r="D560" s="72">
        <v>1055076</v>
      </c>
      <c r="E560" s="72">
        <v>228230</v>
      </c>
      <c r="F560" s="72">
        <v>108925</v>
      </c>
      <c r="G560" s="72">
        <v>27800</v>
      </c>
      <c r="H560" s="72">
        <v>200005</v>
      </c>
      <c r="I560" s="72">
        <v>107950</v>
      </c>
      <c r="J560" s="72">
        <v>31980</v>
      </c>
      <c r="K560" s="72">
        <v>32220</v>
      </c>
      <c r="L560" s="72"/>
      <c r="M560" s="72">
        <v>2066337</v>
      </c>
      <c r="N560" s="72">
        <v>457007</v>
      </c>
      <c r="O560" s="72">
        <v>2523344</v>
      </c>
      <c r="Q560" s="9"/>
    </row>
    <row r="561" spans="1:17" ht="14.45" customHeight="1" x14ac:dyDescent="0.25">
      <c r="A561" s="58" t="s">
        <v>90</v>
      </c>
      <c r="B561" s="56" t="s">
        <v>5</v>
      </c>
      <c r="C561" s="72">
        <v>3858523</v>
      </c>
      <c r="D561" s="72">
        <v>1055832</v>
      </c>
      <c r="E561" s="72">
        <v>235321</v>
      </c>
      <c r="F561" s="72">
        <v>100437</v>
      </c>
      <c r="G561" s="72">
        <v>27800</v>
      </c>
      <c r="H561" s="72">
        <v>181842</v>
      </c>
      <c r="I561" s="72">
        <v>105651</v>
      </c>
      <c r="J561" s="72">
        <v>33965</v>
      </c>
      <c r="K561" s="72">
        <v>26446</v>
      </c>
      <c r="L561" s="72"/>
      <c r="M561" s="72">
        <v>2091229</v>
      </c>
      <c r="N561" s="72">
        <v>530742</v>
      </c>
      <c r="O561" s="72">
        <v>2621971</v>
      </c>
      <c r="Q561" s="9"/>
    </row>
    <row r="562" spans="1:17" ht="14.45" customHeight="1" x14ac:dyDescent="0.25">
      <c r="A562" s="58" t="s">
        <v>90</v>
      </c>
      <c r="B562" s="56" t="s">
        <v>6</v>
      </c>
      <c r="C562" s="72">
        <v>3858523</v>
      </c>
      <c r="D562" s="72">
        <v>1055811</v>
      </c>
      <c r="E562" s="72">
        <v>241830</v>
      </c>
      <c r="F562" s="72">
        <v>91830</v>
      </c>
      <c r="G562" s="72">
        <v>27800</v>
      </c>
      <c r="H562" s="72">
        <v>161862</v>
      </c>
      <c r="I562" s="72">
        <v>98556</v>
      </c>
      <c r="J562" s="72">
        <v>29656</v>
      </c>
      <c r="K562" s="72">
        <v>23333</v>
      </c>
      <c r="L562" s="72"/>
      <c r="M562" s="72">
        <v>2127845</v>
      </c>
      <c r="N562" s="72">
        <v>628594</v>
      </c>
      <c r="O562" s="72">
        <v>2756439</v>
      </c>
      <c r="Q562" s="9"/>
    </row>
    <row r="563" spans="1:17" ht="14.45" customHeight="1" x14ac:dyDescent="0.25">
      <c r="A563" s="58" t="s">
        <v>90</v>
      </c>
      <c r="B563" s="63" t="s">
        <v>7</v>
      </c>
      <c r="C563" s="72">
        <v>3858523</v>
      </c>
      <c r="D563" s="72">
        <v>1055810</v>
      </c>
      <c r="E563" s="72">
        <v>250995</v>
      </c>
      <c r="F563" s="72">
        <v>91959</v>
      </c>
      <c r="G563" s="72">
        <v>27800</v>
      </c>
      <c r="H563" s="72">
        <v>150277</v>
      </c>
      <c r="I563" s="72">
        <v>89263</v>
      </c>
      <c r="J563" s="72">
        <v>27630</v>
      </c>
      <c r="K563" s="72">
        <v>23154</v>
      </c>
      <c r="L563" s="72"/>
      <c r="M563" s="72">
        <v>2141635</v>
      </c>
      <c r="N563" s="72">
        <v>699078</v>
      </c>
      <c r="O563" s="72">
        <v>2840713</v>
      </c>
      <c r="Q563" s="9"/>
    </row>
    <row r="564" spans="1:17" ht="14.45" customHeight="1" x14ac:dyDescent="0.25">
      <c r="A564" s="58" t="s">
        <v>90</v>
      </c>
      <c r="B564" s="63" t="s">
        <v>8</v>
      </c>
      <c r="C564" s="72">
        <v>3858523</v>
      </c>
      <c r="D564" s="72">
        <v>1055733</v>
      </c>
      <c r="E564" s="72">
        <v>267665</v>
      </c>
      <c r="F564" s="72">
        <v>73805</v>
      </c>
      <c r="G564" s="72">
        <v>27800</v>
      </c>
      <c r="H564" s="72">
        <v>140235</v>
      </c>
      <c r="I564" s="72">
        <v>81275</v>
      </c>
      <c r="J564" s="72">
        <v>22866</v>
      </c>
      <c r="K564" s="72">
        <v>23242</v>
      </c>
      <c r="L564" s="72"/>
      <c r="M564" s="72">
        <v>2165902</v>
      </c>
      <c r="N564" s="72">
        <v>750256</v>
      </c>
      <c r="O564" s="72">
        <v>2916158</v>
      </c>
      <c r="Q564" s="9"/>
    </row>
    <row r="565" spans="1:17" ht="14.45" customHeight="1" x14ac:dyDescent="0.25">
      <c r="A565" s="58" t="s">
        <v>90</v>
      </c>
      <c r="B565" s="63" t="s">
        <v>16</v>
      </c>
      <c r="C565" s="72">
        <v>3858523</v>
      </c>
      <c r="D565" s="72">
        <v>1055733</v>
      </c>
      <c r="E565" s="72">
        <v>275000</v>
      </c>
      <c r="F565" s="72">
        <v>72000</v>
      </c>
      <c r="G565" s="72">
        <v>27800</v>
      </c>
      <c r="H565" s="72">
        <v>130000</v>
      </c>
      <c r="I565" s="72">
        <v>80000</v>
      </c>
      <c r="J565" s="72">
        <v>23000</v>
      </c>
      <c r="K565" s="72">
        <v>24000</v>
      </c>
      <c r="L565" s="72"/>
      <c r="M565" s="72">
        <v>2170990</v>
      </c>
      <c r="N565" s="72">
        <v>762010</v>
      </c>
      <c r="O565" s="72">
        <v>2933000</v>
      </c>
      <c r="Q565" s="9"/>
    </row>
    <row r="566" spans="1:17" ht="14.45" customHeight="1" x14ac:dyDescent="0.25">
      <c r="A566" s="58" t="s">
        <v>90</v>
      </c>
      <c r="B566" s="63" t="s">
        <v>17</v>
      </c>
      <c r="C566" s="72">
        <v>3858523</v>
      </c>
      <c r="D566" s="72">
        <v>1055733</v>
      </c>
      <c r="E566" s="72">
        <v>276000</v>
      </c>
      <c r="F566" s="72">
        <v>69000</v>
      </c>
      <c r="G566" s="72">
        <v>27800</v>
      </c>
      <c r="H566" s="72">
        <v>121000</v>
      </c>
      <c r="I566" s="72">
        <v>78000</v>
      </c>
      <c r="J566" s="72">
        <v>21000</v>
      </c>
      <c r="K566" s="72">
        <v>23000</v>
      </c>
      <c r="L566" s="72"/>
      <c r="M566" s="72">
        <v>2186990</v>
      </c>
      <c r="N566" s="72">
        <v>771010</v>
      </c>
      <c r="O566" s="72">
        <v>2958000</v>
      </c>
      <c r="Q566" s="9"/>
    </row>
    <row r="567" spans="1:17" ht="14.45" customHeight="1" x14ac:dyDescent="0.25">
      <c r="A567" s="58" t="s">
        <v>90</v>
      </c>
      <c r="B567" s="63" t="s">
        <v>9</v>
      </c>
      <c r="C567" s="72">
        <v>3858523</v>
      </c>
      <c r="D567" s="72">
        <v>1055733</v>
      </c>
      <c r="E567" s="72">
        <v>276000</v>
      </c>
      <c r="F567" s="72">
        <v>68000</v>
      </c>
      <c r="G567" s="72">
        <v>27800</v>
      </c>
      <c r="H567" s="72">
        <v>113000</v>
      </c>
      <c r="I567" s="72">
        <v>74000</v>
      </c>
      <c r="J567" s="72">
        <v>21000</v>
      </c>
      <c r="K567" s="72">
        <v>26000</v>
      </c>
      <c r="L567" s="72"/>
      <c r="M567" s="72">
        <v>2196990</v>
      </c>
      <c r="N567" s="72">
        <v>789010</v>
      </c>
      <c r="O567" s="72">
        <v>2986000</v>
      </c>
      <c r="Q567" s="9"/>
    </row>
    <row r="568" spans="1:17" ht="14.45" customHeight="1" x14ac:dyDescent="0.25">
      <c r="A568" s="58" t="s">
        <v>90</v>
      </c>
      <c r="B568" s="63" t="s">
        <v>10</v>
      </c>
      <c r="C568" s="72">
        <v>3858523</v>
      </c>
      <c r="D568" s="72">
        <v>1053228</v>
      </c>
      <c r="E568" s="72">
        <v>285791</v>
      </c>
      <c r="F568" s="72">
        <v>65530</v>
      </c>
      <c r="G568" s="72">
        <v>27800</v>
      </c>
      <c r="H568" s="72">
        <v>100169</v>
      </c>
      <c r="I568" s="72">
        <v>74149</v>
      </c>
      <c r="J568" s="72">
        <v>21621</v>
      </c>
      <c r="K568" s="72">
        <v>27952</v>
      </c>
      <c r="L568" s="72"/>
      <c r="M568" s="72">
        <v>2202283</v>
      </c>
      <c r="N568" s="72">
        <v>797298</v>
      </c>
      <c r="O568" s="72">
        <v>2999581</v>
      </c>
      <c r="Q568" s="9"/>
    </row>
    <row r="569" spans="1:17" ht="14.45" customHeight="1" x14ac:dyDescent="0.25">
      <c r="A569" s="58" t="s">
        <v>90</v>
      </c>
      <c r="B569" s="63" t="s">
        <v>11</v>
      </c>
      <c r="C569" s="72">
        <v>3858523</v>
      </c>
      <c r="D569" s="72">
        <v>1047282</v>
      </c>
      <c r="E569" s="72">
        <v>295113</v>
      </c>
      <c r="F569" s="72">
        <v>64887</v>
      </c>
      <c r="G569" s="72">
        <v>27800</v>
      </c>
      <c r="H569" s="72">
        <v>97687</v>
      </c>
      <c r="I569" s="72">
        <v>71950</v>
      </c>
      <c r="J569" s="72">
        <v>20808</v>
      </c>
      <c r="K569" s="72">
        <v>24545</v>
      </c>
      <c r="L569" s="72"/>
      <c r="M569" s="72">
        <v>2208451</v>
      </c>
      <c r="N569" s="72">
        <v>819624</v>
      </c>
      <c r="O569" s="72">
        <v>3028075</v>
      </c>
      <c r="Q569" s="9"/>
    </row>
    <row r="570" spans="1:17" ht="14.45" customHeight="1" x14ac:dyDescent="0.25">
      <c r="A570" s="58" t="s">
        <v>90</v>
      </c>
      <c r="B570" s="63" t="s">
        <v>12</v>
      </c>
      <c r="C570" s="72">
        <v>3885497</v>
      </c>
      <c r="D570" s="72">
        <v>1081509</v>
      </c>
      <c r="E570" s="72">
        <v>259230</v>
      </c>
      <c r="F570" s="72">
        <v>78494</v>
      </c>
      <c r="G570" s="72">
        <v>19915</v>
      </c>
      <c r="H570" s="72">
        <v>84250</v>
      </c>
      <c r="I570" s="72">
        <v>113414</v>
      </c>
      <c r="J570" s="72">
        <v>22954</v>
      </c>
      <c r="K570" s="72">
        <v>36559</v>
      </c>
      <c r="L570" s="72"/>
      <c r="M570" s="72">
        <v>2189172</v>
      </c>
      <c r="N570" s="72">
        <v>792107</v>
      </c>
      <c r="O570" s="72">
        <v>2981279</v>
      </c>
      <c r="Q570" s="9"/>
    </row>
    <row r="571" spans="1:17" ht="14.45" customHeight="1" x14ac:dyDescent="0.25">
      <c r="A571" s="58" t="s">
        <v>90</v>
      </c>
      <c r="B571" s="63" t="s">
        <v>13</v>
      </c>
      <c r="C571" s="72">
        <v>3885497</v>
      </c>
      <c r="D571" s="72">
        <v>1081509</v>
      </c>
      <c r="E571" s="72">
        <v>260388</v>
      </c>
      <c r="F571" s="72">
        <v>78837</v>
      </c>
      <c r="G571" s="72">
        <v>16095</v>
      </c>
      <c r="H571" s="72">
        <v>72668</v>
      </c>
      <c r="I571" s="72">
        <v>115726</v>
      </c>
      <c r="J571" s="72">
        <v>22264</v>
      </c>
      <c r="K571" s="72">
        <v>37409</v>
      </c>
      <c r="L571" s="72"/>
      <c r="M571" s="72">
        <v>2200601</v>
      </c>
      <c r="N571" s="72">
        <v>732849</v>
      </c>
      <c r="O571" s="72">
        <v>2933450</v>
      </c>
      <c r="Q571" s="9"/>
    </row>
    <row r="572" spans="1:17" ht="14.45" customHeight="1" x14ac:dyDescent="0.25">
      <c r="A572" s="58" t="s">
        <v>90</v>
      </c>
      <c r="B572" s="63" t="s">
        <v>18</v>
      </c>
      <c r="C572" s="72">
        <v>3885497</v>
      </c>
      <c r="D572" s="72">
        <v>1081509</v>
      </c>
      <c r="E572" s="72">
        <v>257276</v>
      </c>
      <c r="F572" s="72">
        <v>75382</v>
      </c>
      <c r="G572" s="72">
        <v>10616</v>
      </c>
      <c r="H572" s="72">
        <v>67960</v>
      </c>
      <c r="I572" s="72">
        <v>118256</v>
      </c>
      <c r="J572" s="72">
        <v>27118</v>
      </c>
      <c r="K572" s="72">
        <v>46111</v>
      </c>
      <c r="L572" s="72"/>
      <c r="M572" s="72">
        <v>2201269</v>
      </c>
      <c r="N572" s="72">
        <v>722535</v>
      </c>
      <c r="O572" s="72">
        <v>2923804</v>
      </c>
      <c r="Q572" s="9"/>
    </row>
    <row r="573" spans="1:17" ht="14.45" customHeight="1" x14ac:dyDescent="0.25">
      <c r="A573" s="58" t="s">
        <v>90</v>
      </c>
      <c r="B573" s="64" t="s">
        <v>19</v>
      </c>
      <c r="C573" s="72">
        <v>3885497</v>
      </c>
      <c r="D573" s="72">
        <v>1081509</v>
      </c>
      <c r="E573" s="72">
        <v>260443</v>
      </c>
      <c r="F573" s="72">
        <v>74613</v>
      </c>
      <c r="G573" s="72">
        <v>6245</v>
      </c>
      <c r="H573" s="72">
        <v>66374</v>
      </c>
      <c r="I573" s="72">
        <v>123341</v>
      </c>
      <c r="J573" s="72">
        <v>26598</v>
      </c>
      <c r="K573" s="72">
        <v>42246</v>
      </c>
      <c r="L573" s="72"/>
      <c r="M573" s="72">
        <v>2204128</v>
      </c>
      <c r="N573" s="72">
        <v>681582</v>
      </c>
      <c r="O573" s="72">
        <v>2885710</v>
      </c>
      <c r="Q573" s="9"/>
    </row>
    <row r="574" spans="1:17" ht="14.45" customHeight="1" x14ac:dyDescent="0.25">
      <c r="A574" s="58" t="s">
        <v>90</v>
      </c>
      <c r="B574" s="58" t="s">
        <v>40</v>
      </c>
      <c r="C574" s="72">
        <v>3885497</v>
      </c>
      <c r="D574" s="72">
        <v>1081509</v>
      </c>
      <c r="E574" s="72">
        <v>263497</v>
      </c>
      <c r="F574" s="72">
        <v>78187</v>
      </c>
      <c r="G574" s="72">
        <v>5630</v>
      </c>
      <c r="H574" s="72">
        <v>65502</v>
      </c>
      <c r="I574" s="72">
        <v>125015</v>
      </c>
      <c r="J574" s="72">
        <v>27684</v>
      </c>
      <c r="K574" s="72">
        <v>43384</v>
      </c>
      <c r="L574" s="72"/>
      <c r="M574" s="72">
        <v>2195089</v>
      </c>
      <c r="N574" s="72">
        <v>658966</v>
      </c>
      <c r="O574" s="72">
        <v>2854055</v>
      </c>
      <c r="Q574" s="9"/>
    </row>
    <row r="575" spans="1:17" ht="14.45" customHeight="1" x14ac:dyDescent="0.25">
      <c r="A575" s="58" t="s">
        <v>90</v>
      </c>
      <c r="B575" s="58" t="s">
        <v>42</v>
      </c>
      <c r="C575" s="72">
        <v>3885497</v>
      </c>
      <c r="D575" s="72">
        <v>1081509</v>
      </c>
      <c r="E575" s="72">
        <v>269824</v>
      </c>
      <c r="F575" s="72">
        <v>85770</v>
      </c>
      <c r="G575" s="72">
        <v>5432</v>
      </c>
      <c r="H575" s="72">
        <v>63875</v>
      </c>
      <c r="I575" s="72">
        <v>129032</v>
      </c>
      <c r="J575" s="72">
        <v>26886</v>
      </c>
      <c r="K575" s="72">
        <v>43579</v>
      </c>
      <c r="L575" s="72"/>
      <c r="M575" s="72">
        <v>2179590</v>
      </c>
      <c r="N575" s="72">
        <v>705250</v>
      </c>
      <c r="O575" s="72">
        <v>2884840</v>
      </c>
      <c r="Q575" s="9"/>
    </row>
    <row r="576" spans="1:17" ht="14.45" customHeight="1" x14ac:dyDescent="0.25">
      <c r="A576" s="58" t="s">
        <v>90</v>
      </c>
      <c r="B576" s="58" t="s">
        <v>43</v>
      </c>
      <c r="C576" s="72">
        <v>3885497</v>
      </c>
      <c r="D576" s="72">
        <v>1081509</v>
      </c>
      <c r="E576" s="72">
        <v>266451</v>
      </c>
      <c r="F576" s="72">
        <v>85600</v>
      </c>
      <c r="G576" s="72">
        <v>5382</v>
      </c>
      <c r="H576" s="72">
        <v>55187</v>
      </c>
      <c r="I576" s="72">
        <v>130204</v>
      </c>
      <c r="J576" s="72">
        <v>26827</v>
      </c>
      <c r="K576" s="72">
        <v>44487</v>
      </c>
      <c r="L576" s="72"/>
      <c r="M576" s="72">
        <v>2189850</v>
      </c>
      <c r="N576" s="72">
        <v>715407</v>
      </c>
      <c r="O576" s="72">
        <v>2905257</v>
      </c>
      <c r="Q576" s="9"/>
    </row>
    <row r="577" spans="1:17" ht="14.45" customHeight="1" x14ac:dyDescent="0.25">
      <c r="A577" s="58" t="s">
        <v>90</v>
      </c>
      <c r="B577" s="58" t="s">
        <v>44</v>
      </c>
      <c r="C577" s="59">
        <v>3885497</v>
      </c>
      <c r="D577" s="59">
        <v>1081509</v>
      </c>
      <c r="E577" s="59">
        <v>275908</v>
      </c>
      <c r="F577" s="59">
        <v>86217</v>
      </c>
      <c r="G577" s="59">
        <v>5311</v>
      </c>
      <c r="H577" s="59">
        <v>54705</v>
      </c>
      <c r="I577" s="59">
        <v>130213</v>
      </c>
      <c r="J577" s="59">
        <v>27425</v>
      </c>
      <c r="K577" s="59">
        <v>44455</v>
      </c>
      <c r="L577" s="59"/>
      <c r="M577" s="59">
        <v>2179754</v>
      </c>
      <c r="N577" s="59">
        <v>682319</v>
      </c>
      <c r="O577" s="59">
        <v>2862073</v>
      </c>
      <c r="Q577" s="9"/>
    </row>
    <row r="578" spans="1:17" ht="14.45" customHeight="1" x14ac:dyDescent="0.25">
      <c r="A578" s="58" t="s">
        <v>90</v>
      </c>
      <c r="B578" s="58" t="s">
        <v>45</v>
      </c>
      <c r="C578" s="59">
        <v>3885497</v>
      </c>
      <c r="D578" s="59">
        <v>1081509</v>
      </c>
      <c r="E578" s="59">
        <v>277719</v>
      </c>
      <c r="F578" s="59">
        <v>86590</v>
      </c>
      <c r="G578" s="59">
        <v>5222</v>
      </c>
      <c r="H578" s="59">
        <v>54701</v>
      </c>
      <c r="I578" s="59">
        <v>128924</v>
      </c>
      <c r="J578" s="59">
        <v>27539</v>
      </c>
      <c r="K578" s="59">
        <v>42938</v>
      </c>
      <c r="L578" s="59"/>
      <c r="M578" s="59">
        <v>2180355</v>
      </c>
      <c r="N578" s="59">
        <v>681347</v>
      </c>
      <c r="O578" s="59">
        <v>2861702</v>
      </c>
      <c r="Q578" s="9"/>
    </row>
    <row r="579" spans="1:17" ht="14.45" customHeight="1" x14ac:dyDescent="0.25">
      <c r="A579" s="58" t="s">
        <v>90</v>
      </c>
      <c r="B579" s="58" t="s">
        <v>39</v>
      </c>
      <c r="C579" s="59">
        <v>3885497</v>
      </c>
      <c r="D579" s="59">
        <v>1081509</v>
      </c>
      <c r="E579" s="59">
        <v>279703</v>
      </c>
      <c r="F579" s="59">
        <v>85688</v>
      </c>
      <c r="G579" s="59">
        <v>4158</v>
      </c>
      <c r="H579" s="59">
        <v>51039</v>
      </c>
      <c r="I579" s="59">
        <v>130098</v>
      </c>
      <c r="J579" s="59">
        <v>27221</v>
      </c>
      <c r="K579" s="59">
        <v>41658</v>
      </c>
      <c r="L579" s="59"/>
      <c r="M579" s="59">
        <v>2184423</v>
      </c>
      <c r="N579" s="59">
        <v>690220</v>
      </c>
      <c r="O579" s="59">
        <v>2874643</v>
      </c>
      <c r="Q579" s="9"/>
    </row>
    <row r="580" spans="1:17" ht="14.45" customHeight="1" x14ac:dyDescent="0.25">
      <c r="A580" s="58" t="s">
        <v>90</v>
      </c>
      <c r="B580" s="58" t="s">
        <v>84</v>
      </c>
      <c r="C580" s="59">
        <v>3885497</v>
      </c>
      <c r="D580" s="59">
        <v>1081509</v>
      </c>
      <c r="E580" s="59">
        <v>278601</v>
      </c>
      <c r="F580" s="59">
        <v>83107</v>
      </c>
      <c r="G580" s="59">
        <v>4223</v>
      </c>
      <c r="H580" s="59">
        <v>50228</v>
      </c>
      <c r="I580" s="59">
        <v>125559</v>
      </c>
      <c r="J580" s="59">
        <v>28038</v>
      </c>
      <c r="K580" s="59">
        <v>43247</v>
      </c>
      <c r="L580" s="59"/>
      <c r="M580" s="59">
        <v>2190985</v>
      </c>
      <c r="N580" s="59">
        <v>675567</v>
      </c>
      <c r="O580" s="59">
        <v>2866552</v>
      </c>
      <c r="Q580" s="9"/>
    </row>
    <row r="581" spans="1:17" ht="14.45" customHeight="1" x14ac:dyDescent="0.25">
      <c r="A581" s="58" t="s">
        <v>90</v>
      </c>
      <c r="B581" s="58" t="s">
        <v>46</v>
      </c>
      <c r="C581" s="59">
        <v>3885497</v>
      </c>
      <c r="D581" s="59">
        <v>1081509</v>
      </c>
      <c r="E581" s="59">
        <v>263017</v>
      </c>
      <c r="F581" s="59">
        <v>82343</v>
      </c>
      <c r="G581" s="59">
        <v>3711</v>
      </c>
      <c r="H581" s="59">
        <v>46614</v>
      </c>
      <c r="I581" s="59">
        <v>129582</v>
      </c>
      <c r="J581" s="59">
        <v>27727</v>
      </c>
      <c r="K581" s="59">
        <v>44258</v>
      </c>
      <c r="L581" s="59"/>
      <c r="M581" s="59">
        <v>2206736</v>
      </c>
      <c r="N581" s="59">
        <v>663578</v>
      </c>
      <c r="O581" s="59">
        <v>2870314</v>
      </c>
      <c r="Q581" s="9"/>
    </row>
    <row r="582" spans="1:17" ht="14.45" customHeight="1" x14ac:dyDescent="0.25">
      <c r="A582" s="58" t="s">
        <v>90</v>
      </c>
      <c r="B582" s="58" t="s">
        <v>47</v>
      </c>
      <c r="C582" s="59">
        <v>3885497</v>
      </c>
      <c r="D582" s="59">
        <v>1081509</v>
      </c>
      <c r="E582" s="59">
        <v>284802</v>
      </c>
      <c r="F582" s="59">
        <v>72491</v>
      </c>
      <c r="G582" s="59">
        <v>3089</v>
      </c>
      <c r="H582" s="59">
        <v>40606</v>
      </c>
      <c r="I582" s="59">
        <v>115342</v>
      </c>
      <c r="J582" s="59">
        <v>28779</v>
      </c>
      <c r="K582" s="59">
        <v>47605</v>
      </c>
      <c r="L582" s="59"/>
      <c r="M582" s="59">
        <v>2211274</v>
      </c>
      <c r="N582" s="59">
        <v>688581</v>
      </c>
      <c r="O582" s="59">
        <v>2899855</v>
      </c>
      <c r="Q582" s="9"/>
    </row>
    <row r="583" spans="1:17" ht="14.45" customHeight="1" x14ac:dyDescent="0.25">
      <c r="A583" s="58" t="s">
        <v>90</v>
      </c>
      <c r="B583" s="58" t="s">
        <v>48</v>
      </c>
      <c r="C583" s="59">
        <v>3885497</v>
      </c>
      <c r="D583" s="59">
        <v>1081509</v>
      </c>
      <c r="E583" s="59">
        <v>284391</v>
      </c>
      <c r="F583" s="59">
        <v>71198</v>
      </c>
      <c r="G583" s="59">
        <v>3286</v>
      </c>
      <c r="H583" s="59">
        <v>41543</v>
      </c>
      <c r="I583" s="59">
        <v>115786</v>
      </c>
      <c r="J583" s="59">
        <v>28295</v>
      </c>
      <c r="K583" s="59">
        <v>46623</v>
      </c>
      <c r="L583" s="59"/>
      <c r="M583" s="59">
        <v>2212866</v>
      </c>
      <c r="N583" s="59">
        <v>750607</v>
      </c>
      <c r="O583" s="59">
        <v>2963473</v>
      </c>
      <c r="Q583" s="9"/>
    </row>
    <row r="584" spans="1:17" ht="14.45" customHeight="1" x14ac:dyDescent="0.25">
      <c r="A584" s="58" t="s">
        <v>90</v>
      </c>
      <c r="B584" s="58" t="s">
        <v>49</v>
      </c>
      <c r="C584" s="59">
        <v>3885497</v>
      </c>
      <c r="D584" s="59">
        <v>1081509</v>
      </c>
      <c r="E584" s="59">
        <v>284850</v>
      </c>
      <c r="F584" s="59">
        <v>65994</v>
      </c>
      <c r="G584" s="59">
        <v>2916</v>
      </c>
      <c r="H584" s="59">
        <v>38095</v>
      </c>
      <c r="I584" s="59">
        <v>107362</v>
      </c>
      <c r="J584" s="59">
        <v>26609</v>
      </c>
      <c r="K584" s="59">
        <v>46044</v>
      </c>
      <c r="L584" s="59"/>
      <c r="M584" s="59">
        <v>2232118</v>
      </c>
      <c r="N584" s="59">
        <v>786901</v>
      </c>
      <c r="O584" s="59">
        <v>3019019</v>
      </c>
      <c r="Q584" s="9"/>
    </row>
    <row r="585" spans="1:17" ht="14.45" customHeight="1" x14ac:dyDescent="0.25">
      <c r="A585" s="58" t="s">
        <v>90</v>
      </c>
      <c r="B585" s="58" t="s">
        <v>67</v>
      </c>
      <c r="C585" s="59">
        <v>3885497</v>
      </c>
      <c r="D585" s="59">
        <v>1081509</v>
      </c>
      <c r="E585" s="59">
        <v>297381</v>
      </c>
      <c r="F585" s="59">
        <v>58308</v>
      </c>
      <c r="G585" s="59">
        <v>1912</v>
      </c>
      <c r="H585" s="59">
        <v>34375</v>
      </c>
      <c r="I585" s="59">
        <v>94608</v>
      </c>
      <c r="J585" s="59">
        <v>26466</v>
      </c>
      <c r="K585" s="59">
        <v>44164</v>
      </c>
      <c r="L585" s="59"/>
      <c r="M585" s="59">
        <v>2246774</v>
      </c>
      <c r="N585" s="59">
        <v>773206</v>
      </c>
      <c r="O585" s="59">
        <v>3019980</v>
      </c>
      <c r="Q585" s="9"/>
    </row>
    <row r="586" spans="1:17" ht="14.45" customHeight="1" x14ac:dyDescent="0.25">
      <c r="A586" s="58" t="s">
        <v>90</v>
      </c>
      <c r="B586" s="58" t="s">
        <v>50</v>
      </c>
      <c r="C586" s="59">
        <v>3885497</v>
      </c>
      <c r="D586" s="59">
        <v>1081509</v>
      </c>
      <c r="E586" s="59">
        <v>301371</v>
      </c>
      <c r="F586" s="59">
        <v>55136</v>
      </c>
      <c r="G586" s="59">
        <v>1779</v>
      </c>
      <c r="H586" s="59">
        <v>34294</v>
      </c>
      <c r="I586" s="59">
        <v>92792</v>
      </c>
      <c r="J586" s="59">
        <v>26728</v>
      </c>
      <c r="K586" s="59">
        <v>43921</v>
      </c>
      <c r="L586" s="59"/>
      <c r="M586" s="59">
        <v>2247967</v>
      </c>
      <c r="N586" s="59">
        <v>773149</v>
      </c>
      <c r="O586" s="59">
        <v>3021116</v>
      </c>
      <c r="Q586" s="9"/>
    </row>
    <row r="587" spans="1:17" ht="14.45" customHeight="1" x14ac:dyDescent="0.25">
      <c r="A587" s="58" t="s">
        <v>90</v>
      </c>
      <c r="B587" s="58" t="s">
        <v>51</v>
      </c>
      <c r="C587" s="59">
        <v>3885497</v>
      </c>
      <c r="D587" s="59">
        <v>1081509</v>
      </c>
      <c r="E587" s="59">
        <v>302798</v>
      </c>
      <c r="F587" s="59">
        <v>55229</v>
      </c>
      <c r="G587" s="59">
        <v>1699</v>
      </c>
      <c r="H587" s="59">
        <v>34054</v>
      </c>
      <c r="I587" s="59">
        <v>91233</v>
      </c>
      <c r="J587" s="59">
        <v>27404</v>
      </c>
      <c r="K587" s="59">
        <v>41978</v>
      </c>
      <c r="L587" s="59"/>
      <c r="M587" s="59">
        <v>2249593</v>
      </c>
      <c r="N587" s="59">
        <v>796878</v>
      </c>
      <c r="O587" s="59">
        <v>3046471</v>
      </c>
      <c r="Q587" s="9"/>
    </row>
    <row r="588" spans="1:17" ht="14.45" customHeight="1" x14ac:dyDescent="0.25">
      <c r="A588" s="58" t="s">
        <v>90</v>
      </c>
      <c r="B588" s="58" t="s">
        <v>52</v>
      </c>
      <c r="C588" s="59">
        <v>3885497</v>
      </c>
      <c r="D588" s="59">
        <v>1081509</v>
      </c>
      <c r="E588" s="59">
        <v>308439</v>
      </c>
      <c r="F588" s="59">
        <v>51530</v>
      </c>
      <c r="G588" s="59">
        <v>1569</v>
      </c>
      <c r="H588" s="59">
        <v>36713</v>
      </c>
      <c r="I588" s="59">
        <v>89769</v>
      </c>
      <c r="J588" s="59">
        <v>28695</v>
      </c>
      <c r="K588" s="59">
        <v>49171</v>
      </c>
      <c r="L588" s="59"/>
      <c r="M588" s="59">
        <v>2238102</v>
      </c>
      <c r="N588" s="59">
        <v>804599</v>
      </c>
      <c r="O588" s="59">
        <v>3042701</v>
      </c>
      <c r="Q588" s="9"/>
    </row>
    <row r="589" spans="1:17" ht="14.45" customHeight="1" x14ac:dyDescent="0.25">
      <c r="A589" s="58" t="s">
        <v>90</v>
      </c>
      <c r="B589" s="58" t="s">
        <v>53</v>
      </c>
      <c r="C589" s="59">
        <v>3885497</v>
      </c>
      <c r="D589" s="59">
        <v>1081509</v>
      </c>
      <c r="E589" s="59">
        <v>322835</v>
      </c>
      <c r="F589" s="59">
        <v>48434</v>
      </c>
      <c r="G589" s="59">
        <v>1455</v>
      </c>
      <c r="H589" s="59">
        <v>32385</v>
      </c>
      <c r="I589" s="59">
        <v>82441</v>
      </c>
      <c r="J589" s="59">
        <v>29147</v>
      </c>
      <c r="K589" s="59">
        <v>47801</v>
      </c>
      <c r="L589" s="59"/>
      <c r="M589" s="59">
        <v>2239490</v>
      </c>
      <c r="N589" s="59">
        <v>808820</v>
      </c>
      <c r="O589" s="59">
        <v>3048310</v>
      </c>
      <c r="Q589" s="9"/>
    </row>
    <row r="590" spans="1:17" ht="14.45" customHeight="1" x14ac:dyDescent="0.25">
      <c r="A590" s="58" t="s">
        <v>90</v>
      </c>
      <c r="B590" s="58" t="s">
        <v>54</v>
      </c>
      <c r="C590" s="59">
        <v>3885497</v>
      </c>
      <c r="D590" s="59">
        <v>1081509</v>
      </c>
      <c r="E590" s="59">
        <v>313131</v>
      </c>
      <c r="F590" s="59">
        <v>43154</v>
      </c>
      <c r="G590" s="59">
        <v>1170</v>
      </c>
      <c r="H590" s="59">
        <v>26852</v>
      </c>
      <c r="I590" s="59">
        <v>74382</v>
      </c>
      <c r="J590" s="59">
        <v>29143</v>
      </c>
      <c r="K590" s="59">
        <v>51314</v>
      </c>
      <c r="L590" s="59"/>
      <c r="M590" s="59">
        <v>2264842</v>
      </c>
      <c r="N590" s="59">
        <v>802383</v>
      </c>
      <c r="O590" s="59">
        <v>3067225</v>
      </c>
      <c r="Q590" s="9"/>
    </row>
    <row r="591" spans="1:17" ht="14.45" customHeight="1" x14ac:dyDescent="0.25">
      <c r="A591" s="58" t="s">
        <v>90</v>
      </c>
      <c r="B591" s="58" t="s">
        <v>55</v>
      </c>
      <c r="C591" s="59">
        <v>3885497</v>
      </c>
      <c r="D591" s="59">
        <v>1081509</v>
      </c>
      <c r="E591" s="59">
        <v>317871</v>
      </c>
      <c r="F591" s="59">
        <v>41030</v>
      </c>
      <c r="G591" s="59">
        <v>931</v>
      </c>
      <c r="H591" s="59">
        <v>23256</v>
      </c>
      <c r="I591" s="59">
        <v>67413</v>
      </c>
      <c r="J591" s="59">
        <v>29342</v>
      </c>
      <c r="K591" s="59">
        <v>55532</v>
      </c>
      <c r="L591" s="59"/>
      <c r="M591" s="59">
        <v>2268613</v>
      </c>
      <c r="N591" s="59">
        <v>752611</v>
      </c>
      <c r="O591" s="59">
        <v>3021224</v>
      </c>
      <c r="Q591" s="9"/>
    </row>
    <row r="592" spans="1:17" ht="14.45" customHeight="1" x14ac:dyDescent="0.25">
      <c r="A592" s="58" t="s">
        <v>90</v>
      </c>
      <c r="B592" s="58" t="s">
        <v>56</v>
      </c>
      <c r="C592" s="59">
        <v>3885497</v>
      </c>
      <c r="D592" s="59">
        <v>1081509</v>
      </c>
      <c r="E592" s="59">
        <v>320307</v>
      </c>
      <c r="F592" s="59">
        <v>38934</v>
      </c>
      <c r="G592" s="59">
        <v>825</v>
      </c>
      <c r="H592" s="59">
        <v>22028</v>
      </c>
      <c r="I592" s="59">
        <v>65072</v>
      </c>
      <c r="J592" s="59">
        <v>27730</v>
      </c>
      <c r="K592" s="59">
        <v>58499</v>
      </c>
      <c r="L592" s="59"/>
      <c r="M592" s="59">
        <v>2270593</v>
      </c>
      <c r="N592" s="59">
        <v>698409</v>
      </c>
      <c r="O592" s="59">
        <v>2969002</v>
      </c>
      <c r="Q592" s="9"/>
    </row>
    <row r="593" spans="1:17" ht="14.45" customHeight="1" x14ac:dyDescent="0.25">
      <c r="A593" s="58" t="s">
        <v>90</v>
      </c>
      <c r="B593" s="58" t="s">
        <v>57</v>
      </c>
      <c r="C593" s="59">
        <v>3885497</v>
      </c>
      <c r="D593" s="59">
        <v>1081509</v>
      </c>
      <c r="E593" s="59">
        <v>333822</v>
      </c>
      <c r="F593" s="59">
        <v>28341</v>
      </c>
      <c r="G593" s="59">
        <v>682</v>
      </c>
      <c r="H593" s="59">
        <v>20200</v>
      </c>
      <c r="I593" s="59">
        <v>62710</v>
      </c>
      <c r="J593" s="59">
        <v>31537</v>
      </c>
      <c r="K593" s="59">
        <v>68022</v>
      </c>
      <c r="L593" s="59"/>
      <c r="M593" s="59">
        <v>2258674</v>
      </c>
      <c r="N593" s="59">
        <v>657831</v>
      </c>
      <c r="O593" s="59">
        <v>2916505</v>
      </c>
      <c r="Q593" s="9"/>
    </row>
    <row r="594" spans="1:17" ht="14.45" customHeight="1" x14ac:dyDescent="0.25">
      <c r="A594" s="58" t="s">
        <v>90</v>
      </c>
      <c r="B594" s="58" t="s">
        <v>58</v>
      </c>
      <c r="C594" s="59">
        <v>3885497</v>
      </c>
      <c r="D594" s="59">
        <v>1081509</v>
      </c>
      <c r="E594" s="59">
        <v>354390</v>
      </c>
      <c r="F594" s="59">
        <v>28884</v>
      </c>
      <c r="G594" s="59">
        <v>253</v>
      </c>
      <c r="H594" s="59">
        <v>18515</v>
      </c>
      <c r="I594" s="59">
        <v>58279</v>
      </c>
      <c r="J594" s="59">
        <v>32138</v>
      </c>
      <c r="K594" s="59">
        <v>72166</v>
      </c>
      <c r="L594" s="59"/>
      <c r="M594" s="59">
        <v>2239363</v>
      </c>
      <c r="N594" s="59">
        <v>762341</v>
      </c>
      <c r="O594" s="59">
        <v>3001704</v>
      </c>
      <c r="Q594" s="9"/>
    </row>
    <row r="595" spans="1:17" ht="14.45" customHeight="1" x14ac:dyDescent="0.25">
      <c r="A595" s="58" t="s">
        <v>90</v>
      </c>
      <c r="B595" s="58" t="s">
        <v>59</v>
      </c>
      <c r="C595" s="59">
        <v>3885497</v>
      </c>
      <c r="D595" s="59">
        <v>1081509</v>
      </c>
      <c r="E595" s="59">
        <v>381873</v>
      </c>
      <c r="F595" s="59">
        <v>29318</v>
      </c>
      <c r="G595" s="59">
        <v>164</v>
      </c>
      <c r="H595" s="59">
        <v>15409</v>
      </c>
      <c r="I595" s="59">
        <v>59257</v>
      </c>
      <c r="J595" s="59">
        <v>33988</v>
      </c>
      <c r="K595" s="59">
        <v>77853</v>
      </c>
      <c r="L595" s="59"/>
      <c r="M595" s="59">
        <v>2206126</v>
      </c>
      <c r="N595" s="59">
        <v>815546</v>
      </c>
      <c r="O595" s="59">
        <v>3021672</v>
      </c>
      <c r="Q595" s="9"/>
    </row>
    <row r="596" spans="1:17" ht="14.45" customHeight="1" x14ac:dyDescent="0.25">
      <c r="A596" s="58" t="s">
        <v>90</v>
      </c>
      <c r="B596" s="58" t="s">
        <v>60</v>
      </c>
      <c r="C596" s="59">
        <v>3885497</v>
      </c>
      <c r="D596" s="59">
        <v>1081509</v>
      </c>
      <c r="E596" s="59">
        <v>392352</v>
      </c>
      <c r="F596" s="59">
        <v>29728</v>
      </c>
      <c r="G596" s="59">
        <v>233</v>
      </c>
      <c r="H596" s="59">
        <v>13613</v>
      </c>
      <c r="I596" s="59">
        <v>63771</v>
      </c>
      <c r="J596" s="59">
        <v>34331</v>
      </c>
      <c r="K596" s="59">
        <v>79270</v>
      </c>
      <c r="L596" s="59"/>
      <c r="M596" s="59">
        <v>2190690</v>
      </c>
      <c r="N596" s="59">
        <v>801562</v>
      </c>
      <c r="O596" s="59">
        <v>2992252</v>
      </c>
      <c r="Q596" s="9"/>
    </row>
    <row r="597" spans="1:17" ht="14.45" customHeight="1" x14ac:dyDescent="0.25">
      <c r="A597" s="58" t="s">
        <v>90</v>
      </c>
      <c r="B597" s="58" t="s">
        <v>61</v>
      </c>
      <c r="C597" s="59">
        <v>3885497</v>
      </c>
      <c r="D597" s="59">
        <v>1081509</v>
      </c>
      <c r="E597" s="59">
        <v>393341</v>
      </c>
      <c r="F597" s="59">
        <v>29580</v>
      </c>
      <c r="G597" s="59">
        <v>263</v>
      </c>
      <c r="H597" s="59">
        <v>13022</v>
      </c>
      <c r="I597" s="59">
        <v>69266</v>
      </c>
      <c r="J597" s="59">
        <v>39181</v>
      </c>
      <c r="K597" s="59">
        <v>70798</v>
      </c>
      <c r="L597" s="59"/>
      <c r="M597" s="59">
        <v>2188537</v>
      </c>
      <c r="N597" s="59">
        <v>781847</v>
      </c>
      <c r="O597" s="59">
        <v>2970384</v>
      </c>
      <c r="Q597" s="9"/>
    </row>
    <row r="598" spans="1:17" ht="14.45" customHeight="1" x14ac:dyDescent="0.25">
      <c r="A598" s="58" t="s">
        <v>90</v>
      </c>
      <c r="B598" s="58" t="s">
        <v>62</v>
      </c>
      <c r="C598" s="59">
        <v>3885497</v>
      </c>
      <c r="D598" s="59">
        <v>1081509</v>
      </c>
      <c r="E598" s="59">
        <v>395980</v>
      </c>
      <c r="F598" s="59">
        <v>28803</v>
      </c>
      <c r="G598" s="59">
        <v>316</v>
      </c>
      <c r="H598" s="59">
        <v>10831</v>
      </c>
      <c r="I598" s="59">
        <v>67285</v>
      </c>
      <c r="J598" s="59">
        <v>41261</v>
      </c>
      <c r="K598" s="59">
        <v>68679</v>
      </c>
      <c r="L598" s="59">
        <v>893</v>
      </c>
      <c r="M598" s="59">
        <v>2189940</v>
      </c>
      <c r="N598" s="59">
        <v>764514</v>
      </c>
      <c r="O598" s="59">
        <v>2954454</v>
      </c>
      <c r="Q598" s="9"/>
    </row>
    <row r="599" spans="1:17" ht="14.45" customHeight="1" x14ac:dyDescent="0.25">
      <c r="A599" s="58" t="s">
        <v>90</v>
      </c>
      <c r="B599" s="58" t="s">
        <v>63</v>
      </c>
      <c r="C599" s="59">
        <v>3885497</v>
      </c>
      <c r="D599" s="59">
        <v>1081509</v>
      </c>
      <c r="E599" s="59">
        <v>430084</v>
      </c>
      <c r="F599" s="59">
        <v>28891</v>
      </c>
      <c r="G599" s="59">
        <v>292</v>
      </c>
      <c r="H599" s="59">
        <v>10193</v>
      </c>
      <c r="I599" s="59">
        <v>70092</v>
      </c>
      <c r="J599" s="59">
        <v>40917</v>
      </c>
      <c r="K599" s="59">
        <v>68634</v>
      </c>
      <c r="L599" s="59"/>
      <c r="M599" s="59">
        <v>2154885</v>
      </c>
      <c r="N599" s="59">
        <v>841408</v>
      </c>
      <c r="O599" s="59">
        <v>2996293</v>
      </c>
      <c r="Q599" s="9"/>
    </row>
    <row r="600" spans="1:17" ht="14.45" customHeight="1" x14ac:dyDescent="0.25">
      <c r="A600" s="58" t="s">
        <v>90</v>
      </c>
      <c r="B600" s="58" t="s">
        <v>64</v>
      </c>
      <c r="C600" s="59">
        <v>3886287</v>
      </c>
      <c r="D600" s="59">
        <v>1081509</v>
      </c>
      <c r="E600" s="59">
        <v>370322</v>
      </c>
      <c r="F600" s="59">
        <v>26457</v>
      </c>
      <c r="G600" s="59">
        <v>274</v>
      </c>
      <c r="H600" s="59">
        <v>9526</v>
      </c>
      <c r="I600" s="59">
        <v>66133</v>
      </c>
      <c r="J600" s="59">
        <v>45171</v>
      </c>
      <c r="K600" s="59">
        <v>70166</v>
      </c>
      <c r="L600" s="59">
        <v>84246</v>
      </c>
      <c r="M600" s="59">
        <v>2132483</v>
      </c>
      <c r="N600" s="59">
        <v>853244</v>
      </c>
      <c r="O600" s="59">
        <v>2985727</v>
      </c>
      <c r="Q600" s="9"/>
    </row>
    <row r="601" spans="1:17" ht="14.45" customHeight="1" x14ac:dyDescent="0.25">
      <c r="A601" s="58" t="s">
        <v>90</v>
      </c>
      <c r="B601" s="58" t="s">
        <v>65</v>
      </c>
      <c r="C601" s="59">
        <v>3886287</v>
      </c>
      <c r="D601" s="59">
        <v>1081509</v>
      </c>
      <c r="E601" s="59">
        <v>358684</v>
      </c>
      <c r="F601" s="59">
        <v>26125</v>
      </c>
      <c r="G601" s="59">
        <v>301</v>
      </c>
      <c r="H601" s="59">
        <v>8959</v>
      </c>
      <c r="I601" s="59">
        <v>90288</v>
      </c>
      <c r="J601" s="59">
        <v>47144</v>
      </c>
      <c r="K601" s="59">
        <v>81651</v>
      </c>
      <c r="L601" s="59">
        <v>90195</v>
      </c>
      <c r="M601" s="59">
        <v>2101431</v>
      </c>
      <c r="N601" s="59">
        <v>816110</v>
      </c>
      <c r="O601" s="59">
        <v>2917541</v>
      </c>
      <c r="Q601" s="9"/>
    </row>
    <row r="602" spans="1:17" ht="14.45" customHeight="1" x14ac:dyDescent="0.25">
      <c r="A602" s="58" t="s">
        <v>90</v>
      </c>
      <c r="B602" s="58" t="s">
        <v>66</v>
      </c>
      <c r="C602" s="59">
        <v>3886287</v>
      </c>
      <c r="D602" s="59">
        <v>1081509</v>
      </c>
      <c r="E602" s="59">
        <v>371558</v>
      </c>
      <c r="F602" s="59">
        <v>25527</v>
      </c>
      <c r="G602" s="59">
        <v>216</v>
      </c>
      <c r="H602" s="59">
        <v>6397</v>
      </c>
      <c r="I602" s="59">
        <v>92764</v>
      </c>
      <c r="J602" s="59">
        <v>45214</v>
      </c>
      <c r="K602" s="59">
        <v>82953</v>
      </c>
      <c r="L602" s="59">
        <v>91120</v>
      </c>
      <c r="M602" s="59">
        <v>2089029</v>
      </c>
      <c r="N602" s="59">
        <v>672065</v>
      </c>
      <c r="O602" s="59">
        <v>2761094</v>
      </c>
      <c r="Q602" s="9"/>
    </row>
    <row r="603" spans="1:17" ht="14.45" customHeight="1" x14ac:dyDescent="0.25">
      <c r="A603" s="58" t="s">
        <v>90</v>
      </c>
      <c r="B603" s="58" t="s">
        <v>68</v>
      </c>
      <c r="C603" s="65">
        <v>3886287</v>
      </c>
      <c r="D603" s="65">
        <v>1081509</v>
      </c>
      <c r="E603" s="65">
        <v>376155</v>
      </c>
      <c r="F603" s="65">
        <v>24931</v>
      </c>
      <c r="G603" s="65">
        <v>229</v>
      </c>
      <c r="H603" s="65">
        <v>6002</v>
      </c>
      <c r="I603" s="65">
        <v>96193</v>
      </c>
      <c r="J603" s="65">
        <v>45955</v>
      </c>
      <c r="K603" s="65">
        <v>67759</v>
      </c>
      <c r="L603" s="65">
        <v>98599</v>
      </c>
      <c r="M603" s="65">
        <v>2088955</v>
      </c>
      <c r="N603" s="65">
        <v>605988</v>
      </c>
      <c r="O603" s="65">
        <v>2694943</v>
      </c>
      <c r="Q603" s="9"/>
    </row>
    <row r="604" spans="1:17" ht="14.45" customHeight="1" x14ac:dyDescent="0.25">
      <c r="A604" s="58" t="s">
        <v>90</v>
      </c>
      <c r="B604" s="58" t="s">
        <v>69</v>
      </c>
      <c r="C604" s="65">
        <v>3886287</v>
      </c>
      <c r="D604" s="65">
        <v>1081509</v>
      </c>
      <c r="E604" s="65">
        <v>371906</v>
      </c>
      <c r="F604" s="65">
        <v>22046</v>
      </c>
      <c r="G604" s="65">
        <v>228</v>
      </c>
      <c r="H604" s="65">
        <v>4423</v>
      </c>
      <c r="I604" s="65">
        <v>98014</v>
      </c>
      <c r="J604" s="65">
        <v>45374</v>
      </c>
      <c r="K604" s="65">
        <v>76945</v>
      </c>
      <c r="L604" s="65">
        <v>107127</v>
      </c>
      <c r="M604" s="65">
        <v>2078715</v>
      </c>
      <c r="N604" s="65">
        <v>589963</v>
      </c>
      <c r="O604" s="65">
        <v>2668678</v>
      </c>
      <c r="Q604" s="9"/>
    </row>
    <row r="605" spans="1:17" ht="14.45" customHeight="1" x14ac:dyDescent="0.25">
      <c r="A605" s="58" t="s">
        <v>90</v>
      </c>
      <c r="B605" s="58" t="s">
        <v>70</v>
      </c>
      <c r="C605" s="65">
        <v>3886287</v>
      </c>
      <c r="D605" s="65">
        <v>1081509</v>
      </c>
      <c r="E605" s="65">
        <v>384174</v>
      </c>
      <c r="F605" s="65">
        <v>19573</v>
      </c>
      <c r="G605" s="65">
        <v>153</v>
      </c>
      <c r="H605" s="65">
        <v>3690</v>
      </c>
      <c r="I605" s="65">
        <v>91665</v>
      </c>
      <c r="J605" s="65">
        <v>51943</v>
      </c>
      <c r="K605" s="65">
        <v>76028</v>
      </c>
      <c r="L605" s="65">
        <v>106045</v>
      </c>
      <c r="M605" s="65">
        <v>2071507</v>
      </c>
      <c r="N605" s="65">
        <v>575954</v>
      </c>
      <c r="O605" s="65">
        <v>2647461</v>
      </c>
      <c r="Q605" s="9"/>
    </row>
    <row r="606" spans="1:17" ht="14.45" customHeight="1" x14ac:dyDescent="0.25">
      <c r="A606" s="58" t="s">
        <v>90</v>
      </c>
      <c r="B606" s="58" t="s">
        <v>71</v>
      </c>
      <c r="C606" s="65">
        <v>3886287</v>
      </c>
      <c r="D606" s="65">
        <v>1081509</v>
      </c>
      <c r="E606" s="65">
        <v>399924</v>
      </c>
      <c r="F606" s="65">
        <v>17552</v>
      </c>
      <c r="G606" s="65">
        <v>85</v>
      </c>
      <c r="H606" s="65">
        <v>3366</v>
      </c>
      <c r="I606" s="65">
        <v>95437</v>
      </c>
      <c r="J606" s="65">
        <v>57670</v>
      </c>
      <c r="K606" s="65">
        <v>77056</v>
      </c>
      <c r="L606" s="65">
        <v>113556</v>
      </c>
      <c r="M606" s="65">
        <v>2040132</v>
      </c>
      <c r="N606" s="65">
        <v>621625</v>
      </c>
      <c r="O606" s="65">
        <v>2661757</v>
      </c>
      <c r="Q606" s="9"/>
    </row>
    <row r="607" spans="1:17" ht="14.45" customHeight="1" x14ac:dyDescent="0.25">
      <c r="A607" s="58" t="s">
        <v>90</v>
      </c>
      <c r="B607" s="58" t="s">
        <v>72</v>
      </c>
      <c r="C607" s="65">
        <v>3886287</v>
      </c>
      <c r="D607" s="65">
        <v>1081509</v>
      </c>
      <c r="E607" s="65">
        <v>402577</v>
      </c>
      <c r="F607" s="65">
        <v>16354</v>
      </c>
      <c r="G607" s="65">
        <v>118</v>
      </c>
      <c r="H607" s="65">
        <v>2799</v>
      </c>
      <c r="I607" s="65">
        <v>96596</v>
      </c>
      <c r="J607" s="65">
        <v>55835</v>
      </c>
      <c r="K607" s="65">
        <v>76744</v>
      </c>
      <c r="L607" s="65">
        <v>105646</v>
      </c>
      <c r="M607" s="65">
        <v>2048109</v>
      </c>
      <c r="N607" s="65">
        <v>543625</v>
      </c>
      <c r="O607" s="65">
        <v>2591734</v>
      </c>
      <c r="Q607" s="9"/>
    </row>
    <row r="608" spans="1:17" ht="14.45" customHeight="1" x14ac:dyDescent="0.25">
      <c r="A608" s="58" t="s">
        <v>90</v>
      </c>
      <c r="B608" s="58" t="s">
        <v>73</v>
      </c>
      <c r="C608" s="65">
        <v>3886287</v>
      </c>
      <c r="D608" s="65">
        <v>1081509</v>
      </c>
      <c r="E608" s="65">
        <v>405826</v>
      </c>
      <c r="F608" s="65">
        <v>13655</v>
      </c>
      <c r="G608" s="65">
        <v>8</v>
      </c>
      <c r="H608" s="65">
        <v>2521</v>
      </c>
      <c r="I608" s="65">
        <v>97069</v>
      </c>
      <c r="J608" s="65">
        <v>57346</v>
      </c>
      <c r="K608" s="65">
        <v>70976</v>
      </c>
      <c r="L608" s="65">
        <v>106383</v>
      </c>
      <c r="M608" s="65">
        <v>2050994</v>
      </c>
      <c r="N608" s="65">
        <v>565676</v>
      </c>
      <c r="O608" s="65">
        <v>2616670</v>
      </c>
      <c r="Q608" s="9"/>
    </row>
    <row r="609" spans="1:17" ht="14.45" customHeight="1" x14ac:dyDescent="0.25">
      <c r="A609" s="58" t="s">
        <v>90</v>
      </c>
      <c r="B609" s="58" t="s">
        <v>74</v>
      </c>
      <c r="C609" s="65">
        <v>3886287</v>
      </c>
      <c r="D609" s="65">
        <v>1081509</v>
      </c>
      <c r="E609" s="65">
        <v>419128</v>
      </c>
      <c r="F609" s="65">
        <v>12952</v>
      </c>
      <c r="G609" s="65">
        <v>5</v>
      </c>
      <c r="H609" s="65">
        <v>2653</v>
      </c>
      <c r="I609" s="65">
        <v>100676</v>
      </c>
      <c r="J609" s="65">
        <v>54741</v>
      </c>
      <c r="K609" s="65">
        <v>65329</v>
      </c>
      <c r="L609" s="65">
        <v>106413</v>
      </c>
      <c r="M609" s="65">
        <v>2042881</v>
      </c>
      <c r="N609" s="65">
        <v>581743</v>
      </c>
      <c r="O609" s="65">
        <v>2624624</v>
      </c>
      <c r="Q609" s="9"/>
    </row>
    <row r="610" spans="1:17" ht="14.45" customHeight="1" x14ac:dyDescent="0.25">
      <c r="A610" s="58" t="s">
        <v>90</v>
      </c>
      <c r="B610" s="58" t="s">
        <v>75</v>
      </c>
      <c r="C610" s="65">
        <v>3886287</v>
      </c>
      <c r="D610" s="65">
        <v>1081509</v>
      </c>
      <c r="E610" s="65">
        <v>434646</v>
      </c>
      <c r="F610" s="65">
        <v>13100</v>
      </c>
      <c r="G610" s="65">
        <v>0</v>
      </c>
      <c r="H610" s="65">
        <v>2663</v>
      </c>
      <c r="I610" s="65">
        <v>99499</v>
      </c>
      <c r="J610" s="65">
        <v>55258</v>
      </c>
      <c r="K610" s="65">
        <v>70003</v>
      </c>
      <c r="L610" s="65">
        <v>106536</v>
      </c>
      <c r="M610" s="65">
        <v>2023073</v>
      </c>
      <c r="N610" s="65">
        <v>604504</v>
      </c>
      <c r="O610" s="65">
        <v>2627577</v>
      </c>
      <c r="Q610" s="9"/>
    </row>
    <row r="611" spans="1:17" ht="14.45" customHeight="1" x14ac:dyDescent="0.25">
      <c r="A611" s="58" t="s">
        <v>90</v>
      </c>
      <c r="B611" s="58" t="s">
        <v>190</v>
      </c>
      <c r="C611" s="65">
        <v>3886287</v>
      </c>
      <c r="D611" s="65">
        <v>1081509</v>
      </c>
      <c r="E611" s="65">
        <v>441934</v>
      </c>
      <c r="F611" s="65">
        <v>11780</v>
      </c>
      <c r="G611" s="65">
        <v>0</v>
      </c>
      <c r="H611" s="65">
        <v>2450</v>
      </c>
      <c r="I611" s="65">
        <v>101379</v>
      </c>
      <c r="J611" s="65">
        <v>55530</v>
      </c>
      <c r="K611" s="65">
        <v>72008</v>
      </c>
      <c r="L611" s="65">
        <v>104215</v>
      </c>
      <c r="M611" s="65">
        <v>2015482</v>
      </c>
      <c r="N611" s="65">
        <v>568525.19799999986</v>
      </c>
      <c r="O611" s="65">
        <v>2584007.1979999999</v>
      </c>
      <c r="Q611" s="9"/>
    </row>
    <row r="612" spans="1:17" ht="14.45" customHeight="1" x14ac:dyDescent="0.25">
      <c r="A612" s="58"/>
      <c r="B612" s="58"/>
      <c r="C612" s="58"/>
      <c r="D612" s="58"/>
      <c r="E612" s="58"/>
      <c r="F612" s="58"/>
      <c r="G612" s="66"/>
      <c r="H612" s="58"/>
      <c r="I612" s="58"/>
      <c r="J612" s="58"/>
      <c r="K612" s="58"/>
      <c r="L612" s="58"/>
      <c r="M612" s="58"/>
      <c r="N612" s="58"/>
      <c r="O612" s="58"/>
    </row>
    <row r="613" spans="1:17" ht="14.45" customHeight="1" x14ac:dyDescent="0.25">
      <c r="A613" s="58"/>
      <c r="B613" s="58"/>
      <c r="C613" s="58"/>
      <c r="D613" s="58"/>
      <c r="E613" s="58"/>
      <c r="F613" s="58"/>
      <c r="G613" s="66"/>
      <c r="H613" s="58"/>
      <c r="I613" s="58"/>
      <c r="J613" s="58"/>
      <c r="K613" s="58"/>
      <c r="L613" s="58"/>
      <c r="M613" s="58"/>
      <c r="N613" s="58"/>
      <c r="O613" s="58"/>
    </row>
    <row r="614" spans="1:17" ht="14.45" customHeight="1" x14ac:dyDescent="0.25">
      <c r="A614" s="58"/>
      <c r="B614" s="58"/>
      <c r="C614" s="58"/>
      <c r="D614" s="58"/>
      <c r="E614" s="58"/>
      <c r="F614" s="58"/>
      <c r="G614" s="58"/>
      <c r="H614" s="58"/>
      <c r="I614" s="58"/>
      <c r="J614" s="58"/>
      <c r="K614" s="58"/>
      <c r="L614" s="58"/>
      <c r="M614" s="58"/>
      <c r="N614" s="58"/>
      <c r="O614" s="58"/>
    </row>
    <row r="615" spans="1:17" ht="14.45" customHeight="1" x14ac:dyDescent="0.25">
      <c r="A615" s="58"/>
      <c r="B615" s="58"/>
      <c r="C615" s="58"/>
      <c r="D615" s="58"/>
      <c r="E615" s="58"/>
      <c r="F615" s="58"/>
      <c r="G615" s="66"/>
      <c r="H615" s="58"/>
      <c r="I615" s="58"/>
      <c r="J615" s="58"/>
      <c r="K615" s="58"/>
      <c r="L615" s="58"/>
      <c r="M615" s="58"/>
      <c r="N615" s="58"/>
      <c r="O615" s="58"/>
    </row>
    <row r="616" spans="1:17" ht="14.45" customHeight="1" x14ac:dyDescent="0.25">
      <c r="A616" s="58"/>
      <c r="B616" s="58"/>
      <c r="C616" s="58"/>
      <c r="D616" s="58"/>
      <c r="E616" s="58"/>
      <c r="F616" s="58"/>
      <c r="G616" s="58"/>
      <c r="H616" s="58"/>
      <c r="I616" s="58"/>
      <c r="J616" s="58"/>
      <c r="K616" s="58"/>
      <c r="L616" s="58"/>
      <c r="M616" s="58"/>
      <c r="N616" s="58"/>
      <c r="O616" s="58"/>
    </row>
    <row r="617" spans="1:17" ht="14.45" customHeight="1" x14ac:dyDescent="0.25">
      <c r="A617" s="58"/>
      <c r="B617" s="58"/>
      <c r="C617" s="58"/>
      <c r="D617" s="58"/>
      <c r="E617" s="58"/>
      <c r="F617" s="58"/>
      <c r="G617" s="58"/>
      <c r="H617" s="58"/>
      <c r="I617" s="58"/>
      <c r="J617" s="58"/>
      <c r="K617" s="58"/>
      <c r="L617" s="58"/>
      <c r="M617" s="58"/>
      <c r="N617" s="58"/>
      <c r="O617" s="58"/>
    </row>
  </sheetData>
  <pageMargins left="0.53" right="0.44" top="0.33" bottom="0.45" header="0.3" footer="0.3"/>
  <pageSetup orientation="landscape" r:id="rId1"/>
  <headerFoot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16"/>
  <sheetViews>
    <sheetView workbookViewId="0">
      <pane ySplit="1" topLeftCell="A2" activePane="bottomLeft" state="frozen"/>
      <selection pane="bottomLeft"/>
    </sheetView>
  </sheetViews>
  <sheetFormatPr defaultColWidth="8.7109375" defaultRowHeight="14.45" customHeight="1" x14ac:dyDescent="0.25"/>
  <cols>
    <col min="1" max="1" width="12.140625" style="4" customWidth="1"/>
    <col min="2" max="2" width="9.140625" style="4" customWidth="1"/>
    <col min="3" max="3" width="8.85546875" style="4" customWidth="1"/>
    <col min="4" max="4" width="8.5703125" style="4" customWidth="1"/>
    <col min="5" max="5" width="10.5703125" style="4" customWidth="1"/>
    <col min="6" max="6" width="6.85546875" style="4" customWidth="1"/>
    <col min="7" max="7" width="7.140625" style="4" customWidth="1"/>
    <col min="8" max="8" width="9.5703125" style="4" customWidth="1"/>
    <col min="9" max="9" width="7.140625" style="4" customWidth="1"/>
    <col min="10" max="10" width="8.5703125" style="4" customWidth="1"/>
    <col min="11" max="11" width="7.5703125" style="4" customWidth="1"/>
    <col min="12" max="12" width="7" style="4" customWidth="1"/>
    <col min="13" max="13" width="10.7109375" style="4" customWidth="1"/>
    <col min="14" max="14" width="7.5703125" style="4" customWidth="1"/>
    <col min="15" max="15" width="8.28515625" style="4" customWidth="1"/>
    <col min="16" max="16" width="6.85546875" style="4" bestFit="1" customWidth="1"/>
    <col min="17" max="17" width="12.7109375" style="4" bestFit="1" customWidth="1"/>
    <col min="18" max="18" width="14.5703125" style="4" bestFit="1" customWidth="1"/>
    <col min="19" max="19" width="10.5703125" style="4" bestFit="1" customWidth="1"/>
    <col min="20" max="20" width="12.140625" style="4" bestFit="1" customWidth="1"/>
    <col min="21" max="21" width="14.28515625" style="4" bestFit="1" customWidth="1"/>
    <col min="22" max="22" width="8.85546875" style="4" bestFit="1" customWidth="1"/>
    <col min="23" max="23" width="15.85546875" style="4" bestFit="1" customWidth="1"/>
    <col min="24" max="24" width="15.85546875" style="4" customWidth="1"/>
    <col min="25" max="25" width="6.28515625" style="4" bestFit="1" customWidth="1"/>
    <col min="26" max="26" width="6.42578125" style="4" bestFit="1" customWidth="1"/>
    <col min="27" max="27" width="6.5703125" style="4" bestFit="1" customWidth="1"/>
    <col min="28" max="16384" width="8.7109375" style="4"/>
  </cols>
  <sheetData>
    <row r="1" spans="1:16" s="9" customFormat="1" ht="15" x14ac:dyDescent="0.25">
      <c r="A1" s="44" t="s">
        <v>91</v>
      </c>
      <c r="B1" s="5" t="s">
        <v>32</v>
      </c>
      <c r="C1" s="5" t="s">
        <v>20</v>
      </c>
      <c r="D1" s="5" t="s">
        <v>21</v>
      </c>
      <c r="E1" s="5" t="s">
        <v>22</v>
      </c>
      <c r="F1" s="5" t="s">
        <v>23</v>
      </c>
      <c r="G1" s="5" t="s">
        <v>24</v>
      </c>
      <c r="H1" s="5" t="s">
        <v>25</v>
      </c>
      <c r="I1" s="5" t="s">
        <v>26</v>
      </c>
      <c r="J1" s="5" t="s">
        <v>27</v>
      </c>
      <c r="K1" s="5" t="s">
        <v>28</v>
      </c>
      <c r="L1" s="5" t="s">
        <v>33</v>
      </c>
      <c r="M1" s="5" t="s">
        <v>29</v>
      </c>
      <c r="N1" s="5" t="s">
        <v>30</v>
      </c>
      <c r="O1" s="5" t="s">
        <v>31</v>
      </c>
      <c r="P1" s="44"/>
    </row>
    <row r="2" spans="1:16" s="9" customFormat="1" ht="15" x14ac:dyDescent="0.25">
      <c r="A2" s="45" t="s">
        <v>34</v>
      </c>
      <c r="B2" s="5" t="s">
        <v>38</v>
      </c>
      <c r="C2" s="11">
        <v>213314.68301365044</v>
      </c>
      <c r="D2" s="11">
        <v>43646.446714228856</v>
      </c>
      <c r="E2" s="11">
        <v>12712.988922772298</v>
      </c>
      <c r="F2" s="11">
        <v>2298.3207012945691</v>
      </c>
      <c r="G2" s="11">
        <v>1008.0986691648657</v>
      </c>
      <c r="H2" s="11">
        <v>715.31319698412301</v>
      </c>
      <c r="I2" s="11">
        <v>2621.9239386359027</v>
      </c>
      <c r="J2" s="11">
        <v>3065.120473681885</v>
      </c>
      <c r="K2" s="11">
        <v>2824.4881440572599</v>
      </c>
      <c r="L2" s="59"/>
      <c r="M2" s="11">
        <v>144421.9822528307</v>
      </c>
      <c r="N2" s="11">
        <v>48099.217448195617</v>
      </c>
      <c r="O2" s="11">
        <v>192521.19970102631</v>
      </c>
      <c r="P2" s="44"/>
    </row>
    <row r="3" spans="1:16" ht="14.45" customHeight="1" x14ac:dyDescent="0.25">
      <c r="A3" s="45" t="s">
        <v>34</v>
      </c>
      <c r="B3" s="5" t="s">
        <v>35</v>
      </c>
      <c r="C3" s="1">
        <v>216096</v>
      </c>
      <c r="D3" s="1">
        <v>44658</v>
      </c>
      <c r="E3" s="1">
        <v>12558</v>
      </c>
      <c r="F3" s="1">
        <v>2272</v>
      </c>
      <c r="G3" s="1">
        <v>996</v>
      </c>
      <c r="H3" s="1">
        <v>761</v>
      </c>
      <c r="I3" s="1">
        <v>2826</v>
      </c>
      <c r="J3" s="1">
        <v>3045</v>
      </c>
      <c r="K3" s="1">
        <v>2713</v>
      </c>
      <c r="L3" s="46"/>
      <c r="M3" s="2">
        <v>147263</v>
      </c>
      <c r="N3" s="1">
        <v>47780</v>
      </c>
      <c r="O3" s="1">
        <v>195043</v>
      </c>
      <c r="P3" s="45"/>
    </row>
    <row r="4" spans="1:16" ht="14.45" customHeight="1" x14ac:dyDescent="0.25">
      <c r="A4" s="45" t="s">
        <v>34</v>
      </c>
      <c r="B4" s="5" t="s">
        <v>36</v>
      </c>
      <c r="C4" s="11">
        <v>216096</v>
      </c>
      <c r="D4" s="11">
        <v>46329.515764573203</v>
      </c>
      <c r="E4" s="11">
        <v>12631.769817156553</v>
      </c>
      <c r="F4" s="11">
        <v>2090.7749160584672</v>
      </c>
      <c r="G4" s="11">
        <v>975.43204396971907</v>
      </c>
      <c r="H4" s="11">
        <v>744.06617292073099</v>
      </c>
      <c r="I4" s="11">
        <v>2592.400557947341</v>
      </c>
      <c r="J4" s="11">
        <v>2794.6687600566779</v>
      </c>
      <c r="K4" s="11">
        <v>2817.8718140555638</v>
      </c>
      <c r="L4" s="61"/>
      <c r="M4" s="11">
        <v>145119.50015326176</v>
      </c>
      <c r="N4" s="11">
        <v>52852.3302645855</v>
      </c>
      <c r="O4" s="11">
        <v>197971.83041784726</v>
      </c>
      <c r="P4" s="45"/>
    </row>
    <row r="5" spans="1:16" ht="14.45" customHeight="1" x14ac:dyDescent="0.25">
      <c r="A5" s="45" t="s">
        <v>34</v>
      </c>
      <c r="B5" s="5" t="s">
        <v>37</v>
      </c>
      <c r="C5" s="11">
        <v>216096</v>
      </c>
      <c r="D5" s="11">
        <v>46329.515764573203</v>
      </c>
      <c r="E5" s="11">
        <v>12705.539634313107</v>
      </c>
      <c r="F5" s="11">
        <v>1909.549832116935</v>
      </c>
      <c r="G5" s="11">
        <v>954.86408793943804</v>
      </c>
      <c r="H5" s="11">
        <v>727.1323458414621</v>
      </c>
      <c r="I5" s="11">
        <v>2358.801115894682</v>
      </c>
      <c r="J5" s="11">
        <v>2544.3375201133554</v>
      </c>
      <c r="K5" s="11">
        <v>2922.7436281111277</v>
      </c>
      <c r="L5" s="61"/>
      <c r="M5" s="11">
        <v>145643.5160710967</v>
      </c>
      <c r="N5" s="11">
        <v>58095.969961526571</v>
      </c>
      <c r="O5" s="11">
        <v>203739.48603262327</v>
      </c>
      <c r="P5" s="45"/>
    </row>
    <row r="6" spans="1:16" ht="14.45" customHeight="1" x14ac:dyDescent="0.25">
      <c r="A6" s="45" t="s">
        <v>34</v>
      </c>
      <c r="B6" s="5" t="s">
        <v>15</v>
      </c>
      <c r="C6" s="1">
        <v>216096</v>
      </c>
      <c r="D6" s="1">
        <v>44513</v>
      </c>
      <c r="E6" s="1">
        <v>11298</v>
      </c>
      <c r="F6" s="1">
        <v>2209</v>
      </c>
      <c r="G6" s="1">
        <v>996</v>
      </c>
      <c r="H6" s="1">
        <v>761</v>
      </c>
      <c r="I6" s="1">
        <v>2653</v>
      </c>
      <c r="J6" s="1">
        <v>3286</v>
      </c>
      <c r="K6" s="1">
        <v>2713</v>
      </c>
      <c r="L6" s="46"/>
      <c r="M6" s="1">
        <v>147667</v>
      </c>
      <c r="N6" s="1">
        <v>49043</v>
      </c>
      <c r="O6" s="1">
        <v>196610</v>
      </c>
      <c r="P6" s="45"/>
    </row>
    <row r="7" spans="1:16" ht="14.45" customHeight="1" x14ac:dyDescent="0.25">
      <c r="A7" s="45" t="s">
        <v>34</v>
      </c>
      <c r="B7" s="5" t="s">
        <v>0</v>
      </c>
      <c r="C7" s="1">
        <v>216096</v>
      </c>
      <c r="D7" s="1">
        <v>44513</v>
      </c>
      <c r="E7" s="1">
        <v>11771</v>
      </c>
      <c r="F7" s="1">
        <v>1021</v>
      </c>
      <c r="G7" s="1">
        <v>996</v>
      </c>
      <c r="H7" s="1">
        <v>722</v>
      </c>
      <c r="I7" s="1">
        <v>2126</v>
      </c>
      <c r="J7" s="1">
        <v>3098</v>
      </c>
      <c r="K7" s="1">
        <v>2239</v>
      </c>
      <c r="L7" s="46"/>
      <c r="M7" s="1">
        <v>149610</v>
      </c>
      <c r="N7" s="1">
        <v>48232</v>
      </c>
      <c r="O7" s="1">
        <v>197842</v>
      </c>
      <c r="P7" s="45"/>
    </row>
    <row r="8" spans="1:16" ht="14.45" customHeight="1" x14ac:dyDescent="0.25">
      <c r="A8" s="45" t="s">
        <v>34</v>
      </c>
      <c r="B8" s="5" t="s">
        <v>1</v>
      </c>
      <c r="C8" s="1">
        <v>216096</v>
      </c>
      <c r="D8" s="1">
        <v>44613</v>
      </c>
      <c r="E8" s="1">
        <v>12424</v>
      </c>
      <c r="F8" s="1">
        <v>1021</v>
      </c>
      <c r="G8" s="1">
        <v>570</v>
      </c>
      <c r="H8" s="1">
        <v>679</v>
      </c>
      <c r="I8" s="1">
        <v>1382</v>
      </c>
      <c r="J8" s="1">
        <v>2912</v>
      </c>
      <c r="K8" s="1">
        <v>2238</v>
      </c>
      <c r="L8" s="46"/>
      <c r="M8" s="1">
        <v>150257</v>
      </c>
      <c r="N8" s="1">
        <v>47849</v>
      </c>
      <c r="O8" s="1">
        <v>198106</v>
      </c>
      <c r="P8" s="45"/>
    </row>
    <row r="9" spans="1:16" ht="14.45" customHeight="1" x14ac:dyDescent="0.25">
      <c r="A9" s="45" t="s">
        <v>34</v>
      </c>
      <c r="B9" s="5" t="s">
        <v>2</v>
      </c>
      <c r="C9" s="1">
        <v>216096</v>
      </c>
      <c r="D9" s="1">
        <v>44613</v>
      </c>
      <c r="E9" s="1">
        <v>13033</v>
      </c>
      <c r="F9" s="1">
        <v>946</v>
      </c>
      <c r="G9" s="1">
        <v>599</v>
      </c>
      <c r="H9" s="1">
        <v>661</v>
      </c>
      <c r="I9" s="1">
        <v>1174</v>
      </c>
      <c r="J9" s="1">
        <v>3109</v>
      </c>
      <c r="K9" s="1">
        <v>1856</v>
      </c>
      <c r="L9" s="46"/>
      <c r="M9" s="1">
        <v>150105</v>
      </c>
      <c r="N9" s="1">
        <v>45981</v>
      </c>
      <c r="O9" s="1">
        <v>196086</v>
      </c>
      <c r="P9" s="45"/>
    </row>
    <row r="10" spans="1:16" ht="14.45" customHeight="1" x14ac:dyDescent="0.25">
      <c r="A10" s="45" t="s">
        <v>34</v>
      </c>
      <c r="B10" s="5" t="s">
        <v>3</v>
      </c>
      <c r="C10" s="1">
        <v>216096</v>
      </c>
      <c r="D10" s="1">
        <v>44613</v>
      </c>
      <c r="E10" s="1">
        <v>13616</v>
      </c>
      <c r="F10" s="1">
        <v>955</v>
      </c>
      <c r="G10" s="1">
        <v>599</v>
      </c>
      <c r="H10" s="1">
        <v>798</v>
      </c>
      <c r="I10" s="1">
        <v>907</v>
      </c>
      <c r="J10" s="1">
        <v>1965</v>
      </c>
      <c r="K10" s="1">
        <v>1169</v>
      </c>
      <c r="L10" s="46"/>
      <c r="M10" s="1">
        <v>151474</v>
      </c>
      <c r="N10" s="1">
        <v>45748</v>
      </c>
      <c r="O10" s="1">
        <v>197222</v>
      </c>
      <c r="P10" s="45"/>
    </row>
    <row r="11" spans="1:16" ht="14.45" customHeight="1" x14ac:dyDescent="0.25">
      <c r="A11" s="45" t="s">
        <v>34</v>
      </c>
      <c r="B11" s="5" t="s">
        <v>4</v>
      </c>
      <c r="C11" s="1">
        <v>216096</v>
      </c>
      <c r="D11" s="1">
        <v>44559</v>
      </c>
      <c r="E11" s="1">
        <v>14290</v>
      </c>
      <c r="F11" s="1">
        <v>545</v>
      </c>
      <c r="G11" s="1">
        <v>550</v>
      </c>
      <c r="H11" s="1">
        <v>800</v>
      </c>
      <c r="I11" s="1">
        <v>790</v>
      </c>
      <c r="J11" s="1">
        <v>1480</v>
      </c>
      <c r="K11" s="1">
        <v>1085</v>
      </c>
      <c r="L11" s="46"/>
      <c r="M11" s="1">
        <v>151997</v>
      </c>
      <c r="N11" s="1">
        <v>54147</v>
      </c>
      <c r="O11" s="1">
        <v>206144</v>
      </c>
      <c r="P11" s="45"/>
    </row>
    <row r="12" spans="1:16" ht="14.45" customHeight="1" x14ac:dyDescent="0.25">
      <c r="A12" s="45" t="s">
        <v>34</v>
      </c>
      <c r="B12" s="5" t="s">
        <v>5</v>
      </c>
      <c r="C12" s="1">
        <v>216096</v>
      </c>
      <c r="D12" s="1">
        <v>44559</v>
      </c>
      <c r="E12" s="1">
        <v>15662</v>
      </c>
      <c r="F12" s="1">
        <v>707</v>
      </c>
      <c r="G12" s="1">
        <v>550</v>
      </c>
      <c r="H12" s="1">
        <v>216</v>
      </c>
      <c r="I12" s="1">
        <v>761</v>
      </c>
      <c r="J12" s="1">
        <v>741</v>
      </c>
      <c r="K12" s="1">
        <v>597</v>
      </c>
      <c r="L12" s="46"/>
      <c r="M12" s="1">
        <v>152303</v>
      </c>
      <c r="N12" s="1">
        <v>63247</v>
      </c>
      <c r="O12" s="1">
        <v>215550</v>
      </c>
      <c r="P12" s="45"/>
    </row>
    <row r="13" spans="1:16" ht="14.45" customHeight="1" x14ac:dyDescent="0.25">
      <c r="A13" s="45" t="s">
        <v>34</v>
      </c>
      <c r="B13" s="5" t="s">
        <v>6</v>
      </c>
      <c r="C13" s="1">
        <v>216096</v>
      </c>
      <c r="D13" s="1">
        <v>44538</v>
      </c>
      <c r="E13" s="1">
        <v>16665</v>
      </c>
      <c r="F13" s="1">
        <v>670</v>
      </c>
      <c r="G13" s="1">
        <v>550</v>
      </c>
      <c r="H13" s="1">
        <v>216</v>
      </c>
      <c r="I13" s="1">
        <v>677</v>
      </c>
      <c r="J13" s="1">
        <v>741</v>
      </c>
      <c r="K13" s="1">
        <v>466</v>
      </c>
      <c r="L13" s="46"/>
      <c r="M13" s="1">
        <v>151573</v>
      </c>
      <c r="N13" s="1">
        <v>88177</v>
      </c>
      <c r="O13" s="3">
        <v>239750</v>
      </c>
      <c r="P13" s="45"/>
    </row>
    <row r="14" spans="1:16" ht="14.45" customHeight="1" x14ac:dyDescent="0.25">
      <c r="A14" s="45" t="s">
        <v>34</v>
      </c>
      <c r="B14" s="6" t="s">
        <v>7</v>
      </c>
      <c r="C14" s="3">
        <v>216096</v>
      </c>
      <c r="D14" s="3">
        <v>44537</v>
      </c>
      <c r="E14" s="3">
        <v>17025</v>
      </c>
      <c r="F14" s="3">
        <v>590</v>
      </c>
      <c r="G14" s="3">
        <v>550</v>
      </c>
      <c r="H14" s="3">
        <v>216</v>
      </c>
      <c r="I14" s="3">
        <v>633</v>
      </c>
      <c r="J14" s="3">
        <v>741</v>
      </c>
      <c r="K14" s="3">
        <v>281</v>
      </c>
      <c r="L14" s="46"/>
      <c r="M14" s="3">
        <v>151523</v>
      </c>
      <c r="N14" s="3">
        <v>83707</v>
      </c>
      <c r="O14" s="3">
        <v>235230</v>
      </c>
      <c r="P14" s="45"/>
    </row>
    <row r="15" spans="1:16" ht="14.45" customHeight="1" x14ac:dyDescent="0.25">
      <c r="A15" s="45" t="s">
        <v>34</v>
      </c>
      <c r="B15" s="6" t="s">
        <v>8</v>
      </c>
      <c r="C15" s="3">
        <v>216096</v>
      </c>
      <c r="D15" s="3">
        <v>44537</v>
      </c>
      <c r="E15" s="3">
        <v>17081</v>
      </c>
      <c r="F15" s="3">
        <v>605</v>
      </c>
      <c r="G15" s="3">
        <v>550</v>
      </c>
      <c r="H15" s="3">
        <v>216</v>
      </c>
      <c r="I15" s="3">
        <v>567</v>
      </c>
      <c r="J15" s="3">
        <v>741</v>
      </c>
      <c r="K15" s="3">
        <v>253</v>
      </c>
      <c r="L15" s="46"/>
      <c r="M15" s="3">
        <v>151546</v>
      </c>
      <c r="N15" s="3">
        <v>84375</v>
      </c>
      <c r="O15" s="3">
        <v>235921</v>
      </c>
      <c r="P15" s="45"/>
    </row>
    <row r="16" spans="1:16" ht="14.45" customHeight="1" x14ac:dyDescent="0.25">
      <c r="A16" s="45" t="s">
        <v>34</v>
      </c>
      <c r="B16" s="6" t="s">
        <v>16</v>
      </c>
      <c r="C16" s="3">
        <v>216096</v>
      </c>
      <c r="D16" s="3">
        <v>44537</v>
      </c>
      <c r="E16" s="3">
        <v>17549</v>
      </c>
      <c r="F16" s="3">
        <v>590</v>
      </c>
      <c r="G16" s="3">
        <v>550</v>
      </c>
      <c r="H16" s="3">
        <v>203</v>
      </c>
      <c r="I16" s="3">
        <v>558</v>
      </c>
      <c r="J16" s="3">
        <v>745</v>
      </c>
      <c r="K16" s="3">
        <v>261</v>
      </c>
      <c r="L16" s="46"/>
      <c r="M16" s="3">
        <v>151102</v>
      </c>
      <c r="N16" s="3">
        <v>86182</v>
      </c>
      <c r="O16" s="3">
        <v>237284</v>
      </c>
      <c r="P16" s="45"/>
    </row>
    <row r="17" spans="1:27" ht="14.45" customHeight="1" x14ac:dyDescent="0.25">
      <c r="A17" s="45" t="s">
        <v>34</v>
      </c>
      <c r="B17" s="6" t="s">
        <v>17</v>
      </c>
      <c r="C17" s="3">
        <v>216096</v>
      </c>
      <c r="D17" s="3">
        <v>44537</v>
      </c>
      <c r="E17" s="3">
        <v>17613</v>
      </c>
      <c r="F17" s="3">
        <v>566</v>
      </c>
      <c r="G17" s="3">
        <v>550</v>
      </c>
      <c r="H17" s="3">
        <v>186</v>
      </c>
      <c r="I17" s="3">
        <v>544</v>
      </c>
      <c r="J17" s="3">
        <v>681</v>
      </c>
      <c r="K17" s="3">
        <v>250</v>
      </c>
      <c r="L17" s="46"/>
      <c r="M17" s="3">
        <v>151169</v>
      </c>
      <c r="N17" s="3">
        <v>88137</v>
      </c>
      <c r="O17" s="3">
        <v>239306</v>
      </c>
      <c r="P17" s="45"/>
    </row>
    <row r="18" spans="1:27" ht="14.45" customHeight="1" x14ac:dyDescent="0.25">
      <c r="A18" s="45" t="s">
        <v>34</v>
      </c>
      <c r="B18" s="6" t="s">
        <v>9</v>
      </c>
      <c r="C18" s="3">
        <v>216096</v>
      </c>
      <c r="D18" s="3">
        <v>44537</v>
      </c>
      <c r="E18" s="3">
        <v>17613</v>
      </c>
      <c r="F18" s="3">
        <v>557</v>
      </c>
      <c r="G18" s="3">
        <v>550</v>
      </c>
      <c r="H18" s="3">
        <v>174</v>
      </c>
      <c r="I18" s="3">
        <v>516</v>
      </c>
      <c r="J18" s="3">
        <v>681</v>
      </c>
      <c r="K18" s="3">
        <v>283</v>
      </c>
      <c r="L18" s="46"/>
      <c r="M18" s="3">
        <v>151185</v>
      </c>
      <c r="N18" s="3">
        <v>90386</v>
      </c>
      <c r="O18" s="3">
        <v>241571</v>
      </c>
      <c r="P18" s="45"/>
    </row>
    <row r="19" spans="1:27" ht="14.45" customHeight="1" x14ac:dyDescent="0.25">
      <c r="A19" s="45" t="s">
        <v>34</v>
      </c>
      <c r="B19" s="6" t="s">
        <v>10</v>
      </c>
      <c r="C19" s="3">
        <v>216096</v>
      </c>
      <c r="D19" s="3">
        <v>43849</v>
      </c>
      <c r="E19" s="3">
        <v>17026</v>
      </c>
      <c r="F19" s="3">
        <v>565</v>
      </c>
      <c r="G19" s="3">
        <v>550</v>
      </c>
      <c r="H19" s="3">
        <v>489</v>
      </c>
      <c r="I19" s="3">
        <v>390</v>
      </c>
      <c r="J19" s="3">
        <v>717</v>
      </c>
      <c r="K19" s="3">
        <v>231</v>
      </c>
      <c r="L19" s="46"/>
      <c r="M19" s="3">
        <v>152279</v>
      </c>
      <c r="N19" s="3">
        <v>92015</v>
      </c>
      <c r="O19" s="3">
        <v>244294</v>
      </c>
      <c r="P19" s="45"/>
    </row>
    <row r="20" spans="1:27" ht="14.45" customHeight="1" x14ac:dyDescent="0.25">
      <c r="A20" s="45" t="s">
        <v>34</v>
      </c>
      <c r="B20" s="6" t="s">
        <v>11</v>
      </c>
      <c r="C20" s="3">
        <v>216096</v>
      </c>
      <c r="D20" s="3">
        <v>43860</v>
      </c>
      <c r="E20" s="3">
        <v>17534</v>
      </c>
      <c r="F20" s="3">
        <v>498</v>
      </c>
      <c r="G20" s="3">
        <v>550</v>
      </c>
      <c r="H20" s="3">
        <v>476</v>
      </c>
      <c r="I20" s="3">
        <v>340</v>
      </c>
      <c r="J20" s="3">
        <v>691</v>
      </c>
      <c r="K20" s="3">
        <v>224</v>
      </c>
      <c r="L20" s="46"/>
      <c r="M20" s="3">
        <v>151923</v>
      </c>
      <c r="N20" s="3">
        <v>94740</v>
      </c>
      <c r="O20" s="3">
        <v>246663</v>
      </c>
      <c r="P20" s="45"/>
    </row>
    <row r="21" spans="1:27" ht="14.45" customHeight="1" x14ac:dyDescent="0.25">
      <c r="A21" s="45" t="s">
        <v>34</v>
      </c>
      <c r="B21" s="6" t="s">
        <v>12</v>
      </c>
      <c r="C21" s="3">
        <v>218600</v>
      </c>
      <c r="D21" s="3">
        <v>49861</v>
      </c>
      <c r="E21" s="3">
        <v>17293</v>
      </c>
      <c r="F21" s="3">
        <v>1509</v>
      </c>
      <c r="G21" s="3">
        <v>86</v>
      </c>
      <c r="H21" s="3">
        <v>578</v>
      </c>
      <c r="I21" s="3">
        <v>1208</v>
      </c>
      <c r="J21" s="3">
        <v>1288</v>
      </c>
      <c r="K21" s="3">
        <v>1304</v>
      </c>
      <c r="L21" s="46"/>
      <c r="M21" s="3">
        <v>145473</v>
      </c>
      <c r="N21" s="3">
        <v>91575</v>
      </c>
      <c r="O21" s="3">
        <v>237048</v>
      </c>
      <c r="P21" s="45"/>
    </row>
    <row r="22" spans="1:27" ht="14.45" customHeight="1" x14ac:dyDescent="0.25">
      <c r="A22" s="45" t="s">
        <v>34</v>
      </c>
      <c r="B22" s="6" t="s">
        <v>13</v>
      </c>
      <c r="C22" s="3">
        <v>218600</v>
      </c>
      <c r="D22" s="3">
        <v>49861</v>
      </c>
      <c r="E22" s="3">
        <v>16999</v>
      </c>
      <c r="F22" s="3">
        <v>1466</v>
      </c>
      <c r="G22" s="3">
        <v>36</v>
      </c>
      <c r="H22" s="3">
        <v>346</v>
      </c>
      <c r="I22" s="3">
        <v>1017</v>
      </c>
      <c r="J22" s="3">
        <v>1670</v>
      </c>
      <c r="K22" s="3">
        <v>1172</v>
      </c>
      <c r="L22" s="46"/>
      <c r="M22" s="3">
        <v>146033</v>
      </c>
      <c r="N22" s="3">
        <v>95637</v>
      </c>
      <c r="O22" s="3">
        <v>241670</v>
      </c>
      <c r="P22" s="45"/>
    </row>
    <row r="23" spans="1:27" ht="14.45" customHeight="1" x14ac:dyDescent="0.25">
      <c r="A23" s="45" t="s">
        <v>34</v>
      </c>
      <c r="B23" s="6" t="s">
        <v>18</v>
      </c>
      <c r="C23" s="3">
        <v>218600</v>
      </c>
      <c r="D23" s="3">
        <v>49861</v>
      </c>
      <c r="E23" s="3">
        <v>16640</v>
      </c>
      <c r="F23" s="3">
        <v>1466</v>
      </c>
      <c r="G23" s="3">
        <v>50</v>
      </c>
      <c r="H23" s="3">
        <v>274</v>
      </c>
      <c r="I23" s="3">
        <v>2331</v>
      </c>
      <c r="J23" s="3">
        <v>1557</v>
      </c>
      <c r="K23" s="3">
        <v>2411</v>
      </c>
      <c r="L23" s="46"/>
      <c r="M23" s="3">
        <v>144010</v>
      </c>
      <c r="N23" s="3">
        <v>82830</v>
      </c>
      <c r="O23" s="3">
        <v>226840</v>
      </c>
      <c r="P23" s="45"/>
    </row>
    <row r="24" spans="1:27" ht="14.45" customHeight="1" x14ac:dyDescent="0.25">
      <c r="A24" s="45" t="s">
        <v>34</v>
      </c>
      <c r="B24" s="7" t="s">
        <v>19</v>
      </c>
      <c r="C24" s="3">
        <v>218600</v>
      </c>
      <c r="D24" s="3">
        <v>49861</v>
      </c>
      <c r="E24" s="3">
        <v>16656</v>
      </c>
      <c r="F24" s="3">
        <v>1720</v>
      </c>
      <c r="G24" s="3">
        <v>45</v>
      </c>
      <c r="H24" s="3">
        <v>241</v>
      </c>
      <c r="I24" s="3">
        <v>2272</v>
      </c>
      <c r="J24" s="3">
        <v>1646</v>
      </c>
      <c r="K24" s="3">
        <v>1261</v>
      </c>
      <c r="L24" s="46"/>
      <c r="M24" s="3">
        <v>144898</v>
      </c>
      <c r="N24" s="3">
        <v>80611</v>
      </c>
      <c r="O24" s="3">
        <v>225509</v>
      </c>
      <c r="P24" s="45"/>
    </row>
    <row r="25" spans="1:27" ht="15" x14ac:dyDescent="0.25">
      <c r="A25" s="45" t="s">
        <v>34</v>
      </c>
      <c r="B25" s="45" t="s">
        <v>40</v>
      </c>
      <c r="C25" s="45">
        <v>218600</v>
      </c>
      <c r="D25" s="45">
        <v>49861</v>
      </c>
      <c r="E25" s="45">
        <v>16986</v>
      </c>
      <c r="F25" s="45">
        <v>1866</v>
      </c>
      <c r="G25" s="45">
        <v>39</v>
      </c>
      <c r="H25" s="45">
        <v>222</v>
      </c>
      <c r="I25" s="45">
        <v>2121</v>
      </c>
      <c r="J25" s="45">
        <v>1795</v>
      </c>
      <c r="K25" s="45">
        <v>1352</v>
      </c>
      <c r="L25" s="46"/>
      <c r="M25" s="45">
        <v>144358</v>
      </c>
      <c r="N25" s="45">
        <v>74429</v>
      </c>
      <c r="O25" s="45">
        <v>218787</v>
      </c>
      <c r="P25" s="8" t="s">
        <v>14</v>
      </c>
      <c r="Q25" s="5"/>
      <c r="R25" s="5"/>
      <c r="S25" s="5"/>
      <c r="T25" s="5"/>
      <c r="U25" s="5"/>
      <c r="V25" s="5"/>
      <c r="W25" s="5"/>
      <c r="X25" s="5"/>
      <c r="Y25" s="5"/>
      <c r="Z25" s="5"/>
      <c r="AA25" s="5"/>
    </row>
    <row r="26" spans="1:27" ht="15" x14ac:dyDescent="0.25">
      <c r="A26" s="45" t="s">
        <v>34</v>
      </c>
      <c r="B26" s="45" t="s">
        <v>42</v>
      </c>
      <c r="C26" s="45">
        <v>218600</v>
      </c>
      <c r="D26" s="45">
        <v>49861</v>
      </c>
      <c r="E26" s="45">
        <v>17346</v>
      </c>
      <c r="F26" s="45">
        <v>2229</v>
      </c>
      <c r="G26" s="45">
        <v>34</v>
      </c>
      <c r="H26" s="45">
        <v>216</v>
      </c>
      <c r="I26" s="45">
        <v>2154</v>
      </c>
      <c r="J26" s="45">
        <v>1703</v>
      </c>
      <c r="K26" s="45">
        <v>1301</v>
      </c>
      <c r="L26" s="46"/>
      <c r="M26" s="45">
        <v>143756</v>
      </c>
      <c r="N26" s="45">
        <v>84169</v>
      </c>
      <c r="O26" s="45">
        <v>227925</v>
      </c>
      <c r="P26" s="45"/>
    </row>
    <row r="27" spans="1:27" ht="15" x14ac:dyDescent="0.25">
      <c r="A27" s="45" t="s">
        <v>34</v>
      </c>
      <c r="B27" s="45" t="s">
        <v>43</v>
      </c>
      <c r="C27" s="45">
        <v>218600</v>
      </c>
      <c r="D27" s="45">
        <v>49861</v>
      </c>
      <c r="E27" s="45">
        <v>16932</v>
      </c>
      <c r="F27" s="45">
        <v>2280</v>
      </c>
      <c r="G27" s="45">
        <v>34</v>
      </c>
      <c r="H27" s="45">
        <v>276</v>
      </c>
      <c r="I27" s="45">
        <v>2576</v>
      </c>
      <c r="J27" s="45">
        <v>1765</v>
      </c>
      <c r="K27" s="45">
        <v>1472</v>
      </c>
      <c r="L27" s="46"/>
      <c r="M27" s="45">
        <v>143404</v>
      </c>
      <c r="N27" s="45">
        <v>87543</v>
      </c>
      <c r="O27" s="45">
        <v>230947</v>
      </c>
      <c r="P27" s="45"/>
    </row>
    <row r="28" spans="1:27" ht="15" x14ac:dyDescent="0.25">
      <c r="A28" s="45" t="s">
        <v>34</v>
      </c>
      <c r="B28" s="45" t="s">
        <v>44</v>
      </c>
      <c r="C28" s="45">
        <v>218600</v>
      </c>
      <c r="D28" s="45">
        <v>49861</v>
      </c>
      <c r="E28" s="45">
        <v>17555</v>
      </c>
      <c r="F28" s="45">
        <v>2255</v>
      </c>
      <c r="G28" s="45">
        <v>36</v>
      </c>
      <c r="H28" s="45">
        <v>235</v>
      </c>
      <c r="I28" s="45">
        <v>2284</v>
      </c>
      <c r="J28" s="45">
        <v>1742</v>
      </c>
      <c r="K28" s="45">
        <v>1162</v>
      </c>
      <c r="L28" s="46"/>
      <c r="M28" s="45">
        <v>143470</v>
      </c>
      <c r="N28" s="45">
        <v>77813</v>
      </c>
      <c r="O28" s="45">
        <v>221283</v>
      </c>
      <c r="P28" s="45"/>
    </row>
    <row r="29" spans="1:27" ht="15" x14ac:dyDescent="0.25">
      <c r="A29" s="45" t="s">
        <v>34</v>
      </c>
      <c r="B29" s="45" t="s">
        <v>45</v>
      </c>
      <c r="C29" s="45">
        <v>218600</v>
      </c>
      <c r="D29" s="45">
        <v>49861</v>
      </c>
      <c r="E29" s="45">
        <v>17277</v>
      </c>
      <c r="F29" s="45">
        <v>2255</v>
      </c>
      <c r="G29" s="45">
        <v>35</v>
      </c>
      <c r="H29" s="45">
        <v>242</v>
      </c>
      <c r="I29" s="45">
        <v>2154</v>
      </c>
      <c r="J29" s="45">
        <v>1696</v>
      </c>
      <c r="K29" s="45">
        <v>1311</v>
      </c>
      <c r="L29" s="46"/>
      <c r="M29" s="45">
        <v>143769</v>
      </c>
      <c r="N29" s="45">
        <v>79292</v>
      </c>
      <c r="O29" s="45">
        <v>223061</v>
      </c>
      <c r="P29" s="45"/>
    </row>
    <row r="30" spans="1:27" ht="15" x14ac:dyDescent="0.25">
      <c r="A30" s="45" t="s">
        <v>34</v>
      </c>
      <c r="B30" s="45" t="s">
        <v>39</v>
      </c>
      <c r="C30" s="45">
        <v>218600</v>
      </c>
      <c r="D30" s="45">
        <v>49861</v>
      </c>
      <c r="E30" s="45">
        <v>17572</v>
      </c>
      <c r="F30" s="45">
        <v>2286</v>
      </c>
      <c r="G30" s="45">
        <v>34</v>
      </c>
      <c r="H30" s="45">
        <v>221</v>
      </c>
      <c r="I30" s="45">
        <v>2196</v>
      </c>
      <c r="J30" s="45">
        <v>1617</v>
      </c>
      <c r="K30" s="45">
        <v>1269</v>
      </c>
      <c r="L30" s="46"/>
      <c r="M30" s="45">
        <v>143544</v>
      </c>
      <c r="N30" s="45">
        <v>81565</v>
      </c>
      <c r="O30" s="45">
        <v>225109</v>
      </c>
      <c r="P30" s="45"/>
    </row>
    <row r="31" spans="1:27" ht="15" x14ac:dyDescent="0.25">
      <c r="A31" s="45" t="s">
        <v>34</v>
      </c>
      <c r="B31" s="45" t="s">
        <v>84</v>
      </c>
      <c r="C31" s="45">
        <v>218600</v>
      </c>
      <c r="D31" s="45">
        <v>49861</v>
      </c>
      <c r="E31" s="45">
        <v>17815</v>
      </c>
      <c r="F31" s="45">
        <v>2438</v>
      </c>
      <c r="G31" s="45">
        <v>31</v>
      </c>
      <c r="H31" s="45">
        <v>222</v>
      </c>
      <c r="I31" s="45">
        <v>2378</v>
      </c>
      <c r="J31" s="45">
        <v>1474</v>
      </c>
      <c r="K31" s="45">
        <v>1364</v>
      </c>
      <c r="L31" s="46"/>
      <c r="M31" s="45">
        <v>143017</v>
      </c>
      <c r="N31" s="45">
        <v>74994</v>
      </c>
      <c r="O31" s="45">
        <v>218011</v>
      </c>
      <c r="P31" s="45"/>
    </row>
    <row r="32" spans="1:27" ht="15" x14ac:dyDescent="0.25">
      <c r="A32" s="45" t="s">
        <v>34</v>
      </c>
      <c r="B32" s="45" t="s">
        <v>46</v>
      </c>
      <c r="C32" s="45">
        <v>218600</v>
      </c>
      <c r="D32" s="45">
        <v>49861</v>
      </c>
      <c r="E32" s="45">
        <v>16515</v>
      </c>
      <c r="F32" s="45">
        <v>2114</v>
      </c>
      <c r="G32" s="45">
        <v>34</v>
      </c>
      <c r="H32" s="45">
        <v>224</v>
      </c>
      <c r="I32" s="45">
        <v>2158</v>
      </c>
      <c r="J32" s="45">
        <v>1441</v>
      </c>
      <c r="K32" s="45">
        <v>1361</v>
      </c>
      <c r="L32" s="46"/>
      <c r="M32" s="45">
        <v>144892</v>
      </c>
      <c r="N32" s="45">
        <v>72713</v>
      </c>
      <c r="O32" s="45">
        <v>217605</v>
      </c>
      <c r="P32" s="45"/>
    </row>
    <row r="33" spans="1:16" ht="15" x14ac:dyDescent="0.25">
      <c r="A33" s="45" t="s">
        <v>34</v>
      </c>
      <c r="B33" s="45" t="s">
        <v>47</v>
      </c>
      <c r="C33" s="45">
        <v>218600</v>
      </c>
      <c r="D33" s="45">
        <v>49861</v>
      </c>
      <c r="E33" s="45">
        <v>18860</v>
      </c>
      <c r="F33" s="45">
        <v>1721</v>
      </c>
      <c r="G33" s="45">
        <v>27</v>
      </c>
      <c r="H33" s="45">
        <v>238</v>
      </c>
      <c r="I33" s="45">
        <v>1704</v>
      </c>
      <c r="J33" s="45">
        <v>1296</v>
      </c>
      <c r="K33" s="45">
        <v>1336</v>
      </c>
      <c r="L33" s="46"/>
      <c r="M33" s="45">
        <v>143557</v>
      </c>
      <c r="N33" s="45">
        <v>65499</v>
      </c>
      <c r="O33" s="45">
        <v>209056</v>
      </c>
      <c r="P33" s="45"/>
    </row>
    <row r="34" spans="1:16" ht="15" x14ac:dyDescent="0.25">
      <c r="A34" s="45" t="s">
        <v>34</v>
      </c>
      <c r="B34" s="45" t="s">
        <v>48</v>
      </c>
      <c r="C34" s="45">
        <v>218600</v>
      </c>
      <c r="D34" s="45">
        <v>49861</v>
      </c>
      <c r="E34" s="45">
        <v>19324</v>
      </c>
      <c r="F34" s="45">
        <v>1738</v>
      </c>
      <c r="G34" s="45">
        <v>34</v>
      </c>
      <c r="H34" s="45">
        <v>216</v>
      </c>
      <c r="I34" s="45">
        <v>1704</v>
      </c>
      <c r="J34" s="45">
        <v>1250</v>
      </c>
      <c r="K34" s="45">
        <v>1303</v>
      </c>
      <c r="L34" s="46"/>
      <c r="M34" s="45">
        <v>143170</v>
      </c>
      <c r="N34" s="45">
        <v>68989</v>
      </c>
      <c r="O34" s="45">
        <v>212159</v>
      </c>
      <c r="P34" s="45"/>
    </row>
    <row r="35" spans="1:16" ht="15" x14ac:dyDescent="0.25">
      <c r="A35" s="45" t="s">
        <v>34</v>
      </c>
      <c r="B35" s="45" t="s">
        <v>49</v>
      </c>
      <c r="C35" s="45">
        <v>218600</v>
      </c>
      <c r="D35" s="45">
        <v>49861</v>
      </c>
      <c r="E35" s="45">
        <v>19303</v>
      </c>
      <c r="F35" s="45">
        <v>1304</v>
      </c>
      <c r="G35" s="45">
        <v>26</v>
      </c>
      <c r="H35" s="45">
        <v>162</v>
      </c>
      <c r="I35" s="45">
        <v>695</v>
      </c>
      <c r="J35" s="45">
        <v>555</v>
      </c>
      <c r="K35" s="45">
        <v>884</v>
      </c>
      <c r="L35" s="46"/>
      <c r="M35" s="45">
        <v>145810</v>
      </c>
      <c r="N35" s="45">
        <v>64639</v>
      </c>
      <c r="O35" s="45">
        <v>210449</v>
      </c>
      <c r="P35" s="45"/>
    </row>
    <row r="36" spans="1:16" ht="15" x14ac:dyDescent="0.25">
      <c r="A36" s="45" t="s">
        <v>34</v>
      </c>
      <c r="B36" s="45" t="s">
        <v>67</v>
      </c>
      <c r="C36" s="45">
        <v>218600</v>
      </c>
      <c r="D36" s="45">
        <v>49861</v>
      </c>
      <c r="E36" s="45">
        <v>20785</v>
      </c>
      <c r="F36" s="45">
        <v>1262</v>
      </c>
      <c r="G36" s="45">
        <v>2</v>
      </c>
      <c r="H36" s="45">
        <v>150</v>
      </c>
      <c r="I36" s="45">
        <v>686</v>
      </c>
      <c r="J36" s="45">
        <v>560</v>
      </c>
      <c r="K36" s="45">
        <v>813</v>
      </c>
      <c r="L36" s="46"/>
      <c r="M36" s="45">
        <v>144481</v>
      </c>
      <c r="N36" s="45">
        <v>62574</v>
      </c>
      <c r="O36" s="45">
        <v>207055</v>
      </c>
      <c r="P36" s="45"/>
    </row>
    <row r="37" spans="1:16" ht="15" x14ac:dyDescent="0.25">
      <c r="A37" s="45" t="s">
        <v>34</v>
      </c>
      <c r="B37" s="45" t="s">
        <v>50</v>
      </c>
      <c r="C37" s="45">
        <v>218600</v>
      </c>
      <c r="D37" s="45">
        <v>49861</v>
      </c>
      <c r="E37" s="45">
        <v>20764</v>
      </c>
      <c r="F37" s="45">
        <v>1089</v>
      </c>
      <c r="G37" s="45">
        <v>33</v>
      </c>
      <c r="H37" s="45">
        <v>102</v>
      </c>
      <c r="I37" s="45">
        <v>644</v>
      </c>
      <c r="J37" s="45">
        <v>578</v>
      </c>
      <c r="K37" s="45">
        <v>768</v>
      </c>
      <c r="L37" s="46"/>
      <c r="M37" s="45">
        <v>144761</v>
      </c>
      <c r="N37" s="45">
        <v>57494</v>
      </c>
      <c r="O37" s="45">
        <v>202255</v>
      </c>
      <c r="P37" s="45"/>
    </row>
    <row r="38" spans="1:16" ht="15" x14ac:dyDescent="0.25">
      <c r="A38" s="45" t="s">
        <v>34</v>
      </c>
      <c r="B38" s="45" t="s">
        <v>51</v>
      </c>
      <c r="C38" s="45">
        <v>218600</v>
      </c>
      <c r="D38" s="45">
        <v>49861</v>
      </c>
      <c r="E38" s="45">
        <v>20952</v>
      </c>
      <c r="F38" s="45">
        <v>986</v>
      </c>
      <c r="G38" s="45">
        <v>29</v>
      </c>
      <c r="H38" s="45">
        <v>126</v>
      </c>
      <c r="I38" s="45">
        <v>665</v>
      </c>
      <c r="J38" s="45">
        <v>569</v>
      </c>
      <c r="K38" s="45">
        <v>791</v>
      </c>
      <c r="L38" s="46"/>
      <c r="M38" s="45">
        <v>144621</v>
      </c>
      <c r="N38" s="45">
        <v>60801</v>
      </c>
      <c r="O38" s="45">
        <v>205422</v>
      </c>
      <c r="P38" s="45"/>
    </row>
    <row r="39" spans="1:16" ht="15" x14ac:dyDescent="0.25">
      <c r="A39" s="45" t="s">
        <v>34</v>
      </c>
      <c r="B39" s="45" t="s">
        <v>52</v>
      </c>
      <c r="C39" s="45">
        <v>218600</v>
      </c>
      <c r="D39" s="45">
        <v>49861</v>
      </c>
      <c r="E39" s="45">
        <v>21142</v>
      </c>
      <c r="F39" s="45">
        <v>892</v>
      </c>
      <c r="G39" s="45">
        <v>29</v>
      </c>
      <c r="H39" s="45">
        <v>126</v>
      </c>
      <c r="I39" s="45">
        <v>665</v>
      </c>
      <c r="J39" s="45">
        <v>539</v>
      </c>
      <c r="K39" s="45">
        <v>564</v>
      </c>
      <c r="L39" s="46"/>
      <c r="M39" s="45">
        <v>144782</v>
      </c>
      <c r="N39" s="45">
        <v>57601</v>
      </c>
      <c r="O39" s="45">
        <v>202383</v>
      </c>
      <c r="P39" s="45"/>
    </row>
    <row r="40" spans="1:16" ht="15" x14ac:dyDescent="0.25">
      <c r="A40" s="45" t="s">
        <v>34</v>
      </c>
      <c r="B40" s="45" t="s">
        <v>53</v>
      </c>
      <c r="C40" s="45">
        <v>218600</v>
      </c>
      <c r="D40" s="45">
        <v>49861</v>
      </c>
      <c r="E40" s="45">
        <v>21718</v>
      </c>
      <c r="F40" s="45">
        <v>780</v>
      </c>
      <c r="G40" s="45">
        <v>25</v>
      </c>
      <c r="H40" s="45">
        <v>116</v>
      </c>
      <c r="I40" s="45">
        <v>724</v>
      </c>
      <c r="J40" s="45">
        <v>507</v>
      </c>
      <c r="K40" s="45">
        <v>752</v>
      </c>
      <c r="L40" s="46"/>
      <c r="M40" s="45">
        <v>144117</v>
      </c>
      <c r="N40" s="45">
        <v>53785</v>
      </c>
      <c r="O40" s="45">
        <v>197902</v>
      </c>
      <c r="P40" s="45"/>
    </row>
    <row r="41" spans="1:16" ht="15" x14ac:dyDescent="0.25">
      <c r="A41" s="45" t="s">
        <v>34</v>
      </c>
      <c r="B41" s="45" t="s">
        <v>54</v>
      </c>
      <c r="C41" s="45">
        <v>218600</v>
      </c>
      <c r="D41" s="45">
        <v>49861</v>
      </c>
      <c r="E41" s="45">
        <v>20851</v>
      </c>
      <c r="F41" s="45">
        <v>679</v>
      </c>
      <c r="G41" s="45">
        <v>18</v>
      </c>
      <c r="H41" s="45">
        <v>96</v>
      </c>
      <c r="I41" s="45">
        <v>584</v>
      </c>
      <c r="J41" s="45">
        <v>463</v>
      </c>
      <c r="K41" s="45">
        <v>647</v>
      </c>
      <c r="L41" s="46"/>
      <c r="M41" s="45">
        <v>145401</v>
      </c>
      <c r="N41" s="45">
        <v>58558</v>
      </c>
      <c r="O41" s="45">
        <v>203959</v>
      </c>
      <c r="P41" s="45"/>
    </row>
    <row r="42" spans="1:16" ht="15" x14ac:dyDescent="0.25">
      <c r="A42" s="45" t="s">
        <v>34</v>
      </c>
      <c r="B42" s="45" t="s">
        <v>55</v>
      </c>
      <c r="C42" s="45">
        <v>218600</v>
      </c>
      <c r="D42" s="45">
        <v>49861</v>
      </c>
      <c r="E42" s="45">
        <v>19716</v>
      </c>
      <c r="F42" s="45">
        <v>618</v>
      </c>
      <c r="G42" s="45">
        <v>19</v>
      </c>
      <c r="H42" s="45">
        <v>90</v>
      </c>
      <c r="I42" s="45">
        <v>409</v>
      </c>
      <c r="J42" s="45">
        <v>426</v>
      </c>
      <c r="K42" s="45">
        <v>828</v>
      </c>
      <c r="L42" s="46"/>
      <c r="M42" s="45">
        <v>146633</v>
      </c>
      <c r="N42" s="45">
        <v>49196</v>
      </c>
      <c r="O42" s="45">
        <v>195829</v>
      </c>
      <c r="P42" s="45"/>
    </row>
    <row r="43" spans="1:16" ht="15" x14ac:dyDescent="0.25">
      <c r="A43" s="45" t="s">
        <v>34</v>
      </c>
      <c r="B43" s="45" t="s">
        <v>56</v>
      </c>
      <c r="C43" s="45">
        <v>218600</v>
      </c>
      <c r="D43" s="45">
        <v>49861</v>
      </c>
      <c r="E43" s="45">
        <v>20002</v>
      </c>
      <c r="F43" s="45">
        <v>631</v>
      </c>
      <c r="G43" s="45">
        <v>16</v>
      </c>
      <c r="H43" s="45">
        <v>100</v>
      </c>
      <c r="I43" s="45">
        <v>428</v>
      </c>
      <c r="J43" s="45">
        <v>356</v>
      </c>
      <c r="K43" s="45">
        <v>734</v>
      </c>
      <c r="L43" s="46"/>
      <c r="M43" s="45">
        <v>146472</v>
      </c>
      <c r="N43" s="45">
        <v>42235</v>
      </c>
      <c r="O43" s="45">
        <v>188707</v>
      </c>
      <c r="P43" s="45"/>
    </row>
    <row r="44" spans="1:16" ht="15" x14ac:dyDescent="0.25">
      <c r="A44" s="45" t="s">
        <v>34</v>
      </c>
      <c r="B44" s="45" t="s">
        <v>57</v>
      </c>
      <c r="C44" s="45">
        <v>218600</v>
      </c>
      <c r="D44" s="45">
        <v>49861</v>
      </c>
      <c r="E44" s="45">
        <v>20492</v>
      </c>
      <c r="F44" s="45">
        <v>433</v>
      </c>
      <c r="G44" s="45">
        <v>8</v>
      </c>
      <c r="H44" s="45">
        <v>60</v>
      </c>
      <c r="I44" s="45">
        <v>326</v>
      </c>
      <c r="J44" s="45">
        <v>472</v>
      </c>
      <c r="K44" s="45">
        <v>741</v>
      </c>
      <c r="L44" s="46"/>
      <c r="M44" s="45">
        <v>146207</v>
      </c>
      <c r="N44" s="45">
        <v>50931</v>
      </c>
      <c r="O44" s="45">
        <v>197138</v>
      </c>
      <c r="P44" s="45"/>
    </row>
    <row r="45" spans="1:16" ht="15" x14ac:dyDescent="0.25">
      <c r="A45" s="45" t="s">
        <v>34</v>
      </c>
      <c r="B45" s="45" t="s">
        <v>58</v>
      </c>
      <c r="C45" s="45">
        <v>218600</v>
      </c>
      <c r="D45" s="45">
        <v>49861</v>
      </c>
      <c r="E45" s="45">
        <v>22564</v>
      </c>
      <c r="F45" s="45">
        <v>502</v>
      </c>
      <c r="G45" s="45">
        <v>8</v>
      </c>
      <c r="H45" s="45">
        <v>69</v>
      </c>
      <c r="I45" s="45">
        <v>448</v>
      </c>
      <c r="J45" s="45">
        <v>432</v>
      </c>
      <c r="K45" s="45">
        <v>930</v>
      </c>
      <c r="L45" s="46"/>
      <c r="M45" s="45">
        <v>143786</v>
      </c>
      <c r="N45" s="45">
        <v>53705</v>
      </c>
      <c r="O45" s="45">
        <v>197491</v>
      </c>
      <c r="P45" s="45"/>
    </row>
    <row r="46" spans="1:16" ht="15" x14ac:dyDescent="0.25">
      <c r="A46" s="45" t="s">
        <v>34</v>
      </c>
      <c r="B46" s="45" t="s">
        <v>59</v>
      </c>
      <c r="C46" s="45">
        <v>218600</v>
      </c>
      <c r="D46" s="45">
        <v>49861</v>
      </c>
      <c r="E46" s="45">
        <v>22877</v>
      </c>
      <c r="F46" s="45">
        <v>495</v>
      </c>
      <c r="G46" s="45">
        <v>8</v>
      </c>
      <c r="H46" s="45">
        <v>97</v>
      </c>
      <c r="I46" s="45">
        <v>395</v>
      </c>
      <c r="J46" s="45">
        <v>430</v>
      </c>
      <c r="K46" s="45">
        <v>1298</v>
      </c>
      <c r="L46" s="46"/>
      <c r="M46" s="45">
        <v>143139</v>
      </c>
      <c r="N46" s="45">
        <v>51640</v>
      </c>
      <c r="O46" s="45">
        <v>194779</v>
      </c>
      <c r="P46" s="45"/>
    </row>
    <row r="47" spans="1:16" ht="15" x14ac:dyDescent="0.25">
      <c r="A47" s="45" t="s">
        <v>34</v>
      </c>
      <c r="B47" s="45" t="s">
        <v>60</v>
      </c>
      <c r="C47" s="45">
        <v>218600</v>
      </c>
      <c r="D47" s="45">
        <v>49861</v>
      </c>
      <c r="E47" s="45">
        <v>23470</v>
      </c>
      <c r="F47" s="45">
        <v>486</v>
      </c>
      <c r="G47" s="45">
        <v>7</v>
      </c>
      <c r="H47" s="45">
        <v>85</v>
      </c>
      <c r="I47" s="45">
        <v>395</v>
      </c>
      <c r="J47" s="45">
        <v>390</v>
      </c>
      <c r="K47" s="45">
        <v>1098</v>
      </c>
      <c r="L47" s="46"/>
      <c r="M47" s="45">
        <v>142808</v>
      </c>
      <c r="N47" s="45">
        <v>50870</v>
      </c>
      <c r="O47" s="45">
        <v>193678</v>
      </c>
      <c r="P47" s="45"/>
    </row>
    <row r="48" spans="1:16" ht="15" x14ac:dyDescent="0.25">
      <c r="A48" s="45" t="s">
        <v>34</v>
      </c>
      <c r="B48" s="45" t="s">
        <v>61</v>
      </c>
      <c r="C48" s="45">
        <v>218600</v>
      </c>
      <c r="D48" s="45">
        <v>49861</v>
      </c>
      <c r="E48" s="45">
        <v>23542</v>
      </c>
      <c r="F48" s="45">
        <v>484</v>
      </c>
      <c r="G48" s="45">
        <v>9</v>
      </c>
      <c r="H48" s="45">
        <v>104</v>
      </c>
      <c r="I48" s="45">
        <v>323</v>
      </c>
      <c r="J48" s="45">
        <v>446</v>
      </c>
      <c r="K48" s="45">
        <v>1290</v>
      </c>
      <c r="L48" s="46"/>
      <c r="M48" s="45">
        <v>142541</v>
      </c>
      <c r="N48" s="45">
        <v>47181</v>
      </c>
      <c r="O48" s="45">
        <v>189722</v>
      </c>
      <c r="P48" s="45"/>
    </row>
    <row r="49" spans="1:16" ht="15" x14ac:dyDescent="0.25">
      <c r="A49" s="45" t="s">
        <v>34</v>
      </c>
      <c r="B49" s="45" t="s">
        <v>62</v>
      </c>
      <c r="C49" s="45">
        <v>218600</v>
      </c>
      <c r="D49" s="45">
        <v>49861</v>
      </c>
      <c r="E49" s="45">
        <v>23736</v>
      </c>
      <c r="F49" s="45">
        <v>430</v>
      </c>
      <c r="G49" s="45">
        <v>15</v>
      </c>
      <c r="H49" s="45">
        <v>51</v>
      </c>
      <c r="I49" s="45">
        <v>418</v>
      </c>
      <c r="J49" s="45">
        <v>427</v>
      </c>
      <c r="K49" s="45">
        <v>1621</v>
      </c>
      <c r="L49" s="46">
        <v>13</v>
      </c>
      <c r="M49" s="45">
        <v>142028</v>
      </c>
      <c r="N49" s="45">
        <v>41163</v>
      </c>
      <c r="O49" s="45">
        <v>183191</v>
      </c>
      <c r="P49" s="45"/>
    </row>
    <row r="50" spans="1:16" ht="15" x14ac:dyDescent="0.25">
      <c r="A50" s="45" t="s">
        <v>34</v>
      </c>
      <c r="B50" s="45" t="s">
        <v>63</v>
      </c>
      <c r="C50" s="45">
        <v>218600</v>
      </c>
      <c r="D50" s="45">
        <v>49861</v>
      </c>
      <c r="E50" s="45">
        <v>27525</v>
      </c>
      <c r="F50" s="45">
        <v>390</v>
      </c>
      <c r="G50" s="45">
        <v>10</v>
      </c>
      <c r="H50" s="45">
        <v>51</v>
      </c>
      <c r="I50" s="45">
        <v>393</v>
      </c>
      <c r="J50" s="45">
        <v>407</v>
      </c>
      <c r="K50" s="45">
        <v>1539</v>
      </c>
      <c r="L50" s="46"/>
      <c r="M50" s="45">
        <v>138424</v>
      </c>
      <c r="N50" s="45">
        <v>43062</v>
      </c>
      <c r="O50" s="45">
        <v>181486</v>
      </c>
      <c r="P50" s="45"/>
    </row>
    <row r="51" spans="1:16" ht="15" x14ac:dyDescent="0.25">
      <c r="A51" s="45" t="s">
        <v>34</v>
      </c>
      <c r="B51" s="45" t="s">
        <v>64</v>
      </c>
      <c r="C51" s="45">
        <v>218781</v>
      </c>
      <c r="D51" s="45">
        <v>49861</v>
      </c>
      <c r="E51" s="45">
        <v>24917</v>
      </c>
      <c r="F51" s="45">
        <v>350</v>
      </c>
      <c r="G51" s="45">
        <v>9</v>
      </c>
      <c r="H51" s="45">
        <v>48</v>
      </c>
      <c r="I51" s="45">
        <v>422</v>
      </c>
      <c r="J51" s="45">
        <v>436</v>
      </c>
      <c r="K51" s="45">
        <v>1545</v>
      </c>
      <c r="L51" s="46">
        <v>779</v>
      </c>
      <c r="M51" s="45">
        <v>140414</v>
      </c>
      <c r="N51" s="45">
        <v>39807</v>
      </c>
      <c r="O51" s="45">
        <v>180221</v>
      </c>
      <c r="P51" s="45"/>
    </row>
    <row r="52" spans="1:16" ht="15" x14ac:dyDescent="0.25">
      <c r="A52" s="45" t="s">
        <v>34</v>
      </c>
      <c r="B52" s="45" t="s">
        <v>65</v>
      </c>
      <c r="C52" s="45">
        <v>218781</v>
      </c>
      <c r="D52" s="45">
        <v>49861</v>
      </c>
      <c r="E52" s="45">
        <v>20328</v>
      </c>
      <c r="F52" s="45">
        <v>361</v>
      </c>
      <c r="G52" s="45">
        <v>4</v>
      </c>
      <c r="H52" s="45">
        <v>54</v>
      </c>
      <c r="I52" s="45">
        <v>564</v>
      </c>
      <c r="J52" s="45">
        <v>230</v>
      </c>
      <c r="K52" s="45">
        <v>2644</v>
      </c>
      <c r="L52" s="46">
        <v>779</v>
      </c>
      <c r="M52" s="45">
        <v>143956</v>
      </c>
      <c r="N52" s="45">
        <v>23170</v>
      </c>
      <c r="O52" s="45">
        <v>167126</v>
      </c>
      <c r="P52" s="45"/>
    </row>
    <row r="53" spans="1:16" ht="15" x14ac:dyDescent="0.25">
      <c r="A53" s="45" t="s">
        <v>34</v>
      </c>
      <c r="B53" s="45" t="s">
        <v>66</v>
      </c>
      <c r="C53" s="45">
        <v>218781</v>
      </c>
      <c r="D53" s="45">
        <v>49861</v>
      </c>
      <c r="E53" s="45">
        <v>23902</v>
      </c>
      <c r="F53" s="45">
        <v>318</v>
      </c>
      <c r="G53" s="45">
        <v>8</v>
      </c>
      <c r="H53" s="45">
        <v>60</v>
      </c>
      <c r="I53" s="45">
        <v>474</v>
      </c>
      <c r="J53" s="45">
        <v>329</v>
      </c>
      <c r="K53" s="45">
        <v>2457</v>
      </c>
      <c r="L53" s="46">
        <v>491</v>
      </c>
      <c r="M53" s="45">
        <v>140881</v>
      </c>
      <c r="N53" s="45">
        <v>17946</v>
      </c>
      <c r="O53" s="45">
        <v>158827</v>
      </c>
      <c r="P53" s="45"/>
    </row>
    <row r="54" spans="1:16" ht="14.45" customHeight="1" x14ac:dyDescent="0.25">
      <c r="A54" s="45" t="s">
        <v>34</v>
      </c>
      <c r="B54" s="45" t="s">
        <v>68</v>
      </c>
      <c r="C54" s="45">
        <v>218781</v>
      </c>
      <c r="D54" s="45">
        <v>49861</v>
      </c>
      <c r="E54" s="45">
        <v>28278</v>
      </c>
      <c r="F54" s="45">
        <v>310</v>
      </c>
      <c r="G54" s="46"/>
      <c r="H54" s="45">
        <v>39</v>
      </c>
      <c r="I54" s="45">
        <v>339</v>
      </c>
      <c r="J54" s="45">
        <v>719</v>
      </c>
      <c r="K54" s="45">
        <v>2827</v>
      </c>
      <c r="L54" s="45">
        <v>653</v>
      </c>
      <c r="M54" s="45">
        <v>135755</v>
      </c>
      <c r="N54" s="45">
        <v>27530</v>
      </c>
      <c r="O54" s="45">
        <v>163285</v>
      </c>
      <c r="P54" s="45"/>
    </row>
    <row r="55" spans="1:16" ht="14.45" customHeight="1" x14ac:dyDescent="0.25">
      <c r="A55" s="45" t="s">
        <v>34</v>
      </c>
      <c r="B55" s="45" t="s">
        <v>69</v>
      </c>
      <c r="C55" s="45">
        <v>218781</v>
      </c>
      <c r="D55" s="45">
        <v>49861</v>
      </c>
      <c r="E55" s="45">
        <v>26651</v>
      </c>
      <c r="F55" s="45">
        <v>224</v>
      </c>
      <c r="G55" s="45">
        <v>0</v>
      </c>
      <c r="H55" s="45">
        <v>30</v>
      </c>
      <c r="I55" s="45">
        <v>418</v>
      </c>
      <c r="J55" s="45">
        <v>336</v>
      </c>
      <c r="K55" s="45">
        <v>2904</v>
      </c>
      <c r="L55" s="45">
        <v>4495</v>
      </c>
      <c r="M55" s="45">
        <v>133862</v>
      </c>
      <c r="N55" s="45">
        <v>20526</v>
      </c>
      <c r="O55" s="45">
        <v>154388</v>
      </c>
      <c r="P55" s="45"/>
    </row>
    <row r="56" spans="1:16" ht="14.45" customHeight="1" x14ac:dyDescent="0.25">
      <c r="A56" s="45" t="s">
        <v>34</v>
      </c>
      <c r="B56" s="45" t="s">
        <v>70</v>
      </c>
      <c r="C56" s="45">
        <v>218781</v>
      </c>
      <c r="D56" s="45">
        <v>49861</v>
      </c>
      <c r="E56" s="45">
        <v>26949</v>
      </c>
      <c r="F56" s="45">
        <v>243</v>
      </c>
      <c r="G56" s="46"/>
      <c r="H56" s="45">
        <v>39</v>
      </c>
      <c r="I56" s="45">
        <v>365</v>
      </c>
      <c r="J56" s="45">
        <v>335</v>
      </c>
      <c r="K56" s="45">
        <v>2935</v>
      </c>
      <c r="L56" s="45">
        <v>4495</v>
      </c>
      <c r="M56" s="45">
        <v>133559</v>
      </c>
      <c r="N56" s="45">
        <v>20551</v>
      </c>
      <c r="O56" s="45">
        <v>154110</v>
      </c>
      <c r="P56" s="45"/>
    </row>
    <row r="57" spans="1:16" ht="14.45" customHeight="1" x14ac:dyDescent="0.25">
      <c r="A57" s="45" t="s">
        <v>34</v>
      </c>
      <c r="B57" s="45" t="s">
        <v>71</v>
      </c>
      <c r="C57" s="45">
        <v>218781</v>
      </c>
      <c r="D57" s="45">
        <v>49861</v>
      </c>
      <c r="E57" s="45">
        <v>29834</v>
      </c>
      <c r="F57" s="45">
        <v>140</v>
      </c>
      <c r="G57" s="46"/>
      <c r="H57" s="45">
        <v>36</v>
      </c>
      <c r="I57" s="45">
        <v>186</v>
      </c>
      <c r="J57" s="45">
        <v>331</v>
      </c>
      <c r="K57" s="45">
        <v>3133</v>
      </c>
      <c r="L57" s="45">
        <v>4502</v>
      </c>
      <c r="M57" s="45">
        <v>130758</v>
      </c>
      <c r="N57" s="45">
        <v>24307</v>
      </c>
      <c r="O57" s="45">
        <v>155065</v>
      </c>
      <c r="P57" s="45"/>
    </row>
    <row r="58" spans="1:16" ht="14.45" customHeight="1" x14ac:dyDescent="0.25">
      <c r="A58" s="45" t="s">
        <v>34</v>
      </c>
      <c r="B58" s="45" t="s">
        <v>72</v>
      </c>
      <c r="C58" s="45">
        <v>218781</v>
      </c>
      <c r="D58" s="45">
        <v>49861</v>
      </c>
      <c r="E58" s="45">
        <v>29767</v>
      </c>
      <c r="F58" s="45">
        <v>134</v>
      </c>
      <c r="G58" s="45">
        <v>2</v>
      </c>
      <c r="H58" s="45">
        <v>24</v>
      </c>
      <c r="I58" s="45">
        <v>257</v>
      </c>
      <c r="J58" s="45">
        <v>517</v>
      </c>
      <c r="K58" s="45">
        <v>3357</v>
      </c>
      <c r="L58" s="45">
        <v>4502</v>
      </c>
      <c r="M58" s="45">
        <v>130360</v>
      </c>
      <c r="N58" s="45">
        <v>23962</v>
      </c>
      <c r="O58" s="45">
        <v>154322</v>
      </c>
      <c r="P58" s="45"/>
    </row>
    <row r="59" spans="1:16" ht="14.45" customHeight="1" x14ac:dyDescent="0.25">
      <c r="A59" s="45" t="s">
        <v>34</v>
      </c>
      <c r="B59" s="45" t="s">
        <v>73</v>
      </c>
      <c r="C59" s="45">
        <v>218781</v>
      </c>
      <c r="D59" s="45">
        <v>49861</v>
      </c>
      <c r="E59" s="45">
        <v>30396</v>
      </c>
      <c r="F59" s="45">
        <v>236</v>
      </c>
      <c r="G59" s="45">
        <v>0</v>
      </c>
      <c r="H59" s="45">
        <v>20</v>
      </c>
      <c r="I59" s="45">
        <v>374</v>
      </c>
      <c r="J59" s="45">
        <v>660</v>
      </c>
      <c r="K59" s="45">
        <v>2986</v>
      </c>
      <c r="L59" s="45">
        <v>4498</v>
      </c>
      <c r="M59" s="45">
        <v>129750</v>
      </c>
      <c r="N59" s="45">
        <v>29467</v>
      </c>
      <c r="O59" s="45">
        <v>159217</v>
      </c>
      <c r="P59" s="45"/>
    </row>
    <row r="60" spans="1:16" ht="14.45" customHeight="1" x14ac:dyDescent="0.25">
      <c r="A60" s="45" t="s">
        <v>34</v>
      </c>
      <c r="B60" s="45" t="s">
        <v>74</v>
      </c>
      <c r="C60" s="45">
        <v>218781</v>
      </c>
      <c r="D60" s="45">
        <v>49861</v>
      </c>
      <c r="E60" s="45">
        <v>31887</v>
      </c>
      <c r="F60" s="45">
        <v>206</v>
      </c>
      <c r="G60" s="46"/>
      <c r="H60" s="45">
        <v>16</v>
      </c>
      <c r="I60" s="45">
        <v>412</v>
      </c>
      <c r="J60" s="45">
        <v>744</v>
      </c>
      <c r="K60" s="45">
        <v>2869</v>
      </c>
      <c r="L60" s="45">
        <v>4496</v>
      </c>
      <c r="M60" s="45">
        <v>128290</v>
      </c>
      <c r="N60" s="45">
        <v>34458</v>
      </c>
      <c r="O60" s="45">
        <v>162748</v>
      </c>
      <c r="P60" s="45"/>
    </row>
    <row r="61" spans="1:16" ht="14.45" customHeight="1" x14ac:dyDescent="0.25">
      <c r="A61" s="45" t="s">
        <v>34</v>
      </c>
      <c r="B61" s="45" t="s">
        <v>75</v>
      </c>
      <c r="C61" s="45">
        <v>218781</v>
      </c>
      <c r="D61" s="45">
        <v>49861</v>
      </c>
      <c r="E61" s="45">
        <v>33161</v>
      </c>
      <c r="F61" s="45">
        <v>243</v>
      </c>
      <c r="G61" s="45">
        <v>0</v>
      </c>
      <c r="H61" s="45">
        <v>18</v>
      </c>
      <c r="I61" s="45">
        <v>438</v>
      </c>
      <c r="J61" s="45">
        <v>1072</v>
      </c>
      <c r="K61" s="45">
        <v>2912</v>
      </c>
      <c r="L61" s="45">
        <v>4496</v>
      </c>
      <c r="M61" s="45">
        <v>126580</v>
      </c>
      <c r="N61" s="45">
        <v>36268</v>
      </c>
      <c r="O61" s="45">
        <v>162848</v>
      </c>
      <c r="P61" s="45"/>
    </row>
    <row r="62" spans="1:16" ht="14.45" customHeight="1" x14ac:dyDescent="0.25">
      <c r="A62" s="45" t="s">
        <v>34</v>
      </c>
      <c r="B62" s="45" t="s">
        <v>190</v>
      </c>
      <c r="C62" s="45">
        <v>218781</v>
      </c>
      <c r="D62" s="45">
        <v>49861</v>
      </c>
      <c r="E62" s="45">
        <v>33025</v>
      </c>
      <c r="F62" s="45">
        <v>154</v>
      </c>
      <c r="G62" s="45">
        <v>0</v>
      </c>
      <c r="H62" s="45">
        <v>20</v>
      </c>
      <c r="I62" s="45">
        <v>401</v>
      </c>
      <c r="J62" s="45">
        <v>703</v>
      </c>
      <c r="K62" s="45">
        <v>2884</v>
      </c>
      <c r="L62" s="45">
        <v>2734</v>
      </c>
      <c r="M62" s="45">
        <v>128999</v>
      </c>
      <c r="N62" s="47">
        <v>29980.14</v>
      </c>
      <c r="O62" s="47">
        <v>158979.14000000001</v>
      </c>
      <c r="P62" s="45"/>
    </row>
    <row r="63" spans="1:16" ht="14.45" customHeight="1" x14ac:dyDescent="0.25">
      <c r="A63" s="45" t="s">
        <v>76</v>
      </c>
      <c r="B63" s="5" t="s">
        <v>38</v>
      </c>
      <c r="C63" s="49">
        <v>463013.96315635531</v>
      </c>
      <c r="D63" s="49">
        <v>206984.90254899047</v>
      </c>
      <c r="E63" s="49">
        <v>11828.202147927339</v>
      </c>
      <c r="F63" s="49">
        <v>17295.065594204774</v>
      </c>
      <c r="G63" s="49">
        <v>3036.4417745929686</v>
      </c>
      <c r="H63" s="49">
        <v>5468.7150854843994</v>
      </c>
      <c r="I63" s="49">
        <v>7148.5930457146605</v>
      </c>
      <c r="J63" s="49">
        <v>3669.0850990379213</v>
      </c>
      <c r="K63" s="49">
        <v>2616.2693350593049</v>
      </c>
      <c r="L63" s="59"/>
      <c r="M63" s="49">
        <v>204966.68852534349</v>
      </c>
      <c r="N63" s="49">
        <v>29576.087716951384</v>
      </c>
      <c r="O63" s="49">
        <v>234542.77624229487</v>
      </c>
      <c r="P63" s="45"/>
    </row>
    <row r="64" spans="1:16" ht="14.45" customHeight="1" x14ac:dyDescent="0.25">
      <c r="A64" s="45" t="s">
        <v>76</v>
      </c>
      <c r="B64" s="5" t="s">
        <v>35</v>
      </c>
      <c r="C64" s="45">
        <v>469051</v>
      </c>
      <c r="D64" s="45">
        <v>211782</v>
      </c>
      <c r="E64" s="45">
        <v>11684</v>
      </c>
      <c r="F64" s="45">
        <v>17097</v>
      </c>
      <c r="G64" s="45">
        <v>3000</v>
      </c>
      <c r="H64" s="45">
        <v>5818</v>
      </c>
      <c r="I64" s="45">
        <v>7705</v>
      </c>
      <c r="J64" s="45">
        <v>3645</v>
      </c>
      <c r="K64" s="45">
        <v>2513</v>
      </c>
      <c r="L64" s="46"/>
      <c r="M64" s="45">
        <v>205807</v>
      </c>
      <c r="N64" s="45">
        <v>32020</v>
      </c>
      <c r="O64" s="45">
        <v>237827</v>
      </c>
      <c r="P64" s="45"/>
    </row>
    <row r="65" spans="1:16" ht="14.45" customHeight="1" x14ac:dyDescent="0.25">
      <c r="A65" s="45" t="s">
        <v>76</v>
      </c>
      <c r="B65" s="5" t="s">
        <v>36</v>
      </c>
      <c r="C65" s="48">
        <v>469051</v>
      </c>
      <c r="D65" s="49">
        <v>219708.84293190119</v>
      </c>
      <c r="E65" s="49">
        <v>11752.635654057745</v>
      </c>
      <c r="F65" s="49">
        <v>15733.265290427649</v>
      </c>
      <c r="G65" s="49">
        <v>2938.0483252099971</v>
      </c>
      <c r="H65" s="49">
        <v>5688.5374429077701</v>
      </c>
      <c r="I65" s="49">
        <v>7068.0984780552944</v>
      </c>
      <c r="J65" s="49">
        <v>3345.3424073584861</v>
      </c>
      <c r="K65" s="49">
        <v>2610.1407551498828</v>
      </c>
      <c r="L65" s="59"/>
      <c r="M65" s="49">
        <v>200206.08871493198</v>
      </c>
      <c r="N65" s="49">
        <v>41252.20373627852</v>
      </c>
      <c r="O65" s="49">
        <v>241458.29245121049</v>
      </c>
      <c r="P65" s="45"/>
    </row>
    <row r="66" spans="1:16" ht="14.45" customHeight="1" x14ac:dyDescent="0.25">
      <c r="A66" s="45" t="s">
        <v>76</v>
      </c>
      <c r="B66" s="5" t="s">
        <v>37</v>
      </c>
      <c r="C66" s="48">
        <v>469051</v>
      </c>
      <c r="D66" s="49">
        <v>219708.84293190119</v>
      </c>
      <c r="E66" s="49">
        <v>11821.271308115491</v>
      </c>
      <c r="F66" s="49">
        <v>14369.530580855298</v>
      </c>
      <c r="G66" s="49">
        <v>2876.0966504199941</v>
      </c>
      <c r="H66" s="49">
        <v>5559.0748858155412</v>
      </c>
      <c r="I66" s="49">
        <v>6431.1969561105889</v>
      </c>
      <c r="J66" s="49">
        <v>3045.6848147169726</v>
      </c>
      <c r="K66" s="49">
        <v>2707.2815102997656</v>
      </c>
      <c r="L66" s="59"/>
      <c r="M66" s="49">
        <v>202532.02036176517</v>
      </c>
      <c r="N66" s="49">
        <v>45990.142089521338</v>
      </c>
      <c r="O66" s="49">
        <v>248522.16245128651</v>
      </c>
      <c r="P66" s="45"/>
    </row>
    <row r="67" spans="1:16" ht="14.45" customHeight="1" x14ac:dyDescent="0.25">
      <c r="A67" s="45" t="s">
        <v>76</v>
      </c>
      <c r="B67" s="5" t="s">
        <v>15</v>
      </c>
      <c r="C67" s="45">
        <v>469051</v>
      </c>
      <c r="D67" s="45">
        <v>213120</v>
      </c>
      <c r="E67" s="45">
        <v>11979</v>
      </c>
      <c r="F67" s="45">
        <v>16630</v>
      </c>
      <c r="G67" s="45">
        <v>1684</v>
      </c>
      <c r="H67" s="45">
        <v>5878</v>
      </c>
      <c r="I67" s="45">
        <v>5893</v>
      </c>
      <c r="J67" s="45">
        <v>2315</v>
      </c>
      <c r="K67" s="45">
        <v>3709</v>
      </c>
      <c r="L67" s="46"/>
      <c r="M67" s="45">
        <v>207843</v>
      </c>
      <c r="N67" s="45">
        <v>49268</v>
      </c>
      <c r="O67" s="45">
        <v>257114</v>
      </c>
      <c r="P67" s="45"/>
    </row>
    <row r="68" spans="1:16" ht="14.45" customHeight="1" x14ac:dyDescent="0.25">
      <c r="A68" s="45" t="s">
        <v>76</v>
      </c>
      <c r="B68" s="5" t="s">
        <v>0</v>
      </c>
      <c r="C68" s="45">
        <v>469051</v>
      </c>
      <c r="D68" s="45">
        <v>213120</v>
      </c>
      <c r="E68" s="45">
        <v>12282</v>
      </c>
      <c r="F68" s="45">
        <v>16217</v>
      </c>
      <c r="G68" s="45">
        <v>1642</v>
      </c>
      <c r="H68" s="45">
        <v>5436</v>
      </c>
      <c r="I68" s="45">
        <v>5425</v>
      </c>
      <c r="J68" s="45">
        <v>2315</v>
      </c>
      <c r="K68" s="45">
        <v>3413</v>
      </c>
      <c r="L68" s="46"/>
      <c r="M68" s="45">
        <v>209201</v>
      </c>
      <c r="N68" s="45">
        <v>48487</v>
      </c>
      <c r="O68" s="45">
        <v>257688</v>
      </c>
      <c r="P68" s="45"/>
    </row>
    <row r="69" spans="1:16" ht="14.45" customHeight="1" x14ac:dyDescent="0.25">
      <c r="A69" s="45" t="s">
        <v>76</v>
      </c>
      <c r="B69" s="5" t="s">
        <v>1</v>
      </c>
      <c r="C69" s="45">
        <v>469051</v>
      </c>
      <c r="D69" s="45">
        <v>213120</v>
      </c>
      <c r="E69" s="45">
        <v>12588</v>
      </c>
      <c r="F69" s="45">
        <v>13230</v>
      </c>
      <c r="G69" s="45">
        <v>1340</v>
      </c>
      <c r="H69" s="45">
        <v>4724</v>
      </c>
      <c r="I69" s="45">
        <v>4115</v>
      </c>
      <c r="J69" s="45">
        <v>1782</v>
      </c>
      <c r="K69" s="45">
        <v>2218</v>
      </c>
      <c r="L69" s="46"/>
      <c r="M69" s="45">
        <v>215934</v>
      </c>
      <c r="N69" s="45">
        <v>55109</v>
      </c>
      <c r="O69" s="45">
        <v>271043</v>
      </c>
      <c r="P69" s="45"/>
    </row>
    <row r="70" spans="1:16" ht="14.45" customHeight="1" x14ac:dyDescent="0.25">
      <c r="A70" s="45" t="s">
        <v>76</v>
      </c>
      <c r="B70" s="5" t="s">
        <v>2</v>
      </c>
      <c r="C70" s="45">
        <v>469051</v>
      </c>
      <c r="D70" s="45">
        <v>211898</v>
      </c>
      <c r="E70" s="45">
        <v>13419</v>
      </c>
      <c r="F70" s="45">
        <v>12251</v>
      </c>
      <c r="G70" s="45">
        <v>1341</v>
      </c>
      <c r="H70" s="45">
        <v>4951</v>
      </c>
      <c r="I70" s="45">
        <v>3926</v>
      </c>
      <c r="J70" s="45">
        <v>1656</v>
      </c>
      <c r="K70" s="45">
        <v>1709</v>
      </c>
      <c r="L70" s="46"/>
      <c r="M70" s="45">
        <v>217900</v>
      </c>
      <c r="N70" s="45">
        <v>59095</v>
      </c>
      <c r="O70" s="45">
        <v>276995</v>
      </c>
      <c r="P70" s="45"/>
    </row>
    <row r="71" spans="1:16" ht="14.45" customHeight="1" x14ac:dyDescent="0.25">
      <c r="A71" s="45" t="s">
        <v>76</v>
      </c>
      <c r="B71" s="5" t="s">
        <v>3</v>
      </c>
      <c r="C71" s="45">
        <v>469051</v>
      </c>
      <c r="D71" s="45">
        <v>210857</v>
      </c>
      <c r="E71" s="45">
        <v>13701</v>
      </c>
      <c r="F71" s="45">
        <v>12398</v>
      </c>
      <c r="G71" s="45">
        <v>1341</v>
      </c>
      <c r="H71" s="45">
        <v>4678</v>
      </c>
      <c r="I71" s="45">
        <v>3729</v>
      </c>
      <c r="J71" s="45">
        <v>1604</v>
      </c>
      <c r="K71" s="45">
        <v>1869</v>
      </c>
      <c r="L71" s="46"/>
      <c r="M71" s="45">
        <v>218874</v>
      </c>
      <c r="N71" s="45">
        <v>59837</v>
      </c>
      <c r="O71" s="45">
        <v>278711</v>
      </c>
      <c r="P71" s="45"/>
    </row>
    <row r="72" spans="1:16" ht="14.45" customHeight="1" x14ac:dyDescent="0.25">
      <c r="A72" s="45" t="s">
        <v>76</v>
      </c>
      <c r="B72" s="5" t="s">
        <v>4</v>
      </c>
      <c r="C72" s="45">
        <v>469051</v>
      </c>
      <c r="D72" s="45">
        <v>210857</v>
      </c>
      <c r="E72" s="45">
        <v>14040</v>
      </c>
      <c r="F72" s="45">
        <v>12040</v>
      </c>
      <c r="G72" s="45">
        <v>1300</v>
      </c>
      <c r="H72" s="45">
        <v>3300</v>
      </c>
      <c r="I72" s="45">
        <v>3000</v>
      </c>
      <c r="J72" s="45">
        <v>1525</v>
      </c>
      <c r="K72" s="45">
        <v>1570</v>
      </c>
      <c r="L72" s="46"/>
      <c r="M72" s="45">
        <v>221419</v>
      </c>
      <c r="N72" s="45">
        <v>66103</v>
      </c>
      <c r="O72" s="45">
        <v>287522</v>
      </c>
      <c r="P72" s="45"/>
    </row>
    <row r="73" spans="1:16" ht="14.45" customHeight="1" x14ac:dyDescent="0.25">
      <c r="A73" s="45" t="s">
        <v>76</v>
      </c>
      <c r="B73" s="5" t="s">
        <v>5</v>
      </c>
      <c r="C73" s="45">
        <v>469051</v>
      </c>
      <c r="D73" s="45">
        <v>210857</v>
      </c>
      <c r="E73" s="45">
        <v>14979</v>
      </c>
      <c r="F73" s="45">
        <v>11800</v>
      </c>
      <c r="G73" s="45">
        <v>1300</v>
      </c>
      <c r="H73" s="45">
        <v>2000</v>
      </c>
      <c r="I73" s="45">
        <v>2560</v>
      </c>
      <c r="J73" s="45">
        <v>2308</v>
      </c>
      <c r="K73" s="45">
        <v>1384</v>
      </c>
      <c r="L73" s="46"/>
      <c r="M73" s="45">
        <v>221863</v>
      </c>
      <c r="N73" s="45">
        <v>75319</v>
      </c>
      <c r="O73" s="45">
        <v>297182</v>
      </c>
      <c r="P73" s="45"/>
    </row>
    <row r="74" spans="1:16" ht="14.45" customHeight="1" x14ac:dyDescent="0.25">
      <c r="A74" s="45" t="s">
        <v>76</v>
      </c>
      <c r="B74" s="5" t="s">
        <v>6</v>
      </c>
      <c r="C74" s="45">
        <v>469051</v>
      </c>
      <c r="D74" s="45">
        <v>210857</v>
      </c>
      <c r="E74" s="45">
        <v>15580</v>
      </c>
      <c r="F74" s="45">
        <v>10850</v>
      </c>
      <c r="G74" s="45">
        <v>1300</v>
      </c>
      <c r="H74" s="45">
        <v>2000</v>
      </c>
      <c r="I74" s="45">
        <v>2449</v>
      </c>
      <c r="J74" s="45">
        <v>1246</v>
      </c>
      <c r="K74" s="45">
        <v>1384</v>
      </c>
      <c r="L74" s="46"/>
      <c r="M74" s="45">
        <v>223385</v>
      </c>
      <c r="N74" s="45">
        <v>110254</v>
      </c>
      <c r="O74" s="45">
        <v>333639</v>
      </c>
      <c r="P74" s="45"/>
    </row>
    <row r="75" spans="1:16" ht="14.45" customHeight="1" x14ac:dyDescent="0.25">
      <c r="A75" s="45" t="s">
        <v>76</v>
      </c>
      <c r="B75" s="6" t="s">
        <v>7</v>
      </c>
      <c r="C75" s="45">
        <v>469051</v>
      </c>
      <c r="D75" s="45">
        <v>210857</v>
      </c>
      <c r="E75" s="45">
        <v>16234</v>
      </c>
      <c r="F75" s="45">
        <v>10156</v>
      </c>
      <c r="G75" s="45">
        <v>1300</v>
      </c>
      <c r="H75" s="45">
        <v>3584</v>
      </c>
      <c r="I75" s="45">
        <v>2444</v>
      </c>
      <c r="J75" s="45">
        <v>596</v>
      </c>
      <c r="K75" s="45">
        <v>480</v>
      </c>
      <c r="L75" s="46"/>
      <c r="M75" s="45">
        <v>223400</v>
      </c>
      <c r="N75" s="45">
        <v>122161</v>
      </c>
      <c r="O75" s="45">
        <v>345561</v>
      </c>
      <c r="P75" s="45"/>
    </row>
    <row r="76" spans="1:16" ht="14.45" customHeight="1" x14ac:dyDescent="0.25">
      <c r="A76" s="45" t="s">
        <v>76</v>
      </c>
      <c r="B76" s="6" t="s">
        <v>8</v>
      </c>
      <c r="C76" s="45">
        <v>469051</v>
      </c>
      <c r="D76" s="45">
        <v>210783</v>
      </c>
      <c r="E76" s="45">
        <v>17046</v>
      </c>
      <c r="F76" s="45">
        <v>9226</v>
      </c>
      <c r="G76" s="45">
        <v>1300</v>
      </c>
      <c r="H76" s="45">
        <v>1735</v>
      </c>
      <c r="I76" s="45">
        <v>2347</v>
      </c>
      <c r="J76" s="45">
        <v>885</v>
      </c>
      <c r="K76" s="45">
        <v>425</v>
      </c>
      <c r="L76" s="46"/>
      <c r="M76" s="45">
        <v>225304</v>
      </c>
      <c r="N76" s="45">
        <v>126759</v>
      </c>
      <c r="O76" s="45">
        <v>352063</v>
      </c>
      <c r="P76" s="45"/>
    </row>
    <row r="77" spans="1:16" ht="14.45" customHeight="1" x14ac:dyDescent="0.25">
      <c r="A77" s="45" t="s">
        <v>76</v>
      </c>
      <c r="B77" s="6" t="s">
        <v>16</v>
      </c>
      <c r="C77" s="45">
        <v>469051</v>
      </c>
      <c r="D77" s="45">
        <v>210783</v>
      </c>
      <c r="E77" s="45">
        <v>17513</v>
      </c>
      <c r="F77" s="45">
        <v>9000</v>
      </c>
      <c r="G77" s="45">
        <v>1300</v>
      </c>
      <c r="H77" s="45">
        <v>1633</v>
      </c>
      <c r="I77" s="45">
        <v>2310</v>
      </c>
      <c r="J77" s="45">
        <v>890</v>
      </c>
      <c r="K77" s="45">
        <v>439</v>
      </c>
      <c r="L77" s="46"/>
      <c r="M77" s="45">
        <v>225182</v>
      </c>
      <c r="N77" s="45">
        <v>128914</v>
      </c>
      <c r="O77" s="45">
        <v>354096</v>
      </c>
      <c r="P77" s="45"/>
    </row>
    <row r="78" spans="1:16" ht="14.45" customHeight="1" x14ac:dyDescent="0.25">
      <c r="A78" s="45" t="s">
        <v>76</v>
      </c>
      <c r="B78" s="6" t="s">
        <v>17</v>
      </c>
      <c r="C78" s="45">
        <v>469051</v>
      </c>
      <c r="D78" s="45">
        <v>210783</v>
      </c>
      <c r="E78" s="45">
        <v>17577</v>
      </c>
      <c r="F78" s="45">
        <v>8625</v>
      </c>
      <c r="G78" s="45">
        <v>1300</v>
      </c>
      <c r="H78" s="45">
        <v>1497</v>
      </c>
      <c r="I78" s="45">
        <v>2252</v>
      </c>
      <c r="J78" s="45">
        <v>813</v>
      </c>
      <c r="K78" s="45">
        <v>421</v>
      </c>
      <c r="L78" s="46"/>
      <c r="M78" s="45">
        <v>225783</v>
      </c>
      <c r="N78" s="45">
        <v>131331</v>
      </c>
      <c r="O78" s="45">
        <v>357115</v>
      </c>
      <c r="P78" s="45"/>
    </row>
    <row r="79" spans="1:16" ht="14.45" customHeight="1" x14ac:dyDescent="0.25">
      <c r="A79" s="45" t="s">
        <v>76</v>
      </c>
      <c r="B79" s="6" t="s">
        <v>9</v>
      </c>
      <c r="C79" s="45">
        <v>469051</v>
      </c>
      <c r="D79" s="45">
        <v>210783</v>
      </c>
      <c r="E79" s="45">
        <v>17577</v>
      </c>
      <c r="F79" s="45">
        <v>8500</v>
      </c>
      <c r="G79" s="45">
        <v>1300</v>
      </c>
      <c r="H79" s="45">
        <v>1398</v>
      </c>
      <c r="I79" s="45">
        <v>2137</v>
      </c>
      <c r="J79" s="45">
        <v>813</v>
      </c>
      <c r="K79" s="45">
        <v>475</v>
      </c>
      <c r="L79" s="46"/>
      <c r="M79" s="45">
        <v>226068</v>
      </c>
      <c r="N79" s="45">
        <v>134427</v>
      </c>
      <c r="O79" s="45">
        <v>360495</v>
      </c>
      <c r="P79" s="45"/>
    </row>
    <row r="80" spans="1:16" ht="14.45" customHeight="1" x14ac:dyDescent="0.25">
      <c r="A80" s="45" t="s">
        <v>76</v>
      </c>
      <c r="B80" s="6" t="s">
        <v>10</v>
      </c>
      <c r="C80" s="45">
        <v>469051</v>
      </c>
      <c r="D80" s="45">
        <v>210650</v>
      </c>
      <c r="E80" s="45">
        <v>16142</v>
      </c>
      <c r="F80" s="45">
        <v>7085</v>
      </c>
      <c r="G80" s="45">
        <v>1300</v>
      </c>
      <c r="H80" s="45">
        <v>980</v>
      </c>
      <c r="I80" s="45">
        <v>2015</v>
      </c>
      <c r="J80" s="45">
        <v>801</v>
      </c>
      <c r="K80" s="45">
        <v>488</v>
      </c>
      <c r="L80" s="46"/>
      <c r="M80" s="45">
        <v>229590</v>
      </c>
      <c r="N80" s="45">
        <v>141817</v>
      </c>
      <c r="O80" s="45">
        <v>371407</v>
      </c>
      <c r="P80" s="45"/>
    </row>
    <row r="81" spans="1:16" ht="14.45" customHeight="1" x14ac:dyDescent="0.25">
      <c r="A81" s="45" t="s">
        <v>76</v>
      </c>
      <c r="B81" s="6" t="s">
        <v>11</v>
      </c>
      <c r="C81" s="45">
        <v>469051</v>
      </c>
      <c r="D81" s="45">
        <v>209074</v>
      </c>
      <c r="E81" s="45">
        <v>18042</v>
      </c>
      <c r="F81" s="45">
        <v>6902</v>
      </c>
      <c r="G81" s="45">
        <v>1300</v>
      </c>
      <c r="H81" s="45">
        <v>984</v>
      </c>
      <c r="I81" s="45">
        <v>1985</v>
      </c>
      <c r="J81" s="45">
        <v>769</v>
      </c>
      <c r="K81" s="45">
        <v>484</v>
      </c>
      <c r="L81" s="46"/>
      <c r="M81" s="45">
        <v>229511</v>
      </c>
      <c r="N81" s="45">
        <v>147937</v>
      </c>
      <c r="O81" s="45">
        <v>377448</v>
      </c>
      <c r="P81" s="45"/>
    </row>
    <row r="82" spans="1:16" ht="14.45" customHeight="1" x14ac:dyDescent="0.25">
      <c r="A82" s="45" t="s">
        <v>76</v>
      </c>
      <c r="B82" s="6" t="s">
        <v>12</v>
      </c>
      <c r="C82" s="45">
        <v>474290</v>
      </c>
      <c r="D82" s="45">
        <v>236048</v>
      </c>
      <c r="E82" s="45">
        <v>22229</v>
      </c>
      <c r="F82" s="45">
        <v>3939</v>
      </c>
      <c r="G82" s="45">
        <v>100</v>
      </c>
      <c r="H82" s="45">
        <v>752</v>
      </c>
      <c r="I82" s="45">
        <v>1557</v>
      </c>
      <c r="J82" s="45">
        <v>787</v>
      </c>
      <c r="K82" s="45">
        <v>1313</v>
      </c>
      <c r="L82" s="46"/>
      <c r="M82" s="45">
        <v>207565</v>
      </c>
      <c r="N82" s="45">
        <v>137784</v>
      </c>
      <c r="O82" s="45">
        <v>345349</v>
      </c>
      <c r="P82" s="45"/>
    </row>
    <row r="83" spans="1:16" ht="14.45" customHeight="1" x14ac:dyDescent="0.25">
      <c r="A83" s="45" t="s">
        <v>76</v>
      </c>
      <c r="B83" s="6" t="s">
        <v>13</v>
      </c>
      <c r="C83" s="45">
        <v>474290</v>
      </c>
      <c r="D83" s="45">
        <v>236048</v>
      </c>
      <c r="E83" s="45">
        <v>24269</v>
      </c>
      <c r="F83" s="45">
        <v>3302</v>
      </c>
      <c r="G83" s="45">
        <v>75</v>
      </c>
      <c r="H83" s="45">
        <v>587</v>
      </c>
      <c r="I83" s="45">
        <v>1395</v>
      </c>
      <c r="J83" s="45">
        <v>1289</v>
      </c>
      <c r="K83" s="45">
        <v>1654</v>
      </c>
      <c r="L83" s="46"/>
      <c r="M83" s="45">
        <v>205671</v>
      </c>
      <c r="N83" s="45">
        <v>130378</v>
      </c>
      <c r="O83" s="45">
        <v>336049</v>
      </c>
      <c r="P83" s="45"/>
    </row>
    <row r="84" spans="1:16" ht="14.45" customHeight="1" x14ac:dyDescent="0.25">
      <c r="A84" s="45" t="s">
        <v>76</v>
      </c>
      <c r="B84" s="6" t="s">
        <v>18</v>
      </c>
      <c r="C84" s="45">
        <v>474290</v>
      </c>
      <c r="D84" s="45">
        <v>236048</v>
      </c>
      <c r="E84" s="45">
        <v>24372</v>
      </c>
      <c r="F84" s="45">
        <v>2802</v>
      </c>
      <c r="G84" s="45">
        <v>50</v>
      </c>
      <c r="H84" s="45">
        <v>401</v>
      </c>
      <c r="I84" s="45">
        <v>1217</v>
      </c>
      <c r="J84" s="45">
        <v>1429</v>
      </c>
      <c r="K84" s="45">
        <v>1834</v>
      </c>
      <c r="L84" s="46"/>
      <c r="M84" s="45">
        <v>206137</v>
      </c>
      <c r="N84" s="45">
        <v>118453</v>
      </c>
      <c r="O84" s="45">
        <v>324590</v>
      </c>
      <c r="P84" s="45"/>
    </row>
    <row r="85" spans="1:16" ht="14.45" customHeight="1" x14ac:dyDescent="0.25">
      <c r="A85" s="45" t="s">
        <v>76</v>
      </c>
      <c r="B85" s="7" t="s">
        <v>19</v>
      </c>
      <c r="C85" s="45">
        <v>474290</v>
      </c>
      <c r="D85" s="45">
        <v>236048</v>
      </c>
      <c r="E85" s="45">
        <v>24631</v>
      </c>
      <c r="F85" s="45">
        <v>2618</v>
      </c>
      <c r="G85" s="45">
        <v>39</v>
      </c>
      <c r="H85" s="45">
        <v>358</v>
      </c>
      <c r="I85" s="45">
        <v>1491</v>
      </c>
      <c r="J85" s="45">
        <v>1274</v>
      </c>
      <c r="K85" s="45">
        <v>1917</v>
      </c>
      <c r="L85" s="46"/>
      <c r="M85" s="45">
        <v>205914</v>
      </c>
      <c r="N85" s="45">
        <v>101302</v>
      </c>
      <c r="O85" s="45">
        <v>307216</v>
      </c>
      <c r="P85" s="45"/>
    </row>
    <row r="86" spans="1:16" ht="14.45" customHeight="1" x14ac:dyDescent="0.25">
      <c r="A86" s="45" t="s">
        <v>76</v>
      </c>
      <c r="B86" s="45" t="s">
        <v>40</v>
      </c>
      <c r="C86" s="45">
        <v>474290</v>
      </c>
      <c r="D86" s="45">
        <v>236048</v>
      </c>
      <c r="E86" s="45">
        <v>25150</v>
      </c>
      <c r="F86" s="45">
        <v>2362</v>
      </c>
      <c r="G86" s="45">
        <v>36</v>
      </c>
      <c r="H86" s="45">
        <v>312</v>
      </c>
      <c r="I86" s="45">
        <v>1493</v>
      </c>
      <c r="J86" s="45">
        <v>1195</v>
      </c>
      <c r="K86" s="45">
        <v>1859</v>
      </c>
      <c r="L86" s="46"/>
      <c r="M86" s="45">
        <v>205835</v>
      </c>
      <c r="N86" s="45">
        <v>93989</v>
      </c>
      <c r="O86" s="45">
        <v>299824</v>
      </c>
      <c r="P86" s="45"/>
    </row>
    <row r="87" spans="1:16" ht="14.45" customHeight="1" x14ac:dyDescent="0.25">
      <c r="A87" s="45" t="s">
        <v>76</v>
      </c>
      <c r="B87" s="45" t="s">
        <v>42</v>
      </c>
      <c r="C87" s="46">
        <v>474290</v>
      </c>
      <c r="D87" s="46">
        <v>236048</v>
      </c>
      <c r="E87" s="46">
        <v>24822</v>
      </c>
      <c r="F87" s="46">
        <v>2361</v>
      </c>
      <c r="G87" s="46">
        <v>37</v>
      </c>
      <c r="H87" s="46">
        <v>331</v>
      </c>
      <c r="I87" s="46">
        <v>1493</v>
      </c>
      <c r="J87" s="46">
        <v>1190</v>
      </c>
      <c r="K87" s="46">
        <v>1853</v>
      </c>
      <c r="L87" s="46"/>
      <c r="M87" s="46">
        <v>206155</v>
      </c>
      <c r="N87" s="46">
        <v>88106</v>
      </c>
      <c r="O87" s="46">
        <v>294261</v>
      </c>
      <c r="P87" s="45"/>
    </row>
    <row r="88" spans="1:16" ht="14.45" customHeight="1" x14ac:dyDescent="0.25">
      <c r="A88" s="45" t="s">
        <v>76</v>
      </c>
      <c r="B88" s="45" t="s">
        <v>43</v>
      </c>
      <c r="C88" s="46">
        <v>474290</v>
      </c>
      <c r="D88" s="46">
        <v>236048</v>
      </c>
      <c r="E88" s="46">
        <v>24826</v>
      </c>
      <c r="F88" s="46">
        <v>2160</v>
      </c>
      <c r="G88" s="46">
        <v>37</v>
      </c>
      <c r="H88" s="46">
        <v>936</v>
      </c>
      <c r="I88" s="46">
        <v>1286</v>
      </c>
      <c r="J88" s="46">
        <v>1108</v>
      </c>
      <c r="K88" s="46">
        <v>1891</v>
      </c>
      <c r="L88" s="46"/>
      <c r="M88" s="46">
        <v>205998</v>
      </c>
      <c r="N88" s="46">
        <v>90938</v>
      </c>
      <c r="O88" s="46">
        <v>296936</v>
      </c>
      <c r="P88" s="45"/>
    </row>
    <row r="89" spans="1:16" ht="14.45" customHeight="1" x14ac:dyDescent="0.25">
      <c r="A89" s="45" t="s">
        <v>76</v>
      </c>
      <c r="B89" s="45" t="s">
        <v>44</v>
      </c>
      <c r="C89" s="46">
        <v>474290</v>
      </c>
      <c r="D89" s="46">
        <v>236048</v>
      </c>
      <c r="E89" s="46">
        <v>24439</v>
      </c>
      <c r="F89" s="46">
        <v>2181</v>
      </c>
      <c r="G89" s="46">
        <v>37</v>
      </c>
      <c r="H89" s="46">
        <v>465</v>
      </c>
      <c r="I89" s="46">
        <v>1125</v>
      </c>
      <c r="J89" s="46">
        <v>1209</v>
      </c>
      <c r="K89" s="46">
        <v>1669</v>
      </c>
      <c r="L89" s="46"/>
      <c r="M89" s="46">
        <v>207117</v>
      </c>
      <c r="N89" s="46">
        <v>84302</v>
      </c>
      <c r="O89" s="46">
        <v>291419</v>
      </c>
      <c r="P89" s="45"/>
    </row>
    <row r="90" spans="1:16" ht="14.45" customHeight="1" x14ac:dyDescent="0.25">
      <c r="A90" s="45" t="s">
        <v>76</v>
      </c>
      <c r="B90" s="45" t="s">
        <v>45</v>
      </c>
      <c r="C90" s="46">
        <v>251838</v>
      </c>
      <c r="D90" s="46">
        <v>81438</v>
      </c>
      <c r="E90" s="46">
        <v>20696</v>
      </c>
      <c r="F90" s="46">
        <v>1069</v>
      </c>
      <c r="G90" s="46">
        <v>30</v>
      </c>
      <c r="H90" s="46">
        <v>385</v>
      </c>
      <c r="I90" s="46">
        <v>867</v>
      </c>
      <c r="J90" s="46">
        <v>779</v>
      </c>
      <c r="K90" s="46">
        <v>1117</v>
      </c>
      <c r="L90" s="46"/>
      <c r="M90" s="46">
        <v>145457</v>
      </c>
      <c r="N90" s="46">
        <v>93208</v>
      </c>
      <c r="O90" s="46">
        <v>238665</v>
      </c>
      <c r="P90" s="45"/>
    </row>
    <row r="91" spans="1:16" ht="14.45" customHeight="1" x14ac:dyDescent="0.25">
      <c r="A91" s="45" t="s">
        <v>76</v>
      </c>
      <c r="B91" s="45" t="s">
        <v>39</v>
      </c>
      <c r="C91" s="46">
        <v>251838</v>
      </c>
      <c r="D91" s="46">
        <v>81438</v>
      </c>
      <c r="E91" s="46">
        <v>21817</v>
      </c>
      <c r="F91" s="46">
        <v>1088</v>
      </c>
      <c r="G91" s="46">
        <v>28</v>
      </c>
      <c r="H91" s="46">
        <v>338</v>
      </c>
      <c r="I91" s="46">
        <v>1122</v>
      </c>
      <c r="J91" s="46">
        <v>906</v>
      </c>
      <c r="K91" s="46">
        <v>1075</v>
      </c>
      <c r="L91" s="46"/>
      <c r="M91" s="46">
        <v>144026</v>
      </c>
      <c r="N91" s="46">
        <v>83746</v>
      </c>
      <c r="O91" s="46">
        <v>227772</v>
      </c>
      <c r="P91" s="45"/>
    </row>
    <row r="92" spans="1:16" ht="14.45" customHeight="1" x14ac:dyDescent="0.25">
      <c r="A92" s="45" t="s">
        <v>76</v>
      </c>
      <c r="B92" s="45" t="s">
        <v>84</v>
      </c>
      <c r="C92" s="46">
        <v>251838</v>
      </c>
      <c r="D92" s="46">
        <v>81438</v>
      </c>
      <c r="E92" s="46">
        <v>23554</v>
      </c>
      <c r="F92" s="46">
        <v>882</v>
      </c>
      <c r="G92" s="46">
        <v>26</v>
      </c>
      <c r="H92" s="46">
        <v>284</v>
      </c>
      <c r="I92" s="46">
        <v>801</v>
      </c>
      <c r="J92" s="46">
        <v>905</v>
      </c>
      <c r="K92" s="46">
        <v>1153</v>
      </c>
      <c r="L92" s="46"/>
      <c r="M92" s="46">
        <v>142795</v>
      </c>
      <c r="N92" s="46">
        <v>80676</v>
      </c>
      <c r="O92" s="46">
        <v>223471</v>
      </c>
      <c r="P92" s="45"/>
    </row>
    <row r="93" spans="1:16" ht="14.45" customHeight="1" x14ac:dyDescent="0.25">
      <c r="A93" s="45" t="s">
        <v>76</v>
      </c>
      <c r="B93" s="45" t="s">
        <v>46</v>
      </c>
      <c r="C93" s="46">
        <v>251838</v>
      </c>
      <c r="D93" s="46">
        <v>81438</v>
      </c>
      <c r="E93" s="46">
        <v>21269</v>
      </c>
      <c r="F93" s="46">
        <v>851</v>
      </c>
      <c r="G93" s="46">
        <v>24</v>
      </c>
      <c r="H93" s="46">
        <v>268</v>
      </c>
      <c r="I93" s="46">
        <v>864</v>
      </c>
      <c r="J93" s="46">
        <v>919</v>
      </c>
      <c r="K93" s="46">
        <v>1624</v>
      </c>
      <c r="L93" s="46"/>
      <c r="M93" s="46">
        <v>144581</v>
      </c>
      <c r="N93" s="46">
        <v>75536</v>
      </c>
      <c r="O93" s="46">
        <v>220117</v>
      </c>
      <c r="P93" s="45"/>
    </row>
    <row r="94" spans="1:16" ht="14.45" customHeight="1" x14ac:dyDescent="0.25">
      <c r="A94" s="45" t="s">
        <v>76</v>
      </c>
      <c r="B94" s="45" t="s">
        <v>47</v>
      </c>
      <c r="C94" s="46">
        <v>251838</v>
      </c>
      <c r="D94" s="46">
        <v>81438</v>
      </c>
      <c r="E94" s="46">
        <v>23166</v>
      </c>
      <c r="F94" s="46">
        <v>670</v>
      </c>
      <c r="G94" s="46">
        <v>19</v>
      </c>
      <c r="H94" s="46">
        <v>209</v>
      </c>
      <c r="I94" s="46">
        <v>648</v>
      </c>
      <c r="J94" s="46">
        <v>724</v>
      </c>
      <c r="K94" s="46">
        <v>1238</v>
      </c>
      <c r="L94" s="46"/>
      <c r="M94" s="46">
        <v>143726</v>
      </c>
      <c r="N94" s="46">
        <v>76245</v>
      </c>
      <c r="O94" s="46">
        <v>219971</v>
      </c>
      <c r="P94" s="45"/>
    </row>
    <row r="95" spans="1:16" ht="14.45" customHeight="1" x14ac:dyDescent="0.25">
      <c r="A95" s="45" t="s">
        <v>76</v>
      </c>
      <c r="B95" s="45" t="s">
        <v>48</v>
      </c>
      <c r="C95" s="46">
        <v>251838</v>
      </c>
      <c r="D95" s="46">
        <v>81438</v>
      </c>
      <c r="E95" s="46">
        <v>23143</v>
      </c>
      <c r="F95" s="46">
        <v>687</v>
      </c>
      <c r="G95" s="46">
        <v>18</v>
      </c>
      <c r="H95" s="46">
        <v>209</v>
      </c>
      <c r="I95" s="46">
        <v>639</v>
      </c>
      <c r="J95" s="46">
        <v>817</v>
      </c>
      <c r="K95" s="46">
        <v>1249</v>
      </c>
      <c r="L95" s="46"/>
      <c r="M95" s="46">
        <v>143638</v>
      </c>
      <c r="N95" s="46">
        <v>82634</v>
      </c>
      <c r="O95" s="46">
        <v>226272</v>
      </c>
      <c r="P95" s="45"/>
    </row>
    <row r="96" spans="1:16" ht="14.45" customHeight="1" x14ac:dyDescent="0.25">
      <c r="A96" s="45" t="s">
        <v>76</v>
      </c>
      <c r="B96" s="45" t="s">
        <v>49</v>
      </c>
      <c r="C96" s="46">
        <v>251838</v>
      </c>
      <c r="D96" s="46">
        <v>81438</v>
      </c>
      <c r="E96" s="46">
        <v>22744</v>
      </c>
      <c r="F96" s="46">
        <v>618</v>
      </c>
      <c r="G96" s="46">
        <v>17</v>
      </c>
      <c r="H96" s="46">
        <v>208</v>
      </c>
      <c r="I96" s="46">
        <v>607</v>
      </c>
      <c r="J96" s="46">
        <v>738</v>
      </c>
      <c r="K96" s="46">
        <v>1308</v>
      </c>
      <c r="L96" s="46"/>
      <c r="M96" s="46">
        <v>144160</v>
      </c>
      <c r="N96" s="46">
        <v>84564</v>
      </c>
      <c r="O96" s="46">
        <v>228724</v>
      </c>
      <c r="P96" s="45"/>
    </row>
    <row r="97" spans="1:16" ht="14.45" customHeight="1" x14ac:dyDescent="0.25">
      <c r="A97" s="45" t="s">
        <v>76</v>
      </c>
      <c r="B97" s="45" t="s">
        <v>67</v>
      </c>
      <c r="C97" s="46">
        <v>251838</v>
      </c>
      <c r="D97" s="46">
        <v>81438</v>
      </c>
      <c r="E97" s="46">
        <v>23887</v>
      </c>
      <c r="F97" s="46">
        <v>591</v>
      </c>
      <c r="G97" s="46">
        <v>17</v>
      </c>
      <c r="H97" s="46">
        <v>197</v>
      </c>
      <c r="I97" s="46">
        <v>609</v>
      </c>
      <c r="J97" s="46">
        <v>608</v>
      </c>
      <c r="K97" s="46">
        <v>1310</v>
      </c>
      <c r="L97" s="46"/>
      <c r="M97" s="46">
        <v>143181</v>
      </c>
      <c r="N97" s="46">
        <v>79911</v>
      </c>
      <c r="O97" s="46">
        <v>223092</v>
      </c>
      <c r="P97" s="45"/>
    </row>
    <row r="98" spans="1:16" ht="14.45" customHeight="1" x14ac:dyDescent="0.25">
      <c r="A98" s="45" t="s">
        <v>76</v>
      </c>
      <c r="B98" s="45" t="s">
        <v>50</v>
      </c>
      <c r="C98" s="46">
        <v>251838</v>
      </c>
      <c r="D98" s="46">
        <v>81438</v>
      </c>
      <c r="E98" s="46">
        <v>23939</v>
      </c>
      <c r="F98" s="46">
        <v>485</v>
      </c>
      <c r="G98" s="46">
        <v>17</v>
      </c>
      <c r="H98" s="46">
        <v>204</v>
      </c>
      <c r="I98" s="46">
        <v>468</v>
      </c>
      <c r="J98" s="46">
        <v>602</v>
      </c>
      <c r="K98" s="46">
        <v>1347</v>
      </c>
      <c r="L98" s="46"/>
      <c r="M98" s="46">
        <v>143338</v>
      </c>
      <c r="N98" s="46">
        <v>74929</v>
      </c>
      <c r="O98" s="46">
        <v>218267</v>
      </c>
      <c r="P98" s="45"/>
    </row>
    <row r="99" spans="1:16" ht="14.45" customHeight="1" x14ac:dyDescent="0.25">
      <c r="A99" s="45" t="s">
        <v>76</v>
      </c>
      <c r="B99" s="45" t="s">
        <v>51</v>
      </c>
      <c r="C99" s="46">
        <v>251838</v>
      </c>
      <c r="D99" s="46">
        <v>81438</v>
      </c>
      <c r="E99" s="46">
        <v>23882</v>
      </c>
      <c r="F99" s="46">
        <v>550</v>
      </c>
      <c r="G99" s="46">
        <v>18</v>
      </c>
      <c r="H99" s="46">
        <v>180</v>
      </c>
      <c r="I99" s="46">
        <v>584</v>
      </c>
      <c r="J99" s="46">
        <v>656</v>
      </c>
      <c r="K99" s="46">
        <v>1414</v>
      </c>
      <c r="L99" s="46"/>
      <c r="M99" s="46">
        <v>143116</v>
      </c>
      <c r="N99" s="46">
        <v>75710</v>
      </c>
      <c r="O99" s="46">
        <v>218826</v>
      </c>
      <c r="P99" s="45"/>
    </row>
    <row r="100" spans="1:16" ht="14.45" customHeight="1" x14ac:dyDescent="0.25">
      <c r="A100" s="45" t="s">
        <v>76</v>
      </c>
      <c r="B100" s="45" t="s">
        <v>52</v>
      </c>
      <c r="C100" s="46">
        <v>251838</v>
      </c>
      <c r="D100" s="46">
        <v>81438</v>
      </c>
      <c r="E100" s="46">
        <v>23825</v>
      </c>
      <c r="F100" s="46">
        <v>525</v>
      </c>
      <c r="G100" s="46">
        <v>14</v>
      </c>
      <c r="H100" s="46">
        <v>230</v>
      </c>
      <c r="I100" s="46">
        <v>51</v>
      </c>
      <c r="J100" s="46">
        <v>688</v>
      </c>
      <c r="K100" s="46">
        <v>1662</v>
      </c>
      <c r="L100" s="46"/>
      <c r="M100" s="46">
        <v>143405</v>
      </c>
      <c r="N100" s="46">
        <v>76860</v>
      </c>
      <c r="O100" s="46">
        <v>220265</v>
      </c>
      <c r="P100" s="45"/>
    </row>
    <row r="101" spans="1:16" ht="14.45" customHeight="1" x14ac:dyDescent="0.25">
      <c r="A101" s="45" t="s">
        <v>76</v>
      </c>
      <c r="B101" s="45" t="s">
        <v>53</v>
      </c>
      <c r="C101" s="46">
        <v>251838</v>
      </c>
      <c r="D101" s="46">
        <v>81438</v>
      </c>
      <c r="E101" s="46">
        <v>22663</v>
      </c>
      <c r="F101" s="46">
        <v>236</v>
      </c>
      <c r="G101" s="46">
        <v>16</v>
      </c>
      <c r="H101" s="46">
        <v>155</v>
      </c>
      <c r="I101" s="46">
        <v>476</v>
      </c>
      <c r="J101" s="46">
        <v>635</v>
      </c>
      <c r="K101" s="46">
        <v>1494</v>
      </c>
      <c r="L101" s="46"/>
      <c r="M101" s="46">
        <v>144725</v>
      </c>
      <c r="N101" s="46">
        <v>73602</v>
      </c>
      <c r="O101" s="46">
        <v>218327</v>
      </c>
      <c r="P101" s="45"/>
    </row>
    <row r="102" spans="1:16" ht="14.45" customHeight="1" x14ac:dyDescent="0.25">
      <c r="A102" s="45" t="s">
        <v>76</v>
      </c>
      <c r="B102" s="45" t="s">
        <v>54</v>
      </c>
      <c r="C102" s="46">
        <v>251838</v>
      </c>
      <c r="D102" s="46">
        <v>81438</v>
      </c>
      <c r="E102" s="46">
        <v>21614</v>
      </c>
      <c r="F102" s="46">
        <v>391</v>
      </c>
      <c r="G102" s="46">
        <v>11</v>
      </c>
      <c r="H102" s="46">
        <v>144</v>
      </c>
      <c r="I102" s="46">
        <v>379</v>
      </c>
      <c r="J102" s="46">
        <v>705</v>
      </c>
      <c r="K102" s="46">
        <v>1414</v>
      </c>
      <c r="L102" s="46"/>
      <c r="M102" s="46">
        <v>145742</v>
      </c>
      <c r="N102" s="46">
        <v>74313</v>
      </c>
      <c r="O102" s="46">
        <v>220055</v>
      </c>
      <c r="P102" s="45"/>
    </row>
    <row r="103" spans="1:16" ht="14.45" customHeight="1" x14ac:dyDescent="0.25">
      <c r="A103" s="45" t="s">
        <v>76</v>
      </c>
      <c r="B103" s="45" t="s">
        <v>55</v>
      </c>
      <c r="C103" s="46">
        <v>251838</v>
      </c>
      <c r="D103" s="46">
        <v>81438</v>
      </c>
      <c r="E103" s="46">
        <v>21124</v>
      </c>
      <c r="F103" s="46">
        <v>293</v>
      </c>
      <c r="G103" s="46">
        <v>10</v>
      </c>
      <c r="H103" s="46">
        <v>124</v>
      </c>
      <c r="I103" s="46">
        <v>543</v>
      </c>
      <c r="J103" s="46">
        <v>951</v>
      </c>
      <c r="K103" s="46">
        <v>1629</v>
      </c>
      <c r="L103" s="46"/>
      <c r="M103" s="46">
        <v>145726</v>
      </c>
      <c r="N103" s="46">
        <v>80726</v>
      </c>
      <c r="O103" s="46">
        <v>226452</v>
      </c>
      <c r="P103" s="45"/>
    </row>
    <row r="104" spans="1:16" ht="14.45" customHeight="1" x14ac:dyDescent="0.25">
      <c r="A104" s="45" t="s">
        <v>76</v>
      </c>
      <c r="B104" s="45" t="s">
        <v>56</v>
      </c>
      <c r="C104" s="46">
        <v>251838</v>
      </c>
      <c r="D104" s="46">
        <v>81438</v>
      </c>
      <c r="E104" s="46">
        <v>21045</v>
      </c>
      <c r="F104" s="46">
        <v>298</v>
      </c>
      <c r="G104" s="46">
        <v>12</v>
      </c>
      <c r="H104" s="46">
        <v>115</v>
      </c>
      <c r="I104" s="46">
        <v>548</v>
      </c>
      <c r="J104" s="46">
        <v>759</v>
      </c>
      <c r="K104" s="46">
        <v>1790</v>
      </c>
      <c r="L104" s="46"/>
      <c r="M104" s="46">
        <v>145833</v>
      </c>
      <c r="N104" s="46">
        <v>80704</v>
      </c>
      <c r="O104" s="46">
        <v>226537</v>
      </c>
      <c r="P104" s="45"/>
    </row>
    <row r="105" spans="1:16" ht="14.45" customHeight="1" x14ac:dyDescent="0.25">
      <c r="A105" s="45" t="s">
        <v>76</v>
      </c>
      <c r="B105" s="45" t="s">
        <v>57</v>
      </c>
      <c r="C105" s="46">
        <v>251838</v>
      </c>
      <c r="D105" s="46">
        <v>81438</v>
      </c>
      <c r="E105" s="46">
        <v>21060</v>
      </c>
      <c r="F105" s="46">
        <v>277</v>
      </c>
      <c r="G105" s="46">
        <v>8</v>
      </c>
      <c r="H105" s="46">
        <v>241</v>
      </c>
      <c r="I105" s="46">
        <v>652</v>
      </c>
      <c r="J105" s="46">
        <v>957</v>
      </c>
      <c r="K105" s="46">
        <v>2754</v>
      </c>
      <c r="L105" s="46"/>
      <c r="M105" s="46">
        <v>144451</v>
      </c>
      <c r="N105" s="46">
        <v>67927</v>
      </c>
      <c r="O105" s="46">
        <v>212378</v>
      </c>
      <c r="P105" s="45"/>
    </row>
    <row r="106" spans="1:16" ht="14.45" customHeight="1" x14ac:dyDescent="0.25">
      <c r="A106" s="45" t="s">
        <v>76</v>
      </c>
      <c r="B106" s="45" t="s">
        <v>58</v>
      </c>
      <c r="C106" s="46">
        <v>251838</v>
      </c>
      <c r="D106" s="46">
        <v>81438</v>
      </c>
      <c r="E106" s="46">
        <v>21705</v>
      </c>
      <c r="F106" s="46">
        <v>256</v>
      </c>
      <c r="G106" s="46">
        <v>3</v>
      </c>
      <c r="H106" s="46">
        <v>103</v>
      </c>
      <c r="I106" s="46">
        <v>698</v>
      </c>
      <c r="J106" s="46">
        <v>949</v>
      </c>
      <c r="K106" s="46">
        <v>3384</v>
      </c>
      <c r="L106" s="46"/>
      <c r="M106" s="46">
        <v>143302</v>
      </c>
      <c r="N106" s="46">
        <v>69309</v>
      </c>
      <c r="O106" s="46">
        <v>212611</v>
      </c>
      <c r="P106" s="45"/>
    </row>
    <row r="107" spans="1:16" ht="14.45" customHeight="1" x14ac:dyDescent="0.25">
      <c r="A107" s="45" t="s">
        <v>76</v>
      </c>
      <c r="B107" s="45" t="s">
        <v>59</v>
      </c>
      <c r="C107" s="46">
        <v>251838</v>
      </c>
      <c r="D107" s="46">
        <v>81438</v>
      </c>
      <c r="E107" s="46">
        <v>22571</v>
      </c>
      <c r="F107" s="46">
        <v>257</v>
      </c>
      <c r="G107" s="46">
        <v>3</v>
      </c>
      <c r="H107" s="46">
        <v>65</v>
      </c>
      <c r="I107" s="46">
        <v>508</v>
      </c>
      <c r="J107" s="46">
        <v>1580</v>
      </c>
      <c r="K107" s="46">
        <v>3183</v>
      </c>
      <c r="L107" s="46"/>
      <c r="M107" s="46">
        <v>142233</v>
      </c>
      <c r="N107" s="46">
        <v>70096</v>
      </c>
      <c r="O107" s="46">
        <v>212329</v>
      </c>
      <c r="P107" s="45"/>
    </row>
    <row r="108" spans="1:16" ht="14.45" customHeight="1" x14ac:dyDescent="0.25">
      <c r="A108" s="45" t="s">
        <v>76</v>
      </c>
      <c r="B108" s="45" t="s">
        <v>60</v>
      </c>
      <c r="C108" s="46">
        <v>251838</v>
      </c>
      <c r="D108" s="46">
        <v>81438</v>
      </c>
      <c r="E108" s="46">
        <v>23421</v>
      </c>
      <c r="F108" s="46">
        <v>230</v>
      </c>
      <c r="G108" s="46">
        <v>2</v>
      </c>
      <c r="H108" s="46">
        <v>73</v>
      </c>
      <c r="I108" s="46">
        <v>380</v>
      </c>
      <c r="J108" s="46">
        <v>473</v>
      </c>
      <c r="K108" s="46">
        <v>3983</v>
      </c>
      <c r="L108" s="46"/>
      <c r="M108" s="46">
        <v>141838</v>
      </c>
      <c r="N108" s="46">
        <v>62556</v>
      </c>
      <c r="O108" s="46">
        <v>204394</v>
      </c>
      <c r="P108" s="45"/>
    </row>
    <row r="109" spans="1:16" ht="14.45" customHeight="1" x14ac:dyDescent="0.25">
      <c r="A109" s="45" t="s">
        <v>76</v>
      </c>
      <c r="B109" s="45" t="s">
        <v>61</v>
      </c>
      <c r="C109" s="46">
        <v>251838</v>
      </c>
      <c r="D109" s="46">
        <v>81438</v>
      </c>
      <c r="E109" s="46">
        <v>23491</v>
      </c>
      <c r="F109" s="46">
        <v>242</v>
      </c>
      <c r="G109" s="46">
        <v>14</v>
      </c>
      <c r="H109" s="46">
        <v>82</v>
      </c>
      <c r="I109" s="46">
        <v>981</v>
      </c>
      <c r="J109" s="46">
        <v>570</v>
      </c>
      <c r="K109" s="46">
        <v>4327</v>
      </c>
      <c r="L109" s="46"/>
      <c r="M109" s="46">
        <v>140693</v>
      </c>
      <c r="N109" s="46">
        <v>53326</v>
      </c>
      <c r="O109" s="46">
        <v>194019</v>
      </c>
      <c r="P109" s="45"/>
    </row>
    <row r="110" spans="1:16" ht="14.45" customHeight="1" x14ac:dyDescent="0.25">
      <c r="A110" s="45" t="s">
        <v>76</v>
      </c>
      <c r="B110" s="45" t="s">
        <v>62</v>
      </c>
      <c r="C110" s="46">
        <v>251838</v>
      </c>
      <c r="D110" s="46">
        <v>81438</v>
      </c>
      <c r="E110" s="46">
        <v>23584</v>
      </c>
      <c r="F110" s="46">
        <v>288</v>
      </c>
      <c r="G110" s="46">
        <v>14</v>
      </c>
      <c r="H110" s="46">
        <v>163</v>
      </c>
      <c r="I110" s="46">
        <v>392</v>
      </c>
      <c r="J110" s="46">
        <v>617</v>
      </c>
      <c r="K110" s="46">
        <v>3795</v>
      </c>
      <c r="L110" s="46">
        <v>142</v>
      </c>
      <c r="M110" s="46">
        <v>141405</v>
      </c>
      <c r="N110" s="46">
        <v>46092</v>
      </c>
      <c r="O110" s="46">
        <v>187497</v>
      </c>
      <c r="P110" s="45"/>
    </row>
    <row r="111" spans="1:16" ht="14.45" customHeight="1" x14ac:dyDescent="0.25">
      <c r="A111" s="45" t="s">
        <v>76</v>
      </c>
      <c r="B111" s="45" t="s">
        <v>63</v>
      </c>
      <c r="C111" s="46">
        <v>251838</v>
      </c>
      <c r="D111" s="46">
        <v>81438</v>
      </c>
      <c r="E111" s="46">
        <v>27017</v>
      </c>
      <c r="F111" s="46">
        <v>275</v>
      </c>
      <c r="G111" s="46">
        <v>13</v>
      </c>
      <c r="H111" s="46">
        <v>157</v>
      </c>
      <c r="I111" s="46">
        <v>427</v>
      </c>
      <c r="J111" s="46">
        <v>587</v>
      </c>
      <c r="K111" s="46">
        <v>3874</v>
      </c>
      <c r="L111" s="46">
        <v>0</v>
      </c>
      <c r="M111" s="46">
        <v>138050</v>
      </c>
      <c r="N111" s="46">
        <v>51535</v>
      </c>
      <c r="O111" s="46">
        <v>189585</v>
      </c>
      <c r="P111" s="45"/>
    </row>
    <row r="112" spans="1:16" ht="14.45" customHeight="1" x14ac:dyDescent="0.25">
      <c r="A112" s="45" t="s">
        <v>76</v>
      </c>
      <c r="B112" s="45" t="s">
        <v>64</v>
      </c>
      <c r="C112" s="46">
        <v>248788</v>
      </c>
      <c r="D112" s="46">
        <v>81438</v>
      </c>
      <c r="E112" s="46">
        <v>22136</v>
      </c>
      <c r="F112" s="46">
        <v>249</v>
      </c>
      <c r="G112" s="46">
        <v>11</v>
      </c>
      <c r="H112" s="46">
        <v>126</v>
      </c>
      <c r="I112" s="46">
        <v>495</v>
      </c>
      <c r="J112" s="46">
        <v>630</v>
      </c>
      <c r="K112" s="46">
        <v>3797</v>
      </c>
      <c r="L112" s="46">
        <v>7931</v>
      </c>
      <c r="M112" s="46">
        <v>131975</v>
      </c>
      <c r="N112" s="46">
        <v>57500</v>
      </c>
      <c r="O112" s="46">
        <v>189475</v>
      </c>
      <c r="P112" s="45"/>
    </row>
    <row r="113" spans="1:16" ht="14.45" customHeight="1" x14ac:dyDescent="0.25">
      <c r="A113" s="45" t="s">
        <v>76</v>
      </c>
      <c r="B113" s="45" t="s">
        <v>65</v>
      </c>
      <c r="C113" s="46">
        <v>248788</v>
      </c>
      <c r="D113" s="46">
        <v>81438</v>
      </c>
      <c r="E113" s="46">
        <v>21810</v>
      </c>
      <c r="F113" s="46">
        <v>190</v>
      </c>
      <c r="G113" s="46"/>
      <c r="H113" s="46">
        <v>87</v>
      </c>
      <c r="I113" s="46">
        <v>697</v>
      </c>
      <c r="J113" s="46">
        <v>1488</v>
      </c>
      <c r="K113" s="46">
        <v>5264</v>
      </c>
      <c r="L113" s="46">
        <v>7807</v>
      </c>
      <c r="M113" s="46">
        <v>130007</v>
      </c>
      <c r="N113" s="46">
        <v>53282</v>
      </c>
      <c r="O113" s="46">
        <v>183289</v>
      </c>
      <c r="P113" s="45"/>
    </row>
    <row r="114" spans="1:16" ht="14.45" customHeight="1" x14ac:dyDescent="0.25">
      <c r="A114" s="45" t="s">
        <v>76</v>
      </c>
      <c r="B114" s="45" t="s">
        <v>66</v>
      </c>
      <c r="C114" s="46">
        <v>248788</v>
      </c>
      <c r="D114" s="46">
        <v>81438</v>
      </c>
      <c r="E114" s="46">
        <v>23568</v>
      </c>
      <c r="F114" s="46">
        <v>228</v>
      </c>
      <c r="G114" s="46"/>
      <c r="H114" s="46">
        <v>115</v>
      </c>
      <c r="I114" s="46">
        <v>958</v>
      </c>
      <c r="J114" s="46">
        <v>1716</v>
      </c>
      <c r="K114" s="46">
        <v>4646</v>
      </c>
      <c r="L114" s="46">
        <v>7777</v>
      </c>
      <c r="M114" s="46">
        <v>128342</v>
      </c>
      <c r="N114" s="46">
        <v>42559</v>
      </c>
      <c r="O114" s="46">
        <v>170901</v>
      </c>
      <c r="P114" s="45"/>
    </row>
    <row r="115" spans="1:16" ht="14.45" customHeight="1" x14ac:dyDescent="0.25">
      <c r="A115" s="45" t="s">
        <v>76</v>
      </c>
      <c r="B115" s="45" t="s">
        <v>68</v>
      </c>
      <c r="C115" s="45">
        <v>248788</v>
      </c>
      <c r="D115" s="45">
        <v>81438</v>
      </c>
      <c r="E115" s="45">
        <v>24493</v>
      </c>
      <c r="F115" s="45">
        <v>241</v>
      </c>
      <c r="G115" s="46"/>
      <c r="H115" s="45">
        <v>85</v>
      </c>
      <c r="I115" s="45">
        <v>1225</v>
      </c>
      <c r="J115" s="45">
        <v>1700</v>
      </c>
      <c r="K115" s="45">
        <v>3459</v>
      </c>
      <c r="L115" s="45">
        <v>7745</v>
      </c>
      <c r="M115" s="45">
        <v>128402</v>
      </c>
      <c r="N115" s="45">
        <v>38440</v>
      </c>
      <c r="O115" s="45">
        <v>166842</v>
      </c>
      <c r="P115" s="45"/>
    </row>
    <row r="116" spans="1:16" ht="14.45" customHeight="1" x14ac:dyDescent="0.25">
      <c r="A116" s="45" t="s">
        <v>76</v>
      </c>
      <c r="B116" s="45" t="s">
        <v>69</v>
      </c>
      <c r="C116" s="45">
        <v>248788</v>
      </c>
      <c r="D116" s="45">
        <v>81438</v>
      </c>
      <c r="E116" s="45">
        <v>24860</v>
      </c>
      <c r="F116" s="45">
        <v>201</v>
      </c>
      <c r="G116" s="45">
        <v>0</v>
      </c>
      <c r="H116" s="45">
        <v>79</v>
      </c>
      <c r="I116" s="45">
        <v>1364</v>
      </c>
      <c r="J116" s="45">
        <v>1164</v>
      </c>
      <c r="K116" s="45">
        <v>4714</v>
      </c>
      <c r="L116" s="45">
        <v>8596</v>
      </c>
      <c r="M116" s="45">
        <v>126372</v>
      </c>
      <c r="N116" s="45">
        <v>35126</v>
      </c>
      <c r="O116" s="45">
        <v>161498</v>
      </c>
      <c r="P116" s="45"/>
    </row>
    <row r="117" spans="1:16" ht="14.45" customHeight="1" x14ac:dyDescent="0.25">
      <c r="A117" s="45" t="s">
        <v>76</v>
      </c>
      <c r="B117" s="45" t="s">
        <v>70</v>
      </c>
      <c r="C117" s="45">
        <v>248788</v>
      </c>
      <c r="D117" s="45">
        <v>81438</v>
      </c>
      <c r="E117" s="45">
        <v>25199</v>
      </c>
      <c r="F117" s="45">
        <v>231</v>
      </c>
      <c r="G117" s="46"/>
      <c r="H117" s="45">
        <v>85</v>
      </c>
      <c r="I117" s="45">
        <v>1520</v>
      </c>
      <c r="J117" s="45">
        <v>1506</v>
      </c>
      <c r="K117" s="45">
        <v>4505</v>
      </c>
      <c r="L117" s="45">
        <v>8305</v>
      </c>
      <c r="M117" s="45">
        <v>125999</v>
      </c>
      <c r="N117" s="45">
        <v>33707</v>
      </c>
      <c r="O117" s="45">
        <v>159706</v>
      </c>
      <c r="P117" s="45"/>
    </row>
    <row r="118" spans="1:16" ht="14.45" customHeight="1" x14ac:dyDescent="0.25">
      <c r="A118" s="45" t="s">
        <v>76</v>
      </c>
      <c r="B118" s="45" t="s">
        <v>71</v>
      </c>
      <c r="C118" s="45">
        <v>248788</v>
      </c>
      <c r="D118" s="45">
        <v>81438</v>
      </c>
      <c r="E118" s="45">
        <v>26567</v>
      </c>
      <c r="F118" s="45">
        <v>222</v>
      </c>
      <c r="G118" s="45">
        <v>2</v>
      </c>
      <c r="H118" s="45">
        <v>64</v>
      </c>
      <c r="I118" s="45">
        <v>1583</v>
      </c>
      <c r="J118" s="45">
        <v>1804</v>
      </c>
      <c r="K118" s="45">
        <v>4457</v>
      </c>
      <c r="L118" s="45">
        <v>7872</v>
      </c>
      <c r="M118" s="45">
        <v>124779</v>
      </c>
      <c r="N118" s="45">
        <v>32564</v>
      </c>
      <c r="O118" s="45">
        <v>157343</v>
      </c>
      <c r="P118" s="45"/>
    </row>
    <row r="119" spans="1:16" ht="14.45" customHeight="1" x14ac:dyDescent="0.25">
      <c r="A119" s="45" t="s">
        <v>76</v>
      </c>
      <c r="B119" s="45" t="s">
        <v>72</v>
      </c>
      <c r="C119" s="45">
        <v>248788</v>
      </c>
      <c r="D119" s="45">
        <v>81438</v>
      </c>
      <c r="E119" s="45">
        <v>26734</v>
      </c>
      <c r="F119" s="45">
        <v>212</v>
      </c>
      <c r="G119" s="46"/>
      <c r="H119" s="45">
        <v>96</v>
      </c>
      <c r="I119" s="45">
        <v>2043</v>
      </c>
      <c r="J119" s="45">
        <v>1980</v>
      </c>
      <c r="K119" s="45">
        <v>4272</v>
      </c>
      <c r="L119" s="45">
        <v>8302</v>
      </c>
      <c r="M119" s="45">
        <v>123711</v>
      </c>
      <c r="N119" s="45">
        <v>32053</v>
      </c>
      <c r="O119" s="45">
        <v>155764</v>
      </c>
      <c r="P119" s="45"/>
    </row>
    <row r="120" spans="1:16" ht="14.45" customHeight="1" x14ac:dyDescent="0.25">
      <c r="A120" s="45" t="s">
        <v>76</v>
      </c>
      <c r="B120" s="45" t="s">
        <v>73</v>
      </c>
      <c r="C120" s="45">
        <v>248788</v>
      </c>
      <c r="D120" s="45">
        <v>81438</v>
      </c>
      <c r="E120" s="45">
        <v>27247</v>
      </c>
      <c r="F120" s="45">
        <v>189</v>
      </c>
      <c r="G120" s="45">
        <v>0</v>
      </c>
      <c r="H120" s="45">
        <v>62</v>
      </c>
      <c r="I120" s="45">
        <v>1913</v>
      </c>
      <c r="J120" s="45">
        <v>1708</v>
      </c>
      <c r="K120" s="45">
        <v>3672</v>
      </c>
      <c r="L120" s="45">
        <v>8493</v>
      </c>
      <c r="M120" s="45">
        <v>124066</v>
      </c>
      <c r="N120" s="45">
        <v>35518</v>
      </c>
      <c r="O120" s="45">
        <v>159584</v>
      </c>
      <c r="P120" s="45"/>
    </row>
    <row r="121" spans="1:16" ht="14.45" customHeight="1" x14ac:dyDescent="0.25">
      <c r="A121" s="45" t="s">
        <v>76</v>
      </c>
      <c r="B121" s="45" t="s">
        <v>74</v>
      </c>
      <c r="C121" s="45">
        <v>248788</v>
      </c>
      <c r="D121" s="45">
        <v>81438</v>
      </c>
      <c r="E121" s="45">
        <v>27832</v>
      </c>
      <c r="F121" s="45">
        <v>140</v>
      </c>
      <c r="G121" s="46"/>
      <c r="H121" s="45">
        <v>56</v>
      </c>
      <c r="I121" s="45">
        <v>2537</v>
      </c>
      <c r="J121" s="45">
        <v>1715</v>
      </c>
      <c r="K121" s="45">
        <v>4381</v>
      </c>
      <c r="L121" s="45">
        <v>7629</v>
      </c>
      <c r="M121" s="45">
        <v>123060</v>
      </c>
      <c r="N121" s="45">
        <v>28186</v>
      </c>
      <c r="O121" s="45">
        <v>151246</v>
      </c>
      <c r="P121" s="45"/>
    </row>
    <row r="122" spans="1:16" ht="14.45" customHeight="1" x14ac:dyDescent="0.25">
      <c r="A122" s="45" t="s">
        <v>76</v>
      </c>
      <c r="B122" s="45" t="s">
        <v>75</v>
      </c>
      <c r="C122" s="45">
        <v>248788</v>
      </c>
      <c r="D122" s="45">
        <v>81438</v>
      </c>
      <c r="E122" s="45">
        <v>28314</v>
      </c>
      <c r="F122" s="45">
        <v>178</v>
      </c>
      <c r="G122" s="45">
        <v>0</v>
      </c>
      <c r="H122" s="45">
        <v>46</v>
      </c>
      <c r="I122" s="45">
        <v>2673</v>
      </c>
      <c r="J122" s="45">
        <v>1691</v>
      </c>
      <c r="K122" s="45">
        <v>3255</v>
      </c>
      <c r="L122" s="45">
        <v>7630</v>
      </c>
      <c r="M122" s="45">
        <v>123563</v>
      </c>
      <c r="N122" s="45">
        <v>25754</v>
      </c>
      <c r="O122" s="45">
        <v>149317</v>
      </c>
      <c r="P122" s="45"/>
    </row>
    <row r="123" spans="1:16" ht="14.45" customHeight="1" x14ac:dyDescent="0.25">
      <c r="A123" s="45" t="s">
        <v>76</v>
      </c>
      <c r="B123" s="45" t="s">
        <v>190</v>
      </c>
      <c r="C123" s="45">
        <v>248788</v>
      </c>
      <c r="D123" s="45">
        <v>81438</v>
      </c>
      <c r="E123" s="45">
        <v>28703</v>
      </c>
      <c r="F123" s="45">
        <v>92</v>
      </c>
      <c r="G123" s="45">
        <v>0</v>
      </c>
      <c r="H123" s="45">
        <v>43</v>
      </c>
      <c r="I123" s="45">
        <v>2708</v>
      </c>
      <c r="J123" s="45">
        <v>1909</v>
      </c>
      <c r="K123" s="45">
        <v>3393</v>
      </c>
      <c r="L123" s="45">
        <v>7624</v>
      </c>
      <c r="M123" s="45">
        <v>122878</v>
      </c>
      <c r="N123" s="47">
        <v>25064.37</v>
      </c>
      <c r="O123" s="47">
        <v>147942.37</v>
      </c>
      <c r="P123" s="45"/>
    </row>
    <row r="124" spans="1:16" ht="14.45" customHeight="1" x14ac:dyDescent="0.25">
      <c r="A124" s="45" t="s">
        <v>77</v>
      </c>
      <c r="B124" s="5" t="s">
        <v>38</v>
      </c>
      <c r="C124" s="46"/>
      <c r="D124" s="46"/>
      <c r="E124" s="46"/>
      <c r="F124" s="46"/>
      <c r="G124" s="46"/>
      <c r="H124" s="46"/>
      <c r="I124" s="46"/>
      <c r="J124" s="46"/>
      <c r="K124" s="46"/>
      <c r="L124" s="61"/>
      <c r="M124" s="46"/>
      <c r="N124" s="46"/>
      <c r="O124" s="46"/>
      <c r="P124" s="45"/>
    </row>
    <row r="125" spans="1:16" ht="14.45" customHeight="1" x14ac:dyDescent="0.25">
      <c r="A125" s="45" t="s">
        <v>77</v>
      </c>
      <c r="B125" s="5" t="s">
        <v>35</v>
      </c>
      <c r="C125" s="46"/>
      <c r="D125" s="46"/>
      <c r="E125" s="46"/>
      <c r="F125" s="46"/>
      <c r="G125" s="46"/>
      <c r="H125" s="46"/>
      <c r="I125" s="46"/>
      <c r="J125" s="46"/>
      <c r="K125" s="46"/>
      <c r="L125" s="46"/>
      <c r="M125" s="46"/>
      <c r="N125" s="46"/>
      <c r="O125" s="46"/>
      <c r="P125" s="45"/>
    </row>
    <row r="126" spans="1:16" ht="14.45" customHeight="1" x14ac:dyDescent="0.25">
      <c r="A126" s="45" t="s">
        <v>77</v>
      </c>
      <c r="B126" s="5" t="s">
        <v>36</v>
      </c>
      <c r="C126" s="46"/>
      <c r="D126" s="46"/>
      <c r="E126" s="46"/>
      <c r="F126" s="46"/>
      <c r="G126" s="46"/>
      <c r="H126" s="46"/>
      <c r="I126" s="46"/>
      <c r="J126" s="46"/>
      <c r="K126" s="46"/>
      <c r="L126" s="61"/>
      <c r="M126" s="46"/>
      <c r="N126" s="46"/>
      <c r="O126" s="46"/>
      <c r="P126" s="45"/>
    </row>
    <row r="127" spans="1:16" ht="14.45" customHeight="1" x14ac:dyDescent="0.25">
      <c r="A127" s="45" t="s">
        <v>77</v>
      </c>
      <c r="B127" s="5" t="s">
        <v>37</v>
      </c>
      <c r="C127" s="46"/>
      <c r="D127" s="46"/>
      <c r="E127" s="46"/>
      <c r="F127" s="46"/>
      <c r="G127" s="46"/>
      <c r="H127" s="46"/>
      <c r="I127" s="46"/>
      <c r="J127" s="46"/>
      <c r="K127" s="46"/>
      <c r="L127" s="61"/>
      <c r="M127" s="46"/>
      <c r="N127" s="46"/>
      <c r="O127" s="46"/>
      <c r="P127" s="45"/>
    </row>
    <row r="128" spans="1:16" ht="14.45" customHeight="1" x14ac:dyDescent="0.25">
      <c r="A128" s="45" t="s">
        <v>77</v>
      </c>
      <c r="B128" s="5" t="s">
        <v>15</v>
      </c>
      <c r="C128" s="46"/>
      <c r="D128" s="46"/>
      <c r="E128" s="46"/>
      <c r="F128" s="46"/>
      <c r="G128" s="46"/>
      <c r="H128" s="46"/>
      <c r="I128" s="46"/>
      <c r="J128" s="46"/>
      <c r="K128" s="46"/>
      <c r="L128" s="46"/>
      <c r="M128" s="46"/>
      <c r="N128" s="46"/>
      <c r="O128" s="46"/>
      <c r="P128" s="45"/>
    </row>
    <row r="129" spans="1:16" ht="14.45" customHeight="1" x14ac:dyDescent="0.25">
      <c r="A129" s="45" t="s">
        <v>77</v>
      </c>
      <c r="B129" s="5" t="s">
        <v>0</v>
      </c>
      <c r="C129" s="46"/>
      <c r="D129" s="46"/>
      <c r="E129" s="46"/>
      <c r="F129" s="46"/>
      <c r="G129" s="46"/>
      <c r="H129" s="46"/>
      <c r="I129" s="46"/>
      <c r="J129" s="46"/>
      <c r="K129" s="46"/>
      <c r="L129" s="46"/>
      <c r="M129" s="46"/>
      <c r="N129" s="46"/>
      <c r="O129" s="46"/>
      <c r="P129" s="45"/>
    </row>
    <row r="130" spans="1:16" ht="14.45" customHeight="1" x14ac:dyDescent="0.25">
      <c r="A130" s="45" t="s">
        <v>77</v>
      </c>
      <c r="B130" s="5" t="s">
        <v>1</v>
      </c>
      <c r="C130" s="46"/>
      <c r="D130" s="46"/>
      <c r="E130" s="46"/>
      <c r="F130" s="46"/>
      <c r="G130" s="46"/>
      <c r="H130" s="46"/>
      <c r="I130" s="46"/>
      <c r="J130" s="46"/>
      <c r="K130" s="46"/>
      <c r="L130" s="46"/>
      <c r="M130" s="46"/>
      <c r="N130" s="46"/>
      <c r="O130" s="46"/>
      <c r="P130" s="45"/>
    </row>
    <row r="131" spans="1:16" ht="14.45" customHeight="1" x14ac:dyDescent="0.25">
      <c r="A131" s="45" t="s">
        <v>77</v>
      </c>
      <c r="B131" s="5" t="s">
        <v>2</v>
      </c>
      <c r="C131" s="46"/>
      <c r="D131" s="46"/>
      <c r="E131" s="46"/>
      <c r="F131" s="46"/>
      <c r="G131" s="46"/>
      <c r="H131" s="46"/>
      <c r="I131" s="46"/>
      <c r="J131" s="46"/>
      <c r="K131" s="46"/>
      <c r="L131" s="46"/>
      <c r="M131" s="46"/>
      <c r="N131" s="46"/>
      <c r="O131" s="46"/>
      <c r="P131" s="45"/>
    </row>
    <row r="132" spans="1:16" ht="14.45" customHeight="1" x14ac:dyDescent="0.25">
      <c r="A132" s="45" t="s">
        <v>77</v>
      </c>
      <c r="B132" s="5" t="s">
        <v>3</v>
      </c>
      <c r="C132" s="46"/>
      <c r="D132" s="46"/>
      <c r="E132" s="46"/>
      <c r="F132" s="46"/>
      <c r="G132" s="46"/>
      <c r="H132" s="46"/>
      <c r="I132" s="46"/>
      <c r="J132" s="46"/>
      <c r="K132" s="46"/>
      <c r="L132" s="46"/>
      <c r="M132" s="46"/>
      <c r="N132" s="46"/>
      <c r="O132" s="46"/>
      <c r="P132" s="45"/>
    </row>
    <row r="133" spans="1:16" ht="14.45" customHeight="1" x14ac:dyDescent="0.25">
      <c r="A133" s="45" t="s">
        <v>77</v>
      </c>
      <c r="B133" s="5" t="s">
        <v>4</v>
      </c>
      <c r="C133" s="46"/>
      <c r="D133" s="46"/>
      <c r="E133" s="46"/>
      <c r="F133" s="46"/>
      <c r="G133" s="46"/>
      <c r="H133" s="46"/>
      <c r="I133" s="46"/>
      <c r="J133" s="46"/>
      <c r="K133" s="46"/>
      <c r="L133" s="46"/>
      <c r="M133" s="46"/>
      <c r="N133" s="46"/>
      <c r="O133" s="46"/>
      <c r="P133" s="45"/>
    </row>
    <row r="134" spans="1:16" ht="14.45" customHeight="1" x14ac:dyDescent="0.25">
      <c r="A134" s="45" t="s">
        <v>77</v>
      </c>
      <c r="B134" s="5" t="s">
        <v>5</v>
      </c>
      <c r="C134" s="46"/>
      <c r="D134" s="46"/>
      <c r="E134" s="46"/>
      <c r="F134" s="46"/>
      <c r="G134" s="46"/>
      <c r="H134" s="46"/>
      <c r="I134" s="46"/>
      <c r="J134" s="46"/>
      <c r="K134" s="46"/>
      <c r="L134" s="46"/>
      <c r="M134" s="46"/>
      <c r="N134" s="46"/>
      <c r="O134" s="46"/>
      <c r="P134" s="45"/>
    </row>
    <row r="135" spans="1:16" ht="14.45" customHeight="1" x14ac:dyDescent="0.25">
      <c r="A135" s="45" t="s">
        <v>77</v>
      </c>
      <c r="B135" s="5" t="s">
        <v>6</v>
      </c>
      <c r="C135" s="46"/>
      <c r="D135" s="46"/>
      <c r="E135" s="46"/>
      <c r="F135" s="46"/>
      <c r="G135" s="46"/>
      <c r="H135" s="46"/>
      <c r="I135" s="46"/>
      <c r="J135" s="46"/>
      <c r="K135" s="46"/>
      <c r="L135" s="46"/>
      <c r="M135" s="46"/>
      <c r="N135" s="46"/>
      <c r="O135" s="46"/>
      <c r="P135" s="45"/>
    </row>
    <row r="136" spans="1:16" ht="14.45" customHeight="1" x14ac:dyDescent="0.25">
      <c r="A136" s="45" t="s">
        <v>77</v>
      </c>
      <c r="B136" s="6" t="s">
        <v>7</v>
      </c>
      <c r="C136" s="46"/>
      <c r="D136" s="46"/>
      <c r="E136" s="46"/>
      <c r="F136" s="46"/>
      <c r="G136" s="46"/>
      <c r="H136" s="46"/>
      <c r="I136" s="46"/>
      <c r="J136" s="46"/>
      <c r="K136" s="46"/>
      <c r="L136" s="46"/>
      <c r="M136" s="46"/>
      <c r="N136" s="46"/>
      <c r="O136" s="46"/>
      <c r="P136" s="45"/>
    </row>
    <row r="137" spans="1:16" ht="14.45" customHeight="1" x14ac:dyDescent="0.25">
      <c r="A137" s="45" t="s">
        <v>77</v>
      </c>
      <c r="B137" s="6" t="s">
        <v>8</v>
      </c>
      <c r="C137" s="46"/>
      <c r="D137" s="46"/>
      <c r="E137" s="46"/>
      <c r="F137" s="46"/>
      <c r="G137" s="46"/>
      <c r="H137" s="46"/>
      <c r="I137" s="46"/>
      <c r="J137" s="46"/>
      <c r="K137" s="46"/>
      <c r="L137" s="46"/>
      <c r="M137" s="46"/>
      <c r="N137" s="46"/>
      <c r="O137" s="46"/>
      <c r="P137" s="45"/>
    </row>
    <row r="138" spans="1:16" ht="14.45" customHeight="1" x14ac:dyDescent="0.25">
      <c r="A138" s="45" t="s">
        <v>77</v>
      </c>
      <c r="B138" s="6" t="s">
        <v>16</v>
      </c>
      <c r="C138" s="46"/>
      <c r="D138" s="46"/>
      <c r="E138" s="46"/>
      <c r="F138" s="46"/>
      <c r="G138" s="46"/>
      <c r="H138" s="46"/>
      <c r="I138" s="46"/>
      <c r="J138" s="46"/>
      <c r="K138" s="46"/>
      <c r="L138" s="46"/>
      <c r="M138" s="46"/>
      <c r="N138" s="46"/>
      <c r="O138" s="46"/>
      <c r="P138" s="45"/>
    </row>
    <row r="139" spans="1:16" ht="14.45" customHeight="1" x14ac:dyDescent="0.25">
      <c r="A139" s="45" t="s">
        <v>77</v>
      </c>
      <c r="B139" s="6" t="s">
        <v>17</v>
      </c>
      <c r="C139" s="46"/>
      <c r="D139" s="46"/>
      <c r="E139" s="46"/>
      <c r="F139" s="46"/>
      <c r="G139" s="46"/>
      <c r="H139" s="46"/>
      <c r="I139" s="46"/>
      <c r="J139" s="46"/>
      <c r="K139" s="46"/>
      <c r="L139" s="46"/>
      <c r="M139" s="46"/>
      <c r="N139" s="46"/>
      <c r="O139" s="46"/>
      <c r="P139" s="45"/>
    </row>
    <row r="140" spans="1:16" ht="14.45" customHeight="1" x14ac:dyDescent="0.25">
      <c r="A140" s="45" t="s">
        <v>77</v>
      </c>
      <c r="B140" s="6" t="s">
        <v>9</v>
      </c>
      <c r="C140" s="46"/>
      <c r="D140" s="46"/>
      <c r="E140" s="46"/>
      <c r="F140" s="46"/>
      <c r="G140" s="46"/>
      <c r="H140" s="46"/>
      <c r="I140" s="46"/>
      <c r="J140" s="46"/>
      <c r="K140" s="46"/>
      <c r="L140" s="46"/>
      <c r="M140" s="46"/>
      <c r="N140" s="46"/>
      <c r="O140" s="46"/>
      <c r="P140" s="45"/>
    </row>
    <row r="141" spans="1:16" ht="14.45" customHeight="1" x14ac:dyDescent="0.25">
      <c r="A141" s="45" t="s">
        <v>77</v>
      </c>
      <c r="B141" s="6" t="s">
        <v>10</v>
      </c>
      <c r="C141" s="46"/>
      <c r="D141" s="46"/>
      <c r="E141" s="46"/>
      <c r="F141" s="46"/>
      <c r="G141" s="46"/>
      <c r="H141" s="46"/>
      <c r="I141" s="46"/>
      <c r="J141" s="46"/>
      <c r="K141" s="46"/>
      <c r="L141" s="46"/>
      <c r="M141" s="46"/>
      <c r="N141" s="46"/>
      <c r="O141" s="46"/>
      <c r="P141" s="45"/>
    </row>
    <row r="142" spans="1:16" ht="14.45" customHeight="1" x14ac:dyDescent="0.25">
      <c r="A142" s="45" t="s">
        <v>77</v>
      </c>
      <c r="B142" s="6" t="s">
        <v>11</v>
      </c>
      <c r="C142" s="46"/>
      <c r="D142" s="46"/>
      <c r="E142" s="46"/>
      <c r="F142" s="46"/>
      <c r="G142" s="46"/>
      <c r="H142" s="46"/>
      <c r="I142" s="46"/>
      <c r="J142" s="46"/>
      <c r="K142" s="46"/>
      <c r="L142" s="46"/>
      <c r="M142" s="46"/>
      <c r="N142" s="46"/>
      <c r="O142" s="46"/>
      <c r="P142" s="45"/>
    </row>
    <row r="143" spans="1:16" ht="14.45" customHeight="1" x14ac:dyDescent="0.25">
      <c r="A143" s="45" t="s">
        <v>77</v>
      </c>
      <c r="B143" s="6" t="s">
        <v>12</v>
      </c>
      <c r="C143" s="46"/>
      <c r="D143" s="46"/>
      <c r="E143" s="46"/>
      <c r="F143" s="46"/>
      <c r="G143" s="46"/>
      <c r="H143" s="46"/>
      <c r="I143" s="46"/>
      <c r="J143" s="46"/>
      <c r="K143" s="46"/>
      <c r="L143" s="46"/>
      <c r="M143" s="46"/>
      <c r="N143" s="46"/>
      <c r="O143" s="46"/>
      <c r="P143" s="45"/>
    </row>
    <row r="144" spans="1:16" ht="14.45" customHeight="1" x14ac:dyDescent="0.25">
      <c r="A144" s="45" t="s">
        <v>77</v>
      </c>
      <c r="B144" s="6" t="s">
        <v>13</v>
      </c>
      <c r="C144" s="46"/>
      <c r="D144" s="46"/>
      <c r="E144" s="46"/>
      <c r="F144" s="46"/>
      <c r="G144" s="46"/>
      <c r="H144" s="46"/>
      <c r="I144" s="46"/>
      <c r="J144" s="46"/>
      <c r="K144" s="46"/>
      <c r="L144" s="46"/>
      <c r="M144" s="46"/>
      <c r="N144" s="46"/>
      <c r="O144" s="46"/>
      <c r="P144" s="45"/>
    </row>
    <row r="145" spans="1:16" ht="14.45" customHeight="1" x14ac:dyDescent="0.25">
      <c r="A145" s="45" t="s">
        <v>77</v>
      </c>
      <c r="B145" s="6" t="s">
        <v>18</v>
      </c>
      <c r="C145" s="46"/>
      <c r="D145" s="46"/>
      <c r="E145" s="46"/>
      <c r="F145" s="46"/>
      <c r="G145" s="46"/>
      <c r="H145" s="46"/>
      <c r="I145" s="46"/>
      <c r="J145" s="46"/>
      <c r="K145" s="46"/>
      <c r="L145" s="46"/>
      <c r="M145" s="46"/>
      <c r="N145" s="46"/>
      <c r="O145" s="46"/>
      <c r="P145" s="45"/>
    </row>
    <row r="146" spans="1:16" ht="14.45" customHeight="1" x14ac:dyDescent="0.25">
      <c r="A146" s="45" t="s">
        <v>77</v>
      </c>
      <c r="B146" s="7" t="s">
        <v>19</v>
      </c>
      <c r="C146" s="46"/>
      <c r="D146" s="46"/>
      <c r="E146" s="46"/>
      <c r="F146" s="46"/>
      <c r="G146" s="46"/>
      <c r="H146" s="46"/>
      <c r="I146" s="46"/>
      <c r="J146" s="46"/>
      <c r="K146" s="46"/>
      <c r="L146" s="46"/>
      <c r="M146" s="46"/>
      <c r="N146" s="46"/>
      <c r="O146" s="46"/>
      <c r="P146" s="45"/>
    </row>
    <row r="147" spans="1:16" ht="14.45" customHeight="1" x14ac:dyDescent="0.25">
      <c r="A147" s="45" t="s">
        <v>77</v>
      </c>
      <c r="B147" s="45" t="s">
        <v>40</v>
      </c>
      <c r="C147" s="46"/>
      <c r="D147" s="46"/>
      <c r="E147" s="46"/>
      <c r="F147" s="46"/>
      <c r="G147" s="46"/>
      <c r="H147" s="46"/>
      <c r="I147" s="46"/>
      <c r="J147" s="46"/>
      <c r="K147" s="46"/>
      <c r="L147" s="46"/>
      <c r="M147" s="46"/>
      <c r="N147" s="46"/>
      <c r="O147" s="46"/>
      <c r="P147" s="45"/>
    </row>
    <row r="148" spans="1:16" ht="14.45" customHeight="1" x14ac:dyDescent="0.25">
      <c r="A148" s="45" t="s">
        <v>77</v>
      </c>
      <c r="B148" s="45" t="s">
        <v>42</v>
      </c>
      <c r="C148" s="46"/>
      <c r="D148" s="46"/>
      <c r="E148" s="46"/>
      <c r="F148" s="46"/>
      <c r="G148" s="46"/>
      <c r="H148" s="46"/>
      <c r="I148" s="46"/>
      <c r="J148" s="46"/>
      <c r="K148" s="46"/>
      <c r="L148" s="46"/>
      <c r="M148" s="46"/>
      <c r="N148" s="46"/>
      <c r="O148" s="46"/>
      <c r="P148" s="45"/>
    </row>
    <row r="149" spans="1:16" ht="14.45" customHeight="1" x14ac:dyDescent="0.25">
      <c r="A149" s="45" t="s">
        <v>77</v>
      </c>
      <c r="B149" s="45" t="s">
        <v>43</v>
      </c>
      <c r="C149" s="46"/>
      <c r="D149" s="46"/>
      <c r="E149" s="46"/>
      <c r="F149" s="46"/>
      <c r="G149" s="46"/>
      <c r="H149" s="46"/>
      <c r="I149" s="46"/>
      <c r="J149" s="46"/>
      <c r="K149" s="46"/>
      <c r="L149" s="46"/>
      <c r="M149" s="46"/>
      <c r="N149" s="46"/>
      <c r="O149" s="46"/>
      <c r="P149" s="45"/>
    </row>
    <row r="150" spans="1:16" ht="14.45" customHeight="1" x14ac:dyDescent="0.25">
      <c r="A150" s="45" t="s">
        <v>77</v>
      </c>
      <c r="B150" s="45" t="s">
        <v>44</v>
      </c>
      <c r="C150" s="46"/>
      <c r="D150" s="46"/>
      <c r="E150" s="46"/>
      <c r="F150" s="46"/>
      <c r="G150" s="46"/>
      <c r="H150" s="46"/>
      <c r="I150" s="46"/>
      <c r="J150" s="46"/>
      <c r="K150" s="46"/>
      <c r="L150" s="46"/>
      <c r="M150" s="46"/>
      <c r="N150" s="46"/>
      <c r="O150" s="46"/>
      <c r="P150" s="45"/>
    </row>
    <row r="151" spans="1:16" ht="14.45" customHeight="1" x14ac:dyDescent="0.25">
      <c r="A151" s="45" t="s">
        <v>77</v>
      </c>
      <c r="B151" s="45" t="s">
        <v>45</v>
      </c>
      <c r="C151" s="46">
        <v>268750</v>
      </c>
      <c r="D151" s="46">
        <v>155214</v>
      </c>
      <c r="E151" s="46">
        <v>8395</v>
      </c>
      <c r="F151" s="46">
        <v>926</v>
      </c>
      <c r="G151" s="46">
        <v>8</v>
      </c>
      <c r="H151" s="46">
        <v>213</v>
      </c>
      <c r="I151" s="46">
        <v>532</v>
      </c>
      <c r="J151" s="46">
        <v>490</v>
      </c>
      <c r="K151" s="46">
        <v>935</v>
      </c>
      <c r="L151" s="46"/>
      <c r="M151" s="46">
        <v>102037</v>
      </c>
      <c r="N151" s="46">
        <v>4970</v>
      </c>
      <c r="O151" s="46">
        <v>107007</v>
      </c>
      <c r="P151" s="45"/>
    </row>
    <row r="152" spans="1:16" ht="14.45" customHeight="1" x14ac:dyDescent="0.25">
      <c r="A152" s="45" t="s">
        <v>77</v>
      </c>
      <c r="B152" s="45" t="s">
        <v>39</v>
      </c>
      <c r="C152" s="46">
        <v>268750</v>
      </c>
      <c r="D152" s="46">
        <v>155214</v>
      </c>
      <c r="E152" s="46">
        <v>8346</v>
      </c>
      <c r="F152" s="46">
        <v>827</v>
      </c>
      <c r="G152" s="46">
        <v>11</v>
      </c>
      <c r="H152" s="46">
        <v>181</v>
      </c>
      <c r="I152" s="46">
        <v>634</v>
      </c>
      <c r="J152" s="46">
        <v>501</v>
      </c>
      <c r="K152" s="46">
        <v>1023</v>
      </c>
      <c r="L152" s="46"/>
      <c r="M152" s="46">
        <v>102013</v>
      </c>
      <c r="N152" s="46">
        <v>2551</v>
      </c>
      <c r="O152" s="46">
        <v>104564</v>
      </c>
      <c r="P152" s="45"/>
    </row>
    <row r="153" spans="1:16" ht="14.45" customHeight="1" x14ac:dyDescent="0.25">
      <c r="A153" s="45" t="s">
        <v>77</v>
      </c>
      <c r="B153" s="45" t="s">
        <v>84</v>
      </c>
      <c r="C153" s="46">
        <v>268750</v>
      </c>
      <c r="D153" s="46">
        <v>155214</v>
      </c>
      <c r="E153" s="46">
        <v>9168</v>
      </c>
      <c r="F153" s="46">
        <v>948</v>
      </c>
      <c r="G153" s="46">
        <v>6</v>
      </c>
      <c r="H153" s="46">
        <v>158</v>
      </c>
      <c r="I153" s="46">
        <v>512</v>
      </c>
      <c r="J153" s="46">
        <v>531</v>
      </c>
      <c r="K153" s="46">
        <v>1112</v>
      </c>
      <c r="L153" s="46"/>
      <c r="M153" s="46">
        <v>101101</v>
      </c>
      <c r="N153" s="46">
        <v>10260</v>
      </c>
      <c r="O153" s="46">
        <v>111361</v>
      </c>
      <c r="P153" s="45"/>
    </row>
    <row r="154" spans="1:16" ht="14.45" customHeight="1" x14ac:dyDescent="0.25">
      <c r="A154" s="45" t="s">
        <v>77</v>
      </c>
      <c r="B154" s="45" t="s">
        <v>46</v>
      </c>
      <c r="C154" s="46">
        <v>268750</v>
      </c>
      <c r="D154" s="46">
        <v>155214</v>
      </c>
      <c r="E154" s="46">
        <v>7912</v>
      </c>
      <c r="F154" s="46">
        <v>1078</v>
      </c>
      <c r="G154" s="46">
        <v>6</v>
      </c>
      <c r="H154" s="46">
        <v>103</v>
      </c>
      <c r="I154" s="46">
        <v>565</v>
      </c>
      <c r="J154" s="46">
        <v>661</v>
      </c>
      <c r="K154" s="46">
        <v>1219</v>
      </c>
      <c r="L154" s="46"/>
      <c r="M154" s="46">
        <v>101992</v>
      </c>
      <c r="N154" s="46">
        <v>6295</v>
      </c>
      <c r="O154" s="46">
        <v>108287</v>
      </c>
      <c r="P154" s="45"/>
    </row>
    <row r="155" spans="1:16" ht="14.45" customHeight="1" x14ac:dyDescent="0.25">
      <c r="A155" s="45" t="s">
        <v>77</v>
      </c>
      <c r="B155" s="45" t="s">
        <v>47</v>
      </c>
      <c r="C155" s="46">
        <v>268750</v>
      </c>
      <c r="D155" s="46">
        <v>155214</v>
      </c>
      <c r="E155" s="46">
        <v>9149</v>
      </c>
      <c r="F155" s="46">
        <v>830</v>
      </c>
      <c r="G155" s="46">
        <v>6</v>
      </c>
      <c r="H155" s="46">
        <v>126</v>
      </c>
      <c r="I155" s="46">
        <v>476</v>
      </c>
      <c r="J155" s="46">
        <v>609</v>
      </c>
      <c r="K155" s="46">
        <v>1254</v>
      </c>
      <c r="L155" s="46"/>
      <c r="M155" s="46">
        <v>101086</v>
      </c>
      <c r="N155" s="46">
        <v>17944</v>
      </c>
      <c r="O155" s="46">
        <v>119030</v>
      </c>
      <c r="P155" s="45"/>
    </row>
    <row r="156" spans="1:16" ht="14.45" customHeight="1" x14ac:dyDescent="0.25">
      <c r="A156" s="45" t="s">
        <v>77</v>
      </c>
      <c r="B156" s="45" t="s">
        <v>48</v>
      </c>
      <c r="C156" s="46">
        <v>268750</v>
      </c>
      <c r="D156" s="46">
        <v>155214</v>
      </c>
      <c r="E156" s="46">
        <v>9290</v>
      </c>
      <c r="F156" s="46">
        <v>818</v>
      </c>
      <c r="G156" s="46">
        <v>6</v>
      </c>
      <c r="H156" s="46">
        <v>131</v>
      </c>
      <c r="I156" s="46">
        <v>487</v>
      </c>
      <c r="J156" s="46">
        <v>609</v>
      </c>
      <c r="K156" s="46">
        <v>1272</v>
      </c>
      <c r="L156" s="46"/>
      <c r="M156" s="46">
        <v>100923</v>
      </c>
      <c r="N156" s="46">
        <v>21411</v>
      </c>
      <c r="O156" s="46">
        <v>122334</v>
      </c>
      <c r="P156" s="45"/>
    </row>
    <row r="157" spans="1:16" ht="14.45" customHeight="1" x14ac:dyDescent="0.25">
      <c r="A157" s="45" t="s">
        <v>77</v>
      </c>
      <c r="B157" s="45" t="s">
        <v>49</v>
      </c>
      <c r="C157" s="46">
        <v>268750</v>
      </c>
      <c r="D157" s="46">
        <v>155214</v>
      </c>
      <c r="E157" s="46">
        <v>9738</v>
      </c>
      <c r="F157" s="46">
        <v>770</v>
      </c>
      <c r="G157" s="46">
        <v>6</v>
      </c>
      <c r="H157" s="46">
        <v>115</v>
      </c>
      <c r="I157" s="46">
        <v>446</v>
      </c>
      <c r="J157" s="46">
        <v>570</v>
      </c>
      <c r="K157" s="46">
        <v>1374</v>
      </c>
      <c r="L157" s="46"/>
      <c r="M157" s="46">
        <v>100517</v>
      </c>
      <c r="N157" s="46">
        <v>24896</v>
      </c>
      <c r="O157" s="46">
        <v>125413</v>
      </c>
      <c r="P157" s="45"/>
    </row>
    <row r="158" spans="1:16" ht="14.45" customHeight="1" x14ac:dyDescent="0.25">
      <c r="A158" s="45" t="s">
        <v>77</v>
      </c>
      <c r="B158" s="45" t="s">
        <v>67</v>
      </c>
      <c r="C158" s="46">
        <v>268750</v>
      </c>
      <c r="D158" s="46">
        <v>155214</v>
      </c>
      <c r="E158" s="46">
        <v>10884</v>
      </c>
      <c r="F158" s="46">
        <v>701</v>
      </c>
      <c r="G158" s="46">
        <v>6</v>
      </c>
      <c r="H158" s="46">
        <v>99</v>
      </c>
      <c r="I158" s="46">
        <v>380</v>
      </c>
      <c r="J158" s="46">
        <v>371</v>
      </c>
      <c r="K158" s="46">
        <v>970</v>
      </c>
      <c r="L158" s="46"/>
      <c r="M158" s="46">
        <v>100125</v>
      </c>
      <c r="N158" s="46">
        <v>27294</v>
      </c>
      <c r="O158" s="46">
        <v>127419</v>
      </c>
      <c r="P158" s="45"/>
    </row>
    <row r="159" spans="1:16" ht="14.45" customHeight="1" x14ac:dyDescent="0.25">
      <c r="A159" s="45" t="s">
        <v>77</v>
      </c>
      <c r="B159" s="45" t="s">
        <v>50</v>
      </c>
      <c r="C159" s="46">
        <v>268750</v>
      </c>
      <c r="D159" s="46">
        <v>155214</v>
      </c>
      <c r="E159" s="46">
        <v>10963</v>
      </c>
      <c r="F159" s="46">
        <v>645</v>
      </c>
      <c r="G159" s="46">
        <v>7</v>
      </c>
      <c r="H159" s="46">
        <v>98</v>
      </c>
      <c r="I159" s="46">
        <v>434</v>
      </c>
      <c r="J159" s="46">
        <v>551</v>
      </c>
      <c r="K159" s="46">
        <v>1261</v>
      </c>
      <c r="L159" s="46"/>
      <c r="M159" s="46">
        <v>99577</v>
      </c>
      <c r="N159" s="46">
        <v>27986</v>
      </c>
      <c r="O159" s="46">
        <v>127563</v>
      </c>
      <c r="P159" s="45"/>
    </row>
    <row r="160" spans="1:16" ht="14.45" customHeight="1" x14ac:dyDescent="0.25">
      <c r="A160" s="45" t="s">
        <v>77</v>
      </c>
      <c r="B160" s="45" t="s">
        <v>51</v>
      </c>
      <c r="C160" s="46">
        <v>268750</v>
      </c>
      <c r="D160" s="46">
        <v>155214</v>
      </c>
      <c r="E160" s="46">
        <v>10985</v>
      </c>
      <c r="F160" s="46">
        <v>673</v>
      </c>
      <c r="G160" s="46">
        <v>6</v>
      </c>
      <c r="H160" s="46">
        <v>99</v>
      </c>
      <c r="I160" s="46">
        <v>458</v>
      </c>
      <c r="J160" s="46">
        <v>565</v>
      </c>
      <c r="K160" s="46">
        <v>1165</v>
      </c>
      <c r="L160" s="46"/>
      <c r="M160" s="46">
        <v>99585</v>
      </c>
      <c r="N160" s="46">
        <v>28207</v>
      </c>
      <c r="O160" s="46">
        <v>127792</v>
      </c>
      <c r="P160" s="45"/>
    </row>
    <row r="161" spans="1:16" ht="14.45" customHeight="1" x14ac:dyDescent="0.25">
      <c r="A161" s="45" t="s">
        <v>77</v>
      </c>
      <c r="B161" s="45" t="s">
        <v>52</v>
      </c>
      <c r="C161" s="46">
        <v>268750</v>
      </c>
      <c r="D161" s="46">
        <v>155214</v>
      </c>
      <c r="E161" s="46">
        <v>11007</v>
      </c>
      <c r="F161" s="46">
        <v>575</v>
      </c>
      <c r="G161" s="46">
        <v>8</v>
      </c>
      <c r="H161" s="46">
        <v>219</v>
      </c>
      <c r="I161" s="46">
        <v>498</v>
      </c>
      <c r="J161" s="46">
        <v>714</v>
      </c>
      <c r="K161" s="46">
        <v>1718</v>
      </c>
      <c r="L161" s="46"/>
      <c r="M161" s="46">
        <v>98797</v>
      </c>
      <c r="N161" s="46">
        <v>18736</v>
      </c>
      <c r="O161" s="46">
        <v>117533</v>
      </c>
      <c r="P161" s="45"/>
    </row>
    <row r="162" spans="1:16" ht="14.45" customHeight="1" x14ac:dyDescent="0.25">
      <c r="A162" s="45" t="s">
        <v>77</v>
      </c>
      <c r="B162" s="45" t="s">
        <v>53</v>
      </c>
      <c r="C162" s="46">
        <v>268750</v>
      </c>
      <c r="D162" s="46">
        <v>155214</v>
      </c>
      <c r="E162" s="46">
        <v>16161</v>
      </c>
      <c r="F162" s="46">
        <v>514</v>
      </c>
      <c r="G162" s="46">
        <v>4</v>
      </c>
      <c r="H162" s="46">
        <v>128</v>
      </c>
      <c r="I162" s="46">
        <v>509</v>
      </c>
      <c r="J162" s="46">
        <v>691</v>
      </c>
      <c r="K162" s="46">
        <v>1453</v>
      </c>
      <c r="L162" s="46"/>
      <c r="M162" s="46">
        <v>94076</v>
      </c>
      <c r="N162" s="46">
        <v>26250</v>
      </c>
      <c r="O162" s="46">
        <v>120326</v>
      </c>
      <c r="P162" s="45"/>
    </row>
    <row r="163" spans="1:16" ht="14.45" customHeight="1" x14ac:dyDescent="0.25">
      <c r="A163" s="45" t="s">
        <v>77</v>
      </c>
      <c r="B163" s="45" t="s">
        <v>54</v>
      </c>
      <c r="C163" s="46">
        <v>268750</v>
      </c>
      <c r="D163" s="46">
        <v>155214</v>
      </c>
      <c r="E163" s="46">
        <v>13894</v>
      </c>
      <c r="F163" s="46">
        <v>461</v>
      </c>
      <c r="G163" s="46">
        <v>1</v>
      </c>
      <c r="H163" s="46">
        <v>99</v>
      </c>
      <c r="I163" s="46">
        <v>415</v>
      </c>
      <c r="J163" s="46">
        <v>528</v>
      </c>
      <c r="K163" s="46">
        <v>1668</v>
      </c>
      <c r="L163" s="46"/>
      <c r="M163" s="46">
        <v>96470</v>
      </c>
      <c r="N163" s="46">
        <v>20121</v>
      </c>
      <c r="O163" s="46">
        <v>116591</v>
      </c>
      <c r="P163" s="45"/>
    </row>
    <row r="164" spans="1:16" ht="14.45" customHeight="1" x14ac:dyDescent="0.25">
      <c r="A164" s="45" t="s">
        <v>77</v>
      </c>
      <c r="B164" s="45" t="s">
        <v>55</v>
      </c>
      <c r="C164" s="46">
        <v>268750</v>
      </c>
      <c r="D164" s="46">
        <v>155214</v>
      </c>
      <c r="E164" s="46">
        <v>14007</v>
      </c>
      <c r="F164" s="46">
        <v>426</v>
      </c>
      <c r="G164" s="46">
        <v>1</v>
      </c>
      <c r="H164" s="46">
        <v>86</v>
      </c>
      <c r="I164" s="46">
        <v>292</v>
      </c>
      <c r="J164" s="46">
        <v>487</v>
      </c>
      <c r="K164" s="46">
        <v>1922</v>
      </c>
      <c r="L164" s="46"/>
      <c r="M164" s="46">
        <v>96315</v>
      </c>
      <c r="N164" s="46">
        <v>20473</v>
      </c>
      <c r="O164" s="46">
        <v>116788</v>
      </c>
      <c r="P164" s="45"/>
    </row>
    <row r="165" spans="1:16" ht="14.45" customHeight="1" x14ac:dyDescent="0.25">
      <c r="A165" s="45" t="s">
        <v>77</v>
      </c>
      <c r="B165" s="45" t="s">
        <v>56</v>
      </c>
      <c r="C165" s="46">
        <v>268750</v>
      </c>
      <c r="D165" s="46">
        <v>155214</v>
      </c>
      <c r="E165" s="46">
        <v>14759</v>
      </c>
      <c r="F165" s="46">
        <v>490</v>
      </c>
      <c r="G165" s="46">
        <v>1</v>
      </c>
      <c r="H165" s="46">
        <v>89</v>
      </c>
      <c r="I165" s="46">
        <v>290</v>
      </c>
      <c r="J165" s="46">
        <v>423</v>
      </c>
      <c r="K165" s="46">
        <v>2098</v>
      </c>
      <c r="L165" s="46"/>
      <c r="M165" s="46">
        <v>95386</v>
      </c>
      <c r="N165" s="46">
        <v>16713</v>
      </c>
      <c r="O165" s="46">
        <v>112099</v>
      </c>
      <c r="P165" s="45"/>
    </row>
    <row r="166" spans="1:16" ht="14.45" customHeight="1" x14ac:dyDescent="0.25">
      <c r="A166" s="45" t="s">
        <v>77</v>
      </c>
      <c r="B166" s="45" t="s">
        <v>57</v>
      </c>
      <c r="C166" s="46">
        <v>268750</v>
      </c>
      <c r="D166" s="46">
        <v>155214</v>
      </c>
      <c r="E166" s="46">
        <v>14838</v>
      </c>
      <c r="F166" s="46">
        <v>429</v>
      </c>
      <c r="G166" s="46">
        <v>10</v>
      </c>
      <c r="H166" s="46">
        <v>80</v>
      </c>
      <c r="I166" s="46">
        <v>193</v>
      </c>
      <c r="J166" s="46">
        <v>321</v>
      </c>
      <c r="K166" s="46">
        <v>3591</v>
      </c>
      <c r="L166" s="46"/>
      <c r="M166" s="46">
        <v>94074</v>
      </c>
      <c r="N166" s="46">
        <v>15424</v>
      </c>
      <c r="O166" s="46">
        <v>109498</v>
      </c>
      <c r="P166" s="45"/>
    </row>
    <row r="167" spans="1:16" ht="14.45" customHeight="1" x14ac:dyDescent="0.25">
      <c r="A167" s="45" t="s">
        <v>77</v>
      </c>
      <c r="B167" s="45" t="s">
        <v>58</v>
      </c>
      <c r="C167" s="46">
        <v>268750</v>
      </c>
      <c r="D167" s="46">
        <v>155214</v>
      </c>
      <c r="E167" s="46">
        <v>14986</v>
      </c>
      <c r="F167" s="46">
        <v>446</v>
      </c>
      <c r="G167" s="46"/>
      <c r="H167" s="46">
        <v>90</v>
      </c>
      <c r="I167" s="46">
        <v>282</v>
      </c>
      <c r="J167" s="46">
        <v>468</v>
      </c>
      <c r="K167" s="46">
        <v>3547</v>
      </c>
      <c r="L167" s="46"/>
      <c r="M167" s="46">
        <v>93717</v>
      </c>
      <c r="N167" s="46">
        <v>18564</v>
      </c>
      <c r="O167" s="46">
        <v>112281</v>
      </c>
      <c r="P167" s="45"/>
    </row>
    <row r="168" spans="1:16" ht="14.45" customHeight="1" x14ac:dyDescent="0.25">
      <c r="A168" s="45" t="s">
        <v>77</v>
      </c>
      <c r="B168" s="45" t="s">
        <v>59</v>
      </c>
      <c r="C168" s="46">
        <v>268750</v>
      </c>
      <c r="D168" s="46">
        <v>155214</v>
      </c>
      <c r="E168" s="46">
        <v>15108</v>
      </c>
      <c r="F168" s="46">
        <v>413</v>
      </c>
      <c r="G168" s="46">
        <v>0</v>
      </c>
      <c r="H168" s="46">
        <v>77</v>
      </c>
      <c r="I168" s="46">
        <v>460</v>
      </c>
      <c r="J168" s="46">
        <v>675</v>
      </c>
      <c r="K168" s="46">
        <v>3998</v>
      </c>
      <c r="L168" s="46"/>
      <c r="M168" s="46">
        <v>92805</v>
      </c>
      <c r="N168" s="46">
        <v>22468</v>
      </c>
      <c r="O168" s="46">
        <v>115273</v>
      </c>
      <c r="P168" s="45"/>
    </row>
    <row r="169" spans="1:16" ht="14.45" customHeight="1" x14ac:dyDescent="0.25">
      <c r="A169" s="45" t="s">
        <v>77</v>
      </c>
      <c r="B169" s="45" t="s">
        <v>60</v>
      </c>
      <c r="C169" s="46">
        <v>268750</v>
      </c>
      <c r="D169" s="46">
        <v>155214</v>
      </c>
      <c r="E169" s="46">
        <v>15273</v>
      </c>
      <c r="F169" s="46">
        <v>438</v>
      </c>
      <c r="G169" s="46">
        <v>0</v>
      </c>
      <c r="H169" s="46">
        <v>66</v>
      </c>
      <c r="I169" s="46">
        <v>520</v>
      </c>
      <c r="J169" s="46">
        <v>776</v>
      </c>
      <c r="K169" s="46">
        <v>4398</v>
      </c>
      <c r="L169" s="46"/>
      <c r="M169" s="46">
        <v>92065</v>
      </c>
      <c r="N169" s="46">
        <v>24430</v>
      </c>
      <c r="O169" s="46">
        <v>116495</v>
      </c>
      <c r="P169" s="45"/>
    </row>
    <row r="170" spans="1:16" ht="14.45" customHeight="1" x14ac:dyDescent="0.25">
      <c r="A170" s="45" t="s">
        <v>77</v>
      </c>
      <c r="B170" s="45" t="s">
        <v>61</v>
      </c>
      <c r="C170" s="46">
        <v>268750</v>
      </c>
      <c r="D170" s="46">
        <v>155214</v>
      </c>
      <c r="E170" s="46">
        <v>15304</v>
      </c>
      <c r="F170" s="46">
        <v>438</v>
      </c>
      <c r="G170" s="46">
        <v>0</v>
      </c>
      <c r="H170" s="46">
        <v>74</v>
      </c>
      <c r="I170" s="46">
        <v>526</v>
      </c>
      <c r="J170" s="46">
        <v>871</v>
      </c>
      <c r="K170" s="46">
        <v>4245</v>
      </c>
      <c r="L170" s="46"/>
      <c r="M170" s="46">
        <v>92078</v>
      </c>
      <c r="N170" s="46">
        <v>24547</v>
      </c>
      <c r="O170" s="46">
        <v>116625</v>
      </c>
      <c r="P170" s="45"/>
    </row>
    <row r="171" spans="1:16" ht="14.45" customHeight="1" x14ac:dyDescent="0.25">
      <c r="A171" s="45" t="s">
        <v>77</v>
      </c>
      <c r="B171" s="45" t="s">
        <v>62</v>
      </c>
      <c r="C171" s="46">
        <v>268750</v>
      </c>
      <c r="D171" s="46">
        <v>155214</v>
      </c>
      <c r="E171" s="46">
        <v>15391</v>
      </c>
      <c r="F171" s="46">
        <v>426</v>
      </c>
      <c r="G171" s="46">
        <v>0</v>
      </c>
      <c r="H171" s="46">
        <v>106</v>
      </c>
      <c r="I171" s="46">
        <v>1444</v>
      </c>
      <c r="J171" s="46">
        <v>1687</v>
      </c>
      <c r="K171" s="46">
        <v>4059</v>
      </c>
      <c r="L171" s="46">
        <v>2</v>
      </c>
      <c r="M171" s="46">
        <v>90421</v>
      </c>
      <c r="N171" s="46">
        <v>24855</v>
      </c>
      <c r="O171" s="46">
        <v>115276</v>
      </c>
      <c r="P171" s="45"/>
    </row>
    <row r="172" spans="1:16" ht="14.45" customHeight="1" x14ac:dyDescent="0.25">
      <c r="A172" s="45" t="s">
        <v>77</v>
      </c>
      <c r="B172" s="45" t="s">
        <v>63</v>
      </c>
      <c r="C172" s="46">
        <v>268750</v>
      </c>
      <c r="D172" s="46">
        <v>155214</v>
      </c>
      <c r="E172" s="46">
        <v>16472</v>
      </c>
      <c r="F172" s="46">
        <v>391</v>
      </c>
      <c r="G172" s="46">
        <v>1</v>
      </c>
      <c r="H172" s="46">
        <v>104</v>
      </c>
      <c r="I172" s="46">
        <v>1372</v>
      </c>
      <c r="J172" s="46">
        <v>1788</v>
      </c>
      <c r="K172" s="46">
        <v>3572</v>
      </c>
      <c r="L172" s="46">
        <v>0</v>
      </c>
      <c r="M172" s="46">
        <v>89836</v>
      </c>
      <c r="N172" s="46">
        <v>27767</v>
      </c>
      <c r="O172" s="46">
        <v>117603</v>
      </c>
      <c r="P172" s="45"/>
    </row>
    <row r="173" spans="1:16" ht="14.45" customHeight="1" x14ac:dyDescent="0.25">
      <c r="A173" s="45" t="s">
        <v>77</v>
      </c>
      <c r="B173" s="45" t="s">
        <v>64</v>
      </c>
      <c r="C173" s="46">
        <v>265277</v>
      </c>
      <c r="D173" s="46">
        <v>155214</v>
      </c>
      <c r="E173" s="46">
        <v>14946</v>
      </c>
      <c r="F173" s="46">
        <v>350</v>
      </c>
      <c r="G173" s="46">
        <v>1</v>
      </c>
      <c r="H173" s="46">
        <v>98</v>
      </c>
      <c r="I173" s="46">
        <v>1585</v>
      </c>
      <c r="J173" s="46">
        <v>1925</v>
      </c>
      <c r="K173" s="46">
        <v>3583</v>
      </c>
      <c r="L173" s="46">
        <v>4243</v>
      </c>
      <c r="M173" s="46">
        <v>83332</v>
      </c>
      <c r="N173" s="46">
        <v>31755</v>
      </c>
      <c r="O173" s="46">
        <v>115087</v>
      </c>
      <c r="P173" s="45"/>
    </row>
    <row r="174" spans="1:16" ht="14.45" customHeight="1" x14ac:dyDescent="0.25">
      <c r="A174" s="45" t="s">
        <v>77</v>
      </c>
      <c r="B174" s="45" t="s">
        <v>65</v>
      </c>
      <c r="C174" s="46">
        <v>265277</v>
      </c>
      <c r="D174" s="46">
        <v>155214</v>
      </c>
      <c r="E174" s="46">
        <v>15034</v>
      </c>
      <c r="F174" s="46">
        <v>384</v>
      </c>
      <c r="G174" s="46"/>
      <c r="H174" s="46">
        <v>103</v>
      </c>
      <c r="I174" s="46">
        <v>3205</v>
      </c>
      <c r="J174" s="46">
        <v>3764</v>
      </c>
      <c r="K174" s="46">
        <v>3214</v>
      </c>
      <c r="L174" s="46">
        <v>2938</v>
      </c>
      <c r="M174" s="46">
        <v>81421</v>
      </c>
      <c r="N174" s="46">
        <v>29207</v>
      </c>
      <c r="O174" s="46">
        <v>110628</v>
      </c>
      <c r="P174" s="45"/>
    </row>
    <row r="175" spans="1:16" ht="14.45" customHeight="1" x14ac:dyDescent="0.25">
      <c r="A175" s="45" t="s">
        <v>77</v>
      </c>
      <c r="B175" s="45" t="s">
        <v>66</v>
      </c>
      <c r="C175" s="46">
        <v>265277</v>
      </c>
      <c r="D175" s="46">
        <v>155214</v>
      </c>
      <c r="E175" s="46">
        <v>14925</v>
      </c>
      <c r="F175" s="46">
        <v>381</v>
      </c>
      <c r="G175" s="46"/>
      <c r="H175" s="46">
        <v>118</v>
      </c>
      <c r="I175" s="46">
        <v>2911</v>
      </c>
      <c r="J175" s="46">
        <v>3571</v>
      </c>
      <c r="K175" s="46">
        <v>3050</v>
      </c>
      <c r="L175" s="46">
        <v>2938</v>
      </c>
      <c r="M175" s="46">
        <v>82169</v>
      </c>
      <c r="N175" s="46">
        <v>24537</v>
      </c>
      <c r="O175" s="46">
        <v>106706</v>
      </c>
      <c r="P175" s="45"/>
    </row>
    <row r="176" spans="1:16" ht="14.45" customHeight="1" x14ac:dyDescent="0.25">
      <c r="A176" s="45" t="s">
        <v>77</v>
      </c>
      <c r="B176" s="45" t="s">
        <v>68</v>
      </c>
      <c r="C176" s="45">
        <v>265277</v>
      </c>
      <c r="D176" s="45">
        <v>155214</v>
      </c>
      <c r="E176" s="45">
        <v>15182</v>
      </c>
      <c r="F176" s="45">
        <v>211</v>
      </c>
      <c r="G176" s="46"/>
      <c r="H176" s="45">
        <v>122</v>
      </c>
      <c r="I176" s="45">
        <v>2233</v>
      </c>
      <c r="J176" s="45">
        <v>3516</v>
      </c>
      <c r="K176" s="45">
        <v>3029</v>
      </c>
      <c r="L176" s="45">
        <v>2969</v>
      </c>
      <c r="M176" s="45">
        <v>82801</v>
      </c>
      <c r="N176" s="45">
        <v>18701</v>
      </c>
      <c r="O176" s="45">
        <v>101502</v>
      </c>
      <c r="P176" s="45"/>
    </row>
    <row r="177" spans="1:16" ht="14.45" customHeight="1" x14ac:dyDescent="0.25">
      <c r="A177" s="45" t="s">
        <v>77</v>
      </c>
      <c r="B177" s="45" t="s">
        <v>69</v>
      </c>
      <c r="C177" s="45">
        <v>265277</v>
      </c>
      <c r="D177" s="45">
        <v>155214</v>
      </c>
      <c r="E177" s="45">
        <v>16371</v>
      </c>
      <c r="F177" s="45">
        <v>220</v>
      </c>
      <c r="G177" s="45">
        <v>0</v>
      </c>
      <c r="H177" s="45">
        <v>132</v>
      </c>
      <c r="I177" s="45">
        <v>2411</v>
      </c>
      <c r="J177" s="45">
        <v>1885</v>
      </c>
      <c r="K177" s="45">
        <v>4432</v>
      </c>
      <c r="L177" s="45">
        <v>2969</v>
      </c>
      <c r="M177" s="45">
        <v>81643</v>
      </c>
      <c r="N177" s="45">
        <v>21896</v>
      </c>
      <c r="O177" s="45">
        <v>103539</v>
      </c>
      <c r="P177" s="45"/>
    </row>
    <row r="178" spans="1:16" ht="14.45" customHeight="1" x14ac:dyDescent="0.25">
      <c r="A178" s="45" t="s">
        <v>77</v>
      </c>
      <c r="B178" s="45" t="s">
        <v>70</v>
      </c>
      <c r="C178" s="45">
        <v>265277</v>
      </c>
      <c r="D178" s="45">
        <v>155214</v>
      </c>
      <c r="E178" s="45">
        <v>16361</v>
      </c>
      <c r="F178" s="45">
        <v>220</v>
      </c>
      <c r="G178" s="46"/>
      <c r="H178" s="45">
        <v>102</v>
      </c>
      <c r="I178" s="45">
        <v>1538</v>
      </c>
      <c r="J178" s="45">
        <v>2876</v>
      </c>
      <c r="K178" s="45">
        <v>4219</v>
      </c>
      <c r="L178" s="45">
        <v>2975</v>
      </c>
      <c r="M178" s="45">
        <v>81772</v>
      </c>
      <c r="N178" s="45">
        <v>21669</v>
      </c>
      <c r="O178" s="45">
        <v>103441</v>
      </c>
      <c r="P178" s="45"/>
    </row>
    <row r="179" spans="1:16" ht="14.45" customHeight="1" x14ac:dyDescent="0.25">
      <c r="A179" s="45" t="s">
        <v>77</v>
      </c>
      <c r="B179" s="45" t="s">
        <v>71</v>
      </c>
      <c r="C179" s="45">
        <v>265277</v>
      </c>
      <c r="D179" s="45">
        <v>155214</v>
      </c>
      <c r="E179" s="45">
        <v>16484</v>
      </c>
      <c r="F179" s="45">
        <v>165</v>
      </c>
      <c r="G179" s="46"/>
      <c r="H179" s="45">
        <v>126</v>
      </c>
      <c r="I179" s="45">
        <v>2323</v>
      </c>
      <c r="J179" s="45">
        <v>2595</v>
      </c>
      <c r="K179" s="45">
        <v>4314</v>
      </c>
      <c r="L179" s="45">
        <v>2985</v>
      </c>
      <c r="M179" s="45">
        <v>81071</v>
      </c>
      <c r="N179" s="45">
        <v>21314</v>
      </c>
      <c r="O179" s="45">
        <v>102385</v>
      </c>
      <c r="P179" s="45"/>
    </row>
    <row r="180" spans="1:16" ht="14.45" customHeight="1" x14ac:dyDescent="0.25">
      <c r="A180" s="45" t="s">
        <v>77</v>
      </c>
      <c r="B180" s="45" t="s">
        <v>72</v>
      </c>
      <c r="C180" s="45">
        <v>265277</v>
      </c>
      <c r="D180" s="45">
        <v>155214</v>
      </c>
      <c r="E180" s="45">
        <v>16126</v>
      </c>
      <c r="F180" s="45">
        <v>180</v>
      </c>
      <c r="G180" s="46"/>
      <c r="H180" s="45">
        <v>125</v>
      </c>
      <c r="I180" s="45">
        <v>1784</v>
      </c>
      <c r="J180" s="45">
        <v>2631</v>
      </c>
      <c r="K180" s="45">
        <v>4577</v>
      </c>
      <c r="L180" s="45">
        <v>2981</v>
      </c>
      <c r="M180" s="45">
        <v>81659</v>
      </c>
      <c r="N180" s="45">
        <v>18060</v>
      </c>
      <c r="O180" s="45">
        <v>99719</v>
      </c>
      <c r="P180" s="45"/>
    </row>
    <row r="181" spans="1:16" ht="14.45" customHeight="1" x14ac:dyDescent="0.25">
      <c r="A181" s="45" t="s">
        <v>77</v>
      </c>
      <c r="B181" s="45" t="s">
        <v>73</v>
      </c>
      <c r="C181" s="45">
        <v>265277</v>
      </c>
      <c r="D181" s="45">
        <v>155214</v>
      </c>
      <c r="E181" s="45">
        <v>16488</v>
      </c>
      <c r="F181" s="45">
        <v>162</v>
      </c>
      <c r="G181" s="45">
        <v>0</v>
      </c>
      <c r="H181" s="45">
        <v>93</v>
      </c>
      <c r="I181" s="45">
        <v>1873</v>
      </c>
      <c r="J181" s="45">
        <v>2974</v>
      </c>
      <c r="K181" s="45">
        <v>4128</v>
      </c>
      <c r="L181" s="45">
        <v>2981</v>
      </c>
      <c r="M181" s="45">
        <v>81364</v>
      </c>
      <c r="N181" s="45">
        <v>19962</v>
      </c>
      <c r="O181" s="45">
        <v>101326</v>
      </c>
      <c r="P181" s="45"/>
    </row>
    <row r="182" spans="1:16" ht="14.45" customHeight="1" x14ac:dyDescent="0.25">
      <c r="A182" s="45" t="s">
        <v>77</v>
      </c>
      <c r="B182" s="45" t="s">
        <v>74</v>
      </c>
      <c r="C182" s="45">
        <v>265277</v>
      </c>
      <c r="D182" s="45">
        <v>155214</v>
      </c>
      <c r="E182" s="45">
        <v>16647</v>
      </c>
      <c r="F182" s="45">
        <v>162</v>
      </c>
      <c r="G182" s="46"/>
      <c r="H182" s="45">
        <v>90</v>
      </c>
      <c r="I182" s="45">
        <v>1901</v>
      </c>
      <c r="J182" s="45">
        <v>2987</v>
      </c>
      <c r="K182" s="45">
        <v>3575</v>
      </c>
      <c r="L182" s="45">
        <v>2981</v>
      </c>
      <c r="M182" s="45">
        <v>81720</v>
      </c>
      <c r="N182" s="45">
        <v>21624</v>
      </c>
      <c r="O182" s="45">
        <v>103344</v>
      </c>
      <c r="P182" s="45"/>
    </row>
    <row r="183" spans="1:16" ht="14.45" customHeight="1" x14ac:dyDescent="0.25">
      <c r="A183" s="45" t="s">
        <v>77</v>
      </c>
      <c r="B183" s="45" t="s">
        <v>75</v>
      </c>
      <c r="C183" s="45">
        <v>265277</v>
      </c>
      <c r="D183" s="45">
        <v>155214</v>
      </c>
      <c r="E183" s="45">
        <v>17666</v>
      </c>
      <c r="F183" s="45">
        <v>181</v>
      </c>
      <c r="G183" s="45">
        <v>0</v>
      </c>
      <c r="H183" s="45">
        <v>100</v>
      </c>
      <c r="I183" s="45">
        <v>1694</v>
      </c>
      <c r="J183" s="45">
        <v>3165</v>
      </c>
      <c r="K183" s="45">
        <v>4053</v>
      </c>
      <c r="L183" s="45">
        <v>2981</v>
      </c>
      <c r="M183" s="45">
        <v>80223</v>
      </c>
      <c r="N183" s="45">
        <v>23348</v>
      </c>
      <c r="O183" s="45">
        <v>103571</v>
      </c>
      <c r="P183" s="45"/>
    </row>
    <row r="184" spans="1:16" ht="14.45" customHeight="1" x14ac:dyDescent="0.25">
      <c r="A184" s="45" t="s">
        <v>77</v>
      </c>
      <c r="B184" s="45" t="s">
        <v>190</v>
      </c>
      <c r="C184" s="45">
        <v>265277</v>
      </c>
      <c r="D184" s="45">
        <v>155214</v>
      </c>
      <c r="E184" s="45">
        <v>18269</v>
      </c>
      <c r="F184" s="45">
        <v>169</v>
      </c>
      <c r="G184" s="45">
        <v>0</v>
      </c>
      <c r="H184" s="45">
        <v>97</v>
      </c>
      <c r="I184" s="45">
        <v>2154</v>
      </c>
      <c r="J184" s="45">
        <v>2693</v>
      </c>
      <c r="K184" s="45">
        <v>3783</v>
      </c>
      <c r="L184" s="45">
        <v>2397</v>
      </c>
      <c r="M184" s="45">
        <v>80501</v>
      </c>
      <c r="N184" s="47">
        <v>23471.53</v>
      </c>
      <c r="O184" s="47">
        <v>103972.53</v>
      </c>
      <c r="P184" s="45"/>
    </row>
    <row r="185" spans="1:16" ht="14.45" customHeight="1" x14ac:dyDescent="0.25">
      <c r="A185" s="45" t="s">
        <v>78</v>
      </c>
      <c r="B185" s="5" t="s">
        <v>38</v>
      </c>
      <c r="C185" s="49">
        <v>184385.87313101476</v>
      </c>
      <c r="D185" s="49">
        <v>501.37998039319729</v>
      </c>
      <c r="E185" s="49">
        <v>10447.36786773452</v>
      </c>
      <c r="F185" s="49">
        <v>4903.1516017494614</v>
      </c>
      <c r="G185" s="49">
        <v>861.33731672620547</v>
      </c>
      <c r="H185" s="49">
        <v>4692.3041778511724</v>
      </c>
      <c r="I185" s="49">
        <v>3874.4353742899962</v>
      </c>
      <c r="J185" s="49">
        <v>1652.8498580576863</v>
      </c>
      <c r="K185" s="49">
        <v>1568.9287257995909</v>
      </c>
      <c r="L185" s="65"/>
      <c r="M185" s="49">
        <v>155884.11822841293</v>
      </c>
      <c r="N185" s="49">
        <v>37930.979645784653</v>
      </c>
      <c r="O185" s="49">
        <v>193815.09787419759</v>
      </c>
      <c r="P185" s="45"/>
    </row>
    <row r="186" spans="1:16" ht="14.45" customHeight="1" x14ac:dyDescent="0.25">
      <c r="A186" s="45" t="s">
        <v>78</v>
      </c>
      <c r="B186" s="5" t="s">
        <v>35</v>
      </c>
      <c r="C186" s="45">
        <v>186790</v>
      </c>
      <c r="D186" s="45">
        <v>513</v>
      </c>
      <c r="E186" s="45">
        <v>10320</v>
      </c>
      <c r="F186" s="45">
        <v>4847</v>
      </c>
      <c r="G186" s="45">
        <v>851</v>
      </c>
      <c r="H186" s="45">
        <v>4992</v>
      </c>
      <c r="I186" s="45">
        <v>4176</v>
      </c>
      <c r="J186" s="45">
        <v>1642</v>
      </c>
      <c r="K186" s="45">
        <v>1507</v>
      </c>
      <c r="L186" s="46"/>
      <c r="M186" s="45">
        <v>157942</v>
      </c>
      <c r="N186" s="45">
        <v>39122</v>
      </c>
      <c r="O186" s="45">
        <v>197064</v>
      </c>
      <c r="P186" s="45"/>
    </row>
    <row r="187" spans="1:16" ht="14.45" customHeight="1" x14ac:dyDescent="0.25">
      <c r="A187" s="45" t="s">
        <v>78</v>
      </c>
      <c r="B187" s="5" t="s">
        <v>36</v>
      </c>
      <c r="C187" s="48">
        <v>186790</v>
      </c>
      <c r="D187" s="49">
        <v>532.20120890380349</v>
      </c>
      <c r="E187" s="49">
        <v>10380.623069999652</v>
      </c>
      <c r="F187" s="49">
        <v>4460.3811699539583</v>
      </c>
      <c r="G187" s="49">
        <v>833.42637491790242</v>
      </c>
      <c r="H187" s="49">
        <v>4880.917654691576</v>
      </c>
      <c r="I187" s="49">
        <v>3830.8084677947968</v>
      </c>
      <c r="J187" s="49">
        <v>1507.0102147826158</v>
      </c>
      <c r="K187" s="49">
        <v>1565.2535288543068</v>
      </c>
      <c r="L187" s="59"/>
      <c r="M187" s="49">
        <v>158799.3783101014</v>
      </c>
      <c r="N187" s="49">
        <v>41424.806976805732</v>
      </c>
      <c r="O187" s="49">
        <v>200224.18528690713</v>
      </c>
      <c r="P187" s="45"/>
    </row>
    <row r="188" spans="1:16" ht="14.45" customHeight="1" x14ac:dyDescent="0.25">
      <c r="A188" s="45" t="s">
        <v>78</v>
      </c>
      <c r="B188" s="5" t="s">
        <v>37</v>
      </c>
      <c r="C188" s="48">
        <v>186790</v>
      </c>
      <c r="D188" s="49">
        <v>532.20120890380349</v>
      </c>
      <c r="E188" s="49">
        <v>10441.246139999304</v>
      </c>
      <c r="F188" s="49">
        <v>4073.7623399079157</v>
      </c>
      <c r="G188" s="49">
        <v>815.85274983580496</v>
      </c>
      <c r="H188" s="49">
        <v>4769.835309383152</v>
      </c>
      <c r="I188" s="49">
        <v>3485.6169355895936</v>
      </c>
      <c r="J188" s="49">
        <v>1372.0204295652316</v>
      </c>
      <c r="K188" s="49">
        <v>1623.5070577086137</v>
      </c>
      <c r="L188" s="59"/>
      <c r="M188" s="49">
        <v>159675.95782910657</v>
      </c>
      <c r="N188" s="49">
        <v>46479.628828010289</v>
      </c>
      <c r="O188" s="49">
        <v>206155.58665711686</v>
      </c>
      <c r="P188" s="45"/>
    </row>
    <row r="189" spans="1:16" ht="14.45" customHeight="1" x14ac:dyDescent="0.25">
      <c r="A189" s="45" t="s">
        <v>78</v>
      </c>
      <c r="B189" s="5" t="s">
        <v>15</v>
      </c>
      <c r="C189" s="45">
        <v>186790</v>
      </c>
      <c r="D189" s="45">
        <v>513</v>
      </c>
      <c r="E189" s="45">
        <v>10229</v>
      </c>
      <c r="F189" s="45">
        <v>2778</v>
      </c>
      <c r="G189" s="45">
        <v>477</v>
      </c>
      <c r="H189" s="45">
        <v>4984</v>
      </c>
      <c r="I189" s="45">
        <v>2849</v>
      </c>
      <c r="J189" s="45">
        <v>961</v>
      </c>
      <c r="K189" s="45">
        <v>5935</v>
      </c>
      <c r="L189" s="46"/>
      <c r="M189" s="45">
        <v>158064</v>
      </c>
      <c r="N189" s="45">
        <v>63838</v>
      </c>
      <c r="O189" s="45">
        <v>221902</v>
      </c>
      <c r="P189" s="45"/>
    </row>
    <row r="190" spans="1:16" ht="14.45" customHeight="1" x14ac:dyDescent="0.25">
      <c r="A190" s="45" t="s">
        <v>78</v>
      </c>
      <c r="B190" s="5" t="s">
        <v>0</v>
      </c>
      <c r="C190" s="45">
        <v>186790</v>
      </c>
      <c r="D190" s="45">
        <v>513</v>
      </c>
      <c r="E190" s="45">
        <v>10460</v>
      </c>
      <c r="F190" s="45">
        <v>2609</v>
      </c>
      <c r="G190" s="45">
        <v>448</v>
      </c>
      <c r="H190" s="45">
        <v>4587</v>
      </c>
      <c r="I190" s="45">
        <v>2590</v>
      </c>
      <c r="J190" s="45">
        <v>864</v>
      </c>
      <c r="K190" s="45">
        <v>5935</v>
      </c>
      <c r="L190" s="46"/>
      <c r="M190" s="45">
        <v>158784</v>
      </c>
      <c r="N190" s="45">
        <v>62577</v>
      </c>
      <c r="O190" s="45">
        <v>221361</v>
      </c>
      <c r="P190" s="45"/>
    </row>
    <row r="191" spans="1:16" ht="14.45" customHeight="1" x14ac:dyDescent="0.25">
      <c r="A191" s="45" t="s">
        <v>78</v>
      </c>
      <c r="B191" s="5" t="s">
        <v>1</v>
      </c>
      <c r="C191" s="45">
        <v>186790</v>
      </c>
      <c r="D191" s="45">
        <v>513</v>
      </c>
      <c r="E191" s="45">
        <v>10781</v>
      </c>
      <c r="F191" s="45">
        <v>1904</v>
      </c>
      <c r="G191" s="45">
        <v>336</v>
      </c>
      <c r="H191" s="45">
        <v>7840</v>
      </c>
      <c r="I191" s="45">
        <v>2590</v>
      </c>
      <c r="J191" s="45">
        <v>618</v>
      </c>
      <c r="K191" s="45">
        <v>3439</v>
      </c>
      <c r="L191" s="46"/>
      <c r="M191" s="45">
        <v>158769</v>
      </c>
      <c r="N191" s="45">
        <v>62691</v>
      </c>
      <c r="O191" s="45">
        <v>221460</v>
      </c>
      <c r="P191" s="45"/>
    </row>
    <row r="192" spans="1:16" ht="14.45" customHeight="1" x14ac:dyDescent="0.25">
      <c r="A192" s="45" t="s">
        <v>78</v>
      </c>
      <c r="B192" s="5" t="s">
        <v>2</v>
      </c>
      <c r="C192" s="45">
        <v>186790</v>
      </c>
      <c r="D192" s="45">
        <v>513</v>
      </c>
      <c r="E192" s="45">
        <v>10878</v>
      </c>
      <c r="F192" s="45">
        <v>1939</v>
      </c>
      <c r="G192" s="45">
        <v>271</v>
      </c>
      <c r="H192" s="45">
        <v>8256</v>
      </c>
      <c r="I192" s="45">
        <v>2529</v>
      </c>
      <c r="J192" s="45">
        <v>461</v>
      </c>
      <c r="K192" s="45">
        <v>1924</v>
      </c>
      <c r="L192" s="46"/>
      <c r="M192" s="45">
        <v>160019</v>
      </c>
      <c r="N192" s="45">
        <v>60188</v>
      </c>
      <c r="O192" s="45">
        <v>220207</v>
      </c>
      <c r="P192" s="45"/>
    </row>
    <row r="193" spans="1:16" ht="14.45" customHeight="1" x14ac:dyDescent="0.25">
      <c r="A193" s="45" t="s">
        <v>78</v>
      </c>
      <c r="B193" s="5" t="s">
        <v>3</v>
      </c>
      <c r="C193" s="45">
        <v>186790</v>
      </c>
      <c r="D193" s="45">
        <v>513</v>
      </c>
      <c r="E193" s="45">
        <v>11270</v>
      </c>
      <c r="F193" s="45">
        <v>1740</v>
      </c>
      <c r="G193" s="45">
        <v>271</v>
      </c>
      <c r="H193" s="45">
        <v>9145</v>
      </c>
      <c r="I193" s="45">
        <v>2566</v>
      </c>
      <c r="J193" s="45">
        <v>460</v>
      </c>
      <c r="K193" s="45">
        <v>639</v>
      </c>
      <c r="L193" s="46"/>
      <c r="M193" s="45">
        <v>160186</v>
      </c>
      <c r="N193" s="45">
        <v>59595</v>
      </c>
      <c r="O193" s="45">
        <v>219781</v>
      </c>
      <c r="P193" s="45"/>
    </row>
    <row r="194" spans="1:16" ht="14.45" customHeight="1" x14ac:dyDescent="0.25">
      <c r="A194" s="45" t="s">
        <v>78</v>
      </c>
      <c r="B194" s="5" t="s">
        <v>4</v>
      </c>
      <c r="C194" s="45">
        <v>186790</v>
      </c>
      <c r="D194" s="45">
        <v>513</v>
      </c>
      <c r="E194" s="45">
        <v>13115</v>
      </c>
      <c r="F194" s="45">
        <v>1310</v>
      </c>
      <c r="G194" s="45">
        <v>250</v>
      </c>
      <c r="H194" s="45">
        <v>6150</v>
      </c>
      <c r="I194" s="45">
        <v>2535</v>
      </c>
      <c r="J194" s="45">
        <v>480</v>
      </c>
      <c r="K194" s="45">
        <v>790</v>
      </c>
      <c r="L194" s="46"/>
      <c r="M194" s="45">
        <v>161647</v>
      </c>
      <c r="N194" s="45">
        <v>60635</v>
      </c>
      <c r="O194" s="45">
        <v>222282</v>
      </c>
      <c r="P194" s="45"/>
    </row>
    <row r="195" spans="1:16" ht="14.45" customHeight="1" x14ac:dyDescent="0.25">
      <c r="A195" s="45" t="s">
        <v>78</v>
      </c>
      <c r="B195" s="5" t="s">
        <v>5</v>
      </c>
      <c r="C195" s="45">
        <v>186790</v>
      </c>
      <c r="D195" s="45">
        <v>513</v>
      </c>
      <c r="E195" s="45">
        <v>11803</v>
      </c>
      <c r="F195" s="45">
        <v>1102</v>
      </c>
      <c r="G195" s="45">
        <v>250</v>
      </c>
      <c r="H195" s="45">
        <v>6920</v>
      </c>
      <c r="I195" s="45">
        <v>1789</v>
      </c>
      <c r="J195" s="45">
        <v>1517</v>
      </c>
      <c r="K195" s="45">
        <v>600</v>
      </c>
      <c r="L195" s="46"/>
      <c r="M195" s="45">
        <v>162296</v>
      </c>
      <c r="N195" s="45">
        <v>63844</v>
      </c>
      <c r="O195" s="45">
        <v>226140</v>
      </c>
      <c r="P195" s="45"/>
    </row>
    <row r="196" spans="1:16" ht="14.45" customHeight="1" x14ac:dyDescent="0.25">
      <c r="A196" s="45" t="s">
        <v>78</v>
      </c>
      <c r="B196" s="5" t="s">
        <v>6</v>
      </c>
      <c r="C196" s="45">
        <v>186790</v>
      </c>
      <c r="D196" s="45">
        <v>513</v>
      </c>
      <c r="E196" s="45">
        <v>12510</v>
      </c>
      <c r="F196" s="45">
        <v>950</v>
      </c>
      <c r="G196" s="45">
        <v>250</v>
      </c>
      <c r="H196" s="45">
        <v>7221</v>
      </c>
      <c r="I196" s="45">
        <v>1037</v>
      </c>
      <c r="J196" s="45">
        <v>1517</v>
      </c>
      <c r="K196" s="45">
        <v>494</v>
      </c>
      <c r="L196" s="46"/>
      <c r="M196" s="45">
        <v>162298</v>
      </c>
      <c r="N196" s="45">
        <v>67715</v>
      </c>
      <c r="O196" s="45">
        <v>230013</v>
      </c>
      <c r="P196" s="45"/>
    </row>
    <row r="197" spans="1:16" ht="14.45" customHeight="1" x14ac:dyDescent="0.25">
      <c r="A197" s="45" t="s">
        <v>78</v>
      </c>
      <c r="B197" s="6" t="s">
        <v>7</v>
      </c>
      <c r="C197" s="45">
        <v>186790</v>
      </c>
      <c r="D197" s="45">
        <v>513</v>
      </c>
      <c r="E197" s="45">
        <v>12660</v>
      </c>
      <c r="F197" s="45">
        <v>722</v>
      </c>
      <c r="G197" s="45">
        <v>250</v>
      </c>
      <c r="H197" s="45">
        <v>2762</v>
      </c>
      <c r="I197" s="45">
        <v>1001</v>
      </c>
      <c r="J197" s="45">
        <v>1371</v>
      </c>
      <c r="K197" s="45">
        <v>344</v>
      </c>
      <c r="L197" s="46"/>
      <c r="M197" s="45">
        <v>167167</v>
      </c>
      <c r="N197" s="45">
        <v>68708</v>
      </c>
      <c r="O197" s="45">
        <v>235875</v>
      </c>
      <c r="P197" s="45"/>
    </row>
    <row r="198" spans="1:16" ht="14.45" customHeight="1" x14ac:dyDescent="0.25">
      <c r="A198" s="45" t="s">
        <v>78</v>
      </c>
      <c r="B198" s="6" t="s">
        <v>8</v>
      </c>
      <c r="C198" s="45">
        <v>186790</v>
      </c>
      <c r="D198" s="45">
        <v>513</v>
      </c>
      <c r="E198" s="45">
        <v>12913</v>
      </c>
      <c r="F198" s="45">
        <v>650</v>
      </c>
      <c r="G198" s="45">
        <v>250</v>
      </c>
      <c r="H198" s="45">
        <v>2875</v>
      </c>
      <c r="I198" s="45">
        <v>892</v>
      </c>
      <c r="J198" s="45">
        <v>1139</v>
      </c>
      <c r="K198" s="45">
        <v>458</v>
      </c>
      <c r="L198" s="46"/>
      <c r="M198" s="45">
        <v>167100</v>
      </c>
      <c r="N198" s="45">
        <v>69075</v>
      </c>
      <c r="O198" s="45">
        <v>236175</v>
      </c>
      <c r="P198" s="45"/>
    </row>
    <row r="199" spans="1:16" ht="14.45" customHeight="1" x14ac:dyDescent="0.25">
      <c r="A199" s="45" t="s">
        <v>78</v>
      </c>
      <c r="B199" s="6" t="s">
        <v>16</v>
      </c>
      <c r="C199" s="45">
        <v>186790</v>
      </c>
      <c r="D199" s="45">
        <v>513</v>
      </c>
      <c r="E199" s="45">
        <v>13267</v>
      </c>
      <c r="F199" s="45">
        <v>634</v>
      </c>
      <c r="G199" s="45">
        <v>250</v>
      </c>
      <c r="H199" s="45">
        <v>2706</v>
      </c>
      <c r="I199" s="45">
        <v>878</v>
      </c>
      <c r="J199" s="45">
        <v>1146</v>
      </c>
      <c r="K199" s="45">
        <v>473</v>
      </c>
      <c r="L199" s="46"/>
      <c r="M199" s="45">
        <v>166923</v>
      </c>
      <c r="N199" s="45">
        <v>70616</v>
      </c>
      <c r="O199" s="45">
        <v>237539</v>
      </c>
      <c r="P199" s="45"/>
    </row>
    <row r="200" spans="1:16" ht="14.45" customHeight="1" x14ac:dyDescent="0.25">
      <c r="A200" s="45" t="s">
        <v>78</v>
      </c>
      <c r="B200" s="6" t="s">
        <v>17</v>
      </c>
      <c r="C200" s="45">
        <v>186790</v>
      </c>
      <c r="D200" s="45">
        <v>513</v>
      </c>
      <c r="E200" s="45">
        <v>13315</v>
      </c>
      <c r="F200" s="45">
        <v>608</v>
      </c>
      <c r="G200" s="45">
        <v>250</v>
      </c>
      <c r="H200" s="45">
        <v>2481</v>
      </c>
      <c r="I200" s="45">
        <v>856</v>
      </c>
      <c r="J200" s="45">
        <v>1046</v>
      </c>
      <c r="K200" s="45">
        <v>453</v>
      </c>
      <c r="L200" s="46"/>
      <c r="M200" s="45">
        <v>167268</v>
      </c>
      <c r="N200" s="45">
        <v>72296</v>
      </c>
      <c r="O200" s="45">
        <v>239564</v>
      </c>
      <c r="P200" s="45"/>
    </row>
    <row r="201" spans="1:16" ht="14.45" customHeight="1" x14ac:dyDescent="0.25">
      <c r="A201" s="45" t="s">
        <v>78</v>
      </c>
      <c r="B201" s="6" t="s">
        <v>9</v>
      </c>
      <c r="C201" s="45">
        <v>186790</v>
      </c>
      <c r="D201" s="45">
        <v>513</v>
      </c>
      <c r="E201" s="45">
        <v>13315</v>
      </c>
      <c r="F201" s="45">
        <v>599</v>
      </c>
      <c r="G201" s="45">
        <v>250</v>
      </c>
      <c r="H201" s="45">
        <v>2317</v>
      </c>
      <c r="I201" s="45">
        <v>812</v>
      </c>
      <c r="J201" s="45">
        <v>1046</v>
      </c>
      <c r="K201" s="45">
        <v>512</v>
      </c>
      <c r="L201" s="46"/>
      <c r="M201" s="45">
        <v>167426</v>
      </c>
      <c r="N201" s="45">
        <v>74406</v>
      </c>
      <c r="O201" s="45">
        <v>241831</v>
      </c>
      <c r="P201" s="45"/>
    </row>
    <row r="202" spans="1:16" ht="14.45" customHeight="1" x14ac:dyDescent="0.25">
      <c r="A202" s="45" t="s">
        <v>78</v>
      </c>
      <c r="B202" s="6" t="s">
        <v>10</v>
      </c>
      <c r="C202" s="45">
        <v>186790</v>
      </c>
      <c r="D202" s="45">
        <v>513</v>
      </c>
      <c r="E202" s="45">
        <v>12199</v>
      </c>
      <c r="F202" s="45">
        <v>731</v>
      </c>
      <c r="G202" s="45">
        <v>250</v>
      </c>
      <c r="H202" s="45">
        <v>7993</v>
      </c>
      <c r="I202" s="45">
        <v>826</v>
      </c>
      <c r="J202" s="45">
        <v>825</v>
      </c>
      <c r="K202" s="45">
        <v>561</v>
      </c>
      <c r="L202" s="46"/>
      <c r="M202" s="45">
        <v>162892</v>
      </c>
      <c r="N202" s="45">
        <v>77073</v>
      </c>
      <c r="O202" s="45">
        <v>239965</v>
      </c>
      <c r="P202" s="45"/>
    </row>
    <row r="203" spans="1:16" ht="14.45" customHeight="1" x14ac:dyDescent="0.25">
      <c r="A203" s="45" t="s">
        <v>78</v>
      </c>
      <c r="B203" s="6" t="s">
        <v>11</v>
      </c>
      <c r="C203" s="45">
        <v>186790</v>
      </c>
      <c r="D203" s="45">
        <v>513</v>
      </c>
      <c r="E203" s="45">
        <v>12450</v>
      </c>
      <c r="F203" s="45">
        <v>753</v>
      </c>
      <c r="G203" s="45">
        <v>250</v>
      </c>
      <c r="H203" s="45">
        <v>6350</v>
      </c>
      <c r="I203" s="45">
        <v>800</v>
      </c>
      <c r="J203" s="45">
        <v>760</v>
      </c>
      <c r="K203" s="45">
        <v>530</v>
      </c>
      <c r="L203" s="46"/>
      <c r="M203" s="45">
        <v>164384</v>
      </c>
      <c r="N203" s="45">
        <v>80329</v>
      </c>
      <c r="O203" s="45">
        <v>244713</v>
      </c>
      <c r="P203" s="45"/>
    </row>
    <row r="204" spans="1:16" ht="14.45" customHeight="1" x14ac:dyDescent="0.25">
      <c r="A204" s="45" t="s">
        <v>78</v>
      </c>
      <c r="B204" s="6" t="s">
        <v>12</v>
      </c>
      <c r="C204" s="45">
        <v>182270</v>
      </c>
      <c r="D204" s="45">
        <v>518</v>
      </c>
      <c r="E204" s="45">
        <v>26965</v>
      </c>
      <c r="F204" s="45">
        <v>638</v>
      </c>
      <c r="G204" s="45">
        <v>76</v>
      </c>
      <c r="H204" s="45">
        <v>457</v>
      </c>
      <c r="I204" s="45">
        <v>2311</v>
      </c>
      <c r="J204" s="45">
        <v>735</v>
      </c>
      <c r="K204" s="45">
        <v>1475</v>
      </c>
      <c r="L204" s="46"/>
      <c r="M204" s="45">
        <v>149095</v>
      </c>
      <c r="N204" s="45">
        <v>87671</v>
      </c>
      <c r="O204" s="45">
        <v>236766</v>
      </c>
      <c r="P204" s="45"/>
    </row>
    <row r="205" spans="1:16" ht="14.45" customHeight="1" x14ac:dyDescent="0.25">
      <c r="A205" s="45" t="s">
        <v>78</v>
      </c>
      <c r="B205" s="6" t="s">
        <v>13</v>
      </c>
      <c r="C205" s="45">
        <v>182270</v>
      </c>
      <c r="D205" s="45">
        <v>518</v>
      </c>
      <c r="E205" s="45">
        <v>27855</v>
      </c>
      <c r="F205" s="45">
        <v>847</v>
      </c>
      <c r="G205" s="45">
        <v>38</v>
      </c>
      <c r="H205" s="45">
        <v>287</v>
      </c>
      <c r="I205" s="45">
        <v>2068</v>
      </c>
      <c r="J205" s="45">
        <v>634</v>
      </c>
      <c r="K205" s="45">
        <v>2013</v>
      </c>
      <c r="L205" s="46"/>
      <c r="M205" s="45">
        <v>148010</v>
      </c>
      <c r="N205" s="45">
        <v>78383</v>
      </c>
      <c r="O205" s="45">
        <v>226393</v>
      </c>
      <c r="P205" s="45"/>
    </row>
    <row r="206" spans="1:16" ht="14.45" customHeight="1" x14ac:dyDescent="0.25">
      <c r="A206" s="45" t="s">
        <v>78</v>
      </c>
      <c r="B206" s="6" t="s">
        <v>18</v>
      </c>
      <c r="C206" s="45">
        <v>182270</v>
      </c>
      <c r="D206" s="45">
        <v>518</v>
      </c>
      <c r="E206" s="45">
        <v>30230</v>
      </c>
      <c r="F206" s="45">
        <v>650</v>
      </c>
      <c r="G206" s="45">
        <v>21</v>
      </c>
      <c r="H206" s="45">
        <v>231</v>
      </c>
      <c r="I206" s="45">
        <v>2792</v>
      </c>
      <c r="J206" s="45">
        <v>863</v>
      </c>
      <c r="K206" s="45">
        <v>5435</v>
      </c>
      <c r="L206" s="46"/>
      <c r="M206" s="45">
        <v>141530</v>
      </c>
      <c r="N206" s="45">
        <v>79629</v>
      </c>
      <c r="O206" s="45">
        <v>221159</v>
      </c>
      <c r="P206" s="45"/>
    </row>
    <row r="207" spans="1:16" ht="14.45" customHeight="1" x14ac:dyDescent="0.25">
      <c r="A207" s="45" t="s">
        <v>78</v>
      </c>
      <c r="B207" s="7" t="s">
        <v>19</v>
      </c>
      <c r="C207" s="45">
        <v>182270</v>
      </c>
      <c r="D207" s="45">
        <v>518</v>
      </c>
      <c r="E207" s="45">
        <v>30869</v>
      </c>
      <c r="F207" s="45">
        <v>667</v>
      </c>
      <c r="G207" s="45">
        <v>20</v>
      </c>
      <c r="H207" s="45">
        <v>221</v>
      </c>
      <c r="I207" s="45">
        <v>2434</v>
      </c>
      <c r="J207" s="45">
        <v>1076</v>
      </c>
      <c r="K207" s="45">
        <v>3817</v>
      </c>
      <c r="L207" s="46"/>
      <c r="M207" s="45">
        <v>142648</v>
      </c>
      <c r="N207" s="45">
        <v>66391</v>
      </c>
      <c r="O207" s="45">
        <v>209039</v>
      </c>
      <c r="P207" s="45"/>
    </row>
    <row r="208" spans="1:16" ht="14.45" customHeight="1" x14ac:dyDescent="0.25">
      <c r="A208" s="45" t="s">
        <v>78</v>
      </c>
      <c r="B208" s="45" t="s">
        <v>40</v>
      </c>
      <c r="C208" s="45">
        <v>182270</v>
      </c>
      <c r="D208" s="45">
        <v>518</v>
      </c>
      <c r="E208" s="45">
        <v>29866</v>
      </c>
      <c r="F208" s="45">
        <v>686</v>
      </c>
      <c r="G208" s="45">
        <v>18</v>
      </c>
      <c r="H208" s="45">
        <v>215</v>
      </c>
      <c r="I208" s="45">
        <v>2213</v>
      </c>
      <c r="J208" s="45">
        <v>1047</v>
      </c>
      <c r="K208" s="45">
        <v>2955</v>
      </c>
      <c r="L208" s="46"/>
      <c r="M208" s="45">
        <v>144752</v>
      </c>
      <c r="N208" s="45">
        <v>69190</v>
      </c>
      <c r="O208" s="45">
        <v>213942</v>
      </c>
      <c r="P208" s="45"/>
    </row>
    <row r="209" spans="1:16" ht="14.45" customHeight="1" x14ac:dyDescent="0.25">
      <c r="A209" s="45" t="s">
        <v>78</v>
      </c>
      <c r="B209" s="45" t="s">
        <v>42</v>
      </c>
      <c r="C209" s="46">
        <v>182270</v>
      </c>
      <c r="D209" s="46">
        <v>518</v>
      </c>
      <c r="E209" s="46">
        <v>30838</v>
      </c>
      <c r="F209" s="46">
        <v>576</v>
      </c>
      <c r="G209" s="46">
        <v>15</v>
      </c>
      <c r="H209" s="46">
        <v>192</v>
      </c>
      <c r="I209" s="46">
        <v>2000</v>
      </c>
      <c r="J209" s="46">
        <v>1092</v>
      </c>
      <c r="K209" s="46">
        <v>2067</v>
      </c>
      <c r="L209" s="46"/>
      <c r="M209" s="46">
        <v>144972</v>
      </c>
      <c r="N209" s="46">
        <v>73352</v>
      </c>
      <c r="O209" s="46">
        <v>218324</v>
      </c>
      <c r="P209" s="45"/>
    </row>
    <row r="210" spans="1:16" ht="14.45" customHeight="1" x14ac:dyDescent="0.25">
      <c r="A210" s="45" t="s">
        <v>78</v>
      </c>
      <c r="B210" s="45" t="s">
        <v>43</v>
      </c>
      <c r="C210" s="46">
        <v>182270</v>
      </c>
      <c r="D210" s="46">
        <v>518</v>
      </c>
      <c r="E210" s="46">
        <v>30761</v>
      </c>
      <c r="F210" s="46">
        <v>576</v>
      </c>
      <c r="G210" s="46">
        <v>15</v>
      </c>
      <c r="H210" s="46">
        <v>168</v>
      </c>
      <c r="I210" s="46">
        <v>1925</v>
      </c>
      <c r="J210" s="46">
        <v>1130</v>
      </c>
      <c r="K210" s="46">
        <v>2131</v>
      </c>
      <c r="L210" s="46"/>
      <c r="M210" s="46">
        <v>145046</v>
      </c>
      <c r="N210" s="46">
        <v>77059</v>
      </c>
      <c r="O210" s="46">
        <v>222105</v>
      </c>
      <c r="P210" s="45"/>
    </row>
    <row r="211" spans="1:16" ht="14.45" customHeight="1" x14ac:dyDescent="0.25">
      <c r="A211" s="45" t="s">
        <v>78</v>
      </c>
      <c r="B211" s="45" t="s">
        <v>44</v>
      </c>
      <c r="C211" s="46">
        <v>182270</v>
      </c>
      <c r="D211" s="46">
        <v>518</v>
      </c>
      <c r="E211" s="46">
        <v>30800</v>
      </c>
      <c r="F211" s="46">
        <v>576</v>
      </c>
      <c r="G211" s="46">
        <v>15</v>
      </c>
      <c r="H211" s="46">
        <v>153</v>
      </c>
      <c r="I211" s="46">
        <v>2070</v>
      </c>
      <c r="J211" s="46">
        <v>1192</v>
      </c>
      <c r="K211" s="46">
        <v>2337</v>
      </c>
      <c r="L211" s="46"/>
      <c r="M211" s="46">
        <v>144609</v>
      </c>
      <c r="N211" s="46">
        <v>67636</v>
      </c>
      <c r="O211" s="46">
        <v>212245</v>
      </c>
      <c r="P211" s="45"/>
    </row>
    <row r="212" spans="1:16" ht="14.45" customHeight="1" x14ac:dyDescent="0.25">
      <c r="A212" s="45" t="s">
        <v>78</v>
      </c>
      <c r="B212" s="45" t="s">
        <v>45</v>
      </c>
      <c r="C212" s="46">
        <v>136058</v>
      </c>
      <c r="D212" s="46"/>
      <c r="E212" s="46">
        <v>26148</v>
      </c>
      <c r="F212" s="46">
        <v>576</v>
      </c>
      <c r="G212" s="46">
        <v>14</v>
      </c>
      <c r="H212" s="46">
        <v>150</v>
      </c>
      <c r="I212" s="46">
        <v>1900</v>
      </c>
      <c r="J212" s="46">
        <v>1038</v>
      </c>
      <c r="K212" s="46">
        <v>1958</v>
      </c>
      <c r="L212" s="46"/>
      <c r="M212" s="46">
        <v>104274</v>
      </c>
      <c r="N212" s="46">
        <v>64053</v>
      </c>
      <c r="O212" s="46">
        <v>168327</v>
      </c>
      <c r="P212" s="45"/>
    </row>
    <row r="213" spans="1:16" ht="14.45" customHeight="1" x14ac:dyDescent="0.25">
      <c r="A213" s="45" t="s">
        <v>78</v>
      </c>
      <c r="B213" s="45" t="s">
        <v>39</v>
      </c>
      <c r="C213" s="46">
        <v>136058</v>
      </c>
      <c r="D213" s="46"/>
      <c r="E213" s="46">
        <v>27451</v>
      </c>
      <c r="F213" s="46">
        <v>576</v>
      </c>
      <c r="G213" s="46">
        <v>10</v>
      </c>
      <c r="H213" s="46">
        <v>134</v>
      </c>
      <c r="I213" s="46">
        <v>1849</v>
      </c>
      <c r="J213" s="46">
        <v>1088</v>
      </c>
      <c r="K213" s="46">
        <v>2122</v>
      </c>
      <c r="L213" s="46"/>
      <c r="M213" s="46">
        <v>102828</v>
      </c>
      <c r="N213" s="46">
        <v>69137</v>
      </c>
      <c r="O213" s="46">
        <v>171965</v>
      </c>
      <c r="P213" s="45"/>
    </row>
    <row r="214" spans="1:16" ht="14.45" customHeight="1" x14ac:dyDescent="0.25">
      <c r="A214" s="45" t="s">
        <v>78</v>
      </c>
      <c r="B214" s="45" t="s">
        <v>84</v>
      </c>
      <c r="C214" s="46">
        <v>136058</v>
      </c>
      <c r="D214" s="46"/>
      <c r="E214" s="46">
        <v>26540</v>
      </c>
      <c r="F214" s="46">
        <v>467</v>
      </c>
      <c r="G214" s="46">
        <v>10</v>
      </c>
      <c r="H214" s="46">
        <v>134</v>
      </c>
      <c r="I214" s="46">
        <v>2091</v>
      </c>
      <c r="J214" s="46">
        <v>1287</v>
      </c>
      <c r="K214" s="46">
        <v>2510</v>
      </c>
      <c r="L214" s="46"/>
      <c r="M214" s="46">
        <v>103019</v>
      </c>
      <c r="N214" s="46">
        <v>53015</v>
      </c>
      <c r="O214" s="46">
        <v>156034</v>
      </c>
      <c r="P214" s="45"/>
    </row>
    <row r="215" spans="1:16" ht="14.45" customHeight="1" x14ac:dyDescent="0.25">
      <c r="A215" s="45" t="s">
        <v>78</v>
      </c>
      <c r="B215" s="45" t="s">
        <v>46</v>
      </c>
      <c r="C215" s="46">
        <v>136058</v>
      </c>
      <c r="D215" s="46"/>
      <c r="E215" s="46">
        <v>28229</v>
      </c>
      <c r="F215" s="46">
        <v>366</v>
      </c>
      <c r="G215" s="46">
        <v>7</v>
      </c>
      <c r="H215" s="46">
        <v>126</v>
      </c>
      <c r="I215" s="46">
        <v>2018</v>
      </c>
      <c r="J215" s="46">
        <v>1067</v>
      </c>
      <c r="K215" s="46">
        <v>2413</v>
      </c>
      <c r="L215" s="46"/>
      <c r="M215" s="46">
        <v>101832</v>
      </c>
      <c r="N215" s="46">
        <v>63770</v>
      </c>
      <c r="O215" s="46">
        <v>165602</v>
      </c>
      <c r="P215" s="45"/>
    </row>
    <row r="216" spans="1:16" ht="14.45" customHeight="1" x14ac:dyDescent="0.25">
      <c r="A216" s="45" t="s">
        <v>78</v>
      </c>
      <c r="B216" s="45" t="s">
        <v>47</v>
      </c>
      <c r="C216" s="46">
        <v>136058</v>
      </c>
      <c r="D216" s="46"/>
      <c r="E216" s="46">
        <v>24861</v>
      </c>
      <c r="F216" s="46">
        <v>341</v>
      </c>
      <c r="G216" s="46">
        <v>6</v>
      </c>
      <c r="H216" s="46">
        <v>95</v>
      </c>
      <c r="I216" s="46">
        <v>2311</v>
      </c>
      <c r="J216" s="46">
        <v>1150</v>
      </c>
      <c r="K216" s="46">
        <v>2318</v>
      </c>
      <c r="L216" s="46"/>
      <c r="M216" s="46">
        <v>104976</v>
      </c>
      <c r="N216" s="46">
        <v>56689</v>
      </c>
      <c r="O216" s="46">
        <v>161665</v>
      </c>
      <c r="P216" s="45"/>
    </row>
    <row r="217" spans="1:16" ht="14.45" customHeight="1" x14ac:dyDescent="0.25">
      <c r="A217" s="45" t="s">
        <v>78</v>
      </c>
      <c r="B217" s="45" t="s">
        <v>48</v>
      </c>
      <c r="C217" s="46">
        <v>136058</v>
      </c>
      <c r="D217" s="46"/>
      <c r="E217" s="46">
        <v>24613</v>
      </c>
      <c r="F217" s="46">
        <v>296</v>
      </c>
      <c r="G217" s="46">
        <v>6</v>
      </c>
      <c r="H217" s="46">
        <v>101</v>
      </c>
      <c r="I217" s="46">
        <v>2258</v>
      </c>
      <c r="J217" s="46">
        <v>1138</v>
      </c>
      <c r="K217" s="46">
        <v>2403</v>
      </c>
      <c r="L217" s="46"/>
      <c r="M217" s="46">
        <v>105243</v>
      </c>
      <c r="N217" s="46">
        <v>62647</v>
      </c>
      <c r="O217" s="46">
        <v>167890</v>
      </c>
      <c r="P217" s="45"/>
    </row>
    <row r="218" spans="1:16" ht="14.45" customHeight="1" x14ac:dyDescent="0.25">
      <c r="A218" s="45" t="s">
        <v>78</v>
      </c>
      <c r="B218" s="45" t="s">
        <v>49</v>
      </c>
      <c r="C218" s="46">
        <v>136058</v>
      </c>
      <c r="D218" s="46"/>
      <c r="E218" s="46">
        <v>23962</v>
      </c>
      <c r="F218" s="46">
        <v>286</v>
      </c>
      <c r="G218" s="46">
        <v>5</v>
      </c>
      <c r="H218" s="46">
        <v>96</v>
      </c>
      <c r="I218" s="46">
        <v>2014</v>
      </c>
      <c r="J218" s="46">
        <v>1237</v>
      </c>
      <c r="K218" s="46">
        <v>2526</v>
      </c>
      <c r="L218" s="46"/>
      <c r="M218" s="46">
        <v>105932</v>
      </c>
      <c r="N218" s="46">
        <v>65701</v>
      </c>
      <c r="O218" s="46">
        <v>171633</v>
      </c>
      <c r="P218" s="45"/>
    </row>
    <row r="219" spans="1:16" ht="14.45" customHeight="1" x14ac:dyDescent="0.25">
      <c r="A219" s="45" t="s">
        <v>78</v>
      </c>
      <c r="B219" s="45" t="s">
        <v>67</v>
      </c>
      <c r="C219" s="46">
        <v>136058</v>
      </c>
      <c r="D219" s="46"/>
      <c r="E219" s="46">
        <v>23546</v>
      </c>
      <c r="F219" s="46">
        <v>271</v>
      </c>
      <c r="G219" s="46">
        <v>5</v>
      </c>
      <c r="H219" s="46">
        <v>191</v>
      </c>
      <c r="I219" s="46">
        <v>2049</v>
      </c>
      <c r="J219" s="46">
        <v>1612</v>
      </c>
      <c r="K219" s="46">
        <v>2706</v>
      </c>
      <c r="L219" s="46"/>
      <c r="M219" s="46">
        <v>105678</v>
      </c>
      <c r="N219" s="46">
        <v>68090</v>
      </c>
      <c r="O219" s="46">
        <v>173768</v>
      </c>
      <c r="P219" s="45"/>
    </row>
    <row r="220" spans="1:16" ht="14.45" customHeight="1" x14ac:dyDescent="0.25">
      <c r="A220" s="45" t="s">
        <v>78</v>
      </c>
      <c r="B220" s="45" t="s">
        <v>50</v>
      </c>
      <c r="C220" s="46">
        <v>136058</v>
      </c>
      <c r="D220" s="46"/>
      <c r="E220" s="46">
        <v>23777</v>
      </c>
      <c r="F220" s="46">
        <v>288</v>
      </c>
      <c r="G220" s="46">
        <v>5</v>
      </c>
      <c r="H220" s="46">
        <v>199</v>
      </c>
      <c r="I220" s="46">
        <v>2127</v>
      </c>
      <c r="J220" s="46">
        <v>1438</v>
      </c>
      <c r="K220" s="46">
        <v>2982</v>
      </c>
      <c r="L220" s="46"/>
      <c r="M220" s="46">
        <v>105242</v>
      </c>
      <c r="N220" s="46">
        <v>60751</v>
      </c>
      <c r="O220" s="46">
        <v>165993</v>
      </c>
      <c r="P220" s="45"/>
    </row>
    <row r="221" spans="1:16" ht="14.45" customHeight="1" x14ac:dyDescent="0.25">
      <c r="A221" s="45" t="s">
        <v>78</v>
      </c>
      <c r="B221" s="45" t="s">
        <v>51</v>
      </c>
      <c r="C221" s="46">
        <v>136058</v>
      </c>
      <c r="D221" s="46"/>
      <c r="E221" s="46">
        <v>23890</v>
      </c>
      <c r="F221" s="46">
        <v>207</v>
      </c>
      <c r="G221" s="46">
        <v>5</v>
      </c>
      <c r="H221" s="46">
        <v>188</v>
      </c>
      <c r="I221" s="46">
        <v>2224</v>
      </c>
      <c r="J221" s="46">
        <v>1519</v>
      </c>
      <c r="K221" s="46">
        <v>2998</v>
      </c>
      <c r="L221" s="46"/>
      <c r="M221" s="46">
        <v>105027</v>
      </c>
      <c r="N221" s="46">
        <v>57553</v>
      </c>
      <c r="O221" s="46">
        <v>162580</v>
      </c>
      <c r="P221" s="45"/>
    </row>
    <row r="222" spans="1:16" ht="14.45" customHeight="1" x14ac:dyDescent="0.25">
      <c r="A222" s="45" t="s">
        <v>78</v>
      </c>
      <c r="B222" s="45" t="s">
        <v>52</v>
      </c>
      <c r="C222" s="46">
        <v>136058</v>
      </c>
      <c r="D222" s="46"/>
      <c r="E222" s="46">
        <v>24004</v>
      </c>
      <c r="F222" s="46">
        <v>197</v>
      </c>
      <c r="G222" s="46">
        <v>4</v>
      </c>
      <c r="H222" s="46">
        <v>188</v>
      </c>
      <c r="I222" s="46">
        <v>2818</v>
      </c>
      <c r="J222" s="46">
        <v>1610</v>
      </c>
      <c r="K222" s="46">
        <v>3603</v>
      </c>
      <c r="L222" s="46"/>
      <c r="M222" s="46">
        <v>103634</v>
      </c>
      <c r="N222" s="46">
        <v>51307</v>
      </c>
      <c r="O222" s="46">
        <v>154941</v>
      </c>
      <c r="P222" s="45"/>
    </row>
    <row r="223" spans="1:16" ht="14.45" customHeight="1" x14ac:dyDescent="0.25">
      <c r="A223" s="45" t="s">
        <v>78</v>
      </c>
      <c r="B223" s="45" t="s">
        <v>53</v>
      </c>
      <c r="C223" s="46">
        <v>136058</v>
      </c>
      <c r="D223" s="46"/>
      <c r="E223" s="46">
        <v>23947</v>
      </c>
      <c r="F223" s="46">
        <v>236</v>
      </c>
      <c r="G223" s="46">
        <v>4</v>
      </c>
      <c r="H223" s="46">
        <v>153</v>
      </c>
      <c r="I223" s="46">
        <v>2936</v>
      </c>
      <c r="J223" s="46">
        <v>1564</v>
      </c>
      <c r="K223" s="46">
        <v>4267</v>
      </c>
      <c r="L223" s="46"/>
      <c r="M223" s="46">
        <v>102951</v>
      </c>
      <c r="N223" s="46">
        <v>62513</v>
      </c>
      <c r="O223" s="46">
        <v>165464</v>
      </c>
      <c r="P223" s="45"/>
    </row>
    <row r="224" spans="1:16" ht="14.45" customHeight="1" x14ac:dyDescent="0.25">
      <c r="A224" s="45" t="s">
        <v>78</v>
      </c>
      <c r="B224" s="45" t="s">
        <v>54</v>
      </c>
      <c r="C224" s="46">
        <v>136058</v>
      </c>
      <c r="D224" s="46"/>
      <c r="E224" s="46">
        <v>22878</v>
      </c>
      <c r="F224" s="46">
        <v>171</v>
      </c>
      <c r="G224" s="46">
        <v>6</v>
      </c>
      <c r="H224" s="46">
        <v>140</v>
      </c>
      <c r="I224" s="46">
        <v>3004</v>
      </c>
      <c r="J224" s="46">
        <v>1760</v>
      </c>
      <c r="K224" s="46">
        <v>4538</v>
      </c>
      <c r="L224" s="46"/>
      <c r="M224" s="46">
        <v>103561</v>
      </c>
      <c r="N224" s="46">
        <v>52718</v>
      </c>
      <c r="O224" s="46">
        <v>156279</v>
      </c>
      <c r="P224" s="45"/>
    </row>
    <row r="225" spans="1:16" ht="14.45" customHeight="1" x14ac:dyDescent="0.25">
      <c r="A225" s="45" t="s">
        <v>78</v>
      </c>
      <c r="B225" s="45" t="s">
        <v>55</v>
      </c>
      <c r="C225" s="46">
        <v>136058</v>
      </c>
      <c r="D225" s="46"/>
      <c r="E225" s="46">
        <v>22412</v>
      </c>
      <c r="F225" s="46">
        <v>149</v>
      </c>
      <c r="G225" s="46">
        <v>3</v>
      </c>
      <c r="H225" s="46">
        <v>176</v>
      </c>
      <c r="I225" s="46">
        <v>3317</v>
      </c>
      <c r="J225" s="46">
        <v>1779</v>
      </c>
      <c r="K225" s="46">
        <v>4426</v>
      </c>
      <c r="L225" s="46"/>
      <c r="M225" s="46">
        <v>103796</v>
      </c>
      <c r="N225" s="46">
        <v>45262</v>
      </c>
      <c r="O225" s="46">
        <v>149058</v>
      </c>
      <c r="P225" s="45"/>
    </row>
    <row r="226" spans="1:16" ht="14.45" customHeight="1" x14ac:dyDescent="0.25">
      <c r="A226" s="45" t="s">
        <v>78</v>
      </c>
      <c r="B226" s="45" t="s">
        <v>56</v>
      </c>
      <c r="C226" s="46">
        <v>136058</v>
      </c>
      <c r="D226" s="46"/>
      <c r="E226" s="46">
        <v>22777</v>
      </c>
      <c r="F226" s="46">
        <v>180</v>
      </c>
      <c r="G226" s="46">
        <v>4</v>
      </c>
      <c r="H226" s="46">
        <v>203</v>
      </c>
      <c r="I226" s="46">
        <v>3009</v>
      </c>
      <c r="J226" s="46">
        <v>1770</v>
      </c>
      <c r="K226" s="46">
        <v>4903</v>
      </c>
      <c r="L226" s="46"/>
      <c r="M226" s="46">
        <v>103212</v>
      </c>
      <c r="N226" s="46">
        <v>42361</v>
      </c>
      <c r="O226" s="46">
        <v>145573</v>
      </c>
      <c r="P226" s="45"/>
    </row>
    <row r="227" spans="1:16" ht="14.45" customHeight="1" x14ac:dyDescent="0.25">
      <c r="A227" s="45" t="s">
        <v>78</v>
      </c>
      <c r="B227" s="45" t="s">
        <v>57</v>
      </c>
      <c r="C227" s="46">
        <v>136058</v>
      </c>
      <c r="D227" s="46"/>
      <c r="E227" s="46">
        <v>22606</v>
      </c>
      <c r="F227" s="46">
        <v>179</v>
      </c>
      <c r="G227" s="46">
        <v>1</v>
      </c>
      <c r="H227" s="46">
        <v>169</v>
      </c>
      <c r="I227" s="46">
        <v>3477</v>
      </c>
      <c r="J227" s="46">
        <v>2426</v>
      </c>
      <c r="K227" s="46">
        <v>5074</v>
      </c>
      <c r="L227" s="46"/>
      <c r="M227" s="46">
        <v>102126</v>
      </c>
      <c r="N227" s="46">
        <v>33296</v>
      </c>
      <c r="O227" s="46">
        <v>135422</v>
      </c>
      <c r="P227" s="45"/>
    </row>
    <row r="228" spans="1:16" ht="14.45" customHeight="1" x14ac:dyDescent="0.25">
      <c r="A228" s="45" t="s">
        <v>78</v>
      </c>
      <c r="B228" s="45" t="s">
        <v>58</v>
      </c>
      <c r="C228" s="46">
        <v>136058</v>
      </c>
      <c r="D228" s="46"/>
      <c r="E228" s="46">
        <v>22894</v>
      </c>
      <c r="F228" s="46">
        <v>192</v>
      </c>
      <c r="G228" s="46"/>
      <c r="H228" s="46">
        <v>175</v>
      </c>
      <c r="I228" s="46">
        <v>2513</v>
      </c>
      <c r="J228" s="46">
        <v>3796</v>
      </c>
      <c r="K228" s="46">
        <v>5835</v>
      </c>
      <c r="L228" s="46"/>
      <c r="M228" s="46">
        <v>100653</v>
      </c>
      <c r="N228" s="46">
        <v>38295</v>
      </c>
      <c r="O228" s="46">
        <v>138948</v>
      </c>
      <c r="P228" s="45"/>
    </row>
    <row r="229" spans="1:16" ht="14.45" customHeight="1" x14ac:dyDescent="0.25">
      <c r="A229" s="45" t="s">
        <v>78</v>
      </c>
      <c r="B229" s="45" t="s">
        <v>59</v>
      </c>
      <c r="C229" s="46">
        <v>136058</v>
      </c>
      <c r="D229" s="46"/>
      <c r="E229" s="46">
        <v>23850</v>
      </c>
      <c r="F229" s="46">
        <v>100</v>
      </c>
      <c r="G229" s="46"/>
      <c r="H229" s="46">
        <v>186</v>
      </c>
      <c r="I229" s="46">
        <v>3356</v>
      </c>
      <c r="J229" s="46">
        <v>3059</v>
      </c>
      <c r="K229" s="46">
        <v>11179</v>
      </c>
      <c r="L229" s="46"/>
      <c r="M229" s="46">
        <v>94328</v>
      </c>
      <c r="N229" s="46">
        <v>44267</v>
      </c>
      <c r="O229" s="46">
        <v>138595</v>
      </c>
      <c r="P229" s="45"/>
    </row>
    <row r="230" spans="1:16" ht="14.45" customHeight="1" x14ac:dyDescent="0.25">
      <c r="A230" s="45" t="s">
        <v>78</v>
      </c>
      <c r="B230" s="45" t="s">
        <v>60</v>
      </c>
      <c r="C230" s="46">
        <v>136058</v>
      </c>
      <c r="D230" s="46"/>
      <c r="E230" s="46">
        <v>24090</v>
      </c>
      <c r="F230" s="46">
        <v>95</v>
      </c>
      <c r="G230" s="46"/>
      <c r="H230" s="46">
        <v>212</v>
      </c>
      <c r="I230" s="46">
        <v>4755</v>
      </c>
      <c r="J230" s="46">
        <v>3360</v>
      </c>
      <c r="K230" s="46">
        <v>9677</v>
      </c>
      <c r="L230" s="46"/>
      <c r="M230" s="46">
        <v>93869</v>
      </c>
      <c r="N230" s="46">
        <v>36258</v>
      </c>
      <c r="O230" s="46">
        <v>130127</v>
      </c>
      <c r="P230" s="45"/>
    </row>
    <row r="231" spans="1:16" ht="14.45" customHeight="1" x14ac:dyDescent="0.25">
      <c r="A231" s="45" t="s">
        <v>78</v>
      </c>
      <c r="B231" s="45" t="s">
        <v>61</v>
      </c>
      <c r="C231" s="46">
        <v>136058</v>
      </c>
      <c r="D231" s="46"/>
      <c r="E231" s="46">
        <v>24114</v>
      </c>
      <c r="F231" s="46">
        <v>91</v>
      </c>
      <c r="G231" s="46"/>
      <c r="H231" s="46">
        <v>168</v>
      </c>
      <c r="I231" s="46">
        <v>7420</v>
      </c>
      <c r="J231" s="46">
        <v>4150</v>
      </c>
      <c r="K231" s="46">
        <v>5474</v>
      </c>
      <c r="L231" s="46"/>
      <c r="M231" s="46">
        <v>94641</v>
      </c>
      <c r="N231" s="46">
        <v>28782</v>
      </c>
      <c r="O231" s="46">
        <v>123423</v>
      </c>
      <c r="P231" s="45"/>
    </row>
    <row r="232" spans="1:16" ht="14.45" customHeight="1" x14ac:dyDescent="0.25">
      <c r="A232" s="45" t="s">
        <v>78</v>
      </c>
      <c r="B232" s="45" t="s">
        <v>62</v>
      </c>
      <c r="C232" s="46">
        <v>136058</v>
      </c>
      <c r="D232" s="46"/>
      <c r="E232" s="46">
        <v>24260</v>
      </c>
      <c r="F232" s="46">
        <v>79</v>
      </c>
      <c r="G232" s="46">
        <v>3</v>
      </c>
      <c r="H232" s="46">
        <v>196</v>
      </c>
      <c r="I232" s="46">
        <v>8324</v>
      </c>
      <c r="J232" s="46">
        <v>4681</v>
      </c>
      <c r="K232" s="46">
        <v>4682</v>
      </c>
      <c r="L232" s="46">
        <v>12</v>
      </c>
      <c r="M232" s="46">
        <v>93821</v>
      </c>
      <c r="N232" s="46">
        <v>32681</v>
      </c>
      <c r="O232" s="46">
        <v>126502</v>
      </c>
      <c r="P232" s="45"/>
    </row>
    <row r="233" spans="1:16" ht="14.45" customHeight="1" x14ac:dyDescent="0.25">
      <c r="A233" s="45" t="s">
        <v>78</v>
      </c>
      <c r="B233" s="45" t="s">
        <v>63</v>
      </c>
      <c r="C233" s="46">
        <v>136058</v>
      </c>
      <c r="D233" s="46"/>
      <c r="E233" s="46">
        <v>25344</v>
      </c>
      <c r="F233" s="46">
        <v>74</v>
      </c>
      <c r="G233" s="46">
        <v>2</v>
      </c>
      <c r="H233" s="46">
        <v>175</v>
      </c>
      <c r="I233" s="46">
        <v>7825</v>
      </c>
      <c r="J233" s="46">
        <v>4471</v>
      </c>
      <c r="K233" s="46">
        <v>4184</v>
      </c>
      <c r="L233" s="46">
        <v>0</v>
      </c>
      <c r="M233" s="46">
        <v>93983</v>
      </c>
      <c r="N233" s="46">
        <v>32889</v>
      </c>
      <c r="O233" s="46">
        <v>126872</v>
      </c>
      <c r="P233" s="45"/>
    </row>
    <row r="234" spans="1:16" ht="14.45" customHeight="1" x14ac:dyDescent="0.25">
      <c r="A234" s="45" t="s">
        <v>78</v>
      </c>
      <c r="B234" s="45" t="s">
        <v>64</v>
      </c>
      <c r="C234" s="46">
        <v>141011</v>
      </c>
      <c r="D234" s="46"/>
      <c r="E234" s="46">
        <v>24153</v>
      </c>
      <c r="F234" s="46">
        <v>65</v>
      </c>
      <c r="G234" s="46">
        <v>1</v>
      </c>
      <c r="H234" s="46">
        <v>169</v>
      </c>
      <c r="I234" s="46">
        <v>6529</v>
      </c>
      <c r="J234" s="46">
        <v>4883</v>
      </c>
      <c r="K234" s="46">
        <v>4204</v>
      </c>
      <c r="L234" s="46">
        <v>13801</v>
      </c>
      <c r="M234" s="46">
        <v>87206</v>
      </c>
      <c r="N234" s="46">
        <v>34205</v>
      </c>
      <c r="O234" s="46">
        <v>121411</v>
      </c>
      <c r="P234" s="45"/>
    </row>
    <row r="235" spans="1:16" ht="14.45" customHeight="1" x14ac:dyDescent="0.25">
      <c r="A235" s="45" t="s">
        <v>78</v>
      </c>
      <c r="B235" s="45" t="s">
        <v>65</v>
      </c>
      <c r="C235" s="46">
        <v>141011</v>
      </c>
      <c r="D235" s="46"/>
      <c r="E235" s="46">
        <v>20733</v>
      </c>
      <c r="F235" s="46">
        <v>578</v>
      </c>
      <c r="G235" s="46"/>
      <c r="H235" s="46">
        <v>188</v>
      </c>
      <c r="I235" s="46">
        <v>12624</v>
      </c>
      <c r="J235" s="46">
        <v>5434</v>
      </c>
      <c r="K235" s="46">
        <v>5430</v>
      </c>
      <c r="L235" s="46">
        <v>12478</v>
      </c>
      <c r="M235" s="46">
        <v>83546</v>
      </c>
      <c r="N235" s="46">
        <v>30217</v>
      </c>
      <c r="O235" s="46">
        <v>113763</v>
      </c>
      <c r="P235" s="45"/>
    </row>
    <row r="236" spans="1:16" ht="14.45" customHeight="1" x14ac:dyDescent="0.25">
      <c r="A236" s="45" t="s">
        <v>78</v>
      </c>
      <c r="B236" s="45" t="s">
        <v>66</v>
      </c>
      <c r="C236" s="46">
        <v>141011</v>
      </c>
      <c r="D236" s="46"/>
      <c r="E236" s="46">
        <v>20857</v>
      </c>
      <c r="F236" s="46">
        <v>149</v>
      </c>
      <c r="G236" s="46"/>
      <c r="H236" s="46">
        <v>153</v>
      </c>
      <c r="I236" s="46">
        <v>13956</v>
      </c>
      <c r="J236" s="46">
        <v>4462</v>
      </c>
      <c r="K236" s="46">
        <v>4634</v>
      </c>
      <c r="L236" s="46">
        <v>12321</v>
      </c>
      <c r="M236" s="46">
        <v>84479</v>
      </c>
      <c r="N236" s="46">
        <v>24976</v>
      </c>
      <c r="O236" s="46">
        <v>109455</v>
      </c>
      <c r="P236" s="45"/>
    </row>
    <row r="237" spans="1:16" ht="14.45" customHeight="1" x14ac:dyDescent="0.25">
      <c r="A237" s="45" t="s">
        <v>78</v>
      </c>
      <c r="B237" s="45" t="s">
        <v>68</v>
      </c>
      <c r="C237" s="45">
        <v>141011</v>
      </c>
      <c r="D237" s="46"/>
      <c r="E237" s="45">
        <v>21004</v>
      </c>
      <c r="F237" s="45">
        <v>176</v>
      </c>
      <c r="G237" s="46"/>
      <c r="H237" s="45">
        <v>166</v>
      </c>
      <c r="I237" s="45">
        <v>13469</v>
      </c>
      <c r="J237" s="45">
        <v>4298</v>
      </c>
      <c r="K237" s="45">
        <v>2939</v>
      </c>
      <c r="L237" s="45">
        <v>12536</v>
      </c>
      <c r="M237" s="45">
        <v>86423</v>
      </c>
      <c r="N237" s="45">
        <v>18620</v>
      </c>
      <c r="O237" s="45">
        <v>105043</v>
      </c>
      <c r="P237" s="45"/>
    </row>
    <row r="238" spans="1:16" ht="14.45" customHeight="1" x14ac:dyDescent="0.25">
      <c r="A238" s="45" t="s">
        <v>78</v>
      </c>
      <c r="B238" s="45" t="s">
        <v>69</v>
      </c>
      <c r="C238" s="45">
        <v>141011</v>
      </c>
      <c r="D238" s="45">
        <v>0</v>
      </c>
      <c r="E238" s="45">
        <v>21755</v>
      </c>
      <c r="F238" s="45">
        <v>176</v>
      </c>
      <c r="G238" s="45">
        <v>0</v>
      </c>
      <c r="H238" s="45">
        <v>175</v>
      </c>
      <c r="I238" s="45">
        <v>14264</v>
      </c>
      <c r="J238" s="45">
        <v>4064</v>
      </c>
      <c r="K238" s="45">
        <v>2344</v>
      </c>
      <c r="L238" s="45">
        <v>12536</v>
      </c>
      <c r="M238" s="45">
        <v>85697</v>
      </c>
      <c r="N238" s="45">
        <v>19461</v>
      </c>
      <c r="O238" s="45">
        <v>105158</v>
      </c>
      <c r="P238" s="45"/>
    </row>
    <row r="239" spans="1:16" ht="14.45" customHeight="1" x14ac:dyDescent="0.25">
      <c r="A239" s="45" t="s">
        <v>78</v>
      </c>
      <c r="B239" s="45" t="s">
        <v>70</v>
      </c>
      <c r="C239" s="45">
        <v>141011</v>
      </c>
      <c r="D239" s="45">
        <v>0</v>
      </c>
      <c r="E239" s="45">
        <v>20881</v>
      </c>
      <c r="F239" s="45">
        <v>32</v>
      </c>
      <c r="G239" s="45">
        <v>39</v>
      </c>
      <c r="H239" s="45">
        <v>150</v>
      </c>
      <c r="I239" s="45">
        <v>12829</v>
      </c>
      <c r="J239" s="45">
        <v>3954</v>
      </c>
      <c r="K239" s="45">
        <v>3145</v>
      </c>
      <c r="L239" s="45">
        <v>12536</v>
      </c>
      <c r="M239" s="45">
        <v>87445</v>
      </c>
      <c r="N239" s="45">
        <v>21044</v>
      </c>
      <c r="O239" s="45">
        <v>108489</v>
      </c>
      <c r="P239" s="45"/>
    </row>
    <row r="240" spans="1:16" ht="14.45" customHeight="1" x14ac:dyDescent="0.25">
      <c r="A240" s="45" t="s">
        <v>78</v>
      </c>
      <c r="B240" s="45" t="s">
        <v>71</v>
      </c>
      <c r="C240" s="45">
        <v>141011</v>
      </c>
      <c r="D240" s="45">
        <v>0</v>
      </c>
      <c r="E240" s="45">
        <v>22278</v>
      </c>
      <c r="F240" s="45">
        <v>21</v>
      </c>
      <c r="G240" s="46"/>
      <c r="H240" s="45">
        <v>82</v>
      </c>
      <c r="I240" s="45">
        <v>15333</v>
      </c>
      <c r="J240" s="45">
        <v>2250</v>
      </c>
      <c r="K240" s="45">
        <v>3304</v>
      </c>
      <c r="L240" s="45">
        <v>12584</v>
      </c>
      <c r="M240" s="45">
        <v>85159</v>
      </c>
      <c r="N240" s="45">
        <v>22230</v>
      </c>
      <c r="O240" s="45">
        <v>107389</v>
      </c>
      <c r="P240" s="45"/>
    </row>
    <row r="241" spans="1:16" ht="14.45" customHeight="1" x14ac:dyDescent="0.25">
      <c r="A241" s="45" t="s">
        <v>78</v>
      </c>
      <c r="B241" s="45" t="s">
        <v>72</v>
      </c>
      <c r="C241" s="45">
        <v>141011</v>
      </c>
      <c r="D241" s="46"/>
      <c r="E241" s="45">
        <v>22522</v>
      </c>
      <c r="F241" s="45">
        <v>23</v>
      </c>
      <c r="G241" s="45">
        <v>1</v>
      </c>
      <c r="H241" s="45">
        <v>64</v>
      </c>
      <c r="I241" s="45">
        <v>15680</v>
      </c>
      <c r="J241" s="45">
        <v>1928</v>
      </c>
      <c r="K241" s="45">
        <v>2898</v>
      </c>
      <c r="L241" s="45">
        <v>12534</v>
      </c>
      <c r="M241" s="45">
        <v>85361</v>
      </c>
      <c r="N241" s="45">
        <v>18926</v>
      </c>
      <c r="O241" s="45">
        <v>104287</v>
      </c>
      <c r="P241" s="45"/>
    </row>
    <row r="242" spans="1:16" ht="14.45" customHeight="1" x14ac:dyDescent="0.25">
      <c r="A242" s="45" t="s">
        <v>78</v>
      </c>
      <c r="B242" s="45" t="s">
        <v>73</v>
      </c>
      <c r="C242" s="45">
        <v>141011</v>
      </c>
      <c r="D242" s="45">
        <v>0</v>
      </c>
      <c r="E242" s="45">
        <v>22567</v>
      </c>
      <c r="F242" s="45">
        <v>29</v>
      </c>
      <c r="G242" s="45">
        <v>0</v>
      </c>
      <c r="H242" s="45">
        <v>72</v>
      </c>
      <c r="I242" s="45">
        <v>15064</v>
      </c>
      <c r="J242" s="45">
        <v>2670</v>
      </c>
      <c r="K242" s="45">
        <v>3363</v>
      </c>
      <c r="L242" s="45">
        <v>12541</v>
      </c>
      <c r="M242" s="45">
        <v>84705</v>
      </c>
      <c r="N242" s="45">
        <v>21914</v>
      </c>
      <c r="O242" s="45">
        <v>106619</v>
      </c>
      <c r="P242" s="45"/>
    </row>
    <row r="243" spans="1:16" ht="14.45" customHeight="1" x14ac:dyDescent="0.25">
      <c r="A243" s="45" t="s">
        <v>78</v>
      </c>
      <c r="B243" s="45" t="s">
        <v>74</v>
      </c>
      <c r="C243" s="45">
        <v>141011</v>
      </c>
      <c r="D243" s="45">
        <v>0</v>
      </c>
      <c r="E243" s="45">
        <v>23198</v>
      </c>
      <c r="F243" s="45">
        <v>9</v>
      </c>
      <c r="G243" s="46"/>
      <c r="H243" s="45">
        <v>78</v>
      </c>
      <c r="I243" s="45">
        <v>16421</v>
      </c>
      <c r="J243" s="45">
        <v>3190</v>
      </c>
      <c r="K243" s="45">
        <v>3120</v>
      </c>
      <c r="L243" s="45">
        <v>12862</v>
      </c>
      <c r="M243" s="45">
        <v>82133</v>
      </c>
      <c r="N243" s="45">
        <v>21002</v>
      </c>
      <c r="O243" s="45">
        <v>103135</v>
      </c>
      <c r="P243" s="45"/>
    </row>
    <row r="244" spans="1:16" ht="14.45" customHeight="1" x14ac:dyDescent="0.25">
      <c r="A244" s="45" t="s">
        <v>78</v>
      </c>
      <c r="B244" s="45" t="s">
        <v>75</v>
      </c>
      <c r="C244" s="45">
        <v>141011</v>
      </c>
      <c r="D244" s="45">
        <v>0</v>
      </c>
      <c r="E244" s="45">
        <v>25114</v>
      </c>
      <c r="F244" s="45">
        <v>8</v>
      </c>
      <c r="G244" s="45">
        <v>0</v>
      </c>
      <c r="H244" s="45">
        <v>94</v>
      </c>
      <c r="I244" s="45">
        <v>13694</v>
      </c>
      <c r="J244" s="45">
        <v>2494</v>
      </c>
      <c r="K244" s="45">
        <v>3183</v>
      </c>
      <c r="L244" s="45">
        <v>12834</v>
      </c>
      <c r="M244" s="45">
        <v>83590</v>
      </c>
      <c r="N244" s="45">
        <v>17908</v>
      </c>
      <c r="O244" s="45">
        <v>101498</v>
      </c>
      <c r="P244" s="45"/>
    </row>
    <row r="245" spans="1:16" ht="14.45" customHeight="1" x14ac:dyDescent="0.25">
      <c r="A245" s="45" t="s">
        <v>78</v>
      </c>
      <c r="B245" s="45" t="s">
        <v>190</v>
      </c>
      <c r="C245" s="45">
        <v>141011</v>
      </c>
      <c r="D245" s="45">
        <v>0</v>
      </c>
      <c r="E245" s="45">
        <v>24323</v>
      </c>
      <c r="F245" s="45">
        <v>8</v>
      </c>
      <c r="G245" s="45">
        <v>0</v>
      </c>
      <c r="H245" s="45">
        <v>78</v>
      </c>
      <c r="I245" s="45">
        <v>13912</v>
      </c>
      <c r="J245" s="45">
        <v>1900</v>
      </c>
      <c r="K245" s="45">
        <v>3406</v>
      </c>
      <c r="L245" s="45">
        <v>12796</v>
      </c>
      <c r="M245" s="45">
        <v>84588</v>
      </c>
      <c r="N245" s="45">
        <v>18032.689999999999</v>
      </c>
      <c r="O245" s="45">
        <v>102620.69</v>
      </c>
      <c r="P245" s="45"/>
    </row>
    <row r="246" spans="1:16" ht="14.45" customHeight="1" x14ac:dyDescent="0.25">
      <c r="A246" s="45" t="s">
        <v>79</v>
      </c>
      <c r="B246" s="5" t="s">
        <v>38</v>
      </c>
      <c r="C246" s="49">
        <v>618165.01633636549</v>
      </c>
      <c r="D246" s="49">
        <v>234008.59934796102</v>
      </c>
      <c r="E246" s="49">
        <v>12919.506659692632</v>
      </c>
      <c r="F246" s="49">
        <v>28752.275216943457</v>
      </c>
      <c r="G246" s="49">
        <v>5191.3032872957792</v>
      </c>
      <c r="H246" s="49">
        <v>20545.750144124784</v>
      </c>
      <c r="I246" s="49">
        <v>34910.740963549804</v>
      </c>
      <c r="J246" s="49">
        <v>1850.1449690073248</v>
      </c>
      <c r="K246" s="49">
        <v>5188.8127202290389</v>
      </c>
      <c r="L246" s="65"/>
      <c r="M246" s="49">
        <v>274797.88302756159</v>
      </c>
      <c r="N246" s="49">
        <v>11122.153720642906</v>
      </c>
      <c r="O246" s="49">
        <v>285920.0367482045</v>
      </c>
      <c r="P246" s="45"/>
    </row>
    <row r="247" spans="1:16" ht="14.45" customHeight="1" x14ac:dyDescent="0.25">
      <c r="A247" s="45" t="s">
        <v>79</v>
      </c>
      <c r="B247" s="5" t="s">
        <v>35</v>
      </c>
      <c r="C247" s="45">
        <v>626225</v>
      </c>
      <c r="D247" s="45">
        <v>239432</v>
      </c>
      <c r="E247" s="45">
        <v>12762</v>
      </c>
      <c r="F247" s="45">
        <v>28423</v>
      </c>
      <c r="G247" s="45">
        <v>5129</v>
      </c>
      <c r="H247" s="45">
        <v>21858</v>
      </c>
      <c r="I247" s="45">
        <v>37628</v>
      </c>
      <c r="J247" s="45">
        <v>1838</v>
      </c>
      <c r="K247" s="45">
        <v>4984</v>
      </c>
      <c r="L247" s="46"/>
      <c r="M247" s="45">
        <v>274171</v>
      </c>
      <c r="N247" s="45">
        <v>17129</v>
      </c>
      <c r="O247" s="45">
        <v>291300</v>
      </c>
      <c r="P247" s="45"/>
    </row>
    <row r="248" spans="1:16" ht="14.45" customHeight="1" x14ac:dyDescent="0.25">
      <c r="A248" s="45" t="s">
        <v>79</v>
      </c>
      <c r="B248" s="5" t="s">
        <v>36</v>
      </c>
      <c r="C248" s="50">
        <v>626225</v>
      </c>
      <c r="D248" s="69">
        <v>248393.76189133618</v>
      </c>
      <c r="E248" s="49">
        <v>12836.968180168175</v>
      </c>
      <c r="F248" s="49">
        <v>26155.85186581418</v>
      </c>
      <c r="G248" s="49">
        <v>5023.0832866673582</v>
      </c>
      <c r="H248" s="49">
        <v>21371.61420197285</v>
      </c>
      <c r="I248" s="49">
        <v>34517.639134622274</v>
      </c>
      <c r="J248" s="49">
        <v>1686.896939567873</v>
      </c>
      <c r="K248" s="49">
        <v>5176.6579879295723</v>
      </c>
      <c r="L248" s="61"/>
      <c r="M248" s="49">
        <v>271062.52651192149</v>
      </c>
      <c r="N248" s="49">
        <v>25074.441866369976</v>
      </c>
      <c r="O248" s="49">
        <v>296136.96837829147</v>
      </c>
      <c r="P248" s="45"/>
    </row>
    <row r="249" spans="1:16" ht="14.45" customHeight="1" x14ac:dyDescent="0.25">
      <c r="A249" s="45" t="s">
        <v>79</v>
      </c>
      <c r="B249" s="5" t="s">
        <v>37</v>
      </c>
      <c r="C249" s="50">
        <v>626225</v>
      </c>
      <c r="D249" s="69">
        <v>248393.76189133618</v>
      </c>
      <c r="E249" s="49">
        <v>12911.936360336351</v>
      </c>
      <c r="F249" s="49">
        <v>23888.703731628364</v>
      </c>
      <c r="G249" s="49">
        <v>4917.1665733347172</v>
      </c>
      <c r="H249" s="49">
        <v>20885.228403945701</v>
      </c>
      <c r="I249" s="49">
        <v>31407.278269244547</v>
      </c>
      <c r="J249" s="49">
        <v>1535.7938791357462</v>
      </c>
      <c r="K249" s="49">
        <v>5369.3159758591446</v>
      </c>
      <c r="L249" s="61"/>
      <c r="M249" s="49">
        <v>276915.81491517933</v>
      </c>
      <c r="N249" s="49">
        <v>28074.60792823782</v>
      </c>
      <c r="O249" s="49">
        <v>304990.42284341715</v>
      </c>
      <c r="P249" s="45"/>
    </row>
    <row r="250" spans="1:16" ht="14.45" customHeight="1" x14ac:dyDescent="0.25">
      <c r="A250" s="45" t="s">
        <v>79</v>
      </c>
      <c r="B250" s="5" t="s">
        <v>15</v>
      </c>
      <c r="C250" s="46">
        <v>626225</v>
      </c>
      <c r="D250" s="46">
        <v>248758</v>
      </c>
      <c r="E250" s="46">
        <v>13352</v>
      </c>
      <c r="F250" s="46">
        <v>27648</v>
      </c>
      <c r="G250" s="46">
        <v>5129</v>
      </c>
      <c r="H250" s="46">
        <v>17618</v>
      </c>
      <c r="I250" s="46">
        <v>23763</v>
      </c>
      <c r="J250" s="46">
        <v>1904</v>
      </c>
      <c r="K250" s="46">
        <v>7041</v>
      </c>
      <c r="L250" s="46"/>
      <c r="M250" s="46">
        <v>281012</v>
      </c>
      <c r="N250" s="46">
        <v>29675</v>
      </c>
      <c r="O250" s="46">
        <v>310650</v>
      </c>
      <c r="P250" s="45"/>
    </row>
    <row r="251" spans="1:16" ht="14.45" customHeight="1" x14ac:dyDescent="0.25">
      <c r="A251" s="45" t="s">
        <v>79</v>
      </c>
      <c r="B251" s="5" t="s">
        <v>0</v>
      </c>
      <c r="C251" s="46">
        <v>626225</v>
      </c>
      <c r="D251" s="46">
        <v>248758</v>
      </c>
      <c r="E251" s="46">
        <v>13740</v>
      </c>
      <c r="F251" s="46">
        <v>25556</v>
      </c>
      <c r="G251" s="46">
        <v>5129</v>
      </c>
      <c r="H251" s="46">
        <v>16820</v>
      </c>
      <c r="I251" s="46">
        <v>23668</v>
      </c>
      <c r="J251" s="46">
        <v>1728</v>
      </c>
      <c r="K251" s="46">
        <v>6698</v>
      </c>
      <c r="L251" s="46"/>
      <c r="M251" s="46">
        <v>284128</v>
      </c>
      <c r="N251" s="46">
        <v>29468</v>
      </c>
      <c r="O251" s="46">
        <v>313596</v>
      </c>
      <c r="P251" s="45"/>
    </row>
    <row r="252" spans="1:16" ht="14.45" customHeight="1" x14ac:dyDescent="0.25">
      <c r="A252" s="45" t="s">
        <v>79</v>
      </c>
      <c r="B252" s="5" t="s">
        <v>1</v>
      </c>
      <c r="C252" s="46">
        <v>626225</v>
      </c>
      <c r="D252" s="46">
        <v>248758</v>
      </c>
      <c r="E252" s="46">
        <v>14152</v>
      </c>
      <c r="F252" s="46">
        <v>22460</v>
      </c>
      <c r="G252" s="46">
        <v>4503</v>
      </c>
      <c r="H252" s="46">
        <v>16820</v>
      </c>
      <c r="I252" s="46">
        <v>21774</v>
      </c>
      <c r="J252" s="46">
        <v>1728</v>
      </c>
      <c r="K252" s="46">
        <v>5986</v>
      </c>
      <c r="L252" s="46"/>
      <c r="M252" s="46">
        <v>290044</v>
      </c>
      <c r="N252" s="46">
        <v>30206</v>
      </c>
      <c r="O252" s="46">
        <v>320250</v>
      </c>
      <c r="P252" s="45"/>
    </row>
    <row r="253" spans="1:16" ht="14.45" customHeight="1" x14ac:dyDescent="0.25">
      <c r="A253" s="45" t="s">
        <v>79</v>
      </c>
      <c r="B253" s="5" t="s">
        <v>2</v>
      </c>
      <c r="C253" s="46">
        <v>626225</v>
      </c>
      <c r="D253" s="46">
        <v>248756</v>
      </c>
      <c r="E253" s="46">
        <v>14251</v>
      </c>
      <c r="F253" s="46">
        <v>22038</v>
      </c>
      <c r="G253" s="46">
        <v>4503</v>
      </c>
      <c r="H253" s="46">
        <v>15886</v>
      </c>
      <c r="I253" s="46">
        <v>19998</v>
      </c>
      <c r="J253" s="46">
        <v>1528</v>
      </c>
      <c r="K253" s="46">
        <v>4818</v>
      </c>
      <c r="L253" s="46"/>
      <c r="M253" s="46">
        <v>294447</v>
      </c>
      <c r="N253" s="46">
        <v>28581</v>
      </c>
      <c r="O253" s="46">
        <v>323028</v>
      </c>
      <c r="P253" s="45"/>
    </row>
    <row r="254" spans="1:16" ht="14.45" customHeight="1" x14ac:dyDescent="0.25">
      <c r="A254" s="45" t="s">
        <v>79</v>
      </c>
      <c r="B254" s="5" t="s">
        <v>3</v>
      </c>
      <c r="C254" s="46">
        <v>626225</v>
      </c>
      <c r="D254" s="46">
        <v>248238</v>
      </c>
      <c r="E254" s="46">
        <v>14523</v>
      </c>
      <c r="F254" s="46">
        <v>21575</v>
      </c>
      <c r="G254" s="46">
        <v>4503</v>
      </c>
      <c r="H254" s="46">
        <v>16404</v>
      </c>
      <c r="I254" s="46">
        <v>21000</v>
      </c>
      <c r="J254" s="46">
        <v>1030</v>
      </c>
      <c r="K254" s="46">
        <v>3648</v>
      </c>
      <c r="L254" s="46"/>
      <c r="M254" s="46">
        <v>295304</v>
      </c>
      <c r="N254" s="46">
        <v>32547</v>
      </c>
      <c r="O254" s="46">
        <v>327851</v>
      </c>
      <c r="P254" s="45"/>
    </row>
    <row r="255" spans="1:16" ht="14.45" customHeight="1" x14ac:dyDescent="0.25">
      <c r="A255" s="45" t="s">
        <v>79</v>
      </c>
      <c r="B255" s="5" t="s">
        <v>4</v>
      </c>
      <c r="C255" s="46">
        <v>626225</v>
      </c>
      <c r="D255" s="46">
        <v>251779</v>
      </c>
      <c r="E255" s="46">
        <v>15305</v>
      </c>
      <c r="F255" s="46">
        <v>17950</v>
      </c>
      <c r="G255" s="46">
        <v>3500</v>
      </c>
      <c r="H255" s="46">
        <v>14355</v>
      </c>
      <c r="I255" s="46">
        <v>18380</v>
      </c>
      <c r="J255" s="46">
        <v>980</v>
      </c>
      <c r="K255" s="46">
        <v>1945</v>
      </c>
      <c r="L255" s="46"/>
      <c r="M255" s="46">
        <v>302031</v>
      </c>
      <c r="N255" s="46">
        <v>3682</v>
      </c>
      <c r="O255" s="46">
        <v>305713</v>
      </c>
      <c r="P255" s="45"/>
    </row>
    <row r="256" spans="1:16" ht="14.45" customHeight="1" x14ac:dyDescent="0.25">
      <c r="A256" s="45" t="s">
        <v>79</v>
      </c>
      <c r="B256" s="5" t="s">
        <v>5</v>
      </c>
      <c r="C256" s="46">
        <v>626225</v>
      </c>
      <c r="D256" s="46">
        <v>252964</v>
      </c>
      <c r="E256" s="46">
        <v>16072</v>
      </c>
      <c r="F256" s="46">
        <v>17591</v>
      </c>
      <c r="G256" s="46">
        <v>3500</v>
      </c>
      <c r="H256" s="46">
        <v>11355</v>
      </c>
      <c r="I256" s="46">
        <v>18380</v>
      </c>
      <c r="J256" s="46">
        <v>1050</v>
      </c>
      <c r="K256" s="46">
        <v>1815</v>
      </c>
      <c r="L256" s="46"/>
      <c r="M256" s="46">
        <v>303498</v>
      </c>
      <c r="N256" s="46">
        <v>47359</v>
      </c>
      <c r="O256" s="46">
        <v>350857</v>
      </c>
      <c r="P256" s="45"/>
    </row>
    <row r="257" spans="1:16" ht="14.45" customHeight="1" x14ac:dyDescent="0.25">
      <c r="A257" s="45" t="s">
        <v>79</v>
      </c>
      <c r="B257" s="5" t="s">
        <v>6</v>
      </c>
      <c r="C257" s="46">
        <v>626225</v>
      </c>
      <c r="D257" s="46">
        <v>252964</v>
      </c>
      <c r="E257" s="46">
        <v>16235</v>
      </c>
      <c r="F257" s="46">
        <v>15130</v>
      </c>
      <c r="G257" s="46">
        <v>3500</v>
      </c>
      <c r="H257" s="46">
        <v>3156</v>
      </c>
      <c r="I257" s="46">
        <v>16910</v>
      </c>
      <c r="J257" s="46">
        <v>872</v>
      </c>
      <c r="K257" s="46">
        <v>1815</v>
      </c>
      <c r="L257" s="46"/>
      <c r="M257" s="46">
        <v>315643</v>
      </c>
      <c r="N257" s="46">
        <v>38998</v>
      </c>
      <c r="O257" s="46">
        <v>354641</v>
      </c>
      <c r="P257" s="45"/>
    </row>
    <row r="258" spans="1:16" ht="14.45" customHeight="1" x14ac:dyDescent="0.25">
      <c r="A258" s="45" t="s">
        <v>79</v>
      </c>
      <c r="B258" s="6" t="s">
        <v>7</v>
      </c>
      <c r="C258" s="46">
        <v>626225</v>
      </c>
      <c r="D258" s="46">
        <v>252964</v>
      </c>
      <c r="E258" s="46">
        <v>16332</v>
      </c>
      <c r="F258" s="46">
        <v>18176</v>
      </c>
      <c r="G258" s="46">
        <v>3500</v>
      </c>
      <c r="H258" s="46">
        <v>3156</v>
      </c>
      <c r="I258" s="46">
        <v>16572</v>
      </c>
      <c r="J258" s="46">
        <v>1290</v>
      </c>
      <c r="K258" s="46">
        <v>3159</v>
      </c>
      <c r="L258" s="46"/>
      <c r="M258" s="46">
        <v>311076</v>
      </c>
      <c r="N258" s="46">
        <v>53076</v>
      </c>
      <c r="O258" s="46">
        <v>364152</v>
      </c>
      <c r="P258" s="45"/>
    </row>
    <row r="259" spans="1:16" ht="14.45" customHeight="1" x14ac:dyDescent="0.25">
      <c r="A259" s="45" t="s">
        <v>79</v>
      </c>
      <c r="B259" s="6" t="s">
        <v>8</v>
      </c>
      <c r="C259" s="46">
        <v>626225</v>
      </c>
      <c r="D259" s="46">
        <v>252964</v>
      </c>
      <c r="E259" s="46">
        <v>17312</v>
      </c>
      <c r="F259" s="46">
        <v>7585</v>
      </c>
      <c r="G259" s="46">
        <v>3500</v>
      </c>
      <c r="H259" s="46">
        <v>2242</v>
      </c>
      <c r="I259" s="46">
        <v>16075</v>
      </c>
      <c r="J259" s="46">
        <v>1291</v>
      </c>
      <c r="K259" s="46">
        <v>3258</v>
      </c>
      <c r="L259" s="46"/>
      <c r="M259" s="46">
        <v>321998</v>
      </c>
      <c r="N259" s="46">
        <v>50475</v>
      </c>
      <c r="O259" s="46">
        <v>372473</v>
      </c>
      <c r="P259" s="45"/>
    </row>
    <row r="260" spans="1:16" ht="14.45" customHeight="1" x14ac:dyDescent="0.25">
      <c r="A260" s="45" t="s">
        <v>79</v>
      </c>
      <c r="B260" s="6" t="s">
        <v>16</v>
      </c>
      <c r="C260" s="46">
        <v>626225</v>
      </c>
      <c r="D260" s="46">
        <v>252964</v>
      </c>
      <c r="E260" s="46">
        <v>17786</v>
      </c>
      <c r="F260" s="46">
        <v>7399</v>
      </c>
      <c r="G260" s="46">
        <v>3500</v>
      </c>
      <c r="H260" s="46">
        <v>2110</v>
      </c>
      <c r="I260" s="46">
        <v>15823</v>
      </c>
      <c r="J260" s="46">
        <v>1299</v>
      </c>
      <c r="K260" s="46">
        <v>3364</v>
      </c>
      <c r="L260" s="46"/>
      <c r="M260" s="46">
        <v>321979</v>
      </c>
      <c r="N260" s="46">
        <v>52645</v>
      </c>
      <c r="O260" s="46">
        <v>374624</v>
      </c>
      <c r="P260" s="45"/>
    </row>
    <row r="261" spans="1:16" ht="14.45" customHeight="1" x14ac:dyDescent="0.25">
      <c r="A261" s="45" t="s">
        <v>79</v>
      </c>
      <c r="B261" s="6" t="s">
        <v>17</v>
      </c>
      <c r="C261" s="46">
        <v>626225</v>
      </c>
      <c r="D261" s="46">
        <v>252964</v>
      </c>
      <c r="E261" s="46">
        <v>17851</v>
      </c>
      <c r="F261" s="46">
        <v>7091</v>
      </c>
      <c r="G261" s="46">
        <v>3500</v>
      </c>
      <c r="H261" s="46">
        <v>1934</v>
      </c>
      <c r="I261" s="46">
        <v>15427</v>
      </c>
      <c r="J261" s="46">
        <v>1186</v>
      </c>
      <c r="K261" s="46">
        <v>3224</v>
      </c>
      <c r="L261" s="46"/>
      <c r="M261" s="46">
        <v>323047</v>
      </c>
      <c r="N261" s="46">
        <v>54770</v>
      </c>
      <c r="O261" s="46">
        <v>377817</v>
      </c>
      <c r="P261" s="45"/>
    </row>
    <row r="262" spans="1:16" ht="14.45" customHeight="1" x14ac:dyDescent="0.25">
      <c r="A262" s="45" t="s">
        <v>79</v>
      </c>
      <c r="B262" s="6" t="s">
        <v>9</v>
      </c>
      <c r="C262" s="46">
        <v>626225</v>
      </c>
      <c r="D262" s="46">
        <v>252964</v>
      </c>
      <c r="E262" s="46">
        <v>17851</v>
      </c>
      <c r="F262" s="46">
        <v>6988</v>
      </c>
      <c r="G262" s="46">
        <v>3500</v>
      </c>
      <c r="H262" s="46">
        <v>1807</v>
      </c>
      <c r="I262" s="46">
        <v>14636</v>
      </c>
      <c r="J262" s="46">
        <v>1186</v>
      </c>
      <c r="K262" s="46">
        <v>3645</v>
      </c>
      <c r="L262" s="46"/>
      <c r="M262" s="46">
        <v>323649</v>
      </c>
      <c r="N262" s="46">
        <v>57745</v>
      </c>
      <c r="O262" s="46">
        <v>381394</v>
      </c>
      <c r="P262" s="45"/>
    </row>
    <row r="263" spans="1:16" ht="14.45" customHeight="1" x14ac:dyDescent="0.25">
      <c r="A263" s="45" t="s">
        <v>79</v>
      </c>
      <c r="B263" s="6" t="s">
        <v>10</v>
      </c>
      <c r="C263" s="46">
        <v>215695</v>
      </c>
      <c r="D263" s="46">
        <v>6398</v>
      </c>
      <c r="E263" s="46">
        <v>12466</v>
      </c>
      <c r="F263" s="46">
        <v>1671</v>
      </c>
      <c r="G263" s="46">
        <v>2513</v>
      </c>
      <c r="H263" s="46">
        <v>4549</v>
      </c>
      <c r="I263" s="46">
        <v>1451</v>
      </c>
      <c r="J263" s="46">
        <v>1178</v>
      </c>
      <c r="K263" s="46">
        <v>2868</v>
      </c>
      <c r="L263" s="46"/>
      <c r="M263" s="46">
        <v>182601</v>
      </c>
      <c r="N263" s="46">
        <v>87614</v>
      </c>
      <c r="O263" s="46">
        <v>270215</v>
      </c>
      <c r="P263" s="45"/>
    </row>
    <row r="264" spans="1:16" ht="14.45" customHeight="1" x14ac:dyDescent="0.25">
      <c r="A264" s="45" t="s">
        <v>79</v>
      </c>
      <c r="B264" s="6" t="s">
        <v>11</v>
      </c>
      <c r="C264" s="46">
        <v>215695</v>
      </c>
      <c r="D264" s="46">
        <v>5912</v>
      </c>
      <c r="E264" s="46">
        <v>13805</v>
      </c>
      <c r="F264" s="46">
        <v>1683</v>
      </c>
      <c r="G264" s="46">
        <v>2513</v>
      </c>
      <c r="H264" s="46">
        <v>4516</v>
      </c>
      <c r="I264" s="46">
        <v>1308</v>
      </c>
      <c r="J264" s="46">
        <v>1166</v>
      </c>
      <c r="K264" s="46">
        <v>1849</v>
      </c>
      <c r="L264" s="46"/>
      <c r="M264" s="46">
        <v>182943</v>
      </c>
      <c r="N264" s="46">
        <v>88962</v>
      </c>
      <c r="O264" s="46">
        <v>271905</v>
      </c>
      <c r="P264" s="45"/>
    </row>
    <row r="265" spans="1:16" ht="14.45" customHeight="1" x14ac:dyDescent="0.25">
      <c r="A265" s="45" t="s">
        <v>79</v>
      </c>
      <c r="B265" s="6" t="s">
        <v>12</v>
      </c>
      <c r="C265" s="46">
        <v>219550</v>
      </c>
      <c r="D265" s="46">
        <v>8141</v>
      </c>
      <c r="E265" s="46">
        <v>17696</v>
      </c>
      <c r="F265" s="46">
        <v>2293</v>
      </c>
      <c r="G265" s="46">
        <v>531</v>
      </c>
      <c r="H265" s="46">
        <v>1720</v>
      </c>
      <c r="I265" s="46">
        <v>2524</v>
      </c>
      <c r="J265" s="46">
        <v>1300</v>
      </c>
      <c r="K265" s="46">
        <v>1421</v>
      </c>
      <c r="L265" s="46"/>
      <c r="M265" s="46">
        <v>183924</v>
      </c>
      <c r="N265" s="46">
        <v>63455</v>
      </c>
      <c r="O265" s="46">
        <v>247379</v>
      </c>
      <c r="P265" s="45"/>
    </row>
    <row r="266" spans="1:16" ht="14.45" customHeight="1" x14ac:dyDescent="0.25">
      <c r="A266" s="45" t="s">
        <v>79</v>
      </c>
      <c r="B266" s="6" t="s">
        <v>13</v>
      </c>
      <c r="C266" s="46">
        <v>219550</v>
      </c>
      <c r="D266" s="46">
        <v>8141</v>
      </c>
      <c r="E266" s="46">
        <v>17686</v>
      </c>
      <c r="F266" s="46">
        <v>2212</v>
      </c>
      <c r="G266" s="46">
        <v>279</v>
      </c>
      <c r="H266" s="46">
        <v>803</v>
      </c>
      <c r="I266" s="46">
        <v>1947</v>
      </c>
      <c r="J266" s="46">
        <v>1614</v>
      </c>
      <c r="K266" s="46">
        <v>1856</v>
      </c>
      <c r="L266" s="46"/>
      <c r="M266" s="46">
        <v>185012</v>
      </c>
      <c r="N266" s="46">
        <v>73332</v>
      </c>
      <c r="O266" s="46">
        <v>258344</v>
      </c>
      <c r="P266" s="45"/>
    </row>
    <row r="267" spans="1:16" ht="14.45" customHeight="1" x14ac:dyDescent="0.25">
      <c r="A267" s="45" t="s">
        <v>79</v>
      </c>
      <c r="B267" s="6" t="s">
        <v>18</v>
      </c>
      <c r="C267" s="46">
        <v>219550</v>
      </c>
      <c r="D267" s="46">
        <v>8141</v>
      </c>
      <c r="E267" s="46">
        <v>16416</v>
      </c>
      <c r="F267" s="46">
        <v>1788</v>
      </c>
      <c r="G267" s="46">
        <v>152</v>
      </c>
      <c r="H267" s="46">
        <v>459</v>
      </c>
      <c r="I267" s="46">
        <v>1407</v>
      </c>
      <c r="J267" s="46">
        <v>3295</v>
      </c>
      <c r="K267" s="46">
        <v>3783</v>
      </c>
      <c r="L267" s="46"/>
      <c r="M267" s="46">
        <v>184109</v>
      </c>
      <c r="N267" s="46">
        <v>53508</v>
      </c>
      <c r="O267" s="46">
        <v>237617</v>
      </c>
      <c r="P267" s="45"/>
    </row>
    <row r="268" spans="1:16" ht="14.45" customHeight="1" x14ac:dyDescent="0.25">
      <c r="A268" s="45" t="s">
        <v>79</v>
      </c>
      <c r="B268" s="7" t="s">
        <v>19</v>
      </c>
      <c r="C268" s="46">
        <v>219550</v>
      </c>
      <c r="D268" s="46">
        <v>8141</v>
      </c>
      <c r="E268" s="46">
        <v>17537</v>
      </c>
      <c r="F268" s="46">
        <v>1518</v>
      </c>
      <c r="G268" s="46">
        <v>128</v>
      </c>
      <c r="H268" s="46">
        <v>370</v>
      </c>
      <c r="I268" s="46">
        <v>1109</v>
      </c>
      <c r="J268" s="46">
        <v>2327</v>
      </c>
      <c r="K268" s="46">
        <v>3665</v>
      </c>
      <c r="L268" s="46"/>
      <c r="M268" s="46">
        <v>184755</v>
      </c>
      <c r="N268" s="46">
        <v>50517</v>
      </c>
      <c r="O268" s="46">
        <v>235272</v>
      </c>
      <c r="P268" s="45"/>
    </row>
    <row r="269" spans="1:16" ht="14.45" customHeight="1" x14ac:dyDescent="0.25">
      <c r="A269" s="45" t="s">
        <v>79</v>
      </c>
      <c r="B269" s="45" t="s">
        <v>40</v>
      </c>
      <c r="C269" s="46">
        <v>219550</v>
      </c>
      <c r="D269" s="46">
        <v>8141</v>
      </c>
      <c r="E269" s="46">
        <v>18302</v>
      </c>
      <c r="F269" s="46">
        <v>2020</v>
      </c>
      <c r="G269" s="46">
        <v>104</v>
      </c>
      <c r="H269" s="46">
        <v>322</v>
      </c>
      <c r="I269" s="46">
        <v>1451</v>
      </c>
      <c r="J269" s="46">
        <v>2293</v>
      </c>
      <c r="K269" s="46">
        <v>4763</v>
      </c>
      <c r="L269" s="46"/>
      <c r="M269" s="46">
        <v>182154</v>
      </c>
      <c r="N269" s="46">
        <v>40037</v>
      </c>
      <c r="O269" s="46">
        <v>222191</v>
      </c>
      <c r="P269" s="45"/>
    </row>
    <row r="270" spans="1:16" ht="14.45" customHeight="1" x14ac:dyDescent="0.25">
      <c r="A270" s="45" t="s">
        <v>79</v>
      </c>
      <c r="B270" s="45" t="s">
        <v>42</v>
      </c>
      <c r="C270" s="46">
        <v>219550</v>
      </c>
      <c r="D270" s="46">
        <v>8141</v>
      </c>
      <c r="E270" s="46">
        <v>19065</v>
      </c>
      <c r="F270" s="46">
        <v>2050</v>
      </c>
      <c r="G270" s="46">
        <v>86</v>
      </c>
      <c r="H270" s="46">
        <v>331</v>
      </c>
      <c r="I270" s="46">
        <v>1739</v>
      </c>
      <c r="J270" s="46">
        <v>2237</v>
      </c>
      <c r="K270" s="46">
        <v>3736</v>
      </c>
      <c r="L270" s="46"/>
      <c r="M270" s="46">
        <v>182165</v>
      </c>
      <c r="N270" s="46">
        <v>48024</v>
      </c>
      <c r="O270" s="46">
        <v>230189</v>
      </c>
      <c r="P270" s="45"/>
    </row>
    <row r="271" spans="1:16" ht="14.45" customHeight="1" x14ac:dyDescent="0.25">
      <c r="A271" s="45" t="s">
        <v>79</v>
      </c>
      <c r="B271" s="45" t="s">
        <v>43</v>
      </c>
      <c r="C271" s="46">
        <v>219550</v>
      </c>
      <c r="D271" s="46">
        <v>8141</v>
      </c>
      <c r="E271" s="46">
        <v>19376</v>
      </c>
      <c r="F271" s="46">
        <v>2175</v>
      </c>
      <c r="G271" s="46">
        <v>66</v>
      </c>
      <c r="H271" s="46">
        <v>360</v>
      </c>
      <c r="I271" s="46">
        <v>1835</v>
      </c>
      <c r="J271" s="46">
        <v>2289</v>
      </c>
      <c r="K271" s="46">
        <v>2737</v>
      </c>
      <c r="L271" s="46"/>
      <c r="M271" s="46">
        <v>182571</v>
      </c>
      <c r="N271" s="46">
        <v>49282</v>
      </c>
      <c r="O271" s="46">
        <v>231853</v>
      </c>
      <c r="P271" s="45"/>
    </row>
    <row r="272" spans="1:16" ht="14.45" customHeight="1" x14ac:dyDescent="0.25">
      <c r="A272" s="45" t="s">
        <v>79</v>
      </c>
      <c r="B272" s="45" t="s">
        <v>44</v>
      </c>
      <c r="C272" s="46">
        <v>219550</v>
      </c>
      <c r="D272" s="46">
        <v>8141</v>
      </c>
      <c r="E272" s="46">
        <v>18879</v>
      </c>
      <c r="F272" s="46">
        <v>2112</v>
      </c>
      <c r="G272" s="46">
        <v>66</v>
      </c>
      <c r="H272" s="46">
        <v>346</v>
      </c>
      <c r="I272" s="46">
        <v>1787</v>
      </c>
      <c r="J272" s="46">
        <v>2263</v>
      </c>
      <c r="K272" s="46">
        <v>2227</v>
      </c>
      <c r="L272" s="46"/>
      <c r="M272" s="46">
        <v>183729</v>
      </c>
      <c r="N272" s="46">
        <v>41367</v>
      </c>
      <c r="O272" s="46">
        <v>225096</v>
      </c>
      <c r="P272" s="45"/>
    </row>
    <row r="273" spans="1:16" ht="14.45" customHeight="1" x14ac:dyDescent="0.25">
      <c r="A273" s="45" t="s">
        <v>79</v>
      </c>
      <c r="B273" s="45" t="s">
        <v>45</v>
      </c>
      <c r="C273" s="46">
        <v>219550</v>
      </c>
      <c r="D273" s="46">
        <v>8141</v>
      </c>
      <c r="E273" s="46">
        <v>19752</v>
      </c>
      <c r="F273" s="46">
        <v>2175</v>
      </c>
      <c r="G273" s="46">
        <v>52</v>
      </c>
      <c r="H273" s="46">
        <v>304</v>
      </c>
      <c r="I273" s="46">
        <v>1739</v>
      </c>
      <c r="J273" s="46">
        <v>2237</v>
      </c>
      <c r="K273" s="46">
        <v>2900</v>
      </c>
      <c r="L273" s="46"/>
      <c r="M273" s="46">
        <v>182250</v>
      </c>
      <c r="N273" s="46">
        <v>55988</v>
      </c>
      <c r="O273" s="46">
        <v>238238</v>
      </c>
      <c r="P273" s="45"/>
    </row>
    <row r="274" spans="1:16" ht="14.45" customHeight="1" x14ac:dyDescent="0.25">
      <c r="A274" s="45" t="s">
        <v>79</v>
      </c>
      <c r="B274" s="45" t="s">
        <v>39</v>
      </c>
      <c r="C274" s="46">
        <v>219550</v>
      </c>
      <c r="D274" s="46">
        <v>8141</v>
      </c>
      <c r="E274" s="46">
        <v>18823</v>
      </c>
      <c r="F274" s="46">
        <v>2034</v>
      </c>
      <c r="G274" s="46">
        <v>47</v>
      </c>
      <c r="H274" s="46">
        <v>285</v>
      </c>
      <c r="I274" s="46">
        <v>1494</v>
      </c>
      <c r="J274" s="46">
        <v>1955</v>
      </c>
      <c r="K274" s="46">
        <v>2513</v>
      </c>
      <c r="L274" s="46"/>
      <c r="M274" s="46">
        <v>184258</v>
      </c>
      <c r="N274" s="46">
        <v>48855</v>
      </c>
      <c r="O274" s="46">
        <v>233113</v>
      </c>
      <c r="P274" s="45"/>
    </row>
    <row r="275" spans="1:16" ht="14.45" customHeight="1" x14ac:dyDescent="0.25">
      <c r="A275" s="45" t="s">
        <v>79</v>
      </c>
      <c r="B275" s="45" t="s">
        <v>84</v>
      </c>
      <c r="C275" s="46">
        <v>219550</v>
      </c>
      <c r="D275" s="46">
        <v>8141</v>
      </c>
      <c r="E275" s="46">
        <v>20169</v>
      </c>
      <c r="F275" s="46">
        <v>2124</v>
      </c>
      <c r="G275" s="46">
        <v>47</v>
      </c>
      <c r="H275" s="46">
        <v>280</v>
      </c>
      <c r="I275" s="46">
        <v>1259</v>
      </c>
      <c r="J275" s="46">
        <v>2255</v>
      </c>
      <c r="K275" s="46">
        <v>2702</v>
      </c>
      <c r="L275" s="46"/>
      <c r="M275" s="46">
        <v>182573</v>
      </c>
      <c r="N275" s="46">
        <v>55933</v>
      </c>
      <c r="O275" s="46">
        <v>238506</v>
      </c>
      <c r="P275" s="45"/>
    </row>
    <row r="276" spans="1:16" ht="14.45" customHeight="1" x14ac:dyDescent="0.25">
      <c r="A276" s="45" t="s">
        <v>79</v>
      </c>
      <c r="B276" s="45" t="s">
        <v>46</v>
      </c>
      <c r="C276" s="46">
        <v>219550</v>
      </c>
      <c r="D276" s="46">
        <v>8141</v>
      </c>
      <c r="E276" s="46">
        <v>18356</v>
      </c>
      <c r="F276" s="46">
        <v>2579</v>
      </c>
      <c r="G276" s="46">
        <v>41</v>
      </c>
      <c r="H276" s="46">
        <v>265</v>
      </c>
      <c r="I276" s="46">
        <v>1621</v>
      </c>
      <c r="J276" s="46">
        <v>2070</v>
      </c>
      <c r="K276" s="46">
        <v>2839</v>
      </c>
      <c r="L276" s="46"/>
      <c r="M276" s="46">
        <v>183638</v>
      </c>
      <c r="N276" s="46">
        <v>60542</v>
      </c>
      <c r="O276" s="46">
        <v>244180</v>
      </c>
      <c r="P276" s="45"/>
    </row>
    <row r="277" spans="1:16" ht="14.45" customHeight="1" x14ac:dyDescent="0.25">
      <c r="A277" s="45" t="s">
        <v>79</v>
      </c>
      <c r="B277" s="45" t="s">
        <v>47</v>
      </c>
      <c r="C277" s="46">
        <v>219550</v>
      </c>
      <c r="D277" s="46">
        <v>8141</v>
      </c>
      <c r="E277" s="46">
        <v>21008</v>
      </c>
      <c r="F277" s="46">
        <v>2217</v>
      </c>
      <c r="G277" s="46">
        <v>30</v>
      </c>
      <c r="H277" s="46">
        <v>200</v>
      </c>
      <c r="I277" s="46">
        <v>1139</v>
      </c>
      <c r="J277" s="46">
        <v>2041</v>
      </c>
      <c r="K277" s="46">
        <v>3175</v>
      </c>
      <c r="L277" s="46"/>
      <c r="M277" s="46">
        <v>181599</v>
      </c>
      <c r="N277" s="46">
        <v>61623</v>
      </c>
      <c r="O277" s="46">
        <v>243222</v>
      </c>
      <c r="P277" s="45"/>
    </row>
    <row r="278" spans="1:16" ht="14.45" customHeight="1" x14ac:dyDescent="0.25">
      <c r="A278" s="45" t="s">
        <v>79</v>
      </c>
      <c r="B278" s="45" t="s">
        <v>48</v>
      </c>
      <c r="C278" s="46">
        <v>219550</v>
      </c>
      <c r="D278" s="46">
        <v>8141</v>
      </c>
      <c r="E278" s="46">
        <v>20563</v>
      </c>
      <c r="F278" s="46">
        <v>2164</v>
      </c>
      <c r="G278" s="46">
        <v>30</v>
      </c>
      <c r="H278" s="46">
        <v>209</v>
      </c>
      <c r="I278" s="46">
        <v>1240</v>
      </c>
      <c r="J278" s="46">
        <v>2004</v>
      </c>
      <c r="K278" s="46">
        <v>3293</v>
      </c>
      <c r="L278" s="46"/>
      <c r="M278" s="46">
        <v>181906</v>
      </c>
      <c r="N278" s="46">
        <v>68251</v>
      </c>
      <c r="O278" s="46">
        <v>250157</v>
      </c>
      <c r="P278" s="45"/>
    </row>
    <row r="279" spans="1:16" ht="14.45" customHeight="1" x14ac:dyDescent="0.25">
      <c r="A279" s="45" t="s">
        <v>79</v>
      </c>
      <c r="B279" s="45" t="s">
        <v>49</v>
      </c>
      <c r="C279" s="46">
        <v>219550</v>
      </c>
      <c r="D279" s="46">
        <v>8141</v>
      </c>
      <c r="E279" s="46">
        <v>20349</v>
      </c>
      <c r="F279" s="46">
        <v>2181</v>
      </c>
      <c r="G279" s="46">
        <v>25</v>
      </c>
      <c r="H279" s="46">
        <v>189</v>
      </c>
      <c r="I279" s="46">
        <v>1040</v>
      </c>
      <c r="J279" s="46">
        <v>1943</v>
      </c>
      <c r="K279" s="46">
        <v>2979</v>
      </c>
      <c r="L279" s="46"/>
      <c r="M279" s="46">
        <v>182703</v>
      </c>
      <c r="N279" s="46">
        <v>62063</v>
      </c>
      <c r="O279" s="46">
        <v>244766</v>
      </c>
      <c r="P279" s="45"/>
    </row>
    <row r="280" spans="1:16" ht="14.45" customHeight="1" x14ac:dyDescent="0.25">
      <c r="A280" s="45" t="s">
        <v>79</v>
      </c>
      <c r="B280" s="45" t="s">
        <v>67</v>
      </c>
      <c r="C280" s="46">
        <v>219550</v>
      </c>
      <c r="D280" s="46">
        <v>8141</v>
      </c>
      <c r="E280" s="46">
        <v>21441</v>
      </c>
      <c r="F280" s="46">
        <v>2162</v>
      </c>
      <c r="G280" s="46">
        <v>32</v>
      </c>
      <c r="H280" s="46">
        <v>167</v>
      </c>
      <c r="I280" s="46">
        <v>922</v>
      </c>
      <c r="J280" s="46">
        <v>2261</v>
      </c>
      <c r="K280" s="46">
        <v>3107</v>
      </c>
      <c r="L280" s="46"/>
      <c r="M280" s="46">
        <v>181317</v>
      </c>
      <c r="N280" s="46">
        <v>60568</v>
      </c>
      <c r="O280" s="46">
        <v>241885</v>
      </c>
      <c r="P280" s="45"/>
    </row>
    <row r="281" spans="1:16" ht="14.45" customHeight="1" x14ac:dyDescent="0.25">
      <c r="A281" s="45" t="s">
        <v>79</v>
      </c>
      <c r="B281" s="45" t="s">
        <v>50</v>
      </c>
      <c r="C281" s="46">
        <v>219550</v>
      </c>
      <c r="D281" s="46">
        <v>8141</v>
      </c>
      <c r="E281" s="46">
        <v>21661</v>
      </c>
      <c r="F281" s="46">
        <v>1818</v>
      </c>
      <c r="G281" s="46">
        <v>29</v>
      </c>
      <c r="H281" s="46">
        <v>188</v>
      </c>
      <c r="I281" s="46">
        <v>962</v>
      </c>
      <c r="J281" s="46">
        <v>2146</v>
      </c>
      <c r="K281" s="46">
        <v>3126</v>
      </c>
      <c r="L281" s="46"/>
      <c r="M281" s="46">
        <v>181279</v>
      </c>
      <c r="N281" s="46">
        <v>54462</v>
      </c>
      <c r="O281" s="46">
        <v>235741</v>
      </c>
      <c r="P281" s="45"/>
    </row>
    <row r="282" spans="1:16" ht="14.45" customHeight="1" x14ac:dyDescent="0.25">
      <c r="A282" s="45" t="s">
        <v>79</v>
      </c>
      <c r="B282" s="45" t="s">
        <v>51</v>
      </c>
      <c r="C282" s="46">
        <v>219550</v>
      </c>
      <c r="D282" s="46">
        <v>8141</v>
      </c>
      <c r="E282" s="46">
        <v>21631</v>
      </c>
      <c r="F282" s="46">
        <v>1866</v>
      </c>
      <c r="G282" s="46">
        <v>24</v>
      </c>
      <c r="H282" s="46">
        <v>176</v>
      </c>
      <c r="I282" s="46">
        <v>925</v>
      </c>
      <c r="J282" s="46">
        <v>2437</v>
      </c>
      <c r="K282" s="46">
        <v>2975</v>
      </c>
      <c r="L282" s="46"/>
      <c r="M282" s="46">
        <v>181175</v>
      </c>
      <c r="N282" s="46">
        <v>54603</v>
      </c>
      <c r="O282" s="46">
        <v>235778</v>
      </c>
      <c r="P282" s="45"/>
    </row>
    <row r="283" spans="1:16" ht="14.45" customHeight="1" x14ac:dyDescent="0.25">
      <c r="A283" s="45" t="s">
        <v>79</v>
      </c>
      <c r="B283" s="45" t="s">
        <v>52</v>
      </c>
      <c r="C283" s="46">
        <v>219550</v>
      </c>
      <c r="D283" s="46">
        <v>8141</v>
      </c>
      <c r="E283" s="46">
        <v>21801</v>
      </c>
      <c r="F283" s="46">
        <v>1854</v>
      </c>
      <c r="G283" s="46">
        <v>24</v>
      </c>
      <c r="H283" s="46">
        <v>176</v>
      </c>
      <c r="I283" s="46">
        <v>925</v>
      </c>
      <c r="J283" s="46">
        <v>2437</v>
      </c>
      <c r="K283" s="46">
        <v>2975</v>
      </c>
      <c r="L283" s="46"/>
      <c r="M283" s="46">
        <v>181217</v>
      </c>
      <c r="N283" s="46">
        <v>46252</v>
      </c>
      <c r="O283" s="46">
        <v>227469</v>
      </c>
      <c r="P283" s="45"/>
    </row>
    <row r="284" spans="1:16" ht="14.45" customHeight="1" x14ac:dyDescent="0.25">
      <c r="A284" s="45" t="s">
        <v>79</v>
      </c>
      <c r="B284" s="45" t="s">
        <v>53</v>
      </c>
      <c r="C284" s="46">
        <v>219550</v>
      </c>
      <c r="D284" s="46">
        <v>8141</v>
      </c>
      <c r="E284" s="46">
        <v>21522</v>
      </c>
      <c r="F284" s="46">
        <v>1754</v>
      </c>
      <c r="G284" s="46">
        <v>39</v>
      </c>
      <c r="H284" s="46">
        <v>139</v>
      </c>
      <c r="I284" s="46">
        <v>824</v>
      </c>
      <c r="J284" s="46">
        <v>2162</v>
      </c>
      <c r="K284" s="46">
        <v>2907</v>
      </c>
      <c r="L284" s="46"/>
      <c r="M284" s="46">
        <v>182062</v>
      </c>
      <c r="N284" s="46">
        <v>39776</v>
      </c>
      <c r="O284" s="46">
        <v>221838</v>
      </c>
      <c r="P284" s="45"/>
    </row>
    <row r="285" spans="1:16" ht="14.45" customHeight="1" x14ac:dyDescent="0.25">
      <c r="A285" s="45" t="s">
        <v>79</v>
      </c>
      <c r="B285" s="45" t="s">
        <v>54</v>
      </c>
      <c r="C285" s="46">
        <v>219550</v>
      </c>
      <c r="D285" s="46">
        <v>8141</v>
      </c>
      <c r="E285" s="46">
        <v>22144</v>
      </c>
      <c r="F285" s="46">
        <v>2019</v>
      </c>
      <c r="G285" s="46">
        <v>22</v>
      </c>
      <c r="H285" s="46">
        <v>128</v>
      </c>
      <c r="I285" s="46">
        <v>994</v>
      </c>
      <c r="J285" s="46">
        <v>2117</v>
      </c>
      <c r="K285" s="46">
        <v>3191</v>
      </c>
      <c r="L285" s="46"/>
      <c r="M285" s="46">
        <v>180794</v>
      </c>
      <c r="N285" s="46">
        <v>40647</v>
      </c>
      <c r="O285" s="46">
        <v>221441</v>
      </c>
      <c r="P285" s="45"/>
    </row>
    <row r="286" spans="1:16" ht="14.45" customHeight="1" x14ac:dyDescent="0.25">
      <c r="A286" s="45" t="s">
        <v>79</v>
      </c>
      <c r="B286" s="45" t="s">
        <v>55</v>
      </c>
      <c r="C286" s="46">
        <v>219550</v>
      </c>
      <c r="D286" s="46">
        <v>8141</v>
      </c>
      <c r="E286" s="46">
        <v>22109</v>
      </c>
      <c r="F286" s="46">
        <v>1811</v>
      </c>
      <c r="G286" s="46">
        <v>20</v>
      </c>
      <c r="H286" s="46">
        <v>78</v>
      </c>
      <c r="I286" s="46">
        <v>1116</v>
      </c>
      <c r="J286" s="46">
        <v>1824</v>
      </c>
      <c r="K286" s="46">
        <v>3472</v>
      </c>
      <c r="L286" s="46"/>
      <c r="M286" s="46">
        <v>180979</v>
      </c>
      <c r="N286" s="46">
        <v>41606</v>
      </c>
      <c r="O286" s="46">
        <v>222585</v>
      </c>
      <c r="P286" s="45"/>
    </row>
    <row r="287" spans="1:16" ht="14.45" customHeight="1" x14ac:dyDescent="0.25">
      <c r="A287" s="45" t="s">
        <v>79</v>
      </c>
      <c r="B287" s="45" t="s">
        <v>56</v>
      </c>
      <c r="C287" s="46">
        <v>219550</v>
      </c>
      <c r="D287" s="46">
        <v>8141</v>
      </c>
      <c r="E287" s="46">
        <v>22005</v>
      </c>
      <c r="F287" s="46">
        <v>1736</v>
      </c>
      <c r="G287" s="46">
        <v>18</v>
      </c>
      <c r="H287" s="46">
        <v>97</v>
      </c>
      <c r="I287" s="46">
        <v>1401</v>
      </c>
      <c r="J287" s="46">
        <v>1613</v>
      </c>
      <c r="K287" s="46">
        <v>3590</v>
      </c>
      <c r="L287" s="46"/>
      <c r="M287" s="46">
        <v>180949</v>
      </c>
      <c r="N287" s="46">
        <v>31247</v>
      </c>
      <c r="O287" s="46">
        <v>212196</v>
      </c>
      <c r="P287" s="45"/>
    </row>
    <row r="288" spans="1:16" ht="14.45" customHeight="1" x14ac:dyDescent="0.25">
      <c r="A288" s="45" t="s">
        <v>79</v>
      </c>
      <c r="B288" s="45" t="s">
        <v>57</v>
      </c>
      <c r="C288" s="46">
        <v>219550</v>
      </c>
      <c r="D288" s="46">
        <v>8141</v>
      </c>
      <c r="E288" s="46">
        <v>23077</v>
      </c>
      <c r="F288" s="46">
        <v>1376</v>
      </c>
      <c r="G288" s="46">
        <v>2</v>
      </c>
      <c r="H288" s="46">
        <v>129</v>
      </c>
      <c r="I288" s="46">
        <v>1874</v>
      </c>
      <c r="J288" s="46">
        <v>2625</v>
      </c>
      <c r="K288" s="46">
        <v>4924</v>
      </c>
      <c r="L288" s="46"/>
      <c r="M288" s="46">
        <v>177402</v>
      </c>
      <c r="N288" s="46">
        <v>39382</v>
      </c>
      <c r="O288" s="46">
        <v>216784</v>
      </c>
      <c r="P288" s="45"/>
    </row>
    <row r="289" spans="1:16" ht="14.45" customHeight="1" x14ac:dyDescent="0.25">
      <c r="A289" s="45" t="s">
        <v>79</v>
      </c>
      <c r="B289" s="45" t="s">
        <v>58</v>
      </c>
      <c r="C289" s="46">
        <v>219550</v>
      </c>
      <c r="D289" s="46">
        <v>8141</v>
      </c>
      <c r="E289" s="46">
        <v>24840</v>
      </c>
      <c r="F289" s="46">
        <v>1418</v>
      </c>
      <c r="G289" s="46"/>
      <c r="H289" s="46">
        <v>131</v>
      </c>
      <c r="I289" s="46">
        <v>1660</v>
      </c>
      <c r="J289" s="46">
        <v>3194</v>
      </c>
      <c r="K289" s="46">
        <v>5271</v>
      </c>
      <c r="L289" s="46"/>
      <c r="M289" s="46">
        <v>174895</v>
      </c>
      <c r="N289" s="46">
        <v>45761</v>
      </c>
      <c r="O289" s="46">
        <v>220656</v>
      </c>
      <c r="P289" s="45"/>
    </row>
    <row r="290" spans="1:16" ht="14.45" customHeight="1" x14ac:dyDescent="0.25">
      <c r="A290" s="45" t="s">
        <v>79</v>
      </c>
      <c r="B290" s="45" t="s">
        <v>59</v>
      </c>
      <c r="C290" s="46">
        <v>219550</v>
      </c>
      <c r="D290" s="46">
        <v>8141</v>
      </c>
      <c r="E290" s="46">
        <v>26037</v>
      </c>
      <c r="F290" s="46">
        <v>2052</v>
      </c>
      <c r="G290" s="46">
        <v>0</v>
      </c>
      <c r="H290" s="46">
        <v>141</v>
      </c>
      <c r="I290" s="46">
        <v>2728</v>
      </c>
      <c r="J290" s="46">
        <v>2270</v>
      </c>
      <c r="K290" s="46">
        <v>4687</v>
      </c>
      <c r="L290" s="46"/>
      <c r="M290" s="46">
        <v>173494</v>
      </c>
      <c r="N290" s="46">
        <v>51908</v>
      </c>
      <c r="O290" s="46">
        <v>225402</v>
      </c>
      <c r="P290" s="45"/>
    </row>
    <row r="291" spans="1:16" ht="14.45" customHeight="1" x14ac:dyDescent="0.25">
      <c r="A291" s="45" t="s">
        <v>79</v>
      </c>
      <c r="B291" s="45" t="s">
        <v>60</v>
      </c>
      <c r="C291" s="46">
        <v>219550</v>
      </c>
      <c r="D291" s="46">
        <v>8141</v>
      </c>
      <c r="E291" s="46">
        <v>26557</v>
      </c>
      <c r="F291" s="46">
        <v>2031</v>
      </c>
      <c r="G291" s="46">
        <v>1</v>
      </c>
      <c r="H291" s="46">
        <v>119</v>
      </c>
      <c r="I291" s="46">
        <v>2690</v>
      </c>
      <c r="J291" s="46">
        <v>2259</v>
      </c>
      <c r="K291" s="46">
        <v>4937</v>
      </c>
      <c r="L291" s="46"/>
      <c r="M291" s="46">
        <v>172815</v>
      </c>
      <c r="N291" s="46">
        <v>48134</v>
      </c>
      <c r="O291" s="46">
        <v>220949</v>
      </c>
      <c r="P291" s="45"/>
    </row>
    <row r="292" spans="1:16" ht="14.45" customHeight="1" x14ac:dyDescent="0.25">
      <c r="A292" s="45" t="s">
        <v>79</v>
      </c>
      <c r="B292" s="45" t="s">
        <v>61</v>
      </c>
      <c r="C292" s="46">
        <v>219550</v>
      </c>
      <c r="D292" s="46">
        <v>8141</v>
      </c>
      <c r="E292" s="46">
        <v>26588</v>
      </c>
      <c r="F292" s="46">
        <v>1875</v>
      </c>
      <c r="G292" s="46">
        <v>1</v>
      </c>
      <c r="H292" s="46">
        <v>196</v>
      </c>
      <c r="I292" s="46">
        <v>2741</v>
      </c>
      <c r="J292" s="46">
        <v>2950</v>
      </c>
      <c r="K292" s="46">
        <v>5815</v>
      </c>
      <c r="L292" s="46"/>
      <c r="M292" s="46">
        <v>171243</v>
      </c>
      <c r="N292" s="46">
        <v>48827</v>
      </c>
      <c r="O292" s="46">
        <v>220070</v>
      </c>
      <c r="P292" s="45"/>
    </row>
    <row r="293" spans="1:16" ht="14.45" customHeight="1" x14ac:dyDescent="0.25">
      <c r="A293" s="45" t="s">
        <v>79</v>
      </c>
      <c r="B293" s="45" t="s">
        <v>62</v>
      </c>
      <c r="C293" s="46">
        <v>219550</v>
      </c>
      <c r="D293" s="46">
        <v>8141</v>
      </c>
      <c r="E293" s="46">
        <v>26712</v>
      </c>
      <c r="F293" s="46">
        <v>1840</v>
      </c>
      <c r="G293" s="46">
        <v>0</v>
      </c>
      <c r="H293" s="46">
        <v>209</v>
      </c>
      <c r="I293" s="46">
        <v>2684</v>
      </c>
      <c r="J293" s="46">
        <v>2705</v>
      </c>
      <c r="K293" s="46">
        <v>6011</v>
      </c>
      <c r="L293" s="46">
        <v>170</v>
      </c>
      <c r="M293" s="46">
        <v>171078</v>
      </c>
      <c r="N293" s="46">
        <v>43358</v>
      </c>
      <c r="O293" s="46">
        <v>214436</v>
      </c>
      <c r="P293" s="45"/>
    </row>
    <row r="294" spans="1:16" ht="14.45" customHeight="1" x14ac:dyDescent="0.25">
      <c r="A294" s="45" t="s">
        <v>79</v>
      </c>
      <c r="B294" s="45" t="s">
        <v>63</v>
      </c>
      <c r="C294" s="46">
        <v>219550</v>
      </c>
      <c r="D294" s="46">
        <v>8141</v>
      </c>
      <c r="E294" s="46">
        <v>30489</v>
      </c>
      <c r="F294" s="46">
        <v>1660</v>
      </c>
      <c r="G294" s="46">
        <v>0</v>
      </c>
      <c r="H294" s="46">
        <v>199</v>
      </c>
      <c r="I294" s="46">
        <v>2600</v>
      </c>
      <c r="J294" s="46">
        <v>2712</v>
      </c>
      <c r="K294" s="46">
        <v>6536</v>
      </c>
      <c r="L294" s="46">
        <v>0</v>
      </c>
      <c r="M294" s="46">
        <v>167213</v>
      </c>
      <c r="N294" s="46">
        <v>51924</v>
      </c>
      <c r="O294" s="46">
        <v>219137</v>
      </c>
      <c r="P294" s="45"/>
    </row>
    <row r="295" spans="1:16" ht="14.45" customHeight="1" x14ac:dyDescent="0.25">
      <c r="A295" s="45" t="s">
        <v>79</v>
      </c>
      <c r="B295" s="45" t="s">
        <v>64</v>
      </c>
      <c r="C295" s="46">
        <v>220442</v>
      </c>
      <c r="D295" s="46">
        <v>8141</v>
      </c>
      <c r="E295" s="46">
        <v>24388</v>
      </c>
      <c r="F295" s="46">
        <v>1498</v>
      </c>
      <c r="G295" s="46"/>
      <c r="H295" s="46">
        <v>203</v>
      </c>
      <c r="I295" s="46">
        <v>2712</v>
      </c>
      <c r="J295" s="46">
        <v>3011</v>
      </c>
      <c r="K295" s="46">
        <v>5538</v>
      </c>
      <c r="L295" s="46">
        <v>6151</v>
      </c>
      <c r="M295" s="46">
        <v>168800</v>
      </c>
      <c r="N295" s="46">
        <v>50871</v>
      </c>
      <c r="O295" s="46">
        <v>219671</v>
      </c>
      <c r="P295" s="45"/>
    </row>
    <row r="296" spans="1:16" ht="14.45" customHeight="1" x14ac:dyDescent="0.25">
      <c r="A296" s="45" t="s">
        <v>79</v>
      </c>
      <c r="B296" s="45" t="s">
        <v>65</v>
      </c>
      <c r="C296" s="46">
        <v>220442</v>
      </c>
      <c r="D296" s="46">
        <v>8141</v>
      </c>
      <c r="E296" s="46">
        <v>22327</v>
      </c>
      <c r="F296" s="46">
        <v>1802</v>
      </c>
      <c r="G296" s="46">
        <v>11</v>
      </c>
      <c r="H296" s="46">
        <v>141</v>
      </c>
      <c r="I296" s="46">
        <v>7231</v>
      </c>
      <c r="J296" s="46">
        <v>3595</v>
      </c>
      <c r="K296" s="46">
        <v>4061</v>
      </c>
      <c r="L296" s="46">
        <v>6614</v>
      </c>
      <c r="M296" s="46">
        <v>166519</v>
      </c>
      <c r="N296" s="46">
        <v>56016</v>
      </c>
      <c r="O296" s="46">
        <v>222535</v>
      </c>
      <c r="P296" s="45"/>
    </row>
    <row r="297" spans="1:16" ht="14.45" customHeight="1" x14ac:dyDescent="0.25">
      <c r="A297" s="45" t="s">
        <v>79</v>
      </c>
      <c r="B297" s="45" t="s">
        <v>66</v>
      </c>
      <c r="C297" s="46">
        <v>220442</v>
      </c>
      <c r="D297" s="46">
        <v>8141</v>
      </c>
      <c r="E297" s="46">
        <v>23003</v>
      </c>
      <c r="F297" s="46">
        <v>1805</v>
      </c>
      <c r="G297" s="46"/>
      <c r="H297" s="46">
        <v>160</v>
      </c>
      <c r="I297" s="46">
        <v>6577</v>
      </c>
      <c r="J297" s="46">
        <v>3372</v>
      </c>
      <c r="K297" s="46">
        <v>3885</v>
      </c>
      <c r="L297" s="46">
        <v>6633</v>
      </c>
      <c r="M297" s="46">
        <v>166866</v>
      </c>
      <c r="N297" s="46">
        <v>49036</v>
      </c>
      <c r="O297" s="46">
        <v>215902</v>
      </c>
      <c r="P297" s="45"/>
    </row>
    <row r="298" spans="1:16" ht="14.45" customHeight="1" x14ac:dyDescent="0.25">
      <c r="A298" s="45" t="s">
        <v>79</v>
      </c>
      <c r="B298" s="45" t="s">
        <v>68</v>
      </c>
      <c r="C298" s="45">
        <v>220442</v>
      </c>
      <c r="D298" s="45">
        <v>8141</v>
      </c>
      <c r="E298" s="45">
        <v>23214</v>
      </c>
      <c r="F298" s="45">
        <v>1628</v>
      </c>
      <c r="G298" s="46"/>
      <c r="H298" s="45">
        <v>127</v>
      </c>
      <c r="I298" s="45">
        <v>5384</v>
      </c>
      <c r="J298" s="45">
        <v>2839</v>
      </c>
      <c r="K298" s="45">
        <v>3054</v>
      </c>
      <c r="L298" s="45">
        <v>6620</v>
      </c>
      <c r="M298" s="45">
        <v>169435</v>
      </c>
      <c r="N298" s="45">
        <v>46955</v>
      </c>
      <c r="O298" s="45">
        <v>216390</v>
      </c>
      <c r="P298" s="45"/>
    </row>
    <row r="299" spans="1:16" ht="14.45" customHeight="1" x14ac:dyDescent="0.25">
      <c r="A299" s="45" t="s">
        <v>79</v>
      </c>
      <c r="B299" s="45" t="s">
        <v>69</v>
      </c>
      <c r="C299" s="45">
        <v>220442</v>
      </c>
      <c r="D299" s="45">
        <v>8141</v>
      </c>
      <c r="E299" s="45">
        <v>24591</v>
      </c>
      <c r="F299" s="45">
        <v>1512</v>
      </c>
      <c r="G299" s="45">
        <v>0</v>
      </c>
      <c r="H299" s="45">
        <v>128</v>
      </c>
      <c r="I299" s="45">
        <v>4711</v>
      </c>
      <c r="J299" s="45">
        <v>3173</v>
      </c>
      <c r="K299" s="45">
        <v>5418</v>
      </c>
      <c r="L299" s="45">
        <v>6614</v>
      </c>
      <c r="M299" s="45">
        <v>166154</v>
      </c>
      <c r="N299" s="45">
        <v>39697</v>
      </c>
      <c r="O299" s="45">
        <v>205851</v>
      </c>
      <c r="P299" s="45"/>
    </row>
    <row r="300" spans="1:16" ht="14.45" customHeight="1" x14ac:dyDescent="0.25">
      <c r="A300" s="45" t="s">
        <v>79</v>
      </c>
      <c r="B300" s="45" t="s">
        <v>70</v>
      </c>
      <c r="C300" s="45">
        <v>220442</v>
      </c>
      <c r="D300" s="45">
        <v>8141</v>
      </c>
      <c r="E300" s="45">
        <v>25893</v>
      </c>
      <c r="F300" s="45">
        <v>1469</v>
      </c>
      <c r="G300" s="46"/>
      <c r="H300" s="45">
        <v>133</v>
      </c>
      <c r="I300" s="45">
        <v>4890</v>
      </c>
      <c r="J300" s="45">
        <v>3046</v>
      </c>
      <c r="K300" s="45">
        <v>5808</v>
      </c>
      <c r="L300" s="45">
        <v>6611</v>
      </c>
      <c r="M300" s="45">
        <v>164451</v>
      </c>
      <c r="N300" s="45">
        <v>42338</v>
      </c>
      <c r="O300" s="45">
        <v>206789</v>
      </c>
      <c r="P300" s="45"/>
    </row>
    <row r="301" spans="1:16" ht="14.45" customHeight="1" x14ac:dyDescent="0.25">
      <c r="A301" s="45" t="s">
        <v>79</v>
      </c>
      <c r="B301" s="45" t="s">
        <v>71</v>
      </c>
      <c r="C301" s="45">
        <v>220442</v>
      </c>
      <c r="D301" s="45">
        <v>8141</v>
      </c>
      <c r="E301" s="45">
        <v>25712</v>
      </c>
      <c r="F301" s="45">
        <v>1411</v>
      </c>
      <c r="G301" s="46"/>
      <c r="H301" s="45">
        <v>133</v>
      </c>
      <c r="I301" s="45">
        <v>8700</v>
      </c>
      <c r="J301" s="45">
        <v>5186</v>
      </c>
      <c r="K301" s="45">
        <v>6646</v>
      </c>
      <c r="L301" s="45">
        <v>6614</v>
      </c>
      <c r="M301" s="45">
        <v>157899</v>
      </c>
      <c r="N301" s="45">
        <v>51553</v>
      </c>
      <c r="O301" s="45">
        <v>209452</v>
      </c>
      <c r="P301" s="45"/>
    </row>
    <row r="302" spans="1:16" ht="14.45" customHeight="1" x14ac:dyDescent="0.25">
      <c r="A302" s="45" t="s">
        <v>79</v>
      </c>
      <c r="B302" s="45" t="s">
        <v>72</v>
      </c>
      <c r="C302" s="45">
        <v>220442</v>
      </c>
      <c r="D302" s="45">
        <v>8141</v>
      </c>
      <c r="E302" s="45">
        <v>26459</v>
      </c>
      <c r="F302" s="45">
        <v>1317</v>
      </c>
      <c r="G302" s="46"/>
      <c r="H302" s="45">
        <v>143</v>
      </c>
      <c r="I302" s="45">
        <v>5686</v>
      </c>
      <c r="J302" s="45">
        <v>3305</v>
      </c>
      <c r="K302" s="45">
        <v>5835</v>
      </c>
      <c r="L302" s="45">
        <v>6617</v>
      </c>
      <c r="M302" s="45">
        <v>162939</v>
      </c>
      <c r="N302" s="45">
        <v>39113</v>
      </c>
      <c r="O302" s="45">
        <v>202052</v>
      </c>
      <c r="P302" s="45"/>
    </row>
    <row r="303" spans="1:16" ht="14.45" customHeight="1" x14ac:dyDescent="0.25">
      <c r="A303" s="45" t="s">
        <v>79</v>
      </c>
      <c r="B303" s="45" t="s">
        <v>73</v>
      </c>
      <c r="C303" s="45">
        <v>220442</v>
      </c>
      <c r="D303" s="45">
        <v>8141</v>
      </c>
      <c r="E303" s="45">
        <v>27611</v>
      </c>
      <c r="F303" s="45">
        <v>1231</v>
      </c>
      <c r="G303" s="45">
        <v>0</v>
      </c>
      <c r="H303" s="45">
        <v>145</v>
      </c>
      <c r="I303" s="45">
        <v>6245</v>
      </c>
      <c r="J303" s="45">
        <v>3108</v>
      </c>
      <c r="K303" s="45">
        <v>6126</v>
      </c>
      <c r="L303" s="45">
        <v>6618</v>
      </c>
      <c r="M303" s="45">
        <v>161217</v>
      </c>
      <c r="N303" s="45">
        <v>38318</v>
      </c>
      <c r="O303" s="45">
        <v>199535</v>
      </c>
      <c r="P303" s="45"/>
    </row>
    <row r="304" spans="1:16" ht="14.45" customHeight="1" x14ac:dyDescent="0.25">
      <c r="A304" s="45" t="s">
        <v>79</v>
      </c>
      <c r="B304" s="45" t="s">
        <v>74</v>
      </c>
      <c r="C304" s="45">
        <v>220442</v>
      </c>
      <c r="D304" s="45">
        <v>8141</v>
      </c>
      <c r="E304" s="45">
        <v>27739</v>
      </c>
      <c r="F304" s="45">
        <v>1184</v>
      </c>
      <c r="G304" s="46"/>
      <c r="H304" s="45">
        <v>155</v>
      </c>
      <c r="I304" s="45">
        <v>6569</v>
      </c>
      <c r="J304" s="45">
        <v>2610</v>
      </c>
      <c r="K304" s="45">
        <v>5722</v>
      </c>
      <c r="L304" s="45">
        <v>6629</v>
      </c>
      <c r="M304" s="45">
        <v>161693</v>
      </c>
      <c r="N304" s="45">
        <v>40730</v>
      </c>
      <c r="O304" s="45">
        <v>202423</v>
      </c>
      <c r="P304" s="45"/>
    </row>
    <row r="305" spans="1:16" ht="14.45" customHeight="1" x14ac:dyDescent="0.25">
      <c r="A305" s="45" t="s">
        <v>79</v>
      </c>
      <c r="B305" s="45" t="s">
        <v>75</v>
      </c>
      <c r="C305" s="45">
        <v>220442</v>
      </c>
      <c r="D305" s="45">
        <v>8141</v>
      </c>
      <c r="E305" s="45">
        <v>28449</v>
      </c>
      <c r="F305" s="45">
        <v>1166</v>
      </c>
      <c r="G305" s="45">
        <v>0</v>
      </c>
      <c r="H305" s="45">
        <v>131</v>
      </c>
      <c r="I305" s="45">
        <v>7273</v>
      </c>
      <c r="J305" s="45">
        <v>2518</v>
      </c>
      <c r="K305" s="45">
        <v>4765</v>
      </c>
      <c r="L305" s="45">
        <v>6631</v>
      </c>
      <c r="M305" s="45">
        <v>161368</v>
      </c>
      <c r="N305" s="45">
        <v>42382</v>
      </c>
      <c r="O305" s="45">
        <v>203750</v>
      </c>
      <c r="P305" s="45"/>
    </row>
    <row r="306" spans="1:16" ht="14.45" customHeight="1" x14ac:dyDescent="0.25">
      <c r="A306" s="45" t="s">
        <v>79</v>
      </c>
      <c r="B306" s="45" t="s">
        <v>190</v>
      </c>
      <c r="C306" s="45">
        <v>220442</v>
      </c>
      <c r="D306" s="45">
        <v>8141</v>
      </c>
      <c r="E306" s="45">
        <v>28693</v>
      </c>
      <c r="F306" s="45">
        <v>1083</v>
      </c>
      <c r="G306" s="45">
        <v>0</v>
      </c>
      <c r="H306" s="45">
        <v>127</v>
      </c>
      <c r="I306" s="45">
        <v>7262</v>
      </c>
      <c r="J306" s="45">
        <v>2865</v>
      </c>
      <c r="K306" s="45">
        <v>5019</v>
      </c>
      <c r="L306" s="45">
        <v>6631</v>
      </c>
      <c r="M306" s="45">
        <v>160621</v>
      </c>
      <c r="N306" s="45">
        <v>43716.23</v>
      </c>
      <c r="O306" s="45">
        <v>204337.23</v>
      </c>
      <c r="P306" s="45"/>
    </row>
    <row r="307" spans="1:16" ht="14.45" customHeight="1" x14ac:dyDescent="0.25">
      <c r="A307" s="45" t="s">
        <v>80</v>
      </c>
      <c r="B307" s="5" t="s">
        <v>38</v>
      </c>
      <c r="C307" s="46"/>
      <c r="D307" s="46"/>
      <c r="E307" s="46"/>
      <c r="F307" s="46"/>
      <c r="G307" s="46"/>
      <c r="H307" s="46"/>
      <c r="I307" s="46"/>
      <c r="J307" s="46"/>
      <c r="K307" s="46"/>
      <c r="L307" s="61"/>
      <c r="M307" s="46"/>
      <c r="N307" s="46"/>
      <c r="O307" s="46"/>
      <c r="P307" s="45"/>
    </row>
    <row r="308" spans="1:16" ht="14.45" customHeight="1" x14ac:dyDescent="0.25">
      <c r="A308" s="45" t="s">
        <v>80</v>
      </c>
      <c r="B308" s="5" t="s">
        <v>35</v>
      </c>
      <c r="C308" s="46"/>
      <c r="D308" s="46"/>
      <c r="E308" s="46"/>
      <c r="F308" s="46"/>
      <c r="G308" s="46"/>
      <c r="H308" s="46"/>
      <c r="I308" s="46"/>
      <c r="J308" s="46"/>
      <c r="K308" s="46"/>
      <c r="L308" s="46"/>
      <c r="M308" s="46"/>
      <c r="N308" s="46"/>
      <c r="O308" s="46"/>
      <c r="P308" s="45"/>
    </row>
    <row r="309" spans="1:16" ht="14.45" customHeight="1" x14ac:dyDescent="0.25">
      <c r="A309" s="45" t="s">
        <v>80</v>
      </c>
      <c r="B309" s="5" t="s">
        <v>36</v>
      </c>
      <c r="C309" s="46"/>
      <c r="D309" s="46"/>
      <c r="E309" s="46"/>
      <c r="F309" s="46"/>
      <c r="G309" s="46"/>
      <c r="H309" s="46"/>
      <c r="I309" s="46"/>
      <c r="J309" s="46"/>
      <c r="K309" s="46"/>
      <c r="L309" s="61"/>
      <c r="M309" s="46"/>
      <c r="N309" s="46"/>
      <c r="O309" s="46"/>
      <c r="P309" s="45"/>
    </row>
    <row r="310" spans="1:16" ht="14.45" customHeight="1" x14ac:dyDescent="0.25">
      <c r="A310" s="45" t="s">
        <v>80</v>
      </c>
      <c r="B310" s="5" t="s">
        <v>37</v>
      </c>
      <c r="C310" s="46"/>
      <c r="D310" s="46"/>
      <c r="E310" s="46"/>
      <c r="F310" s="46"/>
      <c r="G310" s="46"/>
      <c r="H310" s="46"/>
      <c r="I310" s="46"/>
      <c r="J310" s="46"/>
      <c r="K310" s="46"/>
      <c r="L310" s="61"/>
      <c r="M310" s="46"/>
      <c r="N310" s="46"/>
      <c r="O310" s="46"/>
      <c r="P310" s="45"/>
    </row>
    <row r="311" spans="1:16" ht="14.45" customHeight="1" x14ac:dyDescent="0.25">
      <c r="A311" s="45" t="s">
        <v>80</v>
      </c>
      <c r="B311" s="5" t="s">
        <v>15</v>
      </c>
      <c r="C311" s="46"/>
      <c r="D311" s="46"/>
      <c r="E311" s="46"/>
      <c r="F311" s="46"/>
      <c r="G311" s="46"/>
      <c r="H311" s="46"/>
      <c r="I311" s="46"/>
      <c r="J311" s="46"/>
      <c r="K311" s="46"/>
      <c r="L311" s="46"/>
      <c r="M311" s="46"/>
      <c r="N311" s="46"/>
      <c r="O311" s="46"/>
      <c r="P311" s="45"/>
    </row>
    <row r="312" spans="1:16" ht="14.45" customHeight="1" x14ac:dyDescent="0.25">
      <c r="A312" s="45" t="s">
        <v>80</v>
      </c>
      <c r="B312" s="5" t="s">
        <v>0</v>
      </c>
      <c r="C312" s="46"/>
      <c r="D312" s="46"/>
      <c r="E312" s="46"/>
      <c r="F312" s="46"/>
      <c r="G312" s="46"/>
      <c r="H312" s="46"/>
      <c r="I312" s="46"/>
      <c r="J312" s="46"/>
      <c r="K312" s="46"/>
      <c r="L312" s="46"/>
      <c r="M312" s="46"/>
      <c r="N312" s="46"/>
      <c r="O312" s="46"/>
      <c r="P312" s="45"/>
    </row>
    <row r="313" spans="1:16" ht="14.45" customHeight="1" x14ac:dyDescent="0.25">
      <c r="A313" s="45" t="s">
        <v>80</v>
      </c>
      <c r="B313" s="5" t="s">
        <v>1</v>
      </c>
      <c r="C313" s="46"/>
      <c r="D313" s="46"/>
      <c r="E313" s="46"/>
      <c r="F313" s="46"/>
      <c r="G313" s="46"/>
      <c r="H313" s="46"/>
      <c r="I313" s="46"/>
      <c r="J313" s="46"/>
      <c r="K313" s="46"/>
      <c r="L313" s="46"/>
      <c r="M313" s="46"/>
      <c r="N313" s="46"/>
      <c r="O313" s="46"/>
      <c r="P313" s="45"/>
    </row>
    <row r="314" spans="1:16" ht="14.45" customHeight="1" x14ac:dyDescent="0.25">
      <c r="A314" s="45" t="s">
        <v>80</v>
      </c>
      <c r="B314" s="5" t="s">
        <v>2</v>
      </c>
      <c r="C314" s="46"/>
      <c r="D314" s="46"/>
      <c r="E314" s="46"/>
      <c r="F314" s="46"/>
      <c r="G314" s="46"/>
      <c r="H314" s="46"/>
      <c r="I314" s="46"/>
      <c r="J314" s="46"/>
      <c r="K314" s="46"/>
      <c r="L314" s="46"/>
      <c r="M314" s="46"/>
      <c r="N314" s="46"/>
      <c r="O314" s="46"/>
      <c r="P314" s="45"/>
    </row>
    <row r="315" spans="1:16" ht="14.45" customHeight="1" x14ac:dyDescent="0.25">
      <c r="A315" s="45" t="s">
        <v>80</v>
      </c>
      <c r="B315" s="5" t="s">
        <v>3</v>
      </c>
      <c r="C315" s="46"/>
      <c r="D315" s="46"/>
      <c r="E315" s="46"/>
      <c r="F315" s="46"/>
      <c r="G315" s="46"/>
      <c r="H315" s="46"/>
      <c r="I315" s="46"/>
      <c r="J315" s="46"/>
      <c r="K315" s="46"/>
      <c r="L315" s="46"/>
      <c r="M315" s="46"/>
      <c r="N315" s="46"/>
      <c r="O315" s="46"/>
      <c r="P315" s="45"/>
    </row>
    <row r="316" spans="1:16" ht="14.45" customHeight="1" x14ac:dyDescent="0.25">
      <c r="A316" s="45" t="s">
        <v>80</v>
      </c>
      <c r="B316" s="5" t="s">
        <v>4</v>
      </c>
      <c r="C316" s="46"/>
      <c r="D316" s="46"/>
      <c r="E316" s="46"/>
      <c r="F316" s="46"/>
      <c r="G316" s="46"/>
      <c r="H316" s="46"/>
      <c r="I316" s="46"/>
      <c r="J316" s="46"/>
      <c r="K316" s="46"/>
      <c r="L316" s="46"/>
      <c r="M316" s="46"/>
      <c r="N316" s="46"/>
      <c r="O316" s="46"/>
      <c r="P316" s="45"/>
    </row>
    <row r="317" spans="1:16" ht="14.45" customHeight="1" x14ac:dyDescent="0.25">
      <c r="A317" s="45" t="s">
        <v>80</v>
      </c>
      <c r="B317" s="5" t="s">
        <v>5</v>
      </c>
      <c r="C317" s="46"/>
      <c r="D317" s="46"/>
      <c r="E317" s="46"/>
      <c r="F317" s="46"/>
      <c r="G317" s="46"/>
      <c r="H317" s="46"/>
      <c r="I317" s="46"/>
      <c r="J317" s="46"/>
      <c r="K317" s="46"/>
      <c r="L317" s="46"/>
      <c r="M317" s="46"/>
      <c r="N317" s="46"/>
      <c r="O317" s="46"/>
      <c r="P317" s="45"/>
    </row>
    <row r="318" spans="1:16" ht="14.45" customHeight="1" x14ac:dyDescent="0.25">
      <c r="A318" s="45" t="s">
        <v>80</v>
      </c>
      <c r="B318" s="5" t="s">
        <v>6</v>
      </c>
      <c r="C318" s="46"/>
      <c r="D318" s="46"/>
      <c r="E318" s="46"/>
      <c r="F318" s="46"/>
      <c r="G318" s="46"/>
      <c r="H318" s="46"/>
      <c r="I318" s="46"/>
      <c r="J318" s="46"/>
      <c r="K318" s="46"/>
      <c r="L318" s="46"/>
      <c r="M318" s="46"/>
      <c r="N318" s="46"/>
      <c r="O318" s="46"/>
      <c r="P318" s="45"/>
    </row>
    <row r="319" spans="1:16" ht="14.45" customHeight="1" x14ac:dyDescent="0.25">
      <c r="A319" s="45" t="s">
        <v>80</v>
      </c>
      <c r="B319" s="6" t="s">
        <v>7</v>
      </c>
      <c r="C319" s="46"/>
      <c r="D319" s="46"/>
      <c r="E319" s="46"/>
      <c r="F319" s="46"/>
      <c r="G319" s="46"/>
      <c r="H319" s="46"/>
      <c r="I319" s="46"/>
      <c r="J319" s="46"/>
      <c r="K319" s="46"/>
      <c r="L319" s="46"/>
      <c r="M319" s="46"/>
      <c r="N319" s="46"/>
      <c r="O319" s="46"/>
      <c r="P319" s="45"/>
    </row>
    <row r="320" spans="1:16" ht="14.45" customHeight="1" x14ac:dyDescent="0.25">
      <c r="A320" s="45" t="s">
        <v>80</v>
      </c>
      <c r="B320" s="6" t="s">
        <v>8</v>
      </c>
      <c r="C320" s="46"/>
      <c r="D320" s="46"/>
      <c r="E320" s="46"/>
      <c r="F320" s="46"/>
      <c r="G320" s="46"/>
      <c r="H320" s="46"/>
      <c r="I320" s="46"/>
      <c r="J320" s="46"/>
      <c r="K320" s="46"/>
      <c r="L320" s="46"/>
      <c r="M320" s="46"/>
      <c r="N320" s="46"/>
      <c r="O320" s="46"/>
      <c r="P320" s="45"/>
    </row>
    <row r="321" spans="1:16" ht="14.45" customHeight="1" x14ac:dyDescent="0.25">
      <c r="A321" s="45" t="s">
        <v>80</v>
      </c>
      <c r="B321" s="6" t="s">
        <v>16</v>
      </c>
      <c r="C321" s="46"/>
      <c r="D321" s="46"/>
      <c r="E321" s="46"/>
      <c r="F321" s="46"/>
      <c r="G321" s="46"/>
      <c r="H321" s="46"/>
      <c r="I321" s="46"/>
      <c r="J321" s="46"/>
      <c r="K321" s="46"/>
      <c r="L321" s="46"/>
      <c r="M321" s="46"/>
      <c r="N321" s="46"/>
      <c r="O321" s="46"/>
      <c r="P321" s="45"/>
    </row>
    <row r="322" spans="1:16" ht="14.45" customHeight="1" x14ac:dyDescent="0.25">
      <c r="A322" s="45" t="s">
        <v>80</v>
      </c>
      <c r="B322" s="6" t="s">
        <v>17</v>
      </c>
      <c r="C322" s="46"/>
      <c r="D322" s="46"/>
      <c r="E322" s="46"/>
      <c r="F322" s="46"/>
      <c r="G322" s="46"/>
      <c r="H322" s="46"/>
      <c r="I322" s="46"/>
      <c r="J322" s="46"/>
      <c r="K322" s="46"/>
      <c r="L322" s="46"/>
      <c r="M322" s="46"/>
      <c r="N322" s="46"/>
      <c r="O322" s="46"/>
      <c r="P322" s="45"/>
    </row>
    <row r="323" spans="1:16" ht="14.45" customHeight="1" x14ac:dyDescent="0.25">
      <c r="A323" s="45" t="s">
        <v>80</v>
      </c>
      <c r="B323" s="6" t="s">
        <v>9</v>
      </c>
      <c r="C323" s="46"/>
      <c r="D323" s="46"/>
      <c r="E323" s="46"/>
      <c r="F323" s="46"/>
      <c r="G323" s="46"/>
      <c r="H323" s="46"/>
      <c r="I323" s="46"/>
      <c r="J323" s="46"/>
      <c r="K323" s="46"/>
      <c r="L323" s="46"/>
      <c r="M323" s="46"/>
      <c r="N323" s="46"/>
      <c r="O323" s="46"/>
      <c r="P323" s="45"/>
    </row>
    <row r="324" spans="1:16" ht="14.45" customHeight="1" x14ac:dyDescent="0.25">
      <c r="A324" s="45" t="s">
        <v>80</v>
      </c>
      <c r="B324" s="6" t="s">
        <v>10</v>
      </c>
      <c r="C324" s="46">
        <v>506775</v>
      </c>
      <c r="D324" s="46">
        <v>299221</v>
      </c>
      <c r="E324" s="46">
        <v>13770</v>
      </c>
      <c r="F324" s="46">
        <v>7160</v>
      </c>
      <c r="G324" s="46">
        <v>1388</v>
      </c>
      <c r="H324" s="46">
        <v>1636</v>
      </c>
      <c r="I324" s="46">
        <v>13408</v>
      </c>
      <c r="J324" s="46">
        <v>267</v>
      </c>
      <c r="K324" s="46">
        <v>3711</v>
      </c>
      <c r="L324" s="46"/>
      <c r="M324" s="46">
        <v>166214</v>
      </c>
      <c r="N324" s="46">
        <v>5028</v>
      </c>
      <c r="O324" s="46">
        <v>171242</v>
      </c>
      <c r="P324" s="45"/>
    </row>
    <row r="325" spans="1:16" ht="14.45" customHeight="1" x14ac:dyDescent="0.25">
      <c r="A325" s="45" t="s">
        <v>80</v>
      </c>
      <c r="B325" s="6" t="s">
        <v>11</v>
      </c>
      <c r="C325" s="46">
        <v>506775</v>
      </c>
      <c r="D325" s="46">
        <v>297626</v>
      </c>
      <c r="E325" s="46">
        <v>14557</v>
      </c>
      <c r="F325" s="46">
        <v>7128</v>
      </c>
      <c r="G325" s="46">
        <v>1388</v>
      </c>
      <c r="H325" s="46">
        <v>1646</v>
      </c>
      <c r="I325" s="46">
        <v>13556</v>
      </c>
      <c r="J325" s="46">
        <v>302</v>
      </c>
      <c r="K325" s="46">
        <v>3711</v>
      </c>
      <c r="L325" s="46"/>
      <c r="M325" s="46">
        <v>166861</v>
      </c>
      <c r="N325" s="46">
        <v>3055</v>
      </c>
      <c r="O325" s="46">
        <v>169916</v>
      </c>
      <c r="P325" s="45"/>
    </row>
    <row r="326" spans="1:16" ht="14.45" customHeight="1" x14ac:dyDescent="0.25">
      <c r="A326" s="45" t="s">
        <v>80</v>
      </c>
      <c r="B326" s="6" t="s">
        <v>12</v>
      </c>
      <c r="C326" s="46">
        <v>515048</v>
      </c>
      <c r="D326" s="46">
        <v>260993</v>
      </c>
      <c r="E326" s="46">
        <v>13517</v>
      </c>
      <c r="F326" s="46">
        <v>17005</v>
      </c>
      <c r="G326" s="46">
        <v>9861</v>
      </c>
      <c r="H326" s="46">
        <v>19886</v>
      </c>
      <c r="I326" s="46">
        <v>33184</v>
      </c>
      <c r="J326" s="46">
        <v>2340</v>
      </c>
      <c r="K326" s="46">
        <v>2074</v>
      </c>
      <c r="L326" s="46"/>
      <c r="M326" s="46">
        <v>156188</v>
      </c>
      <c r="N326" s="46">
        <v>10892</v>
      </c>
      <c r="O326" s="46">
        <v>167080</v>
      </c>
      <c r="P326" s="45"/>
    </row>
    <row r="327" spans="1:16" ht="14.45" customHeight="1" x14ac:dyDescent="0.25">
      <c r="A327" s="45" t="s">
        <v>80</v>
      </c>
      <c r="B327" s="6" t="s">
        <v>13</v>
      </c>
      <c r="C327" s="46">
        <v>515048</v>
      </c>
      <c r="D327" s="46">
        <v>260993</v>
      </c>
      <c r="E327" s="46">
        <v>13411</v>
      </c>
      <c r="F327" s="46">
        <v>17346</v>
      </c>
      <c r="G327" s="46">
        <v>8219</v>
      </c>
      <c r="H327" s="46">
        <v>19830</v>
      </c>
      <c r="I327" s="46">
        <v>36384</v>
      </c>
      <c r="J327" s="46">
        <v>1048</v>
      </c>
      <c r="K327" s="46">
        <v>1318</v>
      </c>
      <c r="L327" s="46"/>
      <c r="M327" s="46">
        <v>156499</v>
      </c>
      <c r="N327" s="46">
        <v>1222</v>
      </c>
      <c r="O327" s="46">
        <v>157721</v>
      </c>
      <c r="P327" s="45"/>
    </row>
    <row r="328" spans="1:16" ht="14.45" customHeight="1" x14ac:dyDescent="0.25">
      <c r="A328" s="45" t="s">
        <v>80</v>
      </c>
      <c r="B328" s="6" t="s">
        <v>18</v>
      </c>
      <c r="C328" s="46">
        <v>515048</v>
      </c>
      <c r="D328" s="46">
        <v>260993</v>
      </c>
      <c r="E328" s="46">
        <v>13570</v>
      </c>
      <c r="F328" s="46">
        <v>17346</v>
      </c>
      <c r="G328" s="46">
        <v>5308</v>
      </c>
      <c r="H328" s="46">
        <v>17739</v>
      </c>
      <c r="I328" s="46">
        <v>39952</v>
      </c>
      <c r="J328" s="46">
        <v>1120</v>
      </c>
      <c r="K328" s="46">
        <v>1149</v>
      </c>
      <c r="L328" s="46"/>
      <c r="M328" s="46">
        <v>157871</v>
      </c>
      <c r="N328" s="46">
        <v>1919</v>
      </c>
      <c r="O328" s="46">
        <v>159790</v>
      </c>
      <c r="P328" s="45"/>
    </row>
    <row r="329" spans="1:16" ht="14.45" customHeight="1" x14ac:dyDescent="0.25">
      <c r="A329" s="45" t="s">
        <v>80</v>
      </c>
      <c r="B329" s="7" t="s">
        <v>19</v>
      </c>
      <c r="C329" s="46">
        <v>515048</v>
      </c>
      <c r="D329" s="46">
        <v>260993</v>
      </c>
      <c r="E329" s="46">
        <v>13984</v>
      </c>
      <c r="F329" s="46">
        <v>17346</v>
      </c>
      <c r="G329" s="46">
        <v>2618</v>
      </c>
      <c r="H329" s="46">
        <v>14638</v>
      </c>
      <c r="I329" s="46">
        <v>42582</v>
      </c>
      <c r="J329" s="46">
        <v>1272</v>
      </c>
      <c r="K329" s="46">
        <v>1287</v>
      </c>
      <c r="L329" s="46"/>
      <c r="M329" s="46">
        <v>160328</v>
      </c>
      <c r="N329" s="46">
        <v>3685</v>
      </c>
      <c r="O329" s="46">
        <v>164013</v>
      </c>
      <c r="P329" s="45"/>
    </row>
    <row r="330" spans="1:16" ht="14.45" customHeight="1" x14ac:dyDescent="0.25">
      <c r="A330" s="45" t="s">
        <v>80</v>
      </c>
      <c r="B330" s="45" t="s">
        <v>40</v>
      </c>
      <c r="C330" s="46">
        <v>515048</v>
      </c>
      <c r="D330" s="46">
        <v>260993</v>
      </c>
      <c r="E330" s="46">
        <v>14904</v>
      </c>
      <c r="F330" s="46">
        <v>17729</v>
      </c>
      <c r="G330" s="46">
        <v>2215</v>
      </c>
      <c r="H330" s="46">
        <v>16189</v>
      </c>
      <c r="I330" s="46">
        <v>38776</v>
      </c>
      <c r="J330" s="46">
        <v>1196</v>
      </c>
      <c r="K330" s="46">
        <v>1769</v>
      </c>
      <c r="L330" s="46"/>
      <c r="M330" s="46">
        <v>161277</v>
      </c>
      <c r="N330" s="46">
        <v>3760</v>
      </c>
      <c r="O330" s="46">
        <v>165037</v>
      </c>
      <c r="P330" s="45"/>
    </row>
    <row r="331" spans="1:16" ht="14.45" customHeight="1" x14ac:dyDescent="0.25">
      <c r="A331" s="45" t="s">
        <v>80</v>
      </c>
      <c r="B331" s="45" t="s">
        <v>42</v>
      </c>
      <c r="C331" s="46">
        <v>515048</v>
      </c>
      <c r="D331" s="46">
        <v>260993</v>
      </c>
      <c r="E331" s="46">
        <v>15566</v>
      </c>
      <c r="F331" s="46">
        <v>17442</v>
      </c>
      <c r="G331" s="46">
        <v>2215</v>
      </c>
      <c r="H331" s="46">
        <v>16189</v>
      </c>
      <c r="I331" s="46">
        <v>38776</v>
      </c>
      <c r="J331" s="46">
        <v>1208</v>
      </c>
      <c r="K331" s="46">
        <v>1739</v>
      </c>
      <c r="L331" s="46"/>
      <c r="M331" s="46">
        <v>160920</v>
      </c>
      <c r="N331" s="46">
        <v>9786</v>
      </c>
      <c r="O331" s="46">
        <v>170706</v>
      </c>
      <c r="P331" s="45"/>
    </row>
    <row r="332" spans="1:16" ht="14.45" customHeight="1" x14ac:dyDescent="0.25">
      <c r="A332" s="45" t="s">
        <v>80</v>
      </c>
      <c r="B332" s="45" t="s">
        <v>43</v>
      </c>
      <c r="C332" s="46">
        <v>515048</v>
      </c>
      <c r="D332" s="46">
        <v>260993</v>
      </c>
      <c r="E332" s="46">
        <v>15324</v>
      </c>
      <c r="F332" s="46">
        <v>17336</v>
      </c>
      <c r="G332" s="46">
        <v>2215</v>
      </c>
      <c r="H332" s="46">
        <v>15450</v>
      </c>
      <c r="I332" s="46">
        <v>39971</v>
      </c>
      <c r="J332" s="46">
        <v>1310</v>
      </c>
      <c r="K332" s="46">
        <v>1725</v>
      </c>
      <c r="L332" s="46"/>
      <c r="M332" s="46">
        <v>160724</v>
      </c>
      <c r="N332" s="46">
        <v>8565</v>
      </c>
      <c r="O332" s="46">
        <v>169289</v>
      </c>
      <c r="P332" s="45"/>
    </row>
    <row r="333" spans="1:16" ht="14.45" customHeight="1" x14ac:dyDescent="0.25">
      <c r="A333" s="45" t="s">
        <v>80</v>
      </c>
      <c r="B333" s="45" t="s">
        <v>44</v>
      </c>
      <c r="C333" s="46">
        <v>515048</v>
      </c>
      <c r="D333" s="46">
        <v>260993</v>
      </c>
      <c r="E333" s="46">
        <v>15445</v>
      </c>
      <c r="F333" s="46">
        <v>17389</v>
      </c>
      <c r="G333" s="46">
        <v>2215</v>
      </c>
      <c r="H333" s="46">
        <v>15319</v>
      </c>
      <c r="I333" s="46">
        <v>39374</v>
      </c>
      <c r="J333" s="46">
        <v>1240</v>
      </c>
      <c r="K333" s="46">
        <v>1919</v>
      </c>
      <c r="L333" s="46"/>
      <c r="M333" s="46">
        <v>161154</v>
      </c>
      <c r="N333" s="46">
        <v>15023</v>
      </c>
      <c r="O333" s="46">
        <v>176177</v>
      </c>
      <c r="P333" s="45"/>
    </row>
    <row r="334" spans="1:16" ht="14.45" customHeight="1" x14ac:dyDescent="0.25">
      <c r="A334" s="45" t="s">
        <v>80</v>
      </c>
      <c r="B334" s="45" t="s">
        <v>45</v>
      </c>
      <c r="C334" s="46">
        <v>514962</v>
      </c>
      <c r="D334" s="46">
        <v>260907</v>
      </c>
      <c r="E334" s="46">
        <v>15566</v>
      </c>
      <c r="F334" s="46">
        <v>17442</v>
      </c>
      <c r="G334" s="46">
        <v>2216</v>
      </c>
      <c r="H334" s="46">
        <v>15652</v>
      </c>
      <c r="I334" s="46">
        <v>38776</v>
      </c>
      <c r="J334" s="46">
        <v>1253</v>
      </c>
      <c r="K334" s="46">
        <v>1794</v>
      </c>
      <c r="L334" s="46"/>
      <c r="M334" s="46">
        <v>161356</v>
      </c>
      <c r="N334" s="46">
        <v>11493</v>
      </c>
      <c r="O334" s="46">
        <v>172849</v>
      </c>
      <c r="P334" s="45"/>
    </row>
    <row r="335" spans="1:16" ht="14.45" customHeight="1" x14ac:dyDescent="0.25">
      <c r="A335" s="45" t="s">
        <v>80</v>
      </c>
      <c r="B335" s="45" t="s">
        <v>39</v>
      </c>
      <c r="C335" s="46">
        <v>514962</v>
      </c>
      <c r="D335" s="46">
        <v>260907</v>
      </c>
      <c r="E335" s="46">
        <v>13887</v>
      </c>
      <c r="F335" s="46">
        <v>19202</v>
      </c>
      <c r="G335" s="46">
        <v>1680</v>
      </c>
      <c r="H335" s="46">
        <v>15474</v>
      </c>
      <c r="I335" s="46">
        <v>39374</v>
      </c>
      <c r="J335" s="46">
        <v>1216</v>
      </c>
      <c r="K335" s="46">
        <v>1618</v>
      </c>
      <c r="L335" s="46"/>
      <c r="M335" s="46">
        <v>161604</v>
      </c>
      <c r="N335" s="46">
        <v>18319</v>
      </c>
      <c r="O335" s="46">
        <v>179923</v>
      </c>
      <c r="P335" s="45"/>
    </row>
    <row r="336" spans="1:16" ht="14.45" customHeight="1" x14ac:dyDescent="0.25">
      <c r="A336" s="45" t="s">
        <v>80</v>
      </c>
      <c r="B336" s="45" t="s">
        <v>84</v>
      </c>
      <c r="C336" s="46">
        <v>514962</v>
      </c>
      <c r="D336" s="46">
        <v>260907</v>
      </c>
      <c r="E336" s="46">
        <v>13969</v>
      </c>
      <c r="F336" s="46">
        <v>19215</v>
      </c>
      <c r="G336" s="46">
        <v>2082</v>
      </c>
      <c r="H336" s="46">
        <v>14320</v>
      </c>
      <c r="I336" s="46">
        <v>35270</v>
      </c>
      <c r="J336" s="46">
        <v>1245</v>
      </c>
      <c r="K336" s="46">
        <v>1983</v>
      </c>
      <c r="L336" s="46"/>
      <c r="M336" s="46">
        <v>165971</v>
      </c>
      <c r="N336" s="46">
        <v>30616</v>
      </c>
      <c r="O336" s="46">
        <v>196587</v>
      </c>
      <c r="P336" s="45"/>
    </row>
    <row r="337" spans="1:16" ht="14.45" customHeight="1" x14ac:dyDescent="0.25">
      <c r="A337" s="45" t="s">
        <v>80</v>
      </c>
      <c r="B337" s="45" t="s">
        <v>46</v>
      </c>
      <c r="C337" s="46">
        <v>514962</v>
      </c>
      <c r="D337" s="46">
        <v>260907</v>
      </c>
      <c r="E337" s="46">
        <v>13840</v>
      </c>
      <c r="F337" s="46">
        <v>19418</v>
      </c>
      <c r="G337" s="46">
        <v>2081</v>
      </c>
      <c r="H337" s="46">
        <v>12426</v>
      </c>
      <c r="I337" s="46">
        <v>33630</v>
      </c>
      <c r="J337" s="46">
        <v>1127</v>
      </c>
      <c r="K337" s="46">
        <v>1982</v>
      </c>
      <c r="L337" s="46"/>
      <c r="M337" s="46">
        <v>169551</v>
      </c>
      <c r="N337" s="46">
        <v>29865</v>
      </c>
      <c r="O337" s="46">
        <v>199416</v>
      </c>
      <c r="P337" s="45"/>
    </row>
    <row r="338" spans="1:16" ht="14.45" customHeight="1" x14ac:dyDescent="0.25">
      <c r="A338" s="45" t="s">
        <v>80</v>
      </c>
      <c r="B338" s="45" t="s">
        <v>47</v>
      </c>
      <c r="C338" s="46">
        <v>514962</v>
      </c>
      <c r="D338" s="46">
        <v>260907</v>
      </c>
      <c r="E338" s="46">
        <v>14158</v>
      </c>
      <c r="F338" s="46">
        <v>17200</v>
      </c>
      <c r="G338" s="46">
        <v>1750</v>
      </c>
      <c r="H338" s="46">
        <v>10564</v>
      </c>
      <c r="I338" s="46">
        <v>28870</v>
      </c>
      <c r="J338" s="46">
        <v>1211</v>
      </c>
      <c r="K338" s="46">
        <v>2193</v>
      </c>
      <c r="L338" s="46"/>
      <c r="M338" s="46">
        <v>178109</v>
      </c>
      <c r="N338" s="46">
        <v>36223</v>
      </c>
      <c r="O338" s="46">
        <v>214332</v>
      </c>
      <c r="P338" s="45"/>
    </row>
    <row r="339" spans="1:16" ht="14.45" customHeight="1" x14ac:dyDescent="0.25">
      <c r="A339" s="45" t="s">
        <v>80</v>
      </c>
      <c r="B339" s="45" t="s">
        <v>48</v>
      </c>
      <c r="C339" s="46">
        <v>514962</v>
      </c>
      <c r="D339" s="46">
        <v>260907</v>
      </c>
      <c r="E339" s="46">
        <v>14650</v>
      </c>
      <c r="F339" s="46">
        <v>15451</v>
      </c>
      <c r="G339" s="46">
        <v>1827</v>
      </c>
      <c r="H339" s="46">
        <v>11649</v>
      </c>
      <c r="I339" s="46">
        <v>28954</v>
      </c>
      <c r="J339" s="46">
        <v>1075</v>
      </c>
      <c r="K339" s="46">
        <v>1857</v>
      </c>
      <c r="L339" s="46"/>
      <c r="M339" s="46">
        <v>178592</v>
      </c>
      <c r="N339" s="46">
        <v>40160</v>
      </c>
      <c r="O339" s="46">
        <v>218752</v>
      </c>
      <c r="P339" s="45"/>
    </row>
    <row r="340" spans="1:16" ht="14.45" customHeight="1" x14ac:dyDescent="0.25">
      <c r="A340" s="45" t="s">
        <v>80</v>
      </c>
      <c r="B340" s="45" t="s">
        <v>49</v>
      </c>
      <c r="C340" s="46">
        <v>514962</v>
      </c>
      <c r="D340" s="46">
        <v>260907</v>
      </c>
      <c r="E340" s="46">
        <v>15958</v>
      </c>
      <c r="F340" s="46">
        <v>13955</v>
      </c>
      <c r="G340" s="46">
        <v>1621</v>
      </c>
      <c r="H340" s="46">
        <v>11020</v>
      </c>
      <c r="I340" s="46">
        <v>27513</v>
      </c>
      <c r="J340" s="46">
        <v>984</v>
      </c>
      <c r="K340" s="46">
        <v>1814</v>
      </c>
      <c r="L340" s="46"/>
      <c r="M340" s="46">
        <v>181190</v>
      </c>
      <c r="N340" s="46">
        <v>47831</v>
      </c>
      <c r="O340" s="46">
        <v>229021</v>
      </c>
      <c r="P340" s="45"/>
    </row>
    <row r="341" spans="1:16" ht="14.45" customHeight="1" x14ac:dyDescent="0.25">
      <c r="A341" s="45" t="s">
        <v>80</v>
      </c>
      <c r="B341" s="45" t="s">
        <v>67</v>
      </c>
      <c r="C341" s="46">
        <v>514962</v>
      </c>
      <c r="D341" s="46">
        <v>260907</v>
      </c>
      <c r="E341" s="46">
        <v>16788</v>
      </c>
      <c r="F341" s="46">
        <v>13058</v>
      </c>
      <c r="G341" s="46">
        <v>755</v>
      </c>
      <c r="H341" s="46">
        <v>11161</v>
      </c>
      <c r="I341" s="46">
        <v>22543</v>
      </c>
      <c r="J341" s="46">
        <v>737</v>
      </c>
      <c r="K341" s="46">
        <v>1447</v>
      </c>
      <c r="L341" s="46"/>
      <c r="M341" s="46">
        <v>187566</v>
      </c>
      <c r="N341" s="46">
        <v>7275</v>
      </c>
      <c r="O341" s="46">
        <v>194841</v>
      </c>
      <c r="P341" s="45"/>
    </row>
    <row r="342" spans="1:16" ht="14.45" customHeight="1" x14ac:dyDescent="0.25">
      <c r="A342" s="45" t="s">
        <v>80</v>
      </c>
      <c r="B342" s="45" t="s">
        <v>50</v>
      </c>
      <c r="C342" s="46">
        <v>514962</v>
      </c>
      <c r="D342" s="46">
        <v>260907</v>
      </c>
      <c r="E342" s="46">
        <v>16927</v>
      </c>
      <c r="F342" s="46">
        <v>12144</v>
      </c>
      <c r="G342" s="46">
        <v>672</v>
      </c>
      <c r="H342" s="46">
        <v>11276</v>
      </c>
      <c r="I342" s="46">
        <v>22028</v>
      </c>
      <c r="J342" s="46">
        <v>860</v>
      </c>
      <c r="K342" s="46">
        <v>1041</v>
      </c>
      <c r="L342" s="46"/>
      <c r="M342" s="46">
        <v>189107</v>
      </c>
      <c r="N342" s="46">
        <v>15892</v>
      </c>
      <c r="O342" s="46">
        <v>204999</v>
      </c>
      <c r="P342" s="45"/>
    </row>
    <row r="343" spans="1:16" ht="14.45" customHeight="1" x14ac:dyDescent="0.25">
      <c r="A343" s="45" t="s">
        <v>80</v>
      </c>
      <c r="B343" s="45" t="s">
        <v>51</v>
      </c>
      <c r="C343" s="46">
        <v>514962</v>
      </c>
      <c r="D343" s="46">
        <v>260907</v>
      </c>
      <c r="E343" s="46">
        <v>16930</v>
      </c>
      <c r="F343" s="46">
        <v>12977</v>
      </c>
      <c r="G343" s="46">
        <v>635</v>
      </c>
      <c r="H343" s="46">
        <v>11562</v>
      </c>
      <c r="I343" s="46">
        <v>22790</v>
      </c>
      <c r="J343" s="46">
        <v>950</v>
      </c>
      <c r="K343" s="46">
        <v>1050</v>
      </c>
      <c r="L343" s="46"/>
      <c r="M343" s="46">
        <v>187161</v>
      </c>
      <c r="N343" s="46">
        <v>19960</v>
      </c>
      <c r="O343" s="46">
        <v>207121</v>
      </c>
      <c r="P343" s="45"/>
    </row>
    <row r="344" spans="1:16" ht="14.45" customHeight="1" x14ac:dyDescent="0.25">
      <c r="A344" s="45" t="s">
        <v>80</v>
      </c>
      <c r="B344" s="45" t="s">
        <v>52</v>
      </c>
      <c r="C344" s="46">
        <v>514962</v>
      </c>
      <c r="D344" s="46">
        <v>260907</v>
      </c>
      <c r="E344" s="46">
        <v>16933</v>
      </c>
      <c r="F344" s="46">
        <v>11867</v>
      </c>
      <c r="G344" s="46">
        <v>635</v>
      </c>
      <c r="H344" s="46">
        <v>11562</v>
      </c>
      <c r="I344" s="46">
        <v>22790</v>
      </c>
      <c r="J344" s="46">
        <v>833</v>
      </c>
      <c r="K344" s="46">
        <v>909</v>
      </c>
      <c r="L344" s="46"/>
      <c r="M344" s="46">
        <v>188526</v>
      </c>
      <c r="N344" s="46">
        <v>22258</v>
      </c>
      <c r="O344" s="46">
        <v>210784</v>
      </c>
      <c r="P344" s="45"/>
    </row>
    <row r="345" spans="1:16" ht="14.45" customHeight="1" x14ac:dyDescent="0.25">
      <c r="A345" s="45" t="s">
        <v>80</v>
      </c>
      <c r="B345" s="45" t="s">
        <v>53</v>
      </c>
      <c r="C345" s="46">
        <v>514962</v>
      </c>
      <c r="D345" s="46">
        <v>260907</v>
      </c>
      <c r="E345" s="46">
        <v>17320</v>
      </c>
      <c r="F345" s="46">
        <v>12422</v>
      </c>
      <c r="G345" s="46">
        <v>601</v>
      </c>
      <c r="H345" s="46">
        <v>10420</v>
      </c>
      <c r="I345" s="46">
        <v>16112</v>
      </c>
      <c r="J345" s="46">
        <v>804</v>
      </c>
      <c r="K345" s="46">
        <v>1694</v>
      </c>
      <c r="L345" s="46"/>
      <c r="M345" s="46">
        <v>194682</v>
      </c>
      <c r="N345" s="46">
        <v>26956</v>
      </c>
      <c r="O345" s="46">
        <v>221638</v>
      </c>
      <c r="P345" s="45"/>
    </row>
    <row r="346" spans="1:16" ht="14.45" customHeight="1" x14ac:dyDescent="0.25">
      <c r="A346" s="45" t="s">
        <v>80</v>
      </c>
      <c r="B346" s="45" t="s">
        <v>54</v>
      </c>
      <c r="C346" s="46">
        <v>514962</v>
      </c>
      <c r="D346" s="46">
        <v>260907</v>
      </c>
      <c r="E346" s="46">
        <v>14542</v>
      </c>
      <c r="F346" s="46">
        <v>9391</v>
      </c>
      <c r="G346" s="46">
        <v>439</v>
      </c>
      <c r="H346" s="46">
        <v>7424</v>
      </c>
      <c r="I346" s="46">
        <v>13491</v>
      </c>
      <c r="J346" s="46">
        <v>768</v>
      </c>
      <c r="K346" s="46">
        <v>1852</v>
      </c>
      <c r="L346" s="46"/>
      <c r="M346" s="46">
        <v>206148</v>
      </c>
      <c r="N346" s="46">
        <v>25319</v>
      </c>
      <c r="O346" s="46">
        <v>231467</v>
      </c>
      <c r="P346" s="45"/>
    </row>
    <row r="347" spans="1:16" ht="14.45" customHeight="1" x14ac:dyDescent="0.25">
      <c r="A347" s="45" t="s">
        <v>80</v>
      </c>
      <c r="B347" s="45" t="s">
        <v>55</v>
      </c>
      <c r="C347" s="46">
        <v>514962</v>
      </c>
      <c r="D347" s="46">
        <v>260907</v>
      </c>
      <c r="E347" s="46">
        <v>14321</v>
      </c>
      <c r="F347" s="46">
        <v>8572</v>
      </c>
      <c r="G347" s="46">
        <v>365</v>
      </c>
      <c r="H347" s="46">
        <v>6020</v>
      </c>
      <c r="I347" s="46">
        <v>10805</v>
      </c>
      <c r="J347" s="46">
        <v>658</v>
      </c>
      <c r="K347" s="46">
        <v>1912</v>
      </c>
      <c r="L347" s="46"/>
      <c r="M347" s="46">
        <v>211402</v>
      </c>
      <c r="N347" s="46">
        <v>21943</v>
      </c>
      <c r="O347" s="46">
        <v>233345</v>
      </c>
      <c r="P347" s="45"/>
    </row>
    <row r="348" spans="1:16" ht="14.45" customHeight="1" x14ac:dyDescent="0.25">
      <c r="A348" s="45" t="s">
        <v>80</v>
      </c>
      <c r="B348" s="45" t="s">
        <v>56</v>
      </c>
      <c r="C348" s="46">
        <v>514962</v>
      </c>
      <c r="D348" s="46">
        <v>260907</v>
      </c>
      <c r="E348" s="46">
        <v>14383</v>
      </c>
      <c r="F348" s="46">
        <v>8772</v>
      </c>
      <c r="G348" s="46">
        <v>319</v>
      </c>
      <c r="H348" s="46">
        <v>6163</v>
      </c>
      <c r="I348" s="46">
        <v>10208</v>
      </c>
      <c r="J348" s="46">
        <v>634</v>
      </c>
      <c r="K348" s="46">
        <v>1794</v>
      </c>
      <c r="L348" s="46"/>
      <c r="M348" s="46">
        <v>211782</v>
      </c>
      <c r="N348" s="46">
        <v>34942</v>
      </c>
      <c r="O348" s="46">
        <v>246724</v>
      </c>
      <c r="P348" s="45"/>
    </row>
    <row r="349" spans="1:16" ht="14.45" customHeight="1" x14ac:dyDescent="0.25">
      <c r="A349" s="45" t="s">
        <v>80</v>
      </c>
      <c r="B349" s="45" t="s">
        <v>57</v>
      </c>
      <c r="C349" s="46">
        <v>514962</v>
      </c>
      <c r="D349" s="46">
        <v>260907</v>
      </c>
      <c r="E349" s="46">
        <v>14671</v>
      </c>
      <c r="F349" s="46">
        <v>4251</v>
      </c>
      <c r="G349" s="46">
        <v>257</v>
      </c>
      <c r="H349" s="46">
        <v>6198</v>
      </c>
      <c r="I349" s="46">
        <v>7799</v>
      </c>
      <c r="J349" s="46">
        <v>461</v>
      </c>
      <c r="K349" s="46">
        <v>1828</v>
      </c>
      <c r="L349" s="46"/>
      <c r="M349" s="46">
        <v>218590</v>
      </c>
      <c r="N349" s="46">
        <v>28940</v>
      </c>
      <c r="O349" s="46">
        <v>247530</v>
      </c>
      <c r="P349" s="45"/>
    </row>
    <row r="350" spans="1:16" ht="14.45" customHeight="1" x14ac:dyDescent="0.25">
      <c r="A350" s="45" t="s">
        <v>80</v>
      </c>
      <c r="B350" s="45" t="s">
        <v>58</v>
      </c>
      <c r="C350" s="46">
        <v>514962</v>
      </c>
      <c r="D350" s="46">
        <v>260907</v>
      </c>
      <c r="E350" s="46">
        <v>14982</v>
      </c>
      <c r="F350" s="46">
        <v>4136</v>
      </c>
      <c r="G350" s="46">
        <v>155</v>
      </c>
      <c r="H350" s="46">
        <v>5888</v>
      </c>
      <c r="I350" s="46">
        <v>3132</v>
      </c>
      <c r="J350" s="46">
        <v>1000</v>
      </c>
      <c r="K350" s="46">
        <v>1762</v>
      </c>
      <c r="L350" s="46"/>
      <c r="M350" s="46">
        <v>223000</v>
      </c>
      <c r="N350" s="46">
        <v>41726</v>
      </c>
      <c r="O350" s="46">
        <v>264726</v>
      </c>
      <c r="P350" s="45"/>
    </row>
    <row r="351" spans="1:16" ht="14.45" customHeight="1" x14ac:dyDescent="0.25">
      <c r="A351" s="45" t="s">
        <v>80</v>
      </c>
      <c r="B351" s="45" t="s">
        <v>59</v>
      </c>
      <c r="C351" s="46">
        <v>514962</v>
      </c>
      <c r="D351" s="46">
        <v>260907</v>
      </c>
      <c r="E351" s="46">
        <v>15248</v>
      </c>
      <c r="F351" s="46">
        <v>3763</v>
      </c>
      <c r="G351" s="46">
        <v>98</v>
      </c>
      <c r="H351" s="46">
        <v>3780</v>
      </c>
      <c r="I351" s="46">
        <v>2993</v>
      </c>
      <c r="J351" s="46">
        <v>1179</v>
      </c>
      <c r="K351" s="46">
        <v>1305</v>
      </c>
      <c r="L351" s="46"/>
      <c r="M351" s="46">
        <v>225689</v>
      </c>
      <c r="N351" s="46">
        <v>41663</v>
      </c>
      <c r="O351" s="46">
        <v>267352</v>
      </c>
      <c r="P351" s="45"/>
    </row>
    <row r="352" spans="1:16" ht="14.45" customHeight="1" x14ac:dyDescent="0.25">
      <c r="A352" s="45" t="s">
        <v>80</v>
      </c>
      <c r="B352" s="45" t="s">
        <v>60</v>
      </c>
      <c r="C352" s="46">
        <v>514962</v>
      </c>
      <c r="D352" s="46">
        <v>260907</v>
      </c>
      <c r="E352" s="46">
        <v>15324</v>
      </c>
      <c r="F352" s="46">
        <v>3893</v>
      </c>
      <c r="G352" s="46">
        <v>153</v>
      </c>
      <c r="H352" s="46">
        <v>2771</v>
      </c>
      <c r="I352" s="46">
        <v>3158</v>
      </c>
      <c r="J352" s="46">
        <v>980</v>
      </c>
      <c r="K352" s="46">
        <v>1368</v>
      </c>
      <c r="L352" s="46"/>
      <c r="M352" s="46">
        <v>226408</v>
      </c>
      <c r="N352" s="46">
        <v>49772</v>
      </c>
      <c r="O352" s="46">
        <v>276180</v>
      </c>
      <c r="P352" s="45"/>
    </row>
    <row r="353" spans="1:16" ht="14.45" customHeight="1" x14ac:dyDescent="0.25">
      <c r="A353" s="45" t="s">
        <v>80</v>
      </c>
      <c r="B353" s="45" t="s">
        <v>61</v>
      </c>
      <c r="C353" s="46">
        <v>514962</v>
      </c>
      <c r="D353" s="46">
        <v>260907</v>
      </c>
      <c r="E353" s="46">
        <v>15270</v>
      </c>
      <c r="F353" s="46">
        <v>3690</v>
      </c>
      <c r="G353" s="46">
        <v>150</v>
      </c>
      <c r="H353" s="46">
        <v>3210</v>
      </c>
      <c r="I353" s="46">
        <v>2561</v>
      </c>
      <c r="J353" s="46">
        <v>334</v>
      </c>
      <c r="K353" s="46">
        <v>1341</v>
      </c>
      <c r="L353" s="46"/>
      <c r="M353" s="46">
        <v>227499</v>
      </c>
      <c r="N353" s="46">
        <v>51675</v>
      </c>
      <c r="O353" s="46">
        <v>279174</v>
      </c>
      <c r="P353" s="45"/>
    </row>
    <row r="354" spans="1:16" ht="14.45" customHeight="1" x14ac:dyDescent="0.25">
      <c r="A354" s="45" t="s">
        <v>80</v>
      </c>
      <c r="B354" s="45" t="s">
        <v>62</v>
      </c>
      <c r="C354" s="46">
        <v>514962</v>
      </c>
      <c r="D354" s="46">
        <v>260907</v>
      </c>
      <c r="E354" s="46">
        <v>15311</v>
      </c>
      <c r="F354" s="46">
        <v>3328</v>
      </c>
      <c r="G354" s="46">
        <v>98</v>
      </c>
      <c r="H354" s="46">
        <v>2360</v>
      </c>
      <c r="I354" s="46">
        <v>1736</v>
      </c>
      <c r="J354" s="46">
        <v>587</v>
      </c>
      <c r="K354" s="46">
        <v>864</v>
      </c>
      <c r="L354" s="46">
        <v>119</v>
      </c>
      <c r="M354" s="46">
        <v>229652</v>
      </c>
      <c r="N354" s="46">
        <v>60184</v>
      </c>
      <c r="O354" s="46">
        <v>289836</v>
      </c>
      <c r="P354" s="45"/>
    </row>
    <row r="355" spans="1:16" ht="14.45" customHeight="1" x14ac:dyDescent="0.25">
      <c r="A355" s="45" t="s">
        <v>80</v>
      </c>
      <c r="B355" s="45" t="s">
        <v>63</v>
      </c>
      <c r="C355" s="46">
        <v>514962</v>
      </c>
      <c r="D355" s="46">
        <v>260907</v>
      </c>
      <c r="E355" s="46">
        <v>12645</v>
      </c>
      <c r="F355" s="46">
        <v>2997</v>
      </c>
      <c r="G355" s="46">
        <v>98</v>
      </c>
      <c r="H355" s="46">
        <v>2242</v>
      </c>
      <c r="I355" s="46">
        <v>1656</v>
      </c>
      <c r="J355" s="46">
        <v>552</v>
      </c>
      <c r="K355" s="46">
        <v>774</v>
      </c>
      <c r="L355" s="46">
        <v>0</v>
      </c>
      <c r="M355" s="46">
        <v>233091</v>
      </c>
      <c r="N355" s="46">
        <v>68900</v>
      </c>
      <c r="O355" s="46">
        <v>301991</v>
      </c>
      <c r="P355" s="45"/>
    </row>
    <row r="356" spans="1:16" ht="14.45" customHeight="1" x14ac:dyDescent="0.25">
      <c r="A356" s="45" t="s">
        <v>80</v>
      </c>
      <c r="B356" s="45" t="s">
        <v>64</v>
      </c>
      <c r="C356" s="46">
        <v>436328</v>
      </c>
      <c r="D356" s="46">
        <v>198413</v>
      </c>
      <c r="E356" s="46">
        <v>8853</v>
      </c>
      <c r="F356" s="46">
        <v>2702</v>
      </c>
      <c r="G356" s="46">
        <v>96</v>
      </c>
      <c r="H356" s="46">
        <v>2173</v>
      </c>
      <c r="I356" s="46">
        <v>1610</v>
      </c>
      <c r="J356" s="46">
        <v>595</v>
      </c>
      <c r="K356" s="46">
        <v>804</v>
      </c>
      <c r="L356" s="46">
        <v>6719</v>
      </c>
      <c r="M356" s="46">
        <v>214363</v>
      </c>
      <c r="N356" s="46">
        <v>84299</v>
      </c>
      <c r="O356" s="46">
        <v>298662</v>
      </c>
      <c r="P356" s="45"/>
    </row>
    <row r="357" spans="1:16" ht="14.45" customHeight="1" x14ac:dyDescent="0.25">
      <c r="A357" s="45" t="s">
        <v>80</v>
      </c>
      <c r="B357" s="45" t="s">
        <v>65</v>
      </c>
      <c r="C357" s="46">
        <v>436328</v>
      </c>
      <c r="D357" s="46">
        <v>198413</v>
      </c>
      <c r="E357" s="46">
        <v>9228</v>
      </c>
      <c r="F357" s="46">
        <v>2434</v>
      </c>
      <c r="G357" s="46">
        <v>171</v>
      </c>
      <c r="H357" s="46">
        <v>222</v>
      </c>
      <c r="I357" s="46">
        <v>1517</v>
      </c>
      <c r="J357" s="46">
        <v>561</v>
      </c>
      <c r="K357" s="46">
        <v>1245</v>
      </c>
      <c r="L357" s="46">
        <v>11802</v>
      </c>
      <c r="M357" s="46">
        <v>210735</v>
      </c>
      <c r="N357" s="46">
        <v>104412</v>
      </c>
      <c r="O357" s="46">
        <v>315147</v>
      </c>
      <c r="P357" s="45"/>
    </row>
    <row r="358" spans="1:16" ht="14.45" customHeight="1" x14ac:dyDescent="0.25">
      <c r="A358" s="45" t="s">
        <v>80</v>
      </c>
      <c r="B358" s="45" t="s">
        <v>66</v>
      </c>
      <c r="C358" s="46">
        <v>436328</v>
      </c>
      <c r="D358" s="46">
        <v>198413</v>
      </c>
      <c r="E358" s="46">
        <v>11256</v>
      </c>
      <c r="F358" s="46">
        <v>2615</v>
      </c>
      <c r="G358" s="46">
        <v>171</v>
      </c>
      <c r="H358" s="46">
        <v>248</v>
      </c>
      <c r="I358" s="46">
        <v>1517</v>
      </c>
      <c r="J358" s="46">
        <v>892</v>
      </c>
      <c r="K358" s="46">
        <v>1032</v>
      </c>
      <c r="L358" s="46">
        <v>11821</v>
      </c>
      <c r="M358" s="46">
        <v>208363</v>
      </c>
      <c r="N358" s="46">
        <v>87420</v>
      </c>
      <c r="O358" s="46">
        <v>295783</v>
      </c>
      <c r="P358" s="45"/>
    </row>
    <row r="359" spans="1:16" ht="14.45" customHeight="1" x14ac:dyDescent="0.25">
      <c r="A359" s="45" t="s">
        <v>80</v>
      </c>
      <c r="B359" s="45" t="s">
        <v>68</v>
      </c>
      <c r="C359" s="45">
        <v>436328</v>
      </c>
      <c r="D359" s="45">
        <v>198413</v>
      </c>
      <c r="E359" s="45">
        <v>11867</v>
      </c>
      <c r="F359" s="45">
        <v>2181</v>
      </c>
      <c r="G359" s="45">
        <v>171</v>
      </c>
      <c r="H359" s="45">
        <v>178</v>
      </c>
      <c r="I359" s="45">
        <v>1460</v>
      </c>
      <c r="J359" s="45">
        <v>740</v>
      </c>
      <c r="K359" s="45">
        <v>940</v>
      </c>
      <c r="L359" s="45">
        <v>11831</v>
      </c>
      <c r="M359" s="45">
        <v>208547</v>
      </c>
      <c r="N359" s="45">
        <v>76755</v>
      </c>
      <c r="O359" s="45">
        <v>285302</v>
      </c>
      <c r="P359" s="45"/>
    </row>
    <row r="360" spans="1:16" ht="14.45" customHeight="1" x14ac:dyDescent="0.25">
      <c r="A360" s="45" t="s">
        <v>80</v>
      </c>
      <c r="B360" s="45" t="s">
        <v>69</v>
      </c>
      <c r="C360" s="45">
        <v>436328</v>
      </c>
      <c r="D360" s="45">
        <v>198413</v>
      </c>
      <c r="E360" s="45">
        <v>10712</v>
      </c>
      <c r="F360" s="45">
        <v>2116</v>
      </c>
      <c r="G360" s="45">
        <v>171</v>
      </c>
      <c r="H360" s="45">
        <v>216</v>
      </c>
      <c r="I360" s="45">
        <v>2699</v>
      </c>
      <c r="J360" s="45">
        <v>989</v>
      </c>
      <c r="K360" s="45">
        <v>1041</v>
      </c>
      <c r="L360" s="45">
        <v>11831</v>
      </c>
      <c r="M360" s="45">
        <v>208140</v>
      </c>
      <c r="N360" s="45">
        <v>98541</v>
      </c>
      <c r="O360" s="45">
        <v>306681</v>
      </c>
      <c r="P360" s="45"/>
    </row>
    <row r="361" spans="1:16" ht="14.45" customHeight="1" x14ac:dyDescent="0.25">
      <c r="A361" s="45" t="s">
        <v>80</v>
      </c>
      <c r="B361" s="45" t="s">
        <v>70</v>
      </c>
      <c r="C361" s="45">
        <v>436328</v>
      </c>
      <c r="D361" s="45">
        <v>198413</v>
      </c>
      <c r="E361" s="45">
        <v>11971</v>
      </c>
      <c r="F361" s="45">
        <v>1963</v>
      </c>
      <c r="G361" s="45">
        <v>104</v>
      </c>
      <c r="H361" s="45">
        <v>231</v>
      </c>
      <c r="I361" s="45">
        <v>2615</v>
      </c>
      <c r="J361" s="45">
        <v>812</v>
      </c>
      <c r="K361" s="45">
        <v>1579</v>
      </c>
      <c r="L361" s="45">
        <v>11831</v>
      </c>
      <c r="M361" s="45">
        <v>206809</v>
      </c>
      <c r="N361" s="45">
        <v>101459</v>
      </c>
      <c r="O361" s="45">
        <v>308268</v>
      </c>
      <c r="P361" s="45"/>
    </row>
    <row r="362" spans="1:16" ht="14.45" customHeight="1" x14ac:dyDescent="0.25">
      <c r="A362" s="45" t="s">
        <v>80</v>
      </c>
      <c r="B362" s="45" t="s">
        <v>71</v>
      </c>
      <c r="C362" s="45">
        <v>436328</v>
      </c>
      <c r="D362" s="45">
        <v>198413</v>
      </c>
      <c r="E362" s="45">
        <v>11991</v>
      </c>
      <c r="F362" s="45">
        <v>1808</v>
      </c>
      <c r="G362" s="45">
        <v>82</v>
      </c>
      <c r="H362" s="45">
        <v>497</v>
      </c>
      <c r="I362" s="45">
        <v>2298</v>
      </c>
      <c r="J362" s="45">
        <v>919</v>
      </c>
      <c r="K362" s="45">
        <v>1576</v>
      </c>
      <c r="L362" s="45">
        <v>11836</v>
      </c>
      <c r="M362" s="45">
        <v>206908</v>
      </c>
      <c r="N362" s="45">
        <v>69585</v>
      </c>
      <c r="O362" s="45">
        <v>276493</v>
      </c>
      <c r="P362" s="45"/>
    </row>
    <row r="363" spans="1:16" ht="14.45" customHeight="1" x14ac:dyDescent="0.25">
      <c r="A363" s="45" t="s">
        <v>80</v>
      </c>
      <c r="B363" s="45" t="s">
        <v>72</v>
      </c>
      <c r="C363" s="45">
        <v>436328</v>
      </c>
      <c r="D363" s="45">
        <v>198413</v>
      </c>
      <c r="E363" s="45">
        <v>12610</v>
      </c>
      <c r="F363" s="45">
        <v>1807</v>
      </c>
      <c r="G363" s="45">
        <v>91</v>
      </c>
      <c r="H363" s="45">
        <v>189</v>
      </c>
      <c r="I363" s="45">
        <v>2455</v>
      </c>
      <c r="J363" s="45">
        <v>1216</v>
      </c>
      <c r="K363" s="45">
        <v>2047</v>
      </c>
      <c r="L363" s="45">
        <v>11836</v>
      </c>
      <c r="M363" s="45">
        <v>205664</v>
      </c>
      <c r="N363" s="45">
        <v>62478</v>
      </c>
      <c r="O363" s="45">
        <v>268142</v>
      </c>
      <c r="P363" s="45"/>
    </row>
    <row r="364" spans="1:16" ht="14.45" customHeight="1" x14ac:dyDescent="0.25">
      <c r="A364" s="45" t="s">
        <v>80</v>
      </c>
      <c r="B364" s="45" t="s">
        <v>73</v>
      </c>
      <c r="C364" s="45">
        <v>436328</v>
      </c>
      <c r="D364" s="45">
        <v>198413</v>
      </c>
      <c r="E364" s="45">
        <v>12700</v>
      </c>
      <c r="F364" s="45">
        <v>1833</v>
      </c>
      <c r="G364" s="45">
        <v>0</v>
      </c>
      <c r="H364" s="45">
        <v>248</v>
      </c>
      <c r="I364" s="45">
        <v>2321</v>
      </c>
      <c r="J364" s="45">
        <v>1220</v>
      </c>
      <c r="K364" s="45">
        <v>1647</v>
      </c>
      <c r="L364" s="45">
        <v>11836</v>
      </c>
      <c r="M364" s="45">
        <v>206110</v>
      </c>
      <c r="N364" s="45">
        <v>57061</v>
      </c>
      <c r="O364" s="45">
        <v>263171</v>
      </c>
      <c r="P364" s="45"/>
    </row>
    <row r="365" spans="1:16" ht="14.45" customHeight="1" x14ac:dyDescent="0.25">
      <c r="A365" s="45" t="s">
        <v>80</v>
      </c>
      <c r="B365" s="45" t="s">
        <v>74</v>
      </c>
      <c r="C365" s="45">
        <v>436328</v>
      </c>
      <c r="D365" s="45">
        <v>198413</v>
      </c>
      <c r="E365" s="45">
        <v>13328</v>
      </c>
      <c r="F365" s="45">
        <v>1606</v>
      </c>
      <c r="G365" s="46"/>
      <c r="H365" s="45">
        <v>170</v>
      </c>
      <c r="I365" s="45">
        <v>2359</v>
      </c>
      <c r="J365" s="45">
        <v>1256</v>
      </c>
      <c r="K365" s="45">
        <v>1578</v>
      </c>
      <c r="L365" s="45">
        <v>11620</v>
      </c>
      <c r="M365" s="45">
        <v>205998</v>
      </c>
      <c r="N365" s="45">
        <v>66044</v>
      </c>
      <c r="O365" s="45">
        <v>272042</v>
      </c>
      <c r="P365" s="45"/>
    </row>
    <row r="366" spans="1:16" ht="14.45" customHeight="1" x14ac:dyDescent="0.25">
      <c r="A366" s="45" t="s">
        <v>80</v>
      </c>
      <c r="B366" s="45" t="s">
        <v>75</v>
      </c>
      <c r="C366" s="45">
        <v>436328</v>
      </c>
      <c r="D366" s="45">
        <v>198413</v>
      </c>
      <c r="E366" s="45">
        <v>13714</v>
      </c>
      <c r="F366" s="45">
        <v>1515</v>
      </c>
      <c r="G366" s="45">
        <v>0</v>
      </c>
      <c r="H366" s="45">
        <v>156</v>
      </c>
      <c r="I366" s="45">
        <v>2145</v>
      </c>
      <c r="J366" s="45">
        <v>1201</v>
      </c>
      <c r="K366" s="45">
        <v>1884</v>
      </c>
      <c r="L366" s="45">
        <v>11620</v>
      </c>
      <c r="M366" s="45">
        <v>205680</v>
      </c>
      <c r="N366" s="45">
        <v>64807</v>
      </c>
      <c r="O366" s="45">
        <v>270487</v>
      </c>
      <c r="P366" s="45"/>
    </row>
    <row r="367" spans="1:16" ht="14.45" customHeight="1" x14ac:dyDescent="0.25">
      <c r="A367" s="45" t="s">
        <v>80</v>
      </c>
      <c r="B367" s="45" t="s">
        <v>190</v>
      </c>
      <c r="C367" s="45">
        <v>436328</v>
      </c>
      <c r="D367" s="45">
        <v>198413</v>
      </c>
      <c r="E367" s="45">
        <v>14315</v>
      </c>
      <c r="F367" s="45">
        <v>1440</v>
      </c>
      <c r="G367" s="45">
        <v>0</v>
      </c>
      <c r="H367" s="45">
        <v>159</v>
      </c>
      <c r="I367" s="45">
        <v>2197</v>
      </c>
      <c r="J367" s="45">
        <v>1157</v>
      </c>
      <c r="K367" s="45">
        <v>1481</v>
      </c>
      <c r="L367" s="45">
        <v>11622</v>
      </c>
      <c r="M367" s="45">
        <v>205544</v>
      </c>
      <c r="N367" s="45">
        <v>64812</v>
      </c>
      <c r="O367" s="45">
        <v>270356</v>
      </c>
      <c r="P367" s="45"/>
    </row>
    <row r="368" spans="1:16" ht="14.45" customHeight="1" x14ac:dyDescent="0.25">
      <c r="A368" s="45" t="s">
        <v>81</v>
      </c>
      <c r="B368" s="5" t="s">
        <v>38</v>
      </c>
      <c r="C368" s="69">
        <v>313342.46445865277</v>
      </c>
      <c r="D368" s="69">
        <v>54010.254340134248</v>
      </c>
      <c r="E368" s="69">
        <v>14829.795726205717</v>
      </c>
      <c r="F368" s="69">
        <v>20218.54571160852</v>
      </c>
      <c r="G368" s="69">
        <v>4538.4683057582906</v>
      </c>
      <c r="H368" s="69">
        <v>10064.202891076224</v>
      </c>
      <c r="I368" s="69">
        <v>11628.872840361784</v>
      </c>
      <c r="J368" s="69">
        <v>3311.7393623689331</v>
      </c>
      <c r="K368" s="69">
        <v>9169.9563482699396</v>
      </c>
      <c r="L368" s="61"/>
      <c r="M368" s="69">
        <v>185570.62893286912</v>
      </c>
      <c r="N368" s="69">
        <v>25028.925560005184</v>
      </c>
      <c r="O368" s="69">
        <v>210599.5544928743</v>
      </c>
      <c r="P368" s="45"/>
    </row>
    <row r="369" spans="1:16" ht="14.45" customHeight="1" x14ac:dyDescent="0.25">
      <c r="A369" s="45" t="s">
        <v>81</v>
      </c>
      <c r="B369" s="5" t="s">
        <v>35</v>
      </c>
      <c r="C369" s="46">
        <v>317428</v>
      </c>
      <c r="D369" s="46">
        <v>55262</v>
      </c>
      <c r="E369" s="46">
        <v>14649</v>
      </c>
      <c r="F369" s="46">
        <v>19987</v>
      </c>
      <c r="G369" s="46">
        <v>4484</v>
      </c>
      <c r="H369" s="46">
        <v>10707</v>
      </c>
      <c r="I369" s="46">
        <v>12534</v>
      </c>
      <c r="J369" s="46">
        <v>3290</v>
      </c>
      <c r="K369" s="46">
        <v>8808</v>
      </c>
      <c r="L369" s="46"/>
      <c r="M369" s="46">
        <v>187707</v>
      </c>
      <c r="N369" s="46">
        <v>25934</v>
      </c>
      <c r="O369" s="46">
        <v>213635</v>
      </c>
      <c r="P369" s="45"/>
    </row>
    <row r="370" spans="1:16" ht="14.45" customHeight="1" x14ac:dyDescent="0.25">
      <c r="A370" s="45" t="s">
        <v>81</v>
      </c>
      <c r="B370" s="5" t="s">
        <v>36</v>
      </c>
      <c r="C370" s="50">
        <v>317428</v>
      </c>
      <c r="D370" s="69">
        <v>57330.415607099392</v>
      </c>
      <c r="E370" s="49">
        <v>14735.05303802567</v>
      </c>
      <c r="F370" s="49">
        <v>18392.745707421036</v>
      </c>
      <c r="G370" s="49">
        <v>4391.4028967472095</v>
      </c>
      <c r="H370" s="49">
        <v>10468.747061054228</v>
      </c>
      <c r="I370" s="49">
        <v>11497.929438539268</v>
      </c>
      <c r="J370" s="49">
        <v>3019.5271660382496</v>
      </c>
      <c r="K370" s="49">
        <v>9148.4758342061959</v>
      </c>
      <c r="L370" s="61"/>
      <c r="M370" s="49">
        <v>188443.70325086877</v>
      </c>
      <c r="N370" s="49">
        <v>28477.669614043902</v>
      </c>
      <c r="O370" s="49">
        <v>216921.37286491267</v>
      </c>
      <c r="P370" s="45"/>
    </row>
    <row r="371" spans="1:16" ht="14.45" customHeight="1" x14ac:dyDescent="0.25">
      <c r="A371" s="45" t="s">
        <v>81</v>
      </c>
      <c r="B371" s="5" t="s">
        <v>37</v>
      </c>
      <c r="C371" s="50">
        <v>317428</v>
      </c>
      <c r="D371" s="69">
        <v>57330.415607099392</v>
      </c>
      <c r="E371" s="49">
        <v>14821.106076051339</v>
      </c>
      <c r="F371" s="49">
        <v>16798.491414842068</v>
      </c>
      <c r="G371" s="49">
        <v>4298.8057934944181</v>
      </c>
      <c r="H371" s="49">
        <v>10230.494122108455</v>
      </c>
      <c r="I371" s="49">
        <v>10461.858877078535</v>
      </c>
      <c r="J371" s="49">
        <v>2749.0543320764991</v>
      </c>
      <c r="K371" s="49">
        <v>9488.9516684123901</v>
      </c>
      <c r="L371" s="61"/>
      <c r="M371" s="49">
        <v>191248.8221088369</v>
      </c>
      <c r="N371" s="49">
        <v>32030.529724634718</v>
      </c>
      <c r="O371" s="49">
        <v>223279.35183347162</v>
      </c>
      <c r="P371" s="45"/>
    </row>
    <row r="372" spans="1:16" ht="14.45" customHeight="1" x14ac:dyDescent="0.25">
      <c r="A372" s="45" t="s">
        <v>81</v>
      </c>
      <c r="B372" s="5" t="s">
        <v>15</v>
      </c>
      <c r="C372" s="46">
        <v>317428</v>
      </c>
      <c r="D372" s="46">
        <v>55261</v>
      </c>
      <c r="E372" s="46">
        <v>16908</v>
      </c>
      <c r="F372" s="46">
        <v>11226</v>
      </c>
      <c r="G372" s="46">
        <v>4080</v>
      </c>
      <c r="H372" s="46">
        <v>9598</v>
      </c>
      <c r="I372" s="46">
        <v>8909</v>
      </c>
      <c r="J372" s="46">
        <v>1865</v>
      </c>
      <c r="K372" s="46">
        <v>6910</v>
      </c>
      <c r="L372" s="46"/>
      <c r="M372" s="46">
        <v>202671</v>
      </c>
      <c r="N372" s="46">
        <v>19616</v>
      </c>
      <c r="O372" s="46">
        <v>222190</v>
      </c>
      <c r="P372" s="45"/>
    </row>
    <row r="373" spans="1:16" ht="14.45" customHeight="1" x14ac:dyDescent="0.25">
      <c r="A373" s="45" t="s">
        <v>81</v>
      </c>
      <c r="B373" s="5" t="s">
        <v>0</v>
      </c>
      <c r="C373" s="46">
        <v>317428</v>
      </c>
      <c r="D373" s="46">
        <v>55261</v>
      </c>
      <c r="E373" s="46">
        <v>17715</v>
      </c>
      <c r="F373" s="46">
        <v>11004</v>
      </c>
      <c r="G373" s="46">
        <v>3999</v>
      </c>
      <c r="H373" s="46">
        <v>9987</v>
      </c>
      <c r="I373" s="46">
        <v>8779</v>
      </c>
      <c r="J373" s="46">
        <v>1865</v>
      </c>
      <c r="K373" s="46">
        <v>7112</v>
      </c>
      <c r="L373" s="46"/>
      <c r="M373" s="46">
        <v>201706</v>
      </c>
      <c r="N373" s="46">
        <v>16589</v>
      </c>
      <c r="O373" s="46">
        <v>218295</v>
      </c>
      <c r="P373" s="45"/>
    </row>
    <row r="374" spans="1:16" ht="14.45" customHeight="1" x14ac:dyDescent="0.25">
      <c r="A374" s="45" t="s">
        <v>81</v>
      </c>
      <c r="B374" s="5" t="s">
        <v>1</v>
      </c>
      <c r="C374" s="46">
        <v>317428</v>
      </c>
      <c r="D374" s="46">
        <v>55261</v>
      </c>
      <c r="E374" s="46">
        <v>19278</v>
      </c>
      <c r="F374" s="46">
        <v>9897</v>
      </c>
      <c r="G374" s="46">
        <v>3605</v>
      </c>
      <c r="H374" s="46">
        <v>10506</v>
      </c>
      <c r="I374" s="46">
        <v>8734</v>
      </c>
      <c r="J374" s="46">
        <v>1861</v>
      </c>
      <c r="K374" s="46">
        <v>3214</v>
      </c>
      <c r="L374" s="46"/>
      <c r="M374" s="46">
        <v>205072</v>
      </c>
      <c r="N374" s="46">
        <v>22115</v>
      </c>
      <c r="O374" s="46">
        <v>227187</v>
      </c>
      <c r="P374" s="45"/>
    </row>
    <row r="375" spans="1:16" ht="14.45" customHeight="1" x14ac:dyDescent="0.25">
      <c r="A375" s="45" t="s">
        <v>81</v>
      </c>
      <c r="B375" s="5" t="s">
        <v>2</v>
      </c>
      <c r="C375" s="46">
        <v>317428</v>
      </c>
      <c r="D375" s="46">
        <v>55212</v>
      </c>
      <c r="E375" s="46">
        <v>20293</v>
      </c>
      <c r="F375" s="46">
        <v>9036</v>
      </c>
      <c r="G375" s="46">
        <v>3334</v>
      </c>
      <c r="H375" s="46">
        <v>9979</v>
      </c>
      <c r="I375" s="46">
        <v>8558</v>
      </c>
      <c r="J375" s="46">
        <v>1768</v>
      </c>
      <c r="K375" s="46">
        <v>2646</v>
      </c>
      <c r="L375" s="46"/>
      <c r="M375" s="46">
        <v>206602</v>
      </c>
      <c r="N375" s="46">
        <v>31205</v>
      </c>
      <c r="O375" s="46">
        <v>237807</v>
      </c>
      <c r="P375" s="45"/>
    </row>
    <row r="376" spans="1:16" ht="14.45" customHeight="1" x14ac:dyDescent="0.25">
      <c r="A376" s="45" t="s">
        <v>81</v>
      </c>
      <c r="B376" s="5" t="s">
        <v>3</v>
      </c>
      <c r="C376" s="46">
        <v>317428</v>
      </c>
      <c r="D376" s="46">
        <v>55212</v>
      </c>
      <c r="E376" s="46">
        <v>20702</v>
      </c>
      <c r="F376" s="46">
        <v>8928</v>
      </c>
      <c r="G376" s="46">
        <v>3334</v>
      </c>
      <c r="H376" s="46">
        <v>9156</v>
      </c>
      <c r="I376" s="46">
        <v>8387</v>
      </c>
      <c r="J376" s="46">
        <v>1484</v>
      </c>
      <c r="K376" s="46">
        <v>2178</v>
      </c>
      <c r="L376" s="46"/>
      <c r="M376" s="46">
        <v>208047</v>
      </c>
      <c r="N376" s="46">
        <v>28930</v>
      </c>
      <c r="O376" s="46">
        <v>236977</v>
      </c>
      <c r="P376" s="45"/>
    </row>
    <row r="377" spans="1:16" ht="14.45" customHeight="1" x14ac:dyDescent="0.25">
      <c r="A377" s="45" t="s">
        <v>81</v>
      </c>
      <c r="B377" s="5" t="s">
        <v>4</v>
      </c>
      <c r="C377" s="46">
        <v>317428</v>
      </c>
      <c r="D377" s="46">
        <v>55212</v>
      </c>
      <c r="E377" s="46">
        <v>21580</v>
      </c>
      <c r="F377" s="46">
        <v>7530</v>
      </c>
      <c r="G377" s="46">
        <v>2000</v>
      </c>
      <c r="H377" s="46">
        <v>6980</v>
      </c>
      <c r="I377" s="46">
        <v>8180</v>
      </c>
      <c r="J377" s="46">
        <v>1460</v>
      </c>
      <c r="K377" s="46">
        <v>1820</v>
      </c>
      <c r="L377" s="46"/>
      <c r="M377" s="46">
        <v>212666</v>
      </c>
      <c r="N377" s="46">
        <v>35370</v>
      </c>
      <c r="O377" s="46">
        <v>248036</v>
      </c>
      <c r="P377" s="45"/>
    </row>
    <row r="378" spans="1:16" ht="14.45" customHeight="1" x14ac:dyDescent="0.25">
      <c r="A378" s="45" t="s">
        <v>81</v>
      </c>
      <c r="B378" s="5" t="s">
        <v>5</v>
      </c>
      <c r="C378" s="46">
        <v>317428</v>
      </c>
      <c r="D378" s="46">
        <v>55212</v>
      </c>
      <c r="E378" s="46">
        <v>21299</v>
      </c>
      <c r="F378" s="46">
        <v>5590</v>
      </c>
      <c r="G378" s="46">
        <v>2000</v>
      </c>
      <c r="H378" s="46">
        <v>3994</v>
      </c>
      <c r="I378" s="46">
        <v>8646</v>
      </c>
      <c r="J378" s="46">
        <v>2530</v>
      </c>
      <c r="K378" s="46">
        <v>2255</v>
      </c>
      <c r="L378" s="46"/>
      <c r="M378" s="46">
        <v>215902</v>
      </c>
      <c r="N378" s="46">
        <v>45719</v>
      </c>
      <c r="O378" s="46">
        <v>261621</v>
      </c>
      <c r="P378" s="45"/>
    </row>
    <row r="379" spans="1:16" ht="14.45" customHeight="1" x14ac:dyDescent="0.25">
      <c r="A379" s="45" t="s">
        <v>81</v>
      </c>
      <c r="B379" s="5" t="s">
        <v>6</v>
      </c>
      <c r="C379" s="46">
        <v>317428</v>
      </c>
      <c r="D379" s="46">
        <v>55212</v>
      </c>
      <c r="E379" s="46">
        <v>21300</v>
      </c>
      <c r="F379" s="46">
        <v>5140</v>
      </c>
      <c r="G379" s="46">
        <v>2000</v>
      </c>
      <c r="H379" s="46">
        <v>3994</v>
      </c>
      <c r="I379" s="46">
        <v>8646</v>
      </c>
      <c r="J379" s="46">
        <v>2505</v>
      </c>
      <c r="K379" s="46">
        <v>2255</v>
      </c>
      <c r="L379" s="46"/>
      <c r="M379" s="46">
        <v>216376</v>
      </c>
      <c r="N379" s="46">
        <v>56374</v>
      </c>
      <c r="O379" s="46">
        <v>272750</v>
      </c>
      <c r="P379" s="45"/>
    </row>
    <row r="380" spans="1:16" ht="14.45" customHeight="1" x14ac:dyDescent="0.25">
      <c r="A380" s="45" t="s">
        <v>81</v>
      </c>
      <c r="B380" s="6" t="s">
        <v>7</v>
      </c>
      <c r="C380" s="46">
        <v>317428</v>
      </c>
      <c r="D380" s="46">
        <v>55212</v>
      </c>
      <c r="E380" s="46">
        <v>24169</v>
      </c>
      <c r="F380" s="46">
        <v>4986</v>
      </c>
      <c r="G380" s="46">
        <v>2000</v>
      </c>
      <c r="H380" s="46">
        <v>2661</v>
      </c>
      <c r="I380" s="46">
        <v>5748</v>
      </c>
      <c r="J380" s="46">
        <v>2527</v>
      </c>
      <c r="K380" s="46">
        <v>2883</v>
      </c>
      <c r="L380" s="46"/>
      <c r="M380" s="46">
        <v>217242</v>
      </c>
      <c r="N380" s="46">
        <v>57341</v>
      </c>
      <c r="O380" s="46">
        <v>274583</v>
      </c>
      <c r="P380" s="45"/>
    </row>
    <row r="381" spans="1:16" ht="14.45" customHeight="1" x14ac:dyDescent="0.25">
      <c r="A381" s="45" t="s">
        <v>81</v>
      </c>
      <c r="B381" s="6" t="s">
        <v>8</v>
      </c>
      <c r="C381" s="46">
        <v>317428</v>
      </c>
      <c r="D381" s="46">
        <v>55212</v>
      </c>
      <c r="E381" s="46">
        <v>26530</v>
      </c>
      <c r="F381" s="46">
        <v>4787</v>
      </c>
      <c r="G381" s="46">
        <v>2000</v>
      </c>
      <c r="H381" s="46">
        <v>1874</v>
      </c>
      <c r="I381" s="46">
        <v>3663</v>
      </c>
      <c r="J381" s="46">
        <v>2729</v>
      </c>
      <c r="K381" s="46">
        <v>3204</v>
      </c>
      <c r="L381" s="46"/>
      <c r="M381" s="46">
        <v>217429</v>
      </c>
      <c r="N381" s="46">
        <v>63132</v>
      </c>
      <c r="O381" s="46">
        <v>280561</v>
      </c>
      <c r="P381" s="45"/>
    </row>
    <row r="382" spans="1:16" ht="14.45" customHeight="1" x14ac:dyDescent="0.25">
      <c r="A382" s="45" t="s">
        <v>81</v>
      </c>
      <c r="B382" s="6" t="s">
        <v>16</v>
      </c>
      <c r="C382" s="46">
        <v>317428</v>
      </c>
      <c r="D382" s="46">
        <v>55212</v>
      </c>
      <c r="E382" s="46">
        <v>27257</v>
      </c>
      <c r="F382" s="46">
        <v>4670</v>
      </c>
      <c r="G382" s="46">
        <v>2000</v>
      </c>
      <c r="H382" s="46">
        <v>1764</v>
      </c>
      <c r="I382" s="46">
        <v>3606</v>
      </c>
      <c r="J382" s="46">
        <v>2745</v>
      </c>
      <c r="K382" s="46">
        <v>3308</v>
      </c>
      <c r="L382" s="46"/>
      <c r="M382" s="46">
        <v>216866</v>
      </c>
      <c r="N382" s="46">
        <v>65315</v>
      </c>
      <c r="O382" s="46">
        <v>282181</v>
      </c>
      <c r="P382" s="45"/>
    </row>
    <row r="383" spans="1:16" ht="14.45" customHeight="1" x14ac:dyDescent="0.25">
      <c r="A383" s="45" t="s">
        <v>81</v>
      </c>
      <c r="B383" s="6" t="s">
        <v>17</v>
      </c>
      <c r="C383" s="46">
        <v>317428</v>
      </c>
      <c r="D383" s="46">
        <v>55212</v>
      </c>
      <c r="E383" s="46">
        <v>27356</v>
      </c>
      <c r="F383" s="46">
        <v>4475</v>
      </c>
      <c r="G383" s="46">
        <v>2000</v>
      </c>
      <c r="H383" s="46">
        <v>1617</v>
      </c>
      <c r="I383" s="46">
        <v>3515</v>
      </c>
      <c r="J383" s="46">
        <v>2506</v>
      </c>
      <c r="K383" s="46">
        <v>3171</v>
      </c>
      <c r="L383" s="46"/>
      <c r="M383" s="46">
        <v>217575</v>
      </c>
      <c r="N383" s="46">
        <v>67011</v>
      </c>
      <c r="O383" s="46">
        <v>284587</v>
      </c>
      <c r="P383" s="45"/>
    </row>
    <row r="384" spans="1:16" ht="14.45" customHeight="1" x14ac:dyDescent="0.25">
      <c r="A384" s="45" t="s">
        <v>81</v>
      </c>
      <c r="B384" s="6" t="s">
        <v>9</v>
      </c>
      <c r="C384" s="46">
        <v>317428</v>
      </c>
      <c r="D384" s="46">
        <v>55212</v>
      </c>
      <c r="E384" s="46">
        <v>27356</v>
      </c>
      <c r="F384" s="46">
        <v>4410</v>
      </c>
      <c r="G384" s="46">
        <v>2000</v>
      </c>
      <c r="H384" s="46">
        <v>1510</v>
      </c>
      <c r="I384" s="46">
        <v>3335</v>
      </c>
      <c r="J384" s="46">
        <v>2506</v>
      </c>
      <c r="K384" s="46">
        <v>3584</v>
      </c>
      <c r="L384" s="46"/>
      <c r="M384" s="46">
        <v>217514</v>
      </c>
      <c r="N384" s="46">
        <v>69767</v>
      </c>
      <c r="O384" s="46">
        <v>287280</v>
      </c>
      <c r="P384" s="45"/>
    </row>
    <row r="385" spans="1:16" ht="14.45" customHeight="1" x14ac:dyDescent="0.25">
      <c r="A385" s="45" t="s">
        <v>81</v>
      </c>
      <c r="B385" s="6" t="s">
        <v>10</v>
      </c>
      <c r="C385" s="46">
        <v>221183</v>
      </c>
      <c r="D385" s="46">
        <v>1312</v>
      </c>
      <c r="E385" s="46">
        <v>22349</v>
      </c>
      <c r="F385" s="46">
        <v>1577</v>
      </c>
      <c r="G385" s="46">
        <v>1599</v>
      </c>
      <c r="H385" s="46">
        <v>630</v>
      </c>
      <c r="I385" s="46">
        <v>1714</v>
      </c>
      <c r="J385" s="46">
        <v>2381</v>
      </c>
      <c r="K385" s="46">
        <v>5080</v>
      </c>
      <c r="L385" s="46"/>
      <c r="M385" s="46">
        <v>184541</v>
      </c>
      <c r="N385" s="46">
        <v>40585</v>
      </c>
      <c r="O385" s="46">
        <v>225126</v>
      </c>
      <c r="P385" s="45"/>
    </row>
    <row r="386" spans="1:16" ht="14.45" customHeight="1" x14ac:dyDescent="0.25">
      <c r="A386" s="45" t="s">
        <v>81</v>
      </c>
      <c r="B386" s="6" t="s">
        <v>11</v>
      </c>
      <c r="C386" s="46">
        <v>221183</v>
      </c>
      <c r="D386" s="46">
        <v>1312</v>
      </c>
      <c r="E386" s="46">
        <v>22638</v>
      </c>
      <c r="F386" s="46">
        <v>1521</v>
      </c>
      <c r="G386" s="46">
        <v>1599</v>
      </c>
      <c r="H386" s="46">
        <v>650</v>
      </c>
      <c r="I386" s="46">
        <v>1716</v>
      </c>
      <c r="J386" s="46">
        <v>2405</v>
      </c>
      <c r="K386" s="46">
        <v>3644</v>
      </c>
      <c r="L386" s="46"/>
      <c r="M386" s="46">
        <v>185698</v>
      </c>
      <c r="N386" s="46">
        <v>40840</v>
      </c>
      <c r="O386" s="46">
        <v>226538</v>
      </c>
      <c r="P386" s="45"/>
    </row>
    <row r="387" spans="1:16" ht="14.45" customHeight="1" x14ac:dyDescent="0.25">
      <c r="A387" s="45" t="s">
        <v>81</v>
      </c>
      <c r="B387" s="6" t="s">
        <v>12</v>
      </c>
      <c r="C387" s="46">
        <v>235319</v>
      </c>
      <c r="D387" s="46">
        <v>8123</v>
      </c>
      <c r="E387" s="46">
        <v>30460</v>
      </c>
      <c r="F387" s="46">
        <v>2020</v>
      </c>
      <c r="G387" s="46">
        <v>968</v>
      </c>
      <c r="H387" s="46">
        <v>4005</v>
      </c>
      <c r="I387" s="46">
        <v>4740</v>
      </c>
      <c r="J387" s="46">
        <v>2399</v>
      </c>
      <c r="K387" s="46">
        <v>4815</v>
      </c>
      <c r="L387" s="46"/>
      <c r="M387" s="46">
        <v>177789</v>
      </c>
      <c r="N387" s="46">
        <v>61534</v>
      </c>
      <c r="O387" s="46">
        <v>239323</v>
      </c>
      <c r="P387" s="45"/>
    </row>
    <row r="388" spans="1:16" ht="14.45" customHeight="1" x14ac:dyDescent="0.25">
      <c r="A388" s="45" t="s">
        <v>81</v>
      </c>
      <c r="B388" s="6" t="s">
        <v>13</v>
      </c>
      <c r="C388" s="46">
        <v>235319</v>
      </c>
      <c r="D388" s="46">
        <v>8123</v>
      </c>
      <c r="E388" s="46">
        <v>29380</v>
      </c>
      <c r="F388" s="46">
        <v>1561</v>
      </c>
      <c r="G388" s="46">
        <v>476</v>
      </c>
      <c r="H388" s="46">
        <v>2432</v>
      </c>
      <c r="I388" s="46">
        <v>5316</v>
      </c>
      <c r="J388" s="46">
        <v>2060</v>
      </c>
      <c r="K388" s="46">
        <v>4637</v>
      </c>
      <c r="L388" s="46"/>
      <c r="M388" s="46">
        <v>181334</v>
      </c>
      <c r="N388" s="46">
        <v>56353</v>
      </c>
      <c r="O388" s="46">
        <v>237687</v>
      </c>
      <c r="P388" s="45"/>
    </row>
    <row r="389" spans="1:16" ht="14.45" customHeight="1" x14ac:dyDescent="0.25">
      <c r="A389" s="45" t="s">
        <v>81</v>
      </c>
      <c r="B389" s="6" t="s">
        <v>18</v>
      </c>
      <c r="C389" s="46">
        <v>235319</v>
      </c>
      <c r="D389" s="46">
        <v>8123</v>
      </c>
      <c r="E389" s="46">
        <v>27610</v>
      </c>
      <c r="F389" s="46">
        <v>1561</v>
      </c>
      <c r="G389" s="46">
        <v>284</v>
      </c>
      <c r="H389" s="46">
        <v>2653</v>
      </c>
      <c r="I389" s="46">
        <v>6172</v>
      </c>
      <c r="J389" s="46">
        <v>2123</v>
      </c>
      <c r="K389" s="46">
        <v>4171</v>
      </c>
      <c r="L389" s="46"/>
      <c r="M389" s="46">
        <v>182622</v>
      </c>
      <c r="N389" s="46">
        <v>71607</v>
      </c>
      <c r="O389" s="46">
        <v>254229</v>
      </c>
      <c r="P389" s="45"/>
    </row>
    <row r="390" spans="1:16" ht="14.45" customHeight="1" x14ac:dyDescent="0.25">
      <c r="A390" s="45" t="s">
        <v>81</v>
      </c>
      <c r="B390" s="7" t="s">
        <v>19</v>
      </c>
      <c r="C390" s="46">
        <v>235319</v>
      </c>
      <c r="D390" s="46">
        <v>8123</v>
      </c>
      <c r="E390" s="46">
        <v>29823</v>
      </c>
      <c r="F390" s="46">
        <v>1693</v>
      </c>
      <c r="G390" s="46">
        <v>213</v>
      </c>
      <c r="H390" s="46">
        <v>1689</v>
      </c>
      <c r="I390" s="46">
        <v>5497</v>
      </c>
      <c r="J390" s="46">
        <v>2232</v>
      </c>
      <c r="K390" s="46">
        <v>3714</v>
      </c>
      <c r="L390" s="46"/>
      <c r="M390" s="46">
        <v>182335</v>
      </c>
      <c r="N390" s="46">
        <v>76311</v>
      </c>
      <c r="O390" s="46">
        <v>258646</v>
      </c>
      <c r="P390" s="45"/>
    </row>
    <row r="391" spans="1:16" ht="14.45" customHeight="1" x14ac:dyDescent="0.25">
      <c r="A391" s="45" t="s">
        <v>81</v>
      </c>
      <c r="B391" s="45" t="s">
        <v>40</v>
      </c>
      <c r="C391" s="46">
        <v>235319</v>
      </c>
      <c r="D391" s="46">
        <v>8123</v>
      </c>
      <c r="E391" s="46">
        <v>30379</v>
      </c>
      <c r="F391" s="46">
        <v>2124</v>
      </c>
      <c r="G391" s="46">
        <v>189</v>
      </c>
      <c r="H391" s="46">
        <v>1343</v>
      </c>
      <c r="I391" s="46">
        <v>5255</v>
      </c>
      <c r="J391" s="46">
        <v>2584</v>
      </c>
      <c r="K391" s="46">
        <v>3908</v>
      </c>
      <c r="L391" s="46"/>
      <c r="M391" s="46">
        <v>181414</v>
      </c>
      <c r="N391" s="46">
        <v>74711</v>
      </c>
      <c r="O391" s="46">
        <v>256125</v>
      </c>
      <c r="P391" s="45"/>
    </row>
    <row r="392" spans="1:16" ht="14.45" customHeight="1" x14ac:dyDescent="0.25">
      <c r="A392" s="45" t="s">
        <v>81</v>
      </c>
      <c r="B392" s="45" t="s">
        <v>42</v>
      </c>
      <c r="C392" s="46">
        <v>235319</v>
      </c>
      <c r="D392" s="46">
        <v>8123</v>
      </c>
      <c r="E392" s="46">
        <v>32752</v>
      </c>
      <c r="F392" s="46">
        <v>2649</v>
      </c>
      <c r="G392" s="46">
        <v>198</v>
      </c>
      <c r="H392" s="46">
        <v>1343</v>
      </c>
      <c r="I392" s="46">
        <v>5304</v>
      </c>
      <c r="J392" s="46">
        <v>3079</v>
      </c>
      <c r="K392" s="46">
        <v>3714</v>
      </c>
      <c r="L392" s="46"/>
      <c r="M392" s="46">
        <v>178157</v>
      </c>
      <c r="N392" s="46">
        <v>80658</v>
      </c>
      <c r="O392" s="46">
        <v>258815</v>
      </c>
      <c r="P392" s="45"/>
    </row>
    <row r="393" spans="1:16" ht="14.45" customHeight="1" x14ac:dyDescent="0.25">
      <c r="A393" s="45" t="s">
        <v>81</v>
      </c>
      <c r="B393" s="45" t="s">
        <v>43</v>
      </c>
      <c r="C393" s="46">
        <v>235319</v>
      </c>
      <c r="D393" s="46">
        <v>8123</v>
      </c>
      <c r="E393" s="46">
        <v>33114</v>
      </c>
      <c r="F393" s="46">
        <v>2676</v>
      </c>
      <c r="G393" s="46">
        <v>198</v>
      </c>
      <c r="H393" s="46">
        <v>1335</v>
      </c>
      <c r="I393" s="46">
        <v>4917</v>
      </c>
      <c r="J393" s="46">
        <v>2571</v>
      </c>
      <c r="K393" s="46">
        <v>3771</v>
      </c>
      <c r="L393" s="46"/>
      <c r="M393" s="46">
        <v>178614</v>
      </c>
      <c r="N393" s="46">
        <v>79272</v>
      </c>
      <c r="O393" s="46">
        <v>257886</v>
      </c>
      <c r="P393" s="45"/>
    </row>
    <row r="394" spans="1:16" ht="14.45" customHeight="1" x14ac:dyDescent="0.25">
      <c r="A394" s="45" t="s">
        <v>81</v>
      </c>
      <c r="B394" s="45" t="s">
        <v>44</v>
      </c>
      <c r="C394" s="46">
        <v>235319</v>
      </c>
      <c r="D394" s="46">
        <v>8123</v>
      </c>
      <c r="E394" s="46">
        <v>33946</v>
      </c>
      <c r="F394" s="46">
        <v>2662</v>
      </c>
      <c r="G394" s="46">
        <v>166</v>
      </c>
      <c r="H394" s="46">
        <v>1339</v>
      </c>
      <c r="I394" s="46">
        <v>5110</v>
      </c>
      <c r="J394" s="46">
        <v>2675</v>
      </c>
      <c r="K394" s="46">
        <v>3204</v>
      </c>
      <c r="L394" s="46"/>
      <c r="M394" s="46">
        <v>178094</v>
      </c>
      <c r="N394" s="46">
        <v>76099</v>
      </c>
      <c r="O394" s="46">
        <v>254193</v>
      </c>
      <c r="P394" s="45"/>
    </row>
    <row r="395" spans="1:16" ht="14.45" customHeight="1" x14ac:dyDescent="0.25">
      <c r="A395" s="45" t="s">
        <v>81</v>
      </c>
      <c r="B395" s="45" t="s">
        <v>45</v>
      </c>
      <c r="C395" s="46">
        <v>235319</v>
      </c>
      <c r="D395" s="46">
        <v>8123</v>
      </c>
      <c r="E395" s="46">
        <v>34222</v>
      </c>
      <c r="F395" s="46">
        <v>2649</v>
      </c>
      <c r="G395" s="46">
        <v>166</v>
      </c>
      <c r="H395" s="46">
        <v>1329</v>
      </c>
      <c r="I395" s="46">
        <v>5010</v>
      </c>
      <c r="J395" s="46">
        <v>2775</v>
      </c>
      <c r="K395" s="46">
        <v>3563</v>
      </c>
      <c r="L395" s="46"/>
      <c r="M395" s="46">
        <v>177482</v>
      </c>
      <c r="N395" s="46">
        <v>67960</v>
      </c>
      <c r="O395" s="46">
        <v>245442</v>
      </c>
      <c r="P395" s="45"/>
    </row>
    <row r="396" spans="1:16" ht="14.45" customHeight="1" x14ac:dyDescent="0.25">
      <c r="A396" s="45" t="s">
        <v>81</v>
      </c>
      <c r="B396" s="45" t="s">
        <v>39</v>
      </c>
      <c r="C396" s="46">
        <v>235319</v>
      </c>
      <c r="D396" s="46">
        <v>8123</v>
      </c>
      <c r="E396" s="46">
        <v>33544</v>
      </c>
      <c r="F396" s="46">
        <v>2869</v>
      </c>
      <c r="G396" s="46">
        <v>166</v>
      </c>
      <c r="H396" s="46">
        <v>1209</v>
      </c>
      <c r="I396" s="46">
        <v>5401</v>
      </c>
      <c r="J396" s="46">
        <v>2648</v>
      </c>
      <c r="K396" s="46">
        <v>3232</v>
      </c>
      <c r="L396" s="46"/>
      <c r="M396" s="46">
        <v>178127</v>
      </c>
      <c r="N396" s="46">
        <v>68724</v>
      </c>
      <c r="O396" s="46">
        <v>246851</v>
      </c>
      <c r="P396" s="45"/>
    </row>
    <row r="397" spans="1:16" ht="14.45" customHeight="1" x14ac:dyDescent="0.25">
      <c r="A397" s="45" t="s">
        <v>81</v>
      </c>
      <c r="B397" s="45" t="s">
        <v>84</v>
      </c>
      <c r="C397" s="46">
        <v>235319</v>
      </c>
      <c r="D397" s="46">
        <v>8123</v>
      </c>
      <c r="E397" s="46">
        <v>34628</v>
      </c>
      <c r="F397" s="46">
        <v>2433</v>
      </c>
      <c r="G397" s="46">
        <v>156</v>
      </c>
      <c r="H397" s="46">
        <v>1114</v>
      </c>
      <c r="I397" s="46">
        <v>5315</v>
      </c>
      <c r="J397" s="46">
        <v>2312</v>
      </c>
      <c r="K397" s="46">
        <v>2808</v>
      </c>
      <c r="L397" s="46"/>
      <c r="M397" s="46">
        <v>178430</v>
      </c>
      <c r="N397" s="46">
        <v>68745</v>
      </c>
      <c r="O397" s="46">
        <v>247175</v>
      </c>
      <c r="P397" s="45"/>
    </row>
    <row r="398" spans="1:16" ht="14.45" customHeight="1" x14ac:dyDescent="0.25">
      <c r="A398" s="45" t="s">
        <v>81</v>
      </c>
      <c r="B398" s="45" t="s">
        <v>46</v>
      </c>
      <c r="C398" s="46">
        <v>235319</v>
      </c>
      <c r="D398" s="46">
        <v>8123</v>
      </c>
      <c r="E398" s="46">
        <v>34314</v>
      </c>
      <c r="F398" s="46">
        <v>2393</v>
      </c>
      <c r="G398" s="46">
        <v>132</v>
      </c>
      <c r="H398" s="46">
        <v>1052</v>
      </c>
      <c r="I398" s="46">
        <v>5321</v>
      </c>
      <c r="J398" s="46">
        <v>2208</v>
      </c>
      <c r="K398" s="46">
        <v>2949</v>
      </c>
      <c r="L398" s="46"/>
      <c r="M398" s="46">
        <v>178827</v>
      </c>
      <c r="N398" s="46">
        <v>68588</v>
      </c>
      <c r="O398" s="46">
        <v>247415</v>
      </c>
      <c r="P398" s="45"/>
    </row>
    <row r="399" spans="1:16" ht="14.45" customHeight="1" x14ac:dyDescent="0.25">
      <c r="A399" s="45" t="s">
        <v>81</v>
      </c>
      <c r="B399" s="45" t="s">
        <v>47</v>
      </c>
      <c r="C399" s="46">
        <v>235319</v>
      </c>
      <c r="D399" s="46">
        <v>8123</v>
      </c>
      <c r="E399" s="46">
        <v>34554</v>
      </c>
      <c r="F399" s="46">
        <v>1858</v>
      </c>
      <c r="G399" s="46">
        <v>99</v>
      </c>
      <c r="H399" s="46">
        <v>809</v>
      </c>
      <c r="I399" s="46">
        <v>4571</v>
      </c>
      <c r="J399" s="46">
        <v>2289</v>
      </c>
      <c r="K399" s="46">
        <v>3040</v>
      </c>
      <c r="L399" s="46"/>
      <c r="M399" s="46">
        <v>179976</v>
      </c>
      <c r="N399" s="46">
        <v>77892</v>
      </c>
      <c r="O399" s="46">
        <v>257868</v>
      </c>
      <c r="P399" s="45"/>
    </row>
    <row r="400" spans="1:16" ht="14.45" customHeight="1" x14ac:dyDescent="0.25">
      <c r="A400" s="45" t="s">
        <v>81</v>
      </c>
      <c r="B400" s="45" t="s">
        <v>48</v>
      </c>
      <c r="C400" s="46">
        <v>235319</v>
      </c>
      <c r="D400" s="46">
        <v>8123</v>
      </c>
      <c r="E400" s="46">
        <v>34528</v>
      </c>
      <c r="F400" s="46">
        <v>2081</v>
      </c>
      <c r="G400" s="46">
        <v>119</v>
      </c>
      <c r="H400" s="46">
        <v>924</v>
      </c>
      <c r="I400" s="46">
        <v>4822</v>
      </c>
      <c r="J400" s="46">
        <v>2246</v>
      </c>
      <c r="K400" s="46">
        <v>3173</v>
      </c>
      <c r="L400" s="46"/>
      <c r="M400" s="46">
        <v>179303</v>
      </c>
      <c r="N400" s="46">
        <v>77356</v>
      </c>
      <c r="O400" s="46">
        <v>256659</v>
      </c>
      <c r="P400" s="45"/>
    </row>
    <row r="401" spans="1:16" ht="14.45" customHeight="1" x14ac:dyDescent="0.25">
      <c r="A401" s="45" t="s">
        <v>81</v>
      </c>
      <c r="B401" s="45" t="s">
        <v>49</v>
      </c>
      <c r="C401" s="46">
        <v>235319</v>
      </c>
      <c r="D401" s="46">
        <v>8123</v>
      </c>
      <c r="E401" s="46">
        <v>33594</v>
      </c>
      <c r="F401" s="46">
        <v>1973</v>
      </c>
      <c r="G401" s="46">
        <v>102</v>
      </c>
      <c r="H401" s="46">
        <v>809</v>
      </c>
      <c r="I401" s="46">
        <v>4175</v>
      </c>
      <c r="J401" s="46">
        <v>2008</v>
      </c>
      <c r="K401" s="46">
        <v>2864</v>
      </c>
      <c r="L401" s="46"/>
      <c r="M401" s="46">
        <v>181671</v>
      </c>
      <c r="N401" s="46">
        <v>71156</v>
      </c>
      <c r="O401" s="46">
        <v>252827</v>
      </c>
      <c r="P401" s="45"/>
    </row>
    <row r="402" spans="1:16" ht="14.45" customHeight="1" x14ac:dyDescent="0.25">
      <c r="A402" s="45" t="s">
        <v>81</v>
      </c>
      <c r="B402" s="45" t="s">
        <v>67</v>
      </c>
      <c r="C402" s="46">
        <v>235319</v>
      </c>
      <c r="D402" s="46">
        <v>8123</v>
      </c>
      <c r="E402" s="46">
        <v>34090</v>
      </c>
      <c r="F402" s="46">
        <v>1781</v>
      </c>
      <c r="G402" s="46">
        <v>92</v>
      </c>
      <c r="H402" s="46">
        <v>762</v>
      </c>
      <c r="I402" s="46">
        <v>3308</v>
      </c>
      <c r="J402" s="46">
        <v>1956</v>
      </c>
      <c r="K402" s="46">
        <v>2944</v>
      </c>
      <c r="L402" s="46"/>
      <c r="M402" s="46">
        <v>182263</v>
      </c>
      <c r="N402" s="46">
        <v>64523</v>
      </c>
      <c r="O402" s="46">
        <v>246786</v>
      </c>
      <c r="P402" s="45"/>
    </row>
    <row r="403" spans="1:16" ht="14.45" customHeight="1" x14ac:dyDescent="0.25">
      <c r="A403" s="45" t="s">
        <v>81</v>
      </c>
      <c r="B403" s="45" t="s">
        <v>50</v>
      </c>
      <c r="C403" s="46">
        <v>235319</v>
      </c>
      <c r="D403" s="46">
        <v>8123</v>
      </c>
      <c r="E403" s="46">
        <v>34386</v>
      </c>
      <c r="F403" s="46">
        <v>1795</v>
      </c>
      <c r="G403" s="46">
        <v>85</v>
      </c>
      <c r="H403" s="46">
        <v>695</v>
      </c>
      <c r="I403" s="46">
        <v>3169</v>
      </c>
      <c r="J403" s="46">
        <v>2057</v>
      </c>
      <c r="K403" s="46">
        <v>2792</v>
      </c>
      <c r="L403" s="46"/>
      <c r="M403" s="46">
        <v>182217</v>
      </c>
      <c r="N403" s="46">
        <v>64503</v>
      </c>
      <c r="O403" s="46">
        <v>246720</v>
      </c>
      <c r="P403" s="45"/>
    </row>
    <row r="404" spans="1:16" ht="14.45" customHeight="1" x14ac:dyDescent="0.25">
      <c r="A404" s="45" t="s">
        <v>81</v>
      </c>
      <c r="B404" s="45" t="s">
        <v>51</v>
      </c>
      <c r="C404" s="46">
        <v>235319</v>
      </c>
      <c r="D404" s="46">
        <v>8123</v>
      </c>
      <c r="E404" s="46">
        <v>34684</v>
      </c>
      <c r="F404" s="46">
        <v>1672</v>
      </c>
      <c r="G404" s="46">
        <v>88</v>
      </c>
      <c r="H404" s="46">
        <v>654</v>
      </c>
      <c r="I404" s="46">
        <v>3187</v>
      </c>
      <c r="J404" s="46">
        <v>2215</v>
      </c>
      <c r="K404" s="46">
        <v>2467</v>
      </c>
      <c r="L404" s="46"/>
      <c r="M404" s="46">
        <v>182229</v>
      </c>
      <c r="N404" s="46">
        <v>68871</v>
      </c>
      <c r="O404" s="46">
        <v>251100</v>
      </c>
      <c r="P404" s="45"/>
    </row>
    <row r="405" spans="1:16" ht="14.45" customHeight="1" x14ac:dyDescent="0.25">
      <c r="A405" s="45" t="s">
        <v>81</v>
      </c>
      <c r="B405" s="45" t="s">
        <v>52</v>
      </c>
      <c r="C405" s="46">
        <v>235319</v>
      </c>
      <c r="D405" s="46">
        <v>8123</v>
      </c>
      <c r="E405" s="46">
        <v>36985</v>
      </c>
      <c r="F405" s="46">
        <v>1557</v>
      </c>
      <c r="G405" s="46">
        <v>73</v>
      </c>
      <c r="H405" s="46">
        <v>820</v>
      </c>
      <c r="I405" s="46">
        <v>3231</v>
      </c>
      <c r="J405" s="46">
        <v>2815</v>
      </c>
      <c r="K405" s="46">
        <v>2027</v>
      </c>
      <c r="L405" s="46"/>
      <c r="M405" s="46">
        <v>179688</v>
      </c>
      <c r="N405" s="46">
        <v>52835</v>
      </c>
      <c r="O405" s="46">
        <v>232523</v>
      </c>
      <c r="P405" s="45"/>
    </row>
    <row r="406" spans="1:16" ht="14.45" customHeight="1" x14ac:dyDescent="0.25">
      <c r="A406" s="45" t="s">
        <v>81</v>
      </c>
      <c r="B406" s="45" t="s">
        <v>53</v>
      </c>
      <c r="C406" s="46">
        <v>235319</v>
      </c>
      <c r="D406" s="46">
        <v>8123</v>
      </c>
      <c r="E406" s="46">
        <v>35339</v>
      </c>
      <c r="F406" s="46">
        <v>1556</v>
      </c>
      <c r="G406" s="46">
        <v>64</v>
      </c>
      <c r="H406" s="46">
        <v>651</v>
      </c>
      <c r="I406" s="46">
        <v>3260</v>
      </c>
      <c r="J406" s="46">
        <v>2394</v>
      </c>
      <c r="K406" s="46">
        <v>2509</v>
      </c>
      <c r="L406" s="46"/>
      <c r="M406" s="46">
        <v>181423</v>
      </c>
      <c r="N406" s="46">
        <v>44704</v>
      </c>
      <c r="O406" s="46">
        <v>226127</v>
      </c>
      <c r="P406" s="45"/>
    </row>
    <row r="407" spans="1:16" ht="14.45" customHeight="1" x14ac:dyDescent="0.25">
      <c r="A407" s="45" t="s">
        <v>81</v>
      </c>
      <c r="B407" s="45" t="s">
        <v>54</v>
      </c>
      <c r="C407" s="46">
        <v>235319</v>
      </c>
      <c r="D407" s="46">
        <v>8123</v>
      </c>
      <c r="E407" s="46">
        <v>35272</v>
      </c>
      <c r="F407" s="46">
        <v>1956</v>
      </c>
      <c r="G407" s="46">
        <v>49</v>
      </c>
      <c r="H407" s="46">
        <v>848</v>
      </c>
      <c r="I407" s="46">
        <v>3489</v>
      </c>
      <c r="J407" s="46">
        <v>2423</v>
      </c>
      <c r="K407" s="46">
        <v>2718</v>
      </c>
      <c r="L407" s="46"/>
      <c r="M407" s="46">
        <v>180441</v>
      </c>
      <c r="N407" s="46">
        <v>47402</v>
      </c>
      <c r="O407" s="46">
        <v>227843</v>
      </c>
      <c r="P407" s="45"/>
    </row>
    <row r="408" spans="1:16" ht="14.45" customHeight="1" x14ac:dyDescent="0.25">
      <c r="A408" s="45" t="s">
        <v>81</v>
      </c>
      <c r="B408" s="45" t="s">
        <v>55</v>
      </c>
      <c r="C408" s="46">
        <v>235319</v>
      </c>
      <c r="D408" s="46">
        <v>8123</v>
      </c>
      <c r="E408" s="46">
        <v>34494</v>
      </c>
      <c r="F408" s="46">
        <v>1526</v>
      </c>
      <c r="G408" s="46">
        <v>39</v>
      </c>
      <c r="H408" s="46">
        <v>550</v>
      </c>
      <c r="I408" s="46">
        <v>2976</v>
      </c>
      <c r="J408" s="46">
        <v>2758</v>
      </c>
      <c r="K408" s="46">
        <v>3444</v>
      </c>
      <c r="L408" s="46"/>
      <c r="M408" s="46">
        <v>181409</v>
      </c>
      <c r="N408" s="46">
        <v>46985</v>
      </c>
      <c r="O408" s="46">
        <v>228394</v>
      </c>
      <c r="P408" s="45"/>
    </row>
    <row r="409" spans="1:16" ht="14.45" customHeight="1" x14ac:dyDescent="0.25">
      <c r="A409" s="45" t="s">
        <v>81</v>
      </c>
      <c r="B409" s="45" t="s">
        <v>56</v>
      </c>
      <c r="C409" s="46">
        <v>235319</v>
      </c>
      <c r="D409" s="46">
        <v>8123</v>
      </c>
      <c r="E409" s="46">
        <v>33681</v>
      </c>
      <c r="F409" s="46">
        <v>1386</v>
      </c>
      <c r="G409" s="46">
        <v>31</v>
      </c>
      <c r="H409" s="46">
        <v>527</v>
      </c>
      <c r="I409" s="46">
        <v>3435</v>
      </c>
      <c r="J409" s="46">
        <v>2768</v>
      </c>
      <c r="K409" s="46">
        <v>4167</v>
      </c>
      <c r="L409" s="46"/>
      <c r="M409" s="46">
        <v>181201</v>
      </c>
      <c r="N409" s="46">
        <v>43760</v>
      </c>
      <c r="O409" s="46">
        <v>224961</v>
      </c>
      <c r="P409" s="45"/>
    </row>
    <row r="410" spans="1:16" ht="14.45" customHeight="1" x14ac:dyDescent="0.25">
      <c r="A410" s="45" t="s">
        <v>81</v>
      </c>
      <c r="B410" s="45" t="s">
        <v>57</v>
      </c>
      <c r="C410" s="46">
        <v>235319</v>
      </c>
      <c r="D410" s="46">
        <v>8123</v>
      </c>
      <c r="E410" s="46">
        <v>34510</v>
      </c>
      <c r="F410" s="46">
        <v>905</v>
      </c>
      <c r="G410" s="46">
        <v>26</v>
      </c>
      <c r="H410" s="46">
        <v>424</v>
      </c>
      <c r="I410" s="46">
        <v>3506</v>
      </c>
      <c r="J410" s="46">
        <v>3726</v>
      </c>
      <c r="K410" s="46">
        <v>4527</v>
      </c>
      <c r="L410" s="46"/>
      <c r="M410" s="46">
        <v>179572</v>
      </c>
      <c r="N410" s="46">
        <v>42887</v>
      </c>
      <c r="O410" s="46">
        <v>222459</v>
      </c>
      <c r="P410" s="45"/>
    </row>
    <row r="411" spans="1:16" ht="14.45" customHeight="1" x14ac:dyDescent="0.25">
      <c r="A411" s="45" t="s">
        <v>81</v>
      </c>
      <c r="B411" s="45" t="s">
        <v>58</v>
      </c>
      <c r="C411" s="46">
        <v>235319</v>
      </c>
      <c r="D411" s="46">
        <v>8123</v>
      </c>
      <c r="E411" s="46">
        <v>39855</v>
      </c>
      <c r="F411" s="46">
        <v>1120</v>
      </c>
      <c r="G411" s="46">
        <v>16</v>
      </c>
      <c r="H411" s="46">
        <v>281</v>
      </c>
      <c r="I411" s="46">
        <v>4594</v>
      </c>
      <c r="J411" s="46">
        <v>3258</v>
      </c>
      <c r="K411" s="46">
        <v>6752</v>
      </c>
      <c r="L411" s="46"/>
      <c r="M411" s="46">
        <v>171320</v>
      </c>
      <c r="N411" s="46">
        <v>56052</v>
      </c>
      <c r="O411" s="46">
        <v>227372</v>
      </c>
      <c r="P411" s="45"/>
    </row>
    <row r="412" spans="1:16" ht="14.45" customHeight="1" x14ac:dyDescent="0.25">
      <c r="A412" s="45" t="s">
        <v>81</v>
      </c>
      <c r="B412" s="45" t="s">
        <v>59</v>
      </c>
      <c r="C412" s="46">
        <v>235319</v>
      </c>
      <c r="D412" s="46">
        <v>8123</v>
      </c>
      <c r="E412" s="46">
        <v>41100</v>
      </c>
      <c r="F412" s="46">
        <v>1259</v>
      </c>
      <c r="G412" s="46">
        <v>16</v>
      </c>
      <c r="H412" s="46">
        <v>283</v>
      </c>
      <c r="I412" s="46">
        <v>6646</v>
      </c>
      <c r="J412" s="46">
        <v>2244</v>
      </c>
      <c r="K412" s="46">
        <v>5987</v>
      </c>
      <c r="L412" s="46"/>
      <c r="M412" s="46">
        <v>169661</v>
      </c>
      <c r="N412" s="46">
        <v>53614</v>
      </c>
      <c r="O412" s="46">
        <v>223275</v>
      </c>
      <c r="P412" s="45"/>
    </row>
    <row r="413" spans="1:16" ht="14.45" customHeight="1" x14ac:dyDescent="0.25">
      <c r="A413" s="45" t="s">
        <v>81</v>
      </c>
      <c r="B413" s="45" t="s">
        <v>60</v>
      </c>
      <c r="C413" s="46">
        <v>235319</v>
      </c>
      <c r="D413" s="46">
        <v>8123</v>
      </c>
      <c r="E413" s="46">
        <v>42717</v>
      </c>
      <c r="F413" s="46">
        <v>1291</v>
      </c>
      <c r="G413" s="46">
        <v>15</v>
      </c>
      <c r="H413" s="46">
        <v>236</v>
      </c>
      <c r="I413" s="46">
        <v>6840</v>
      </c>
      <c r="J413" s="46">
        <v>2867</v>
      </c>
      <c r="K413" s="46">
        <v>6823</v>
      </c>
      <c r="L413" s="46"/>
      <c r="M413" s="46">
        <v>166407</v>
      </c>
      <c r="N413" s="46">
        <v>52300</v>
      </c>
      <c r="O413" s="46">
        <v>218707</v>
      </c>
      <c r="P413" s="45"/>
    </row>
    <row r="414" spans="1:16" ht="14.45" customHeight="1" x14ac:dyDescent="0.25">
      <c r="A414" s="45" t="s">
        <v>81</v>
      </c>
      <c r="B414" s="45" t="s">
        <v>61</v>
      </c>
      <c r="C414" s="46">
        <v>235319</v>
      </c>
      <c r="D414" s="46">
        <v>8123</v>
      </c>
      <c r="E414" s="46">
        <v>43101</v>
      </c>
      <c r="F414" s="46">
        <v>1360</v>
      </c>
      <c r="G414" s="46">
        <v>21</v>
      </c>
      <c r="H414" s="46">
        <v>216</v>
      </c>
      <c r="I414" s="46">
        <v>7101</v>
      </c>
      <c r="J414" s="46">
        <v>2430</v>
      </c>
      <c r="K414" s="46">
        <v>6353</v>
      </c>
      <c r="L414" s="46"/>
      <c r="M414" s="46">
        <v>166614</v>
      </c>
      <c r="N414" s="46">
        <v>50111</v>
      </c>
      <c r="O414" s="46">
        <v>216725</v>
      </c>
      <c r="P414" s="45"/>
    </row>
    <row r="415" spans="1:16" ht="14.45" customHeight="1" x14ac:dyDescent="0.25">
      <c r="A415" s="45" t="s">
        <v>81</v>
      </c>
      <c r="B415" s="45" t="s">
        <v>62</v>
      </c>
      <c r="C415" s="46">
        <v>235319</v>
      </c>
      <c r="D415" s="46">
        <v>8123</v>
      </c>
      <c r="E415" s="46">
        <v>43448</v>
      </c>
      <c r="F415" s="46">
        <v>1375</v>
      </c>
      <c r="G415" s="46">
        <v>14</v>
      </c>
      <c r="H415" s="46">
        <v>139</v>
      </c>
      <c r="I415" s="46">
        <v>6512</v>
      </c>
      <c r="J415" s="46">
        <v>2954</v>
      </c>
      <c r="K415" s="46">
        <v>6902</v>
      </c>
      <c r="L415" s="46">
        <v>42</v>
      </c>
      <c r="M415" s="46">
        <v>165810</v>
      </c>
      <c r="N415" s="46">
        <v>43971</v>
      </c>
      <c r="O415" s="46">
        <v>209781</v>
      </c>
      <c r="P415" s="45"/>
    </row>
    <row r="416" spans="1:16" ht="14.45" customHeight="1" x14ac:dyDescent="0.25">
      <c r="A416" s="45" t="s">
        <v>81</v>
      </c>
      <c r="B416" s="45" t="s">
        <v>63</v>
      </c>
      <c r="C416" s="46">
        <v>235319</v>
      </c>
      <c r="D416" s="46">
        <v>8123</v>
      </c>
      <c r="E416" s="46">
        <v>51133</v>
      </c>
      <c r="F416" s="46">
        <v>1310</v>
      </c>
      <c r="G416" s="46">
        <v>12</v>
      </c>
      <c r="H416" s="46">
        <v>133</v>
      </c>
      <c r="I416" s="46">
        <v>7142</v>
      </c>
      <c r="J416" s="46">
        <v>2984</v>
      </c>
      <c r="K416" s="46">
        <v>6279</v>
      </c>
      <c r="L416" s="46">
        <v>0</v>
      </c>
      <c r="M416" s="46">
        <v>158203</v>
      </c>
      <c r="N416" s="46">
        <v>55069</v>
      </c>
      <c r="O416" s="46">
        <v>213272</v>
      </c>
      <c r="P416" s="45"/>
    </row>
    <row r="417" spans="1:16" ht="14.45" customHeight="1" x14ac:dyDescent="0.25">
      <c r="A417" s="45" t="s">
        <v>81</v>
      </c>
      <c r="B417" s="45" t="s">
        <v>64</v>
      </c>
      <c r="C417" s="46">
        <v>305826</v>
      </c>
      <c r="D417" s="46">
        <v>70617</v>
      </c>
      <c r="E417" s="46">
        <v>52833</v>
      </c>
      <c r="F417" s="46">
        <v>1582</v>
      </c>
      <c r="G417" s="46">
        <v>11</v>
      </c>
      <c r="H417" s="46">
        <v>128</v>
      </c>
      <c r="I417" s="46">
        <v>10461</v>
      </c>
      <c r="J417" s="46">
        <v>7215</v>
      </c>
      <c r="K417" s="46">
        <v>12379</v>
      </c>
      <c r="L417" s="46">
        <v>10382</v>
      </c>
      <c r="M417" s="46">
        <v>140218</v>
      </c>
      <c r="N417" s="46">
        <v>67905</v>
      </c>
      <c r="O417" s="46">
        <v>208123</v>
      </c>
      <c r="P417" s="45"/>
    </row>
    <row r="418" spans="1:16" ht="14.45" customHeight="1" x14ac:dyDescent="0.25">
      <c r="A418" s="45" t="s">
        <v>81</v>
      </c>
      <c r="B418" s="45" t="s">
        <v>65</v>
      </c>
      <c r="C418" s="46">
        <v>305826</v>
      </c>
      <c r="D418" s="46">
        <v>70617</v>
      </c>
      <c r="E418" s="46">
        <v>44057</v>
      </c>
      <c r="F418" s="46">
        <v>603</v>
      </c>
      <c r="G418" s="46">
        <v>18</v>
      </c>
      <c r="H418" s="46">
        <v>109</v>
      </c>
      <c r="I418" s="46">
        <v>8754</v>
      </c>
      <c r="J418" s="46">
        <v>5836</v>
      </c>
      <c r="K418" s="46">
        <v>9292</v>
      </c>
      <c r="L418" s="46">
        <v>10282</v>
      </c>
      <c r="M418" s="46">
        <v>156258</v>
      </c>
      <c r="N418" s="46">
        <v>44031</v>
      </c>
      <c r="O418" s="46">
        <v>200289</v>
      </c>
      <c r="P418" s="45"/>
    </row>
    <row r="419" spans="1:16" ht="14.45" customHeight="1" x14ac:dyDescent="0.25">
      <c r="A419" s="45" t="s">
        <v>81</v>
      </c>
      <c r="B419" s="45" t="s">
        <v>66</v>
      </c>
      <c r="C419" s="46">
        <v>305826</v>
      </c>
      <c r="D419" s="46">
        <v>70617</v>
      </c>
      <c r="E419" s="46">
        <v>42354</v>
      </c>
      <c r="F419" s="46">
        <v>405</v>
      </c>
      <c r="G419" s="46">
        <v>1</v>
      </c>
      <c r="H419" s="46">
        <v>131</v>
      </c>
      <c r="I419" s="46">
        <v>8182</v>
      </c>
      <c r="J419" s="46">
        <v>5308</v>
      </c>
      <c r="K419" s="46">
        <v>9749</v>
      </c>
      <c r="L419" s="46">
        <v>9380</v>
      </c>
      <c r="M419" s="46">
        <v>159699</v>
      </c>
      <c r="N419" s="46">
        <v>25074</v>
      </c>
      <c r="O419" s="46">
        <v>184773</v>
      </c>
      <c r="P419" s="45"/>
    </row>
    <row r="420" spans="1:16" ht="14.45" customHeight="1" x14ac:dyDescent="0.25">
      <c r="A420" s="45" t="s">
        <v>81</v>
      </c>
      <c r="B420" s="45" t="s">
        <v>68</v>
      </c>
      <c r="C420" s="45">
        <v>305826</v>
      </c>
      <c r="D420" s="45">
        <v>70617</v>
      </c>
      <c r="E420" s="45">
        <v>38664</v>
      </c>
      <c r="F420" s="45">
        <v>1306</v>
      </c>
      <c r="G420" s="45">
        <v>4</v>
      </c>
      <c r="H420" s="45">
        <v>143</v>
      </c>
      <c r="I420" s="45">
        <v>8843</v>
      </c>
      <c r="J420" s="45">
        <v>6472</v>
      </c>
      <c r="K420" s="45">
        <v>10835</v>
      </c>
      <c r="L420" s="45">
        <v>9741</v>
      </c>
      <c r="M420" s="45">
        <v>159201</v>
      </c>
      <c r="N420" s="45">
        <v>19993</v>
      </c>
      <c r="O420" s="45">
        <v>179194</v>
      </c>
      <c r="P420" s="45"/>
    </row>
    <row r="421" spans="1:16" ht="14.45" customHeight="1" x14ac:dyDescent="0.25">
      <c r="A421" s="45" t="s">
        <v>81</v>
      </c>
      <c r="B421" s="45" t="s">
        <v>69</v>
      </c>
      <c r="C421" s="45">
        <v>305826</v>
      </c>
      <c r="D421" s="45">
        <v>70617</v>
      </c>
      <c r="E421" s="45">
        <v>37050</v>
      </c>
      <c r="F421" s="45">
        <v>1193</v>
      </c>
      <c r="G421" s="45">
        <v>7</v>
      </c>
      <c r="H421" s="45">
        <v>133</v>
      </c>
      <c r="I421" s="45">
        <v>9938</v>
      </c>
      <c r="J421" s="45">
        <v>7150</v>
      </c>
      <c r="K421" s="45">
        <v>10876</v>
      </c>
      <c r="L421" s="45">
        <v>10099</v>
      </c>
      <c r="M421" s="45">
        <v>158763</v>
      </c>
      <c r="N421" s="45">
        <v>16789</v>
      </c>
      <c r="O421" s="45">
        <v>175552</v>
      </c>
      <c r="P421" s="45"/>
    </row>
    <row r="422" spans="1:16" ht="14.45" customHeight="1" x14ac:dyDescent="0.25">
      <c r="A422" s="45" t="s">
        <v>81</v>
      </c>
      <c r="B422" s="45" t="s">
        <v>70</v>
      </c>
      <c r="C422" s="45">
        <v>305826</v>
      </c>
      <c r="D422" s="45">
        <v>70617</v>
      </c>
      <c r="E422" s="45">
        <v>40036</v>
      </c>
      <c r="F422" s="45">
        <v>503</v>
      </c>
      <c r="G422" s="45">
        <v>5</v>
      </c>
      <c r="H422" s="45">
        <v>158</v>
      </c>
      <c r="I422" s="45">
        <v>11207</v>
      </c>
      <c r="J422" s="45">
        <v>7534</v>
      </c>
      <c r="K422" s="45">
        <v>10316</v>
      </c>
      <c r="L422" s="45">
        <v>9563</v>
      </c>
      <c r="M422" s="45">
        <v>155887</v>
      </c>
      <c r="N422" s="45">
        <v>15687</v>
      </c>
      <c r="O422" s="45">
        <v>171574</v>
      </c>
      <c r="P422" s="45"/>
    </row>
    <row r="423" spans="1:16" ht="14.45" customHeight="1" x14ac:dyDescent="0.25">
      <c r="A423" s="45" t="s">
        <v>81</v>
      </c>
      <c r="B423" s="45" t="s">
        <v>71</v>
      </c>
      <c r="C423" s="45">
        <v>305826</v>
      </c>
      <c r="D423" s="45">
        <v>70617</v>
      </c>
      <c r="E423" s="45">
        <v>40246</v>
      </c>
      <c r="F423" s="45">
        <v>450</v>
      </c>
      <c r="G423" s="46"/>
      <c r="H423" s="45">
        <v>98</v>
      </c>
      <c r="I423" s="45">
        <v>12427</v>
      </c>
      <c r="J423" s="45">
        <v>8640</v>
      </c>
      <c r="K423" s="45">
        <v>10358</v>
      </c>
      <c r="L423" s="45">
        <v>19673</v>
      </c>
      <c r="M423" s="45">
        <v>143317</v>
      </c>
      <c r="N423" s="45">
        <v>29132</v>
      </c>
      <c r="O423" s="45">
        <v>172449</v>
      </c>
      <c r="P423" s="45"/>
    </row>
    <row r="424" spans="1:16" ht="14.45" customHeight="1" x14ac:dyDescent="0.25">
      <c r="A424" s="45" t="s">
        <v>81</v>
      </c>
      <c r="B424" s="45" t="s">
        <v>72</v>
      </c>
      <c r="C424" s="45">
        <v>305826</v>
      </c>
      <c r="D424" s="45">
        <v>70617</v>
      </c>
      <c r="E424" s="45">
        <v>40819</v>
      </c>
      <c r="F424" s="45">
        <v>469</v>
      </c>
      <c r="G424" s="45">
        <v>2</v>
      </c>
      <c r="H424" s="45">
        <v>137</v>
      </c>
      <c r="I424" s="45">
        <v>10384</v>
      </c>
      <c r="J424" s="45">
        <v>9429</v>
      </c>
      <c r="K424" s="45">
        <v>11566</v>
      </c>
      <c r="L424" s="45">
        <v>10741</v>
      </c>
      <c r="M424" s="45">
        <v>151662</v>
      </c>
      <c r="N424" s="45">
        <v>12105</v>
      </c>
      <c r="O424" s="45">
        <v>163767</v>
      </c>
      <c r="P424" s="45"/>
    </row>
    <row r="425" spans="1:16" ht="14.45" customHeight="1" x14ac:dyDescent="0.25">
      <c r="A425" s="45" t="s">
        <v>81</v>
      </c>
      <c r="B425" s="45" t="s">
        <v>73</v>
      </c>
      <c r="C425" s="45">
        <v>305826</v>
      </c>
      <c r="D425" s="45">
        <v>70617</v>
      </c>
      <c r="E425" s="45">
        <v>40875</v>
      </c>
      <c r="F425" s="45">
        <v>578</v>
      </c>
      <c r="G425" s="45">
        <v>0</v>
      </c>
      <c r="H425" s="45">
        <v>121</v>
      </c>
      <c r="I425" s="45">
        <v>11071</v>
      </c>
      <c r="J425" s="45">
        <v>10350</v>
      </c>
      <c r="K425" s="45">
        <v>9585</v>
      </c>
      <c r="L425" s="45">
        <v>10843</v>
      </c>
      <c r="M425" s="45">
        <v>151786</v>
      </c>
      <c r="N425" s="45">
        <v>13371</v>
      </c>
      <c r="O425" s="45">
        <v>165157</v>
      </c>
      <c r="P425" s="45"/>
    </row>
    <row r="426" spans="1:16" ht="14.45" customHeight="1" x14ac:dyDescent="0.25">
      <c r="A426" s="45" t="s">
        <v>81</v>
      </c>
      <c r="B426" s="45" t="s">
        <v>74</v>
      </c>
      <c r="C426" s="45">
        <v>305826</v>
      </c>
      <c r="D426" s="45">
        <v>70617</v>
      </c>
      <c r="E426" s="45">
        <v>42491</v>
      </c>
      <c r="F426" s="45">
        <v>325</v>
      </c>
      <c r="G426" s="46"/>
      <c r="H426" s="45">
        <v>208</v>
      </c>
      <c r="I426" s="45">
        <v>12118</v>
      </c>
      <c r="J426" s="45">
        <v>7313</v>
      </c>
      <c r="K426" s="45">
        <v>9013</v>
      </c>
      <c r="L426" s="45">
        <v>11499</v>
      </c>
      <c r="M426" s="45">
        <v>152242</v>
      </c>
      <c r="N426" s="45">
        <v>14219</v>
      </c>
      <c r="O426" s="45">
        <v>166461</v>
      </c>
      <c r="P426" s="45"/>
    </row>
    <row r="427" spans="1:16" ht="14.45" customHeight="1" x14ac:dyDescent="0.25">
      <c r="A427" s="45" t="s">
        <v>81</v>
      </c>
      <c r="B427" s="45" t="s">
        <v>75</v>
      </c>
      <c r="C427" s="45">
        <v>305826</v>
      </c>
      <c r="D427" s="45">
        <v>70617</v>
      </c>
      <c r="E427" s="45">
        <v>42941</v>
      </c>
      <c r="F427" s="45">
        <v>314</v>
      </c>
      <c r="G427" s="45">
        <v>0</v>
      </c>
      <c r="H427" s="45">
        <v>244</v>
      </c>
      <c r="I427" s="45">
        <v>12402</v>
      </c>
      <c r="J427" s="45">
        <v>7907</v>
      </c>
      <c r="K427" s="45">
        <v>10814</v>
      </c>
      <c r="L427" s="45">
        <v>11498</v>
      </c>
      <c r="M427" s="45">
        <v>149089</v>
      </c>
      <c r="N427" s="45">
        <v>16447</v>
      </c>
      <c r="O427" s="45">
        <v>165536</v>
      </c>
      <c r="P427" s="45"/>
    </row>
    <row r="428" spans="1:16" ht="14.45" customHeight="1" x14ac:dyDescent="0.25">
      <c r="A428" s="45" t="s">
        <v>81</v>
      </c>
      <c r="B428" s="45" t="s">
        <v>190</v>
      </c>
      <c r="C428" s="45">
        <v>305826</v>
      </c>
      <c r="D428" s="45">
        <v>70617</v>
      </c>
      <c r="E428" s="45">
        <v>44330</v>
      </c>
      <c r="F428" s="45">
        <v>404</v>
      </c>
      <c r="G428" s="45">
        <v>0</v>
      </c>
      <c r="H428" s="45">
        <v>160</v>
      </c>
      <c r="I428" s="45">
        <v>13455</v>
      </c>
      <c r="J428" s="45">
        <v>8031</v>
      </c>
      <c r="K428" s="45">
        <v>8899</v>
      </c>
      <c r="L428" s="45">
        <v>11566</v>
      </c>
      <c r="M428" s="45">
        <v>148364</v>
      </c>
      <c r="N428" s="45">
        <v>17721.614000000001</v>
      </c>
      <c r="O428" s="45">
        <v>166085.614</v>
      </c>
      <c r="P428" s="45"/>
    </row>
    <row r="429" spans="1:16" ht="14.45" customHeight="1" x14ac:dyDescent="0.25">
      <c r="A429" s="45" t="s">
        <v>82</v>
      </c>
      <c r="B429" s="5" t="s">
        <v>38</v>
      </c>
      <c r="C429" s="49">
        <v>290474.62818822562</v>
      </c>
      <c r="D429" s="49">
        <v>129921.91994855535</v>
      </c>
      <c r="E429" s="49">
        <v>12131.904702221947</v>
      </c>
      <c r="F429" s="49">
        <v>6736.1432878171381</v>
      </c>
      <c r="G429" s="49">
        <v>2808.708641498496</v>
      </c>
      <c r="H429" s="49">
        <v>1566.9212869547084</v>
      </c>
      <c r="I429" s="49">
        <v>5063.8573450370695</v>
      </c>
      <c r="J429" s="49">
        <v>1401.1979308260045</v>
      </c>
      <c r="K429" s="49">
        <v>2397.6395856114518</v>
      </c>
      <c r="L429" s="65"/>
      <c r="M429" s="49">
        <v>128446.33545970346</v>
      </c>
      <c r="N429" s="49">
        <v>56929.326698664896</v>
      </c>
      <c r="O429" s="49">
        <v>185375.66215836836</v>
      </c>
      <c r="P429" s="45"/>
    </row>
    <row r="430" spans="1:16" ht="14.45" customHeight="1" x14ac:dyDescent="0.25">
      <c r="A430" s="45" t="s">
        <v>82</v>
      </c>
      <c r="B430" s="5" t="s">
        <v>35</v>
      </c>
      <c r="C430" s="46">
        <v>294262</v>
      </c>
      <c r="D430" s="46">
        <v>132933</v>
      </c>
      <c r="E430" s="46">
        <v>11984</v>
      </c>
      <c r="F430" s="46">
        <v>6659</v>
      </c>
      <c r="G430" s="46">
        <v>2775</v>
      </c>
      <c r="H430" s="46">
        <v>1667</v>
      </c>
      <c r="I430" s="46">
        <v>5458</v>
      </c>
      <c r="J430" s="46">
        <v>1392</v>
      </c>
      <c r="K430" s="46">
        <v>2303</v>
      </c>
      <c r="L430" s="46"/>
      <c r="M430" s="46">
        <v>129091</v>
      </c>
      <c r="N430" s="46">
        <v>58096</v>
      </c>
      <c r="O430" s="46">
        <v>187187</v>
      </c>
      <c r="P430" s="45"/>
    </row>
    <row r="431" spans="1:16" ht="14.45" customHeight="1" x14ac:dyDescent="0.25">
      <c r="A431" s="45" t="s">
        <v>82</v>
      </c>
      <c r="B431" s="5" t="s">
        <v>36</v>
      </c>
      <c r="C431" s="50">
        <v>294262</v>
      </c>
      <c r="D431" s="69">
        <v>137908.58343705517</v>
      </c>
      <c r="E431" s="49">
        <v>12054.397952604248</v>
      </c>
      <c r="F431" s="49">
        <v>6127.8477843456585</v>
      </c>
      <c r="G431" s="49">
        <v>2717.6947008192474</v>
      </c>
      <c r="H431" s="49">
        <v>1629.9057953467263</v>
      </c>
      <c r="I431" s="49">
        <v>5006.83731255364</v>
      </c>
      <c r="J431" s="49">
        <v>1277.5628617401956</v>
      </c>
      <c r="K431" s="49">
        <v>2392.0231432989176</v>
      </c>
      <c r="L431" s="61"/>
      <c r="M431" s="49">
        <v>125147.14701223624</v>
      </c>
      <c r="N431" s="49">
        <v>64676.113406363002</v>
      </c>
      <c r="O431" s="49">
        <v>189823.26041859924</v>
      </c>
      <c r="P431" s="45"/>
    </row>
    <row r="432" spans="1:16" ht="14.45" customHeight="1" x14ac:dyDescent="0.25">
      <c r="A432" s="45" t="s">
        <v>82</v>
      </c>
      <c r="B432" s="5" t="s">
        <v>37</v>
      </c>
      <c r="C432" s="50">
        <v>294262</v>
      </c>
      <c r="D432" s="69">
        <v>137908.58343705517</v>
      </c>
      <c r="E432" s="49">
        <v>12124.795905208495</v>
      </c>
      <c r="F432" s="49">
        <v>5596.695568691317</v>
      </c>
      <c r="G432" s="49">
        <v>2660.3894016384943</v>
      </c>
      <c r="H432" s="49">
        <v>1592.8115906934524</v>
      </c>
      <c r="I432" s="49">
        <v>4555.67462510728</v>
      </c>
      <c r="J432" s="49">
        <v>1163.1257234803911</v>
      </c>
      <c r="K432" s="49">
        <v>2481.0462865978352</v>
      </c>
      <c r="L432" s="61"/>
      <c r="M432" s="49">
        <v>126178.8774615275</v>
      </c>
      <c r="N432" s="49">
        <v>69089.404453684081</v>
      </c>
      <c r="O432" s="49">
        <v>195268.28191521158</v>
      </c>
      <c r="P432" s="45"/>
    </row>
    <row r="433" spans="1:16" ht="14.45" customHeight="1" x14ac:dyDescent="0.25">
      <c r="A433" s="45" t="s">
        <v>82</v>
      </c>
      <c r="B433" s="5" t="s">
        <v>15</v>
      </c>
      <c r="C433" s="46">
        <v>294262</v>
      </c>
      <c r="D433" s="46">
        <v>132933</v>
      </c>
      <c r="E433" s="46">
        <v>12769</v>
      </c>
      <c r="F433" s="46">
        <v>5057</v>
      </c>
      <c r="G433" s="46">
        <v>1401</v>
      </c>
      <c r="H433" s="46">
        <v>1586</v>
      </c>
      <c r="I433" s="46">
        <v>8935</v>
      </c>
      <c r="J433" s="46">
        <v>965</v>
      </c>
      <c r="K433" s="46">
        <v>4624</v>
      </c>
      <c r="L433" s="46"/>
      <c r="M433" s="46">
        <v>125992</v>
      </c>
      <c r="N433" s="46">
        <v>70850</v>
      </c>
      <c r="O433" s="46">
        <v>196842</v>
      </c>
      <c r="P433" s="45"/>
    </row>
    <row r="434" spans="1:16" ht="14.45" customHeight="1" x14ac:dyDescent="0.25">
      <c r="A434" s="45" t="s">
        <v>82</v>
      </c>
      <c r="B434" s="5" t="s">
        <v>0</v>
      </c>
      <c r="C434" s="46">
        <v>294262</v>
      </c>
      <c r="D434" s="46">
        <v>132933</v>
      </c>
      <c r="E434" s="46">
        <v>13883</v>
      </c>
      <c r="F434" s="46">
        <v>4363</v>
      </c>
      <c r="G434" s="46">
        <v>869</v>
      </c>
      <c r="H434" s="46">
        <v>1632</v>
      </c>
      <c r="I434" s="46">
        <v>8733</v>
      </c>
      <c r="J434" s="46">
        <v>839</v>
      </c>
      <c r="K434" s="46">
        <v>4325</v>
      </c>
      <c r="L434" s="46"/>
      <c r="M434" s="46">
        <v>126685</v>
      </c>
      <c r="N434" s="46">
        <v>62449</v>
      </c>
      <c r="O434" s="46">
        <v>189134</v>
      </c>
      <c r="P434" s="45"/>
    </row>
    <row r="435" spans="1:16" ht="14.45" customHeight="1" x14ac:dyDescent="0.25">
      <c r="A435" s="45" t="s">
        <v>82</v>
      </c>
      <c r="B435" s="5" t="s">
        <v>1</v>
      </c>
      <c r="C435" s="46">
        <v>294262</v>
      </c>
      <c r="D435" s="46">
        <v>132929</v>
      </c>
      <c r="E435" s="46">
        <v>13883</v>
      </c>
      <c r="F435" s="46">
        <v>3240</v>
      </c>
      <c r="G435" s="46">
        <v>649</v>
      </c>
      <c r="H435" s="46">
        <v>1501</v>
      </c>
      <c r="I435" s="46">
        <v>4802</v>
      </c>
      <c r="J435" s="46">
        <v>603</v>
      </c>
      <c r="K435" s="46">
        <v>2455</v>
      </c>
      <c r="L435" s="46"/>
      <c r="M435" s="46">
        <v>134200</v>
      </c>
      <c r="N435" s="46">
        <v>69834</v>
      </c>
      <c r="O435" s="46">
        <v>204034</v>
      </c>
      <c r="P435" s="45"/>
    </row>
    <row r="436" spans="1:16" ht="14.45" customHeight="1" x14ac:dyDescent="0.25">
      <c r="A436" s="45" t="s">
        <v>82</v>
      </c>
      <c r="B436" s="5" t="s">
        <v>2</v>
      </c>
      <c r="C436" s="46">
        <v>294262</v>
      </c>
      <c r="D436" s="46">
        <v>132920</v>
      </c>
      <c r="E436" s="46">
        <v>14605</v>
      </c>
      <c r="F436" s="46">
        <v>3266</v>
      </c>
      <c r="G436" s="46">
        <v>544</v>
      </c>
      <c r="H436" s="46">
        <v>1518</v>
      </c>
      <c r="I436" s="46">
        <v>4353</v>
      </c>
      <c r="J436" s="46">
        <v>651</v>
      </c>
      <c r="K436" s="46">
        <v>1808</v>
      </c>
      <c r="L436" s="46"/>
      <c r="M436" s="46">
        <v>134597</v>
      </c>
      <c r="N436" s="46">
        <v>67859</v>
      </c>
      <c r="O436" s="46">
        <v>202456</v>
      </c>
      <c r="P436" s="45"/>
    </row>
    <row r="437" spans="1:16" ht="14.45" customHeight="1" x14ac:dyDescent="0.25">
      <c r="A437" s="45" t="s">
        <v>82</v>
      </c>
      <c r="B437" s="5" t="s">
        <v>3</v>
      </c>
      <c r="C437" s="46">
        <v>294262</v>
      </c>
      <c r="D437" s="46">
        <v>132919</v>
      </c>
      <c r="E437" s="46">
        <v>15170</v>
      </c>
      <c r="F437" s="46">
        <v>3328</v>
      </c>
      <c r="G437" s="46">
        <v>544</v>
      </c>
      <c r="H437" s="46">
        <v>1355</v>
      </c>
      <c r="I437" s="46">
        <v>2791</v>
      </c>
      <c r="J437" s="46">
        <v>627</v>
      </c>
      <c r="K437" s="46">
        <v>1007</v>
      </c>
      <c r="L437" s="46"/>
      <c r="M437" s="46">
        <v>136521</v>
      </c>
      <c r="N437" s="46">
        <v>72010</v>
      </c>
      <c r="O437" s="46">
        <v>208531</v>
      </c>
      <c r="P437" s="45"/>
    </row>
    <row r="438" spans="1:16" ht="14.45" customHeight="1" x14ac:dyDescent="0.25">
      <c r="A438" s="45" t="s">
        <v>82</v>
      </c>
      <c r="B438" s="5" t="s">
        <v>4</v>
      </c>
      <c r="C438" s="46">
        <v>294262</v>
      </c>
      <c r="D438" s="46">
        <v>132805</v>
      </c>
      <c r="E438" s="46">
        <v>15200</v>
      </c>
      <c r="F438" s="46">
        <v>3155</v>
      </c>
      <c r="G438" s="46">
        <v>500</v>
      </c>
      <c r="H438" s="46">
        <v>1160</v>
      </c>
      <c r="I438" s="46">
        <v>2620</v>
      </c>
      <c r="J438" s="46">
        <v>605</v>
      </c>
      <c r="K438" s="46">
        <v>1630</v>
      </c>
      <c r="L438" s="46"/>
      <c r="M438" s="46">
        <v>136587</v>
      </c>
      <c r="N438" s="46">
        <v>71965</v>
      </c>
      <c r="O438" s="46">
        <v>208552</v>
      </c>
      <c r="P438" s="45"/>
    </row>
    <row r="439" spans="1:16" ht="14.45" customHeight="1" x14ac:dyDescent="0.25">
      <c r="A439" s="45" t="s">
        <v>82</v>
      </c>
      <c r="B439" s="5" t="s">
        <v>5</v>
      </c>
      <c r="C439" s="46">
        <v>294262</v>
      </c>
      <c r="D439" s="46">
        <v>132376</v>
      </c>
      <c r="E439" s="46">
        <v>15892</v>
      </c>
      <c r="F439" s="46">
        <v>2667</v>
      </c>
      <c r="G439" s="46">
        <v>500</v>
      </c>
      <c r="H439" s="46">
        <v>1160</v>
      </c>
      <c r="I439" s="46">
        <v>2710</v>
      </c>
      <c r="J439" s="46">
        <v>437</v>
      </c>
      <c r="K439" s="46">
        <v>1860</v>
      </c>
      <c r="L439" s="46"/>
      <c r="M439" s="46">
        <v>136660</v>
      </c>
      <c r="N439" s="46">
        <v>77390</v>
      </c>
      <c r="O439" s="46">
        <v>214050</v>
      </c>
      <c r="P439" s="45"/>
    </row>
    <row r="440" spans="1:16" ht="14.45" customHeight="1" x14ac:dyDescent="0.25">
      <c r="A440" s="45" t="s">
        <v>82</v>
      </c>
      <c r="B440" s="5" t="s">
        <v>6</v>
      </c>
      <c r="C440" s="46">
        <v>294262</v>
      </c>
      <c r="D440" s="46">
        <v>132376</v>
      </c>
      <c r="E440" s="46">
        <v>15890</v>
      </c>
      <c r="F440" s="46">
        <v>2100</v>
      </c>
      <c r="G440" s="46">
        <v>500</v>
      </c>
      <c r="H440" s="46">
        <v>1160</v>
      </c>
      <c r="I440" s="46">
        <v>2761</v>
      </c>
      <c r="J440" s="46">
        <v>437</v>
      </c>
      <c r="K440" s="46">
        <v>1860</v>
      </c>
      <c r="L440" s="46"/>
      <c r="M440" s="46">
        <v>137178</v>
      </c>
      <c r="N440" s="46">
        <v>82829</v>
      </c>
      <c r="O440" s="46">
        <v>220007</v>
      </c>
      <c r="P440" s="45"/>
    </row>
    <row r="441" spans="1:16" ht="14.45" customHeight="1" x14ac:dyDescent="0.25">
      <c r="A441" s="45" t="s">
        <v>82</v>
      </c>
      <c r="B441" s="6" t="s">
        <v>7</v>
      </c>
      <c r="C441" s="46">
        <v>294262</v>
      </c>
      <c r="D441" s="46">
        <v>132376</v>
      </c>
      <c r="E441" s="46">
        <v>16208</v>
      </c>
      <c r="F441" s="46">
        <v>2079</v>
      </c>
      <c r="G441" s="46">
        <v>500</v>
      </c>
      <c r="H441" s="46">
        <v>911</v>
      </c>
      <c r="I441" s="46">
        <v>1909</v>
      </c>
      <c r="J441" s="46">
        <v>431</v>
      </c>
      <c r="K441" s="46">
        <v>1847</v>
      </c>
      <c r="L441" s="46"/>
      <c r="M441" s="46">
        <v>138001</v>
      </c>
      <c r="N441" s="46">
        <v>92578</v>
      </c>
      <c r="O441" s="46">
        <v>230579</v>
      </c>
      <c r="P441" s="45"/>
    </row>
    <row r="442" spans="1:16" ht="14.45" customHeight="1" x14ac:dyDescent="0.25">
      <c r="A442" s="45" t="s">
        <v>82</v>
      </c>
      <c r="B442" s="6" t="s">
        <v>8</v>
      </c>
      <c r="C442" s="46">
        <v>294262</v>
      </c>
      <c r="D442" s="46">
        <v>132373</v>
      </c>
      <c r="E442" s="46">
        <v>16305</v>
      </c>
      <c r="F442" s="46">
        <v>1958</v>
      </c>
      <c r="G442" s="46">
        <v>500</v>
      </c>
      <c r="H442" s="46">
        <v>1287</v>
      </c>
      <c r="I442" s="46">
        <v>1797</v>
      </c>
      <c r="J442" s="46">
        <v>371</v>
      </c>
      <c r="K442" s="46">
        <v>1681</v>
      </c>
      <c r="L442" s="46"/>
      <c r="M442" s="46">
        <v>137990</v>
      </c>
      <c r="N442" s="46">
        <v>98415</v>
      </c>
      <c r="O442" s="46">
        <v>236405</v>
      </c>
      <c r="P442" s="45"/>
    </row>
    <row r="443" spans="1:16" ht="14.45" customHeight="1" x14ac:dyDescent="0.25">
      <c r="A443" s="45" t="s">
        <v>82</v>
      </c>
      <c r="B443" s="6" t="s">
        <v>16</v>
      </c>
      <c r="C443" s="46">
        <v>294262</v>
      </c>
      <c r="D443" s="46">
        <v>132373</v>
      </c>
      <c r="E443" s="46">
        <v>16752</v>
      </c>
      <c r="F443" s="46">
        <v>1910</v>
      </c>
      <c r="G443" s="46">
        <v>500</v>
      </c>
      <c r="H443" s="46">
        <v>1211</v>
      </c>
      <c r="I443" s="46">
        <v>1769</v>
      </c>
      <c r="J443" s="46">
        <v>373</v>
      </c>
      <c r="K443" s="46">
        <v>1736</v>
      </c>
      <c r="L443" s="46"/>
      <c r="M443" s="46">
        <v>137638</v>
      </c>
      <c r="N443" s="46">
        <v>100132</v>
      </c>
      <c r="O443" s="46">
        <v>237770</v>
      </c>
      <c r="P443" s="45"/>
    </row>
    <row r="444" spans="1:16" ht="14.45" customHeight="1" x14ac:dyDescent="0.25">
      <c r="A444" s="45" t="s">
        <v>82</v>
      </c>
      <c r="B444" s="6" t="s">
        <v>17</v>
      </c>
      <c r="C444" s="46">
        <v>294262</v>
      </c>
      <c r="D444" s="46">
        <v>132373</v>
      </c>
      <c r="E444" s="46">
        <v>16813</v>
      </c>
      <c r="F444" s="46">
        <v>1831</v>
      </c>
      <c r="G444" s="46">
        <v>500</v>
      </c>
      <c r="H444" s="46">
        <v>1110</v>
      </c>
      <c r="I444" s="46">
        <v>1725</v>
      </c>
      <c r="J444" s="46">
        <v>341</v>
      </c>
      <c r="K444" s="46">
        <v>1663</v>
      </c>
      <c r="L444" s="46"/>
      <c r="M444" s="46">
        <v>137906</v>
      </c>
      <c r="N444" s="46">
        <v>101891</v>
      </c>
      <c r="O444" s="46">
        <v>239797</v>
      </c>
      <c r="P444" s="45"/>
    </row>
    <row r="445" spans="1:16" ht="14.45" customHeight="1" x14ac:dyDescent="0.25">
      <c r="A445" s="45" t="s">
        <v>82</v>
      </c>
      <c r="B445" s="6" t="s">
        <v>9</v>
      </c>
      <c r="C445" s="46">
        <v>294262</v>
      </c>
      <c r="D445" s="46">
        <v>132373</v>
      </c>
      <c r="E445" s="46">
        <v>16813</v>
      </c>
      <c r="F445" s="46">
        <v>1804</v>
      </c>
      <c r="G445" s="46">
        <v>500</v>
      </c>
      <c r="H445" s="46">
        <v>1037</v>
      </c>
      <c r="I445" s="46">
        <v>1636</v>
      </c>
      <c r="J445" s="46">
        <v>341</v>
      </c>
      <c r="K445" s="46">
        <v>1880</v>
      </c>
      <c r="L445" s="46"/>
      <c r="M445" s="46">
        <v>137878</v>
      </c>
      <c r="N445" s="46">
        <v>104189</v>
      </c>
      <c r="O445" s="46">
        <v>242067</v>
      </c>
      <c r="P445" s="45"/>
    </row>
    <row r="446" spans="1:16" ht="14.45" customHeight="1" x14ac:dyDescent="0.25">
      <c r="A446" s="45" t="s">
        <v>82</v>
      </c>
      <c r="B446" s="6" t="s">
        <v>10</v>
      </c>
      <c r="C446" s="46">
        <v>299149</v>
      </c>
      <c r="D446" s="46">
        <v>131934</v>
      </c>
      <c r="E446" s="46">
        <v>18491</v>
      </c>
      <c r="F446" s="46">
        <v>2206</v>
      </c>
      <c r="G446" s="46">
        <v>500</v>
      </c>
      <c r="H446" s="46">
        <v>3364</v>
      </c>
      <c r="I446" s="46">
        <v>1934</v>
      </c>
      <c r="J446" s="46">
        <v>414</v>
      </c>
      <c r="K446" s="46">
        <v>1744</v>
      </c>
      <c r="L446" s="46"/>
      <c r="M446" s="46">
        <v>138562</v>
      </c>
      <c r="N446" s="46">
        <v>107353</v>
      </c>
      <c r="O446" s="46">
        <v>245915</v>
      </c>
      <c r="P446" s="45"/>
    </row>
    <row r="447" spans="1:16" ht="14.45" customHeight="1" x14ac:dyDescent="0.25">
      <c r="A447" s="45" t="s">
        <v>82</v>
      </c>
      <c r="B447" s="6" t="s">
        <v>11</v>
      </c>
      <c r="C447" s="46">
        <v>299149</v>
      </c>
      <c r="D447" s="46">
        <v>131634</v>
      </c>
      <c r="E447" s="46">
        <v>18748</v>
      </c>
      <c r="F447" s="46">
        <v>2156</v>
      </c>
      <c r="G447" s="46">
        <v>500</v>
      </c>
      <c r="H447" s="46">
        <v>3326</v>
      </c>
      <c r="I447" s="46">
        <v>1493</v>
      </c>
      <c r="J447" s="46">
        <v>414</v>
      </c>
      <c r="K447" s="46">
        <v>1546</v>
      </c>
      <c r="L447" s="46"/>
      <c r="M447" s="46">
        <v>139332</v>
      </c>
      <c r="N447" s="46">
        <v>107025</v>
      </c>
      <c r="O447" s="46">
        <v>246357</v>
      </c>
      <c r="P447" s="45"/>
    </row>
    <row r="448" spans="1:16" ht="14.45" customHeight="1" x14ac:dyDescent="0.25">
      <c r="A448" s="45" t="s">
        <v>82</v>
      </c>
      <c r="B448" s="6" t="s">
        <v>12</v>
      </c>
      <c r="C448" s="46">
        <v>299390</v>
      </c>
      <c r="D448" s="46">
        <v>103619</v>
      </c>
      <c r="E448" s="46">
        <v>18029</v>
      </c>
      <c r="F448" s="46">
        <v>3957</v>
      </c>
      <c r="G448" s="46">
        <v>668</v>
      </c>
      <c r="H448" s="46">
        <v>2401</v>
      </c>
      <c r="I448" s="46">
        <v>4027</v>
      </c>
      <c r="J448" s="46">
        <v>1593</v>
      </c>
      <c r="K448" s="46">
        <v>3583</v>
      </c>
      <c r="L448" s="46"/>
      <c r="M448" s="46">
        <v>161513</v>
      </c>
      <c r="N448" s="46">
        <v>85573</v>
      </c>
      <c r="O448" s="46">
        <v>247086</v>
      </c>
      <c r="P448" s="45"/>
    </row>
    <row r="449" spans="1:16" ht="14.45" customHeight="1" x14ac:dyDescent="0.25">
      <c r="A449" s="45" t="s">
        <v>82</v>
      </c>
      <c r="B449" s="6" t="s">
        <v>13</v>
      </c>
      <c r="C449" s="46">
        <v>299390</v>
      </c>
      <c r="D449" s="46">
        <v>103619</v>
      </c>
      <c r="E449" s="46">
        <v>18986</v>
      </c>
      <c r="F449" s="46">
        <v>4158</v>
      </c>
      <c r="G449" s="46">
        <v>328</v>
      </c>
      <c r="H449" s="46">
        <v>1803</v>
      </c>
      <c r="I449" s="46">
        <v>4968</v>
      </c>
      <c r="J449" s="46">
        <v>1379</v>
      </c>
      <c r="K449" s="46">
        <v>4067</v>
      </c>
      <c r="L449" s="46"/>
      <c r="M449" s="46">
        <v>160082</v>
      </c>
      <c r="N449" s="46">
        <v>72491</v>
      </c>
      <c r="O449" s="46">
        <v>232573</v>
      </c>
      <c r="P449" s="45"/>
    </row>
    <row r="450" spans="1:16" ht="14.45" customHeight="1" x14ac:dyDescent="0.25">
      <c r="A450" s="45" t="s">
        <v>82</v>
      </c>
      <c r="B450" s="6" t="s">
        <v>18</v>
      </c>
      <c r="C450" s="46">
        <v>299390</v>
      </c>
      <c r="D450" s="46">
        <v>103619</v>
      </c>
      <c r="E450" s="46">
        <v>20310</v>
      </c>
      <c r="F450" s="46">
        <v>3055</v>
      </c>
      <c r="G450" s="46">
        <v>267</v>
      </c>
      <c r="H450" s="46">
        <v>1542</v>
      </c>
      <c r="I450" s="46">
        <v>5295</v>
      </c>
      <c r="J450" s="46">
        <v>1009</v>
      </c>
      <c r="K450" s="46">
        <v>4501</v>
      </c>
      <c r="L450" s="46"/>
      <c r="M450" s="46">
        <v>159792</v>
      </c>
      <c r="N450" s="46">
        <v>74194</v>
      </c>
      <c r="O450" s="46">
        <v>233986</v>
      </c>
      <c r="P450" s="45"/>
    </row>
    <row r="451" spans="1:16" ht="14.45" customHeight="1" x14ac:dyDescent="0.25">
      <c r="A451" s="45" t="s">
        <v>82</v>
      </c>
      <c r="B451" s="7" t="s">
        <v>19</v>
      </c>
      <c r="C451" s="46">
        <v>299390</v>
      </c>
      <c r="D451" s="46">
        <v>103619</v>
      </c>
      <c r="E451" s="46">
        <v>21146</v>
      </c>
      <c r="F451" s="46">
        <v>2269</v>
      </c>
      <c r="G451" s="46">
        <v>225</v>
      </c>
      <c r="H451" s="46">
        <v>1416</v>
      </c>
      <c r="I451" s="46">
        <v>5141</v>
      </c>
      <c r="J451" s="46">
        <v>3080</v>
      </c>
      <c r="K451" s="46">
        <v>4266</v>
      </c>
      <c r="L451" s="46"/>
      <c r="M451" s="46">
        <v>158228</v>
      </c>
      <c r="N451" s="46">
        <v>79332</v>
      </c>
      <c r="O451" s="46">
        <v>237560</v>
      </c>
      <c r="P451" s="45"/>
    </row>
    <row r="452" spans="1:16" ht="14.45" customHeight="1" x14ac:dyDescent="0.25">
      <c r="A452" s="45" t="s">
        <v>82</v>
      </c>
      <c r="B452" s="45" t="s">
        <v>40</v>
      </c>
      <c r="C452" s="46">
        <v>299390</v>
      </c>
      <c r="D452" s="46">
        <v>103619</v>
      </c>
      <c r="E452" s="46">
        <v>21596</v>
      </c>
      <c r="F452" s="46">
        <v>2666</v>
      </c>
      <c r="G452" s="46">
        <v>212</v>
      </c>
      <c r="H452" s="46">
        <v>1340</v>
      </c>
      <c r="I452" s="46">
        <v>4922</v>
      </c>
      <c r="J452" s="46">
        <v>2933</v>
      </c>
      <c r="K452" s="46">
        <v>4954</v>
      </c>
      <c r="L452" s="46"/>
      <c r="M452" s="46">
        <v>157148</v>
      </c>
      <c r="N452" s="46">
        <v>71857</v>
      </c>
      <c r="O452" s="46">
        <v>229005</v>
      </c>
      <c r="P452" s="45"/>
    </row>
    <row r="453" spans="1:16" ht="14.45" customHeight="1" x14ac:dyDescent="0.25">
      <c r="A453" s="45" t="s">
        <v>82</v>
      </c>
      <c r="B453" s="45" t="s">
        <v>42</v>
      </c>
      <c r="C453" s="46">
        <v>299390</v>
      </c>
      <c r="D453" s="46">
        <v>103619</v>
      </c>
      <c r="E453" s="46">
        <v>21642</v>
      </c>
      <c r="F453" s="46">
        <v>2492</v>
      </c>
      <c r="G453" s="46">
        <v>187</v>
      </c>
      <c r="H453" s="46">
        <v>1307</v>
      </c>
      <c r="I453" s="46">
        <v>5452</v>
      </c>
      <c r="J453" s="46">
        <v>3021</v>
      </c>
      <c r="K453" s="46">
        <v>4860</v>
      </c>
      <c r="L453" s="46"/>
      <c r="M453" s="46">
        <v>156810</v>
      </c>
      <c r="N453" s="46">
        <v>74645</v>
      </c>
      <c r="O453" s="46">
        <v>231455</v>
      </c>
      <c r="P453" s="45"/>
    </row>
    <row r="454" spans="1:16" ht="14.45" customHeight="1" x14ac:dyDescent="0.25">
      <c r="A454" s="45" t="s">
        <v>82</v>
      </c>
      <c r="B454" s="45" t="s">
        <v>43</v>
      </c>
      <c r="C454" s="46">
        <v>299390</v>
      </c>
      <c r="D454" s="46">
        <v>103619</v>
      </c>
      <c r="E454" s="46">
        <v>22107</v>
      </c>
      <c r="F454" s="46">
        <v>2437</v>
      </c>
      <c r="G454" s="46">
        <v>157</v>
      </c>
      <c r="H454" s="46">
        <v>1425</v>
      </c>
      <c r="I454" s="46">
        <v>5493</v>
      </c>
      <c r="J454" s="46">
        <v>3090</v>
      </c>
      <c r="K454" s="46">
        <v>4561</v>
      </c>
      <c r="L454" s="46"/>
      <c r="M454" s="46">
        <v>156501</v>
      </c>
      <c r="N454" s="46">
        <v>83394</v>
      </c>
      <c r="O454" s="46">
        <v>239895</v>
      </c>
      <c r="P454" s="45"/>
    </row>
    <row r="455" spans="1:16" ht="14.45" customHeight="1" x14ac:dyDescent="0.25">
      <c r="A455" s="45" t="s">
        <v>82</v>
      </c>
      <c r="B455" s="45" t="s">
        <v>44</v>
      </c>
      <c r="C455" s="46">
        <v>299390</v>
      </c>
      <c r="D455" s="46">
        <v>103619</v>
      </c>
      <c r="E455" s="46">
        <v>22328</v>
      </c>
      <c r="F455" s="46">
        <v>2443</v>
      </c>
      <c r="G455" s="46">
        <v>157</v>
      </c>
      <c r="H455" s="46">
        <v>1267</v>
      </c>
      <c r="I455" s="46">
        <v>5473</v>
      </c>
      <c r="J455" s="46">
        <v>2793</v>
      </c>
      <c r="K455" s="46">
        <v>4561</v>
      </c>
      <c r="L455" s="46"/>
      <c r="M455" s="46">
        <v>156749</v>
      </c>
      <c r="N455" s="46">
        <v>72106</v>
      </c>
      <c r="O455" s="46">
        <v>228855</v>
      </c>
      <c r="P455" s="45"/>
    </row>
    <row r="456" spans="1:16" ht="14.45" customHeight="1" x14ac:dyDescent="0.25">
      <c r="A456" s="45" t="s">
        <v>82</v>
      </c>
      <c r="B456" s="45" t="s">
        <v>45</v>
      </c>
      <c r="C456" s="46">
        <v>299390</v>
      </c>
      <c r="D456" s="46">
        <v>103619</v>
      </c>
      <c r="E456" s="46">
        <v>22026</v>
      </c>
      <c r="F456" s="46">
        <v>2457</v>
      </c>
      <c r="G456" s="46">
        <v>150</v>
      </c>
      <c r="H456" s="46">
        <v>1333</v>
      </c>
      <c r="I456" s="46">
        <v>5452</v>
      </c>
      <c r="J456" s="46">
        <v>3087</v>
      </c>
      <c r="K456" s="46">
        <v>4660</v>
      </c>
      <c r="L456" s="46"/>
      <c r="M456" s="46">
        <v>156606</v>
      </c>
      <c r="N456" s="46">
        <v>70558</v>
      </c>
      <c r="O456" s="46">
        <v>227164</v>
      </c>
      <c r="P456" s="45"/>
    </row>
    <row r="457" spans="1:16" ht="14.45" customHeight="1" x14ac:dyDescent="0.25">
      <c r="A457" s="45" t="s">
        <v>82</v>
      </c>
      <c r="B457" s="45" t="s">
        <v>39</v>
      </c>
      <c r="C457" s="46">
        <v>299390</v>
      </c>
      <c r="D457" s="46">
        <v>103619</v>
      </c>
      <c r="E457" s="46">
        <v>22074</v>
      </c>
      <c r="F457" s="46">
        <v>2205</v>
      </c>
      <c r="G457" s="46">
        <v>149</v>
      </c>
      <c r="H457" s="46">
        <v>1367</v>
      </c>
      <c r="I457" s="46">
        <v>5190</v>
      </c>
      <c r="J457" s="46">
        <v>3100</v>
      </c>
      <c r="K457" s="46">
        <v>4753</v>
      </c>
      <c r="L457" s="46"/>
      <c r="M457" s="46">
        <v>156933</v>
      </c>
      <c r="N457" s="46">
        <v>72800</v>
      </c>
      <c r="O457" s="46">
        <v>229733</v>
      </c>
      <c r="P457" s="45"/>
    </row>
    <row r="458" spans="1:16" ht="14.45" customHeight="1" x14ac:dyDescent="0.25">
      <c r="A458" s="45" t="s">
        <v>82</v>
      </c>
      <c r="B458" s="45" t="s">
        <v>84</v>
      </c>
      <c r="C458" s="46">
        <v>299390</v>
      </c>
      <c r="D458" s="46">
        <v>103619</v>
      </c>
      <c r="E458" s="46">
        <v>22653</v>
      </c>
      <c r="F458" s="46">
        <v>2261</v>
      </c>
      <c r="G458" s="46">
        <v>136</v>
      </c>
      <c r="H458" s="46">
        <v>1361</v>
      </c>
      <c r="I458" s="46">
        <v>5503</v>
      </c>
      <c r="J458" s="46">
        <v>3087</v>
      </c>
      <c r="K458" s="46">
        <v>4891</v>
      </c>
      <c r="L458" s="46"/>
      <c r="M458" s="46">
        <v>155879</v>
      </c>
      <c r="N458" s="46">
        <v>63102</v>
      </c>
      <c r="O458" s="46">
        <v>218981</v>
      </c>
      <c r="P458" s="45"/>
    </row>
    <row r="459" spans="1:16" ht="14.45" customHeight="1" x14ac:dyDescent="0.25">
      <c r="A459" s="45" t="s">
        <v>82</v>
      </c>
      <c r="B459" s="45" t="s">
        <v>46</v>
      </c>
      <c r="C459" s="46">
        <v>299390</v>
      </c>
      <c r="D459" s="46">
        <v>103619</v>
      </c>
      <c r="E459" s="46">
        <v>21012</v>
      </c>
      <c r="F459" s="46">
        <v>2034</v>
      </c>
      <c r="G459" s="46">
        <v>123</v>
      </c>
      <c r="H459" s="46">
        <v>1309</v>
      </c>
      <c r="I459" s="46">
        <v>5385</v>
      </c>
      <c r="J459" s="46">
        <v>2868</v>
      </c>
      <c r="K459" s="46">
        <v>4702</v>
      </c>
      <c r="L459" s="46"/>
      <c r="M459" s="46">
        <v>158338</v>
      </c>
      <c r="N459" s="46">
        <v>56444</v>
      </c>
      <c r="O459" s="46">
        <v>214782</v>
      </c>
      <c r="P459" s="45"/>
    </row>
    <row r="460" spans="1:16" ht="14.45" customHeight="1" x14ac:dyDescent="0.25">
      <c r="A460" s="45" t="s">
        <v>82</v>
      </c>
      <c r="B460" s="45" t="s">
        <v>47</v>
      </c>
      <c r="C460" s="46">
        <v>299390</v>
      </c>
      <c r="D460" s="46">
        <v>103619</v>
      </c>
      <c r="E460" s="46">
        <v>24212</v>
      </c>
      <c r="F460" s="46">
        <v>1706</v>
      </c>
      <c r="G460" s="46">
        <v>92</v>
      </c>
      <c r="H460" s="46">
        <v>1125</v>
      </c>
      <c r="I460" s="46">
        <v>4528</v>
      </c>
      <c r="J460" s="46">
        <v>2964</v>
      </c>
      <c r="K460" s="46">
        <v>5305</v>
      </c>
      <c r="L460" s="46"/>
      <c r="M460" s="46">
        <v>155839</v>
      </c>
      <c r="N460" s="46">
        <v>59580</v>
      </c>
      <c r="O460" s="46">
        <v>215419</v>
      </c>
      <c r="P460" s="45"/>
    </row>
    <row r="461" spans="1:16" ht="14.45" customHeight="1" x14ac:dyDescent="0.25">
      <c r="A461" s="45" t="s">
        <v>82</v>
      </c>
      <c r="B461" s="45" t="s">
        <v>48</v>
      </c>
      <c r="C461" s="46">
        <v>299390</v>
      </c>
      <c r="D461" s="46">
        <v>103619</v>
      </c>
      <c r="E461" s="46">
        <v>24392</v>
      </c>
      <c r="F461" s="46">
        <v>1781</v>
      </c>
      <c r="G461" s="46">
        <v>104</v>
      </c>
      <c r="H461" s="46">
        <v>1144</v>
      </c>
      <c r="I461" s="46">
        <v>4303</v>
      </c>
      <c r="J461" s="46">
        <v>3042</v>
      </c>
      <c r="K461" s="46">
        <v>5156</v>
      </c>
      <c r="L461" s="46"/>
      <c r="M461" s="46">
        <v>155849</v>
      </c>
      <c r="N461" s="46">
        <v>59004</v>
      </c>
      <c r="O461" s="46">
        <v>214853</v>
      </c>
      <c r="P461" s="45"/>
    </row>
    <row r="462" spans="1:16" ht="14.45" customHeight="1" x14ac:dyDescent="0.25">
      <c r="A462" s="45" t="s">
        <v>82</v>
      </c>
      <c r="B462" s="45" t="s">
        <v>49</v>
      </c>
      <c r="C462" s="46">
        <v>299390</v>
      </c>
      <c r="D462" s="46">
        <v>103619</v>
      </c>
      <c r="E462" s="46">
        <v>25452</v>
      </c>
      <c r="F462" s="46">
        <v>1608</v>
      </c>
      <c r="G462" s="46">
        <v>91</v>
      </c>
      <c r="H462" s="46">
        <v>1087</v>
      </c>
      <c r="I462" s="46">
        <v>4155</v>
      </c>
      <c r="J462" s="46">
        <v>3184</v>
      </c>
      <c r="K462" s="46">
        <v>5606</v>
      </c>
      <c r="L462" s="46"/>
      <c r="M462" s="46">
        <v>154588</v>
      </c>
      <c r="N462" s="46">
        <v>59511</v>
      </c>
      <c r="O462" s="46">
        <v>214099</v>
      </c>
      <c r="P462" s="45"/>
    </row>
    <row r="463" spans="1:16" ht="14.45" customHeight="1" x14ac:dyDescent="0.25">
      <c r="A463" s="45" t="s">
        <v>82</v>
      </c>
      <c r="B463" s="45" t="s">
        <v>67</v>
      </c>
      <c r="C463" s="46">
        <v>299390</v>
      </c>
      <c r="D463" s="46">
        <v>103619</v>
      </c>
      <c r="E463" s="46">
        <v>27485</v>
      </c>
      <c r="F463" s="46">
        <v>1448</v>
      </c>
      <c r="G463" s="46">
        <v>76</v>
      </c>
      <c r="H463" s="46">
        <v>971</v>
      </c>
      <c r="I463" s="46">
        <v>3175</v>
      </c>
      <c r="J463" s="46">
        <v>3352</v>
      </c>
      <c r="K463" s="46">
        <v>5314</v>
      </c>
      <c r="L463" s="46"/>
      <c r="M463" s="46">
        <v>153950</v>
      </c>
      <c r="N463" s="46">
        <v>60505</v>
      </c>
      <c r="O463" s="46">
        <v>214455</v>
      </c>
      <c r="P463" s="45"/>
    </row>
    <row r="464" spans="1:16" ht="14.45" customHeight="1" x14ac:dyDescent="0.25">
      <c r="A464" s="45" t="s">
        <v>82</v>
      </c>
      <c r="B464" s="45" t="s">
        <v>50</v>
      </c>
      <c r="C464" s="46">
        <v>299390</v>
      </c>
      <c r="D464" s="46">
        <v>103619</v>
      </c>
      <c r="E464" s="46">
        <v>27534</v>
      </c>
      <c r="F464" s="46">
        <v>1377</v>
      </c>
      <c r="G464" s="46">
        <v>67</v>
      </c>
      <c r="H464" s="46">
        <v>748</v>
      </c>
      <c r="I464" s="46">
        <v>3096</v>
      </c>
      <c r="J464" s="46">
        <v>3111</v>
      </c>
      <c r="K464" s="46">
        <v>5064</v>
      </c>
      <c r="L464" s="46"/>
      <c r="M464" s="46">
        <v>154774</v>
      </c>
      <c r="N464" s="46">
        <v>56872</v>
      </c>
      <c r="O464" s="46">
        <v>211646</v>
      </c>
      <c r="P464" s="45"/>
    </row>
    <row r="465" spans="1:16" ht="14.45" customHeight="1" x14ac:dyDescent="0.25">
      <c r="A465" s="45" t="s">
        <v>82</v>
      </c>
      <c r="B465" s="45" t="s">
        <v>51</v>
      </c>
      <c r="C465" s="46">
        <v>299390</v>
      </c>
      <c r="D465" s="46">
        <v>103619</v>
      </c>
      <c r="E465" s="46">
        <v>27613</v>
      </c>
      <c r="F465" s="46">
        <v>1394</v>
      </c>
      <c r="G465" s="46">
        <v>72</v>
      </c>
      <c r="H465" s="46">
        <v>751</v>
      </c>
      <c r="I465" s="46">
        <v>2904</v>
      </c>
      <c r="J465" s="46">
        <v>3644</v>
      </c>
      <c r="K465" s="46">
        <v>4701</v>
      </c>
      <c r="L465" s="46"/>
      <c r="M465" s="46">
        <v>154692</v>
      </c>
      <c r="N465" s="46">
        <v>57056</v>
      </c>
      <c r="O465" s="46">
        <v>211748</v>
      </c>
      <c r="P465" s="45"/>
    </row>
    <row r="466" spans="1:16" ht="14.45" customHeight="1" x14ac:dyDescent="0.25">
      <c r="A466" s="45" t="s">
        <v>82</v>
      </c>
      <c r="B466" s="45" t="s">
        <v>52</v>
      </c>
      <c r="C466" s="46">
        <v>299390</v>
      </c>
      <c r="D466" s="46">
        <v>103619</v>
      </c>
      <c r="E466" s="46">
        <v>27692</v>
      </c>
      <c r="F466" s="46">
        <v>1011</v>
      </c>
      <c r="G466" s="46">
        <v>62</v>
      </c>
      <c r="H466" s="46">
        <v>622</v>
      </c>
      <c r="I466" s="46">
        <v>2682</v>
      </c>
      <c r="J466" s="46">
        <v>3464</v>
      </c>
      <c r="K466" s="46">
        <v>4512</v>
      </c>
      <c r="L466" s="46"/>
      <c r="M466" s="46">
        <v>155726</v>
      </c>
      <c r="N466" s="46">
        <v>64204</v>
      </c>
      <c r="O466" s="46">
        <v>219930</v>
      </c>
      <c r="P466" s="45"/>
    </row>
    <row r="467" spans="1:16" ht="14.45" customHeight="1" x14ac:dyDescent="0.25">
      <c r="A467" s="45" t="s">
        <v>82</v>
      </c>
      <c r="B467" s="45" t="s">
        <v>53</v>
      </c>
      <c r="C467" s="46">
        <v>299390</v>
      </c>
      <c r="D467" s="46">
        <v>103619</v>
      </c>
      <c r="E467" s="46">
        <v>28527</v>
      </c>
      <c r="F467" s="46">
        <v>1037</v>
      </c>
      <c r="G467" s="46">
        <v>67</v>
      </c>
      <c r="H467" s="46">
        <v>744</v>
      </c>
      <c r="I467" s="46">
        <v>3115</v>
      </c>
      <c r="J467" s="46">
        <v>2961</v>
      </c>
      <c r="K467" s="46">
        <v>5579</v>
      </c>
      <c r="L467" s="46"/>
      <c r="M467" s="46">
        <v>153741</v>
      </c>
      <c r="N467" s="46">
        <v>61004</v>
      </c>
      <c r="O467" s="46">
        <v>214745</v>
      </c>
      <c r="P467" s="45"/>
    </row>
    <row r="468" spans="1:16" ht="14.45" customHeight="1" x14ac:dyDescent="0.25">
      <c r="A468" s="45" t="s">
        <v>82</v>
      </c>
      <c r="B468" s="45" t="s">
        <v>54</v>
      </c>
      <c r="C468" s="46">
        <v>299390</v>
      </c>
      <c r="D468" s="46">
        <v>103619</v>
      </c>
      <c r="E468" s="46">
        <v>26885</v>
      </c>
      <c r="F468" s="46">
        <v>799</v>
      </c>
      <c r="G468" s="46">
        <v>59</v>
      </c>
      <c r="H468" s="46">
        <v>606</v>
      </c>
      <c r="I468" s="46">
        <v>2552</v>
      </c>
      <c r="J468" s="46">
        <v>2725</v>
      </c>
      <c r="K468" s="46">
        <v>5835</v>
      </c>
      <c r="L468" s="46"/>
      <c r="M468" s="46">
        <v>156310</v>
      </c>
      <c r="N468" s="46">
        <v>56312</v>
      </c>
      <c r="O468" s="46">
        <v>212622</v>
      </c>
      <c r="P468" s="45"/>
    </row>
    <row r="469" spans="1:16" ht="14.45" customHeight="1" x14ac:dyDescent="0.25">
      <c r="A469" s="45" t="s">
        <v>82</v>
      </c>
      <c r="B469" s="45" t="s">
        <v>55</v>
      </c>
      <c r="C469" s="46">
        <v>299390</v>
      </c>
      <c r="D469" s="46">
        <v>103619</v>
      </c>
      <c r="E469" s="46">
        <v>25787</v>
      </c>
      <c r="F469" s="46">
        <v>710</v>
      </c>
      <c r="G469" s="46">
        <v>46</v>
      </c>
      <c r="H469" s="46">
        <v>749</v>
      </c>
      <c r="I469" s="46">
        <v>2292</v>
      </c>
      <c r="J469" s="46">
        <v>3053</v>
      </c>
      <c r="K469" s="46">
        <v>6041</v>
      </c>
      <c r="L469" s="46"/>
      <c r="M469" s="46">
        <v>157093</v>
      </c>
      <c r="N469" s="46">
        <v>46982</v>
      </c>
      <c r="O469" s="46">
        <v>204075</v>
      </c>
      <c r="P469" s="45"/>
    </row>
    <row r="470" spans="1:16" ht="14.45" customHeight="1" x14ac:dyDescent="0.25">
      <c r="A470" s="45" t="s">
        <v>82</v>
      </c>
      <c r="B470" s="45" t="s">
        <v>56</v>
      </c>
      <c r="C470" s="46">
        <v>299390</v>
      </c>
      <c r="D470" s="46">
        <v>103619</v>
      </c>
      <c r="E470" s="46">
        <v>24624</v>
      </c>
      <c r="F470" s="46">
        <v>574</v>
      </c>
      <c r="G470" s="46">
        <v>53</v>
      </c>
      <c r="H470" s="46">
        <v>699</v>
      </c>
      <c r="I470" s="46">
        <v>2007</v>
      </c>
      <c r="J470" s="46">
        <v>2568</v>
      </c>
      <c r="K470" s="46">
        <v>6813</v>
      </c>
      <c r="L470" s="46"/>
      <c r="M470" s="46">
        <v>158433</v>
      </c>
      <c r="N470" s="46">
        <v>26241</v>
      </c>
      <c r="O470" s="46">
        <v>184674</v>
      </c>
      <c r="P470" s="45"/>
    </row>
    <row r="471" spans="1:16" ht="14.45" customHeight="1" x14ac:dyDescent="0.25">
      <c r="A471" s="45" t="s">
        <v>82</v>
      </c>
      <c r="B471" s="45" t="s">
        <v>57</v>
      </c>
      <c r="C471" s="46">
        <v>299390</v>
      </c>
      <c r="D471" s="46">
        <v>103619</v>
      </c>
      <c r="E471" s="46">
        <v>27377</v>
      </c>
      <c r="F471" s="46">
        <v>296</v>
      </c>
      <c r="G471" s="46">
        <v>46</v>
      </c>
      <c r="H471" s="46">
        <v>622</v>
      </c>
      <c r="I471" s="46">
        <v>2807</v>
      </c>
      <c r="J471" s="46">
        <v>3209</v>
      </c>
      <c r="K471" s="46">
        <v>7450</v>
      </c>
      <c r="L471" s="46"/>
      <c r="M471" s="46">
        <v>153964</v>
      </c>
      <c r="N471" s="46">
        <v>32448</v>
      </c>
      <c r="O471" s="46">
        <v>186412</v>
      </c>
      <c r="P471" s="45"/>
    </row>
    <row r="472" spans="1:16" ht="14.45" customHeight="1" x14ac:dyDescent="0.25">
      <c r="A472" s="45" t="s">
        <v>82</v>
      </c>
      <c r="B472" s="45" t="s">
        <v>58</v>
      </c>
      <c r="C472" s="46">
        <v>299390</v>
      </c>
      <c r="D472" s="46">
        <v>103619</v>
      </c>
      <c r="E472" s="46">
        <v>32321</v>
      </c>
      <c r="F472" s="46">
        <v>494</v>
      </c>
      <c r="G472" s="46">
        <v>27</v>
      </c>
      <c r="H472" s="46">
        <v>821</v>
      </c>
      <c r="I472" s="46">
        <v>3087</v>
      </c>
      <c r="J472" s="46">
        <v>3555</v>
      </c>
      <c r="K472" s="46">
        <v>7936</v>
      </c>
      <c r="L472" s="46"/>
      <c r="M472" s="46">
        <v>147530</v>
      </c>
      <c r="N472" s="46">
        <v>50986</v>
      </c>
      <c r="O472" s="46">
        <v>198516</v>
      </c>
      <c r="P472" s="45"/>
    </row>
    <row r="473" spans="1:16" ht="14.45" customHeight="1" x14ac:dyDescent="0.25">
      <c r="A473" s="45" t="s">
        <v>82</v>
      </c>
      <c r="B473" s="45" t="s">
        <v>59</v>
      </c>
      <c r="C473" s="46">
        <v>299390</v>
      </c>
      <c r="D473" s="46">
        <v>103619</v>
      </c>
      <c r="E473" s="46">
        <v>33739</v>
      </c>
      <c r="F473" s="46">
        <v>500</v>
      </c>
      <c r="G473" s="46">
        <v>11</v>
      </c>
      <c r="H473" s="46">
        <v>816</v>
      </c>
      <c r="I473" s="46">
        <v>2486</v>
      </c>
      <c r="J473" s="46">
        <v>4280</v>
      </c>
      <c r="K473" s="46">
        <v>8689</v>
      </c>
      <c r="L473" s="46"/>
      <c r="M473" s="46">
        <v>145250</v>
      </c>
      <c r="N473" s="46">
        <v>52578</v>
      </c>
      <c r="O473" s="46">
        <v>197828</v>
      </c>
      <c r="P473" s="45"/>
    </row>
    <row r="474" spans="1:16" ht="14.45" customHeight="1" x14ac:dyDescent="0.25">
      <c r="A474" s="45" t="s">
        <v>82</v>
      </c>
      <c r="B474" s="45" t="s">
        <v>60</v>
      </c>
      <c r="C474" s="46">
        <v>299390</v>
      </c>
      <c r="D474" s="46">
        <v>103619</v>
      </c>
      <c r="E474" s="46">
        <v>35060</v>
      </c>
      <c r="F474" s="46">
        <v>512</v>
      </c>
      <c r="G474" s="46">
        <v>13</v>
      </c>
      <c r="H474" s="46">
        <v>857</v>
      </c>
      <c r="I474" s="46">
        <v>3009</v>
      </c>
      <c r="J474" s="46">
        <v>4451</v>
      </c>
      <c r="K474" s="46">
        <v>9384</v>
      </c>
      <c r="L474" s="46"/>
      <c r="M474" s="46">
        <v>142485</v>
      </c>
      <c r="N474" s="46">
        <v>49098</v>
      </c>
      <c r="O474" s="46">
        <v>191583</v>
      </c>
      <c r="P474" s="45"/>
    </row>
    <row r="475" spans="1:16" ht="14.45" customHeight="1" x14ac:dyDescent="0.25">
      <c r="A475" s="45" t="s">
        <v>82</v>
      </c>
      <c r="B475" s="45" t="s">
        <v>61</v>
      </c>
      <c r="C475" s="46">
        <v>299390</v>
      </c>
      <c r="D475" s="46">
        <v>103619</v>
      </c>
      <c r="E475" s="46">
        <v>34949</v>
      </c>
      <c r="F475" s="46">
        <v>243</v>
      </c>
      <c r="G475" s="46">
        <v>17</v>
      </c>
      <c r="H475" s="46">
        <v>595</v>
      </c>
      <c r="I475" s="46">
        <v>2953</v>
      </c>
      <c r="J475" s="46">
        <v>5730</v>
      </c>
      <c r="K475" s="46">
        <v>8169</v>
      </c>
      <c r="L475" s="46"/>
      <c r="M475" s="46">
        <v>143115</v>
      </c>
      <c r="N475" s="46">
        <v>52769</v>
      </c>
      <c r="O475" s="46">
        <v>195884</v>
      </c>
      <c r="P475" s="45"/>
    </row>
    <row r="476" spans="1:16" ht="14.45" customHeight="1" x14ac:dyDescent="0.25">
      <c r="A476" s="45" t="s">
        <v>82</v>
      </c>
      <c r="B476" s="45" t="s">
        <v>62</v>
      </c>
      <c r="C476" s="46">
        <v>299390</v>
      </c>
      <c r="D476" s="46">
        <v>103619</v>
      </c>
      <c r="E476" s="46">
        <v>35541</v>
      </c>
      <c r="F476" s="46">
        <v>415</v>
      </c>
      <c r="G476" s="46">
        <v>42</v>
      </c>
      <c r="H476" s="46">
        <v>651</v>
      </c>
      <c r="I476" s="46">
        <v>3038</v>
      </c>
      <c r="J476" s="46">
        <v>5224</v>
      </c>
      <c r="K476" s="46">
        <v>9159</v>
      </c>
      <c r="L476" s="46">
        <v>16</v>
      </c>
      <c r="M476" s="46">
        <v>141685</v>
      </c>
      <c r="N476" s="46">
        <v>54058</v>
      </c>
      <c r="O476" s="46">
        <v>195743</v>
      </c>
      <c r="P476" s="45"/>
    </row>
    <row r="477" spans="1:16" ht="14.45" customHeight="1" x14ac:dyDescent="0.25">
      <c r="A477" s="45" t="s">
        <v>82</v>
      </c>
      <c r="B477" s="45" t="s">
        <v>63</v>
      </c>
      <c r="C477" s="46">
        <v>299390</v>
      </c>
      <c r="D477" s="46">
        <v>103619</v>
      </c>
      <c r="E477" s="46">
        <v>40464</v>
      </c>
      <c r="F477" s="46">
        <v>377</v>
      </c>
      <c r="G477" s="46">
        <v>40</v>
      </c>
      <c r="H477" s="46">
        <v>537</v>
      </c>
      <c r="I477" s="46">
        <v>2937</v>
      </c>
      <c r="J477" s="46">
        <v>4911</v>
      </c>
      <c r="K477" s="46">
        <v>9658</v>
      </c>
      <c r="L477" s="46">
        <v>0</v>
      </c>
      <c r="M477" s="46">
        <v>136847</v>
      </c>
      <c r="N477" s="46">
        <v>62009</v>
      </c>
      <c r="O477" s="46">
        <v>198856</v>
      </c>
      <c r="P477" s="45"/>
    </row>
    <row r="478" spans="1:16" ht="14.45" customHeight="1" x14ac:dyDescent="0.25">
      <c r="A478" s="45" t="s">
        <v>82</v>
      </c>
      <c r="B478" s="45" t="s">
        <v>64</v>
      </c>
      <c r="C478" s="46">
        <v>302919</v>
      </c>
      <c r="D478" s="46">
        <v>103619</v>
      </c>
      <c r="E478" s="46">
        <v>36630</v>
      </c>
      <c r="F478" s="46">
        <v>345</v>
      </c>
      <c r="G478" s="46">
        <v>38</v>
      </c>
      <c r="H478" s="46">
        <v>488</v>
      </c>
      <c r="I478" s="46">
        <v>3136</v>
      </c>
      <c r="J478" s="46">
        <v>5385</v>
      </c>
      <c r="K478" s="46">
        <v>9786</v>
      </c>
      <c r="L478" s="46">
        <v>3896</v>
      </c>
      <c r="M478" s="46">
        <v>139596</v>
      </c>
      <c r="N478" s="46">
        <v>53591</v>
      </c>
      <c r="O478" s="46">
        <v>193187</v>
      </c>
      <c r="P478" s="45"/>
    </row>
    <row r="479" spans="1:16" ht="14.45" customHeight="1" x14ac:dyDescent="0.25">
      <c r="A479" s="45" t="s">
        <v>82</v>
      </c>
      <c r="B479" s="45" t="s">
        <v>65</v>
      </c>
      <c r="C479" s="46">
        <v>302919</v>
      </c>
      <c r="D479" s="46">
        <v>103619</v>
      </c>
      <c r="E479" s="46">
        <v>32820</v>
      </c>
      <c r="F479" s="46">
        <v>349</v>
      </c>
      <c r="G479" s="46">
        <v>31</v>
      </c>
      <c r="H479" s="46">
        <v>454</v>
      </c>
      <c r="I479" s="46">
        <v>5482</v>
      </c>
      <c r="J479" s="46">
        <v>5199</v>
      </c>
      <c r="K479" s="46">
        <v>16030</v>
      </c>
      <c r="L479" s="46">
        <v>7256</v>
      </c>
      <c r="M479" s="46">
        <v>131679</v>
      </c>
      <c r="N479" s="46">
        <v>50766</v>
      </c>
      <c r="O479" s="46">
        <v>182445</v>
      </c>
      <c r="P479" s="45"/>
    </row>
    <row r="480" spans="1:16" ht="14.45" customHeight="1" x14ac:dyDescent="0.25">
      <c r="A480" s="45" t="s">
        <v>82</v>
      </c>
      <c r="B480" s="45" t="s">
        <v>66</v>
      </c>
      <c r="C480" s="46">
        <v>302919</v>
      </c>
      <c r="D480" s="46">
        <v>103619</v>
      </c>
      <c r="E480" s="46">
        <v>35355</v>
      </c>
      <c r="F480" s="46">
        <v>424</v>
      </c>
      <c r="G480" s="46">
        <v>7</v>
      </c>
      <c r="H480" s="46">
        <v>382</v>
      </c>
      <c r="I480" s="46">
        <v>6090</v>
      </c>
      <c r="J480" s="46">
        <v>6050</v>
      </c>
      <c r="K480" s="46">
        <v>14617</v>
      </c>
      <c r="L480" s="46">
        <v>7025</v>
      </c>
      <c r="M480" s="46">
        <v>129350</v>
      </c>
      <c r="N480" s="46">
        <v>44871</v>
      </c>
      <c r="O480" s="46">
        <v>174221</v>
      </c>
      <c r="P480" s="45"/>
    </row>
    <row r="481" spans="1:16" ht="14.45" customHeight="1" x14ac:dyDescent="0.25">
      <c r="A481" s="45" t="s">
        <v>82</v>
      </c>
      <c r="B481" s="45" t="s">
        <v>68</v>
      </c>
      <c r="C481" s="45">
        <v>302919</v>
      </c>
      <c r="D481" s="45">
        <v>103619</v>
      </c>
      <c r="E481" s="45">
        <v>35908</v>
      </c>
      <c r="F481" s="45">
        <v>346</v>
      </c>
      <c r="G481" s="45">
        <v>29</v>
      </c>
      <c r="H481" s="45">
        <v>395</v>
      </c>
      <c r="I481" s="45">
        <v>8510</v>
      </c>
      <c r="J481" s="45">
        <v>5549</v>
      </c>
      <c r="K481" s="45">
        <v>10698</v>
      </c>
      <c r="L481" s="45">
        <v>8531</v>
      </c>
      <c r="M481" s="45">
        <v>129334</v>
      </c>
      <c r="N481" s="45">
        <v>44010</v>
      </c>
      <c r="O481" s="45">
        <v>173344</v>
      </c>
      <c r="P481" s="45"/>
    </row>
    <row r="482" spans="1:16" ht="14.45" customHeight="1" x14ac:dyDescent="0.25">
      <c r="A482" s="45" t="s">
        <v>82</v>
      </c>
      <c r="B482" s="45" t="s">
        <v>69</v>
      </c>
      <c r="C482" s="45">
        <v>302919</v>
      </c>
      <c r="D482" s="45">
        <v>103619</v>
      </c>
      <c r="E482" s="45">
        <v>33862</v>
      </c>
      <c r="F482" s="45">
        <v>292</v>
      </c>
      <c r="G482" s="45">
        <v>29</v>
      </c>
      <c r="H482" s="45">
        <v>341</v>
      </c>
      <c r="I482" s="45">
        <v>6855</v>
      </c>
      <c r="J482" s="45">
        <v>5437</v>
      </c>
      <c r="K482" s="45">
        <v>12629</v>
      </c>
      <c r="L482" s="45">
        <v>8531</v>
      </c>
      <c r="M482" s="45">
        <v>131324</v>
      </c>
      <c r="N482" s="45">
        <v>38733</v>
      </c>
      <c r="O482" s="45">
        <v>170057</v>
      </c>
      <c r="P482" s="45"/>
    </row>
    <row r="483" spans="1:16" ht="14.45" customHeight="1" x14ac:dyDescent="0.25">
      <c r="A483" s="45" t="s">
        <v>82</v>
      </c>
      <c r="B483" s="45" t="s">
        <v>70</v>
      </c>
      <c r="C483" s="45">
        <v>302919</v>
      </c>
      <c r="D483" s="45">
        <v>103619</v>
      </c>
      <c r="E483" s="45">
        <v>36707</v>
      </c>
      <c r="F483" s="45">
        <v>247</v>
      </c>
      <c r="G483" s="45">
        <v>5</v>
      </c>
      <c r="H483" s="45">
        <v>350</v>
      </c>
      <c r="I483" s="45">
        <v>6766</v>
      </c>
      <c r="J483" s="45">
        <v>6364</v>
      </c>
      <c r="K483" s="45">
        <v>13139</v>
      </c>
      <c r="L483" s="45">
        <v>8537</v>
      </c>
      <c r="M483" s="45">
        <v>127185</v>
      </c>
      <c r="N483" s="45">
        <v>34031</v>
      </c>
      <c r="O483" s="45">
        <v>161216</v>
      </c>
      <c r="P483" s="45"/>
    </row>
    <row r="484" spans="1:16" ht="14.45" customHeight="1" x14ac:dyDescent="0.25">
      <c r="A484" s="45" t="s">
        <v>82</v>
      </c>
      <c r="B484" s="45" t="s">
        <v>71</v>
      </c>
      <c r="C484" s="45">
        <v>302919</v>
      </c>
      <c r="D484" s="45">
        <v>103619</v>
      </c>
      <c r="E484" s="45">
        <v>37998</v>
      </c>
      <c r="F484" s="45">
        <v>206</v>
      </c>
      <c r="G484" s="46"/>
      <c r="H484" s="45">
        <v>272</v>
      </c>
      <c r="I484" s="45">
        <v>6428</v>
      </c>
      <c r="J484" s="45">
        <v>7927</v>
      </c>
      <c r="K484" s="45">
        <v>11241</v>
      </c>
      <c r="L484" s="45">
        <v>6333</v>
      </c>
      <c r="M484" s="45">
        <v>128895</v>
      </c>
      <c r="N484" s="45">
        <v>52392</v>
      </c>
      <c r="O484" s="45">
        <v>181287</v>
      </c>
      <c r="P484" s="45"/>
    </row>
    <row r="485" spans="1:16" ht="14.45" customHeight="1" x14ac:dyDescent="0.25">
      <c r="A485" s="45" t="s">
        <v>82</v>
      </c>
      <c r="B485" s="45" t="s">
        <v>72</v>
      </c>
      <c r="C485" s="45">
        <v>302919</v>
      </c>
      <c r="D485" s="45">
        <v>103619</v>
      </c>
      <c r="E485" s="45">
        <v>37445</v>
      </c>
      <c r="F485" s="45">
        <v>406</v>
      </c>
      <c r="G485" s="45">
        <v>12</v>
      </c>
      <c r="H485" s="45">
        <v>244</v>
      </c>
      <c r="I485" s="45">
        <v>8814</v>
      </c>
      <c r="J485" s="45">
        <v>8133</v>
      </c>
      <c r="K485" s="45">
        <v>8796</v>
      </c>
      <c r="L485" s="45">
        <v>6799</v>
      </c>
      <c r="M485" s="45">
        <v>128651</v>
      </c>
      <c r="N485" s="45">
        <v>48529</v>
      </c>
      <c r="O485" s="45">
        <v>177180</v>
      </c>
      <c r="P485" s="45"/>
    </row>
    <row r="486" spans="1:16" ht="14.45" customHeight="1" x14ac:dyDescent="0.25">
      <c r="A486" s="45" t="s">
        <v>82</v>
      </c>
      <c r="B486" s="45" t="s">
        <v>73</v>
      </c>
      <c r="C486" s="45">
        <v>302919</v>
      </c>
      <c r="D486" s="45">
        <v>103619</v>
      </c>
      <c r="E486" s="45">
        <v>37613</v>
      </c>
      <c r="F486" s="45">
        <v>259</v>
      </c>
      <c r="G486" s="45">
        <v>3</v>
      </c>
      <c r="H486" s="45">
        <v>191</v>
      </c>
      <c r="I486" s="45">
        <v>8279</v>
      </c>
      <c r="J486" s="45">
        <v>8256</v>
      </c>
      <c r="K486" s="45">
        <v>9515</v>
      </c>
      <c r="L486" s="45">
        <v>6799</v>
      </c>
      <c r="M486" s="45">
        <v>128385</v>
      </c>
      <c r="N486" s="45">
        <v>49233</v>
      </c>
      <c r="O486" s="45">
        <v>177618</v>
      </c>
      <c r="P486" s="45"/>
    </row>
    <row r="487" spans="1:16" ht="14.45" customHeight="1" x14ac:dyDescent="0.25">
      <c r="A487" s="45" t="s">
        <v>82</v>
      </c>
      <c r="B487" s="45" t="s">
        <v>74</v>
      </c>
      <c r="C487" s="45">
        <v>302919</v>
      </c>
      <c r="D487" s="45">
        <v>103619</v>
      </c>
      <c r="E487" s="45">
        <v>37874</v>
      </c>
      <c r="F487" s="45">
        <v>151</v>
      </c>
      <c r="G487" s="45">
        <v>2</v>
      </c>
      <c r="H487" s="45">
        <v>176</v>
      </c>
      <c r="I487" s="45">
        <v>9063</v>
      </c>
      <c r="J487" s="45">
        <v>7699</v>
      </c>
      <c r="K487" s="45">
        <v>7753</v>
      </c>
      <c r="L487" s="45">
        <v>6765</v>
      </c>
      <c r="M487" s="45">
        <v>129817</v>
      </c>
      <c r="N487" s="45">
        <v>44980</v>
      </c>
      <c r="O487" s="45">
        <v>174797</v>
      </c>
      <c r="P487" s="45"/>
    </row>
    <row r="488" spans="1:16" ht="14.45" customHeight="1" x14ac:dyDescent="0.25">
      <c r="A488" s="45" t="s">
        <v>82</v>
      </c>
      <c r="B488" s="45" t="s">
        <v>75</v>
      </c>
      <c r="C488" s="45">
        <v>302919</v>
      </c>
      <c r="D488" s="45">
        <v>103619</v>
      </c>
      <c r="E488" s="45">
        <v>38313</v>
      </c>
      <c r="F488" s="45">
        <v>254</v>
      </c>
      <c r="G488" s="45">
        <v>0</v>
      </c>
      <c r="H488" s="45">
        <v>187</v>
      </c>
      <c r="I488" s="45">
        <v>9734</v>
      </c>
      <c r="J488" s="45">
        <v>6024</v>
      </c>
      <c r="K488" s="45">
        <v>8081</v>
      </c>
      <c r="L488" s="45">
        <v>6765</v>
      </c>
      <c r="M488" s="45">
        <v>129942</v>
      </c>
      <c r="N488" s="45">
        <v>44333</v>
      </c>
      <c r="O488" s="45">
        <v>174275</v>
      </c>
      <c r="P488" s="45"/>
    </row>
    <row r="489" spans="1:16" ht="14.45" customHeight="1" x14ac:dyDescent="0.25">
      <c r="A489" s="45" t="s">
        <v>82</v>
      </c>
      <c r="B489" s="45" t="s">
        <v>190</v>
      </c>
      <c r="C489" s="45">
        <v>302919</v>
      </c>
      <c r="D489" s="45">
        <v>103619</v>
      </c>
      <c r="E489" s="45">
        <v>39026</v>
      </c>
      <c r="F489" s="45">
        <v>91</v>
      </c>
      <c r="G489" s="45">
        <v>0</v>
      </c>
      <c r="H489" s="45">
        <v>201</v>
      </c>
      <c r="I489" s="45">
        <v>10170</v>
      </c>
      <c r="J489" s="45">
        <v>6031</v>
      </c>
      <c r="K489" s="45">
        <v>9813</v>
      </c>
      <c r="L489" s="45">
        <v>5499</v>
      </c>
      <c r="M489" s="45">
        <v>128469</v>
      </c>
      <c r="N489" s="45">
        <v>42509.05</v>
      </c>
      <c r="O489" s="45">
        <v>170978.05</v>
      </c>
      <c r="P489" s="45"/>
    </row>
    <row r="490" spans="1:16" ht="14.45" customHeight="1" x14ac:dyDescent="0.25">
      <c r="A490" s="45" t="s">
        <v>83</v>
      </c>
      <c r="B490" s="5" t="s">
        <v>38</v>
      </c>
      <c r="C490" s="49">
        <v>503854.46173256106</v>
      </c>
      <c r="D490" s="49">
        <v>97428.001414183746</v>
      </c>
      <c r="E490" s="49">
        <v>62050.481209779042</v>
      </c>
      <c r="F490" s="49">
        <v>29221.650571433194</v>
      </c>
      <c r="G490" s="49">
        <v>6447.3780347190705</v>
      </c>
      <c r="H490" s="49">
        <v>40992.803986431791</v>
      </c>
      <c r="I490" s="49">
        <v>22481.188590618032</v>
      </c>
      <c r="J490" s="49">
        <v>14664.261103644565</v>
      </c>
      <c r="K490" s="49">
        <v>9431.2709535623726</v>
      </c>
      <c r="L490" s="65"/>
      <c r="M490" s="49">
        <v>221137.42586818925</v>
      </c>
      <c r="N490" s="49">
        <v>75890.651385472214</v>
      </c>
      <c r="O490" s="49">
        <v>297028.07725366147</v>
      </c>
      <c r="P490" s="45"/>
    </row>
    <row r="491" spans="1:16" ht="14.45" customHeight="1" x14ac:dyDescent="0.25">
      <c r="A491" s="45" t="s">
        <v>83</v>
      </c>
      <c r="B491" s="5" t="s">
        <v>35</v>
      </c>
      <c r="C491" s="46">
        <v>510424</v>
      </c>
      <c r="D491" s="46">
        <v>99686</v>
      </c>
      <c r="E491" s="46">
        <v>61294</v>
      </c>
      <c r="F491" s="46">
        <v>28887</v>
      </c>
      <c r="G491" s="46">
        <v>6370</v>
      </c>
      <c r="H491" s="46">
        <v>43611</v>
      </c>
      <c r="I491" s="46">
        <v>24231</v>
      </c>
      <c r="J491" s="46">
        <v>14568</v>
      </c>
      <c r="K491" s="46">
        <v>9059</v>
      </c>
      <c r="L491" s="46"/>
      <c r="M491" s="46">
        <v>222718</v>
      </c>
      <c r="N491" s="46">
        <v>76243</v>
      </c>
      <c r="O491" s="46">
        <v>298953</v>
      </c>
      <c r="P491" s="45"/>
    </row>
    <row r="492" spans="1:16" ht="14.45" customHeight="1" x14ac:dyDescent="0.25">
      <c r="A492" s="45" t="s">
        <v>83</v>
      </c>
      <c r="B492" s="5" t="s">
        <v>36</v>
      </c>
      <c r="C492" s="50">
        <v>510424.00000000006</v>
      </c>
      <c r="D492" s="69">
        <v>103417.17292550595</v>
      </c>
      <c r="E492" s="49">
        <v>61654.061090364215</v>
      </c>
      <c r="F492" s="49">
        <v>26582.84110923457</v>
      </c>
      <c r="G492" s="49">
        <v>6238.4559438625602</v>
      </c>
      <c r="H492" s="49">
        <v>42640.564871545335</v>
      </c>
      <c r="I492" s="49">
        <v>22228.045972973116</v>
      </c>
      <c r="J492" s="49">
        <v>13370.356156487909</v>
      </c>
      <c r="K492" s="49">
        <v>9409.1783131328248</v>
      </c>
      <c r="L492" s="61"/>
      <c r="M492" s="49">
        <v>224883.32361689355</v>
      </c>
      <c r="N492" s="49">
        <v>78002.441406697035</v>
      </c>
      <c r="O492" s="49">
        <v>302885.76502359059</v>
      </c>
      <c r="P492" s="45"/>
    </row>
    <row r="493" spans="1:16" ht="14.45" customHeight="1" x14ac:dyDescent="0.25">
      <c r="A493" s="45" t="s">
        <v>83</v>
      </c>
      <c r="B493" s="5" t="s">
        <v>37</v>
      </c>
      <c r="C493" s="50">
        <v>510424.00000000006</v>
      </c>
      <c r="D493" s="69">
        <v>103417.17292550595</v>
      </c>
      <c r="E493" s="49">
        <v>62014.122180728431</v>
      </c>
      <c r="F493" s="49">
        <v>24278.682218469145</v>
      </c>
      <c r="G493" s="49">
        <v>6106.9118877251203</v>
      </c>
      <c r="H493" s="49">
        <v>41670.129743090678</v>
      </c>
      <c r="I493" s="49">
        <v>20225.091945946227</v>
      </c>
      <c r="J493" s="49">
        <v>12172.712312975818</v>
      </c>
      <c r="K493" s="49">
        <v>9759.3566262656495</v>
      </c>
      <c r="L493" s="61"/>
      <c r="M493" s="49">
        <v>230779.82015929307</v>
      </c>
      <c r="N493" s="49">
        <v>80658.507565221167</v>
      </c>
      <c r="O493" s="49">
        <v>311438.32772451424</v>
      </c>
      <c r="P493" s="45"/>
    </row>
    <row r="494" spans="1:16" ht="14.45" customHeight="1" x14ac:dyDescent="0.25">
      <c r="A494" s="45" t="s">
        <v>83</v>
      </c>
      <c r="B494" s="5" t="s">
        <v>15</v>
      </c>
      <c r="C494" s="46">
        <v>510424</v>
      </c>
      <c r="D494" s="46">
        <v>99665</v>
      </c>
      <c r="E494" s="46">
        <v>61294</v>
      </c>
      <c r="F494" s="46">
        <v>28492</v>
      </c>
      <c r="G494" s="46">
        <v>6265</v>
      </c>
      <c r="H494" s="46">
        <v>30164</v>
      </c>
      <c r="I494" s="46">
        <v>22737</v>
      </c>
      <c r="J494" s="46">
        <v>10880</v>
      </c>
      <c r="K494" s="46">
        <v>9297</v>
      </c>
      <c r="L494" s="46"/>
      <c r="M494" s="46">
        <v>241630</v>
      </c>
      <c r="N494" s="46">
        <v>76716</v>
      </c>
      <c r="O494" s="46">
        <v>318638</v>
      </c>
      <c r="P494" s="45"/>
    </row>
    <row r="495" spans="1:16" ht="14.45" customHeight="1" x14ac:dyDescent="0.25">
      <c r="A495" s="45" t="s">
        <v>83</v>
      </c>
      <c r="B495" s="5" t="s">
        <v>0</v>
      </c>
      <c r="C495" s="46">
        <v>510424</v>
      </c>
      <c r="D495" s="46">
        <v>99665</v>
      </c>
      <c r="E495" s="46">
        <v>61487</v>
      </c>
      <c r="F495" s="46">
        <v>28094</v>
      </c>
      <c r="G495" s="46">
        <v>6265</v>
      </c>
      <c r="H495" s="46">
        <v>30164</v>
      </c>
      <c r="I495" s="46">
        <v>22737</v>
      </c>
      <c r="J495" s="46">
        <v>10680</v>
      </c>
      <c r="K495" s="46">
        <v>9572</v>
      </c>
      <c r="L495" s="46"/>
      <c r="M495" s="46">
        <v>241760</v>
      </c>
      <c r="N495" s="46">
        <v>76748</v>
      </c>
      <c r="O495" s="46">
        <v>318508</v>
      </c>
      <c r="P495" s="45"/>
    </row>
    <row r="496" spans="1:16" ht="14.45" customHeight="1" x14ac:dyDescent="0.25">
      <c r="A496" s="45" t="s">
        <v>83</v>
      </c>
      <c r="B496" s="5" t="s">
        <v>1</v>
      </c>
      <c r="C496" s="46">
        <v>510424</v>
      </c>
      <c r="D496" s="46">
        <v>99665</v>
      </c>
      <c r="E496" s="46">
        <v>61488</v>
      </c>
      <c r="F496" s="46">
        <v>28093</v>
      </c>
      <c r="G496" s="46">
        <v>6265</v>
      </c>
      <c r="H496" s="46">
        <v>31311</v>
      </c>
      <c r="I496" s="46">
        <v>22663</v>
      </c>
      <c r="J496" s="46">
        <v>6062</v>
      </c>
      <c r="K496" s="46">
        <v>7857</v>
      </c>
      <c r="L496" s="46"/>
      <c r="M496" s="46">
        <v>247020</v>
      </c>
      <c r="N496" s="46">
        <v>82106</v>
      </c>
      <c r="O496" s="46">
        <v>329126</v>
      </c>
      <c r="P496" s="45"/>
    </row>
    <row r="497" spans="1:16" ht="14.45" customHeight="1" x14ac:dyDescent="0.25">
      <c r="A497" s="45" t="s">
        <v>83</v>
      </c>
      <c r="B497" s="5" t="s">
        <v>2</v>
      </c>
      <c r="C497" s="46">
        <v>510424</v>
      </c>
      <c r="D497" s="46">
        <v>99664</v>
      </c>
      <c r="E497" s="46">
        <v>61600</v>
      </c>
      <c r="F497" s="46">
        <v>28094</v>
      </c>
      <c r="G497" s="46">
        <v>6266</v>
      </c>
      <c r="H497" s="46">
        <v>32332</v>
      </c>
      <c r="I497" s="46">
        <v>21788</v>
      </c>
      <c r="J497" s="46">
        <v>5625</v>
      </c>
      <c r="K497" s="46">
        <v>8600</v>
      </c>
      <c r="L497" s="46"/>
      <c r="M497" s="46">
        <v>246455</v>
      </c>
      <c r="N497" s="46">
        <v>77978</v>
      </c>
      <c r="O497" s="46">
        <v>324433</v>
      </c>
      <c r="P497" s="45"/>
    </row>
    <row r="498" spans="1:16" ht="14.45" customHeight="1" x14ac:dyDescent="0.25">
      <c r="A498" s="45" t="s">
        <v>83</v>
      </c>
      <c r="B498" s="5" t="s">
        <v>3</v>
      </c>
      <c r="C498" s="46">
        <v>510424</v>
      </c>
      <c r="D498" s="46">
        <v>99663</v>
      </c>
      <c r="E498" s="46">
        <v>61600</v>
      </c>
      <c r="F498" s="46">
        <v>28095</v>
      </c>
      <c r="G498" s="46">
        <v>6266</v>
      </c>
      <c r="H498" s="46">
        <v>30990</v>
      </c>
      <c r="I498" s="46">
        <v>20783</v>
      </c>
      <c r="J498" s="46">
        <v>5658</v>
      </c>
      <c r="K498" s="46">
        <v>9341</v>
      </c>
      <c r="L498" s="46"/>
      <c r="M498" s="46">
        <v>248028</v>
      </c>
      <c r="N498" s="46">
        <v>85077</v>
      </c>
      <c r="O498" s="46">
        <v>333105</v>
      </c>
      <c r="P498" s="45"/>
    </row>
    <row r="499" spans="1:16" ht="14.45" customHeight="1" x14ac:dyDescent="0.25">
      <c r="A499" s="45" t="s">
        <v>83</v>
      </c>
      <c r="B499" s="5" t="s">
        <v>4</v>
      </c>
      <c r="C499" s="46">
        <v>510424</v>
      </c>
      <c r="D499" s="46">
        <v>99663</v>
      </c>
      <c r="E499" s="46">
        <v>61600</v>
      </c>
      <c r="F499" s="46">
        <v>27800</v>
      </c>
      <c r="G499" s="46">
        <v>5000</v>
      </c>
      <c r="H499" s="46">
        <v>30995</v>
      </c>
      <c r="I499" s="46">
        <v>20705</v>
      </c>
      <c r="J499" s="46">
        <v>5115</v>
      </c>
      <c r="K499" s="46">
        <v>8760</v>
      </c>
      <c r="L499" s="46"/>
      <c r="M499" s="46">
        <v>250786</v>
      </c>
      <c r="N499" s="46">
        <v>87439</v>
      </c>
      <c r="O499" s="46">
        <v>338225</v>
      </c>
      <c r="P499" s="45"/>
    </row>
    <row r="500" spans="1:16" ht="14.45" customHeight="1" x14ac:dyDescent="0.25">
      <c r="A500" s="45" t="s">
        <v>83</v>
      </c>
      <c r="B500" s="5" t="s">
        <v>5</v>
      </c>
      <c r="C500" s="46">
        <v>510424</v>
      </c>
      <c r="D500" s="46">
        <v>99663</v>
      </c>
      <c r="E500" s="46">
        <v>61324</v>
      </c>
      <c r="F500" s="46">
        <v>22362</v>
      </c>
      <c r="G500" s="46">
        <v>5000</v>
      </c>
      <c r="H500" s="46">
        <v>30995</v>
      </c>
      <c r="I500" s="46">
        <v>19631</v>
      </c>
      <c r="J500" s="46">
        <v>3966</v>
      </c>
      <c r="K500" s="46">
        <v>7798</v>
      </c>
      <c r="L500" s="46"/>
      <c r="M500" s="46">
        <v>259685</v>
      </c>
      <c r="N500" s="46">
        <v>86054</v>
      </c>
      <c r="O500" s="46">
        <v>345739</v>
      </c>
      <c r="P500" s="45"/>
    </row>
    <row r="501" spans="1:16" ht="14.45" customHeight="1" x14ac:dyDescent="0.25">
      <c r="A501" s="45" t="s">
        <v>83</v>
      </c>
      <c r="B501" s="5" t="s">
        <v>6</v>
      </c>
      <c r="C501" s="46">
        <v>510424</v>
      </c>
      <c r="D501" s="46">
        <v>99663</v>
      </c>
      <c r="E501" s="46">
        <v>61935</v>
      </c>
      <c r="F501" s="46">
        <v>20800</v>
      </c>
      <c r="G501" s="46">
        <v>5000</v>
      </c>
      <c r="H501" s="46">
        <v>24303</v>
      </c>
      <c r="I501" s="46">
        <v>19631</v>
      </c>
      <c r="J501" s="46">
        <v>3966</v>
      </c>
      <c r="K501" s="46">
        <v>5044</v>
      </c>
      <c r="L501" s="46"/>
      <c r="M501" s="46">
        <v>270082</v>
      </c>
      <c r="N501" s="46">
        <v>88941</v>
      </c>
      <c r="O501" s="46">
        <v>359023</v>
      </c>
      <c r="P501" s="45"/>
    </row>
    <row r="502" spans="1:16" ht="14.45" customHeight="1" x14ac:dyDescent="0.25">
      <c r="A502" s="45" t="s">
        <v>83</v>
      </c>
      <c r="B502" s="6" t="s">
        <v>7</v>
      </c>
      <c r="C502" s="46">
        <v>510424</v>
      </c>
      <c r="D502" s="46">
        <v>99663</v>
      </c>
      <c r="E502" s="46">
        <v>63793</v>
      </c>
      <c r="F502" s="46">
        <v>19680</v>
      </c>
      <c r="G502" s="46">
        <v>5000</v>
      </c>
      <c r="H502" s="46">
        <v>20743</v>
      </c>
      <c r="I502" s="46">
        <v>19238</v>
      </c>
      <c r="J502" s="46">
        <v>3546</v>
      </c>
      <c r="K502" s="46">
        <v>4197</v>
      </c>
      <c r="L502" s="46"/>
      <c r="M502" s="46">
        <v>274564</v>
      </c>
      <c r="N502" s="46">
        <v>107066</v>
      </c>
      <c r="O502" s="46">
        <v>381630</v>
      </c>
      <c r="P502" s="45"/>
    </row>
    <row r="503" spans="1:16" ht="14.45" customHeight="1" x14ac:dyDescent="0.25">
      <c r="A503" s="45" t="s">
        <v>83</v>
      </c>
      <c r="B503" s="6" t="s">
        <v>8</v>
      </c>
      <c r="C503" s="46">
        <v>510424</v>
      </c>
      <c r="D503" s="46">
        <v>99663</v>
      </c>
      <c r="E503" s="46">
        <v>70810</v>
      </c>
      <c r="F503" s="46">
        <v>14498</v>
      </c>
      <c r="G503" s="46">
        <v>5000</v>
      </c>
      <c r="H503" s="46">
        <v>17414</v>
      </c>
      <c r="I503" s="46">
        <v>18095</v>
      </c>
      <c r="J503" s="46">
        <v>3546</v>
      </c>
      <c r="K503" s="46">
        <v>4281</v>
      </c>
      <c r="L503" s="46"/>
      <c r="M503" s="46">
        <v>277117</v>
      </c>
      <c r="N503" s="46">
        <v>112000</v>
      </c>
      <c r="O503" s="46">
        <v>389117</v>
      </c>
      <c r="P503" s="45"/>
    </row>
    <row r="504" spans="1:16" ht="14.45" customHeight="1" x14ac:dyDescent="0.25">
      <c r="A504" s="45" t="s">
        <v>83</v>
      </c>
      <c r="B504" s="6" t="s">
        <v>16</v>
      </c>
      <c r="C504" s="46">
        <v>510424</v>
      </c>
      <c r="D504" s="46">
        <v>99663</v>
      </c>
      <c r="E504" s="46">
        <v>72750</v>
      </c>
      <c r="F504" s="46">
        <v>14143</v>
      </c>
      <c r="G504" s="46">
        <v>5000</v>
      </c>
      <c r="H504" s="46">
        <v>16391</v>
      </c>
      <c r="I504" s="46">
        <v>17811</v>
      </c>
      <c r="J504" s="46">
        <v>3567</v>
      </c>
      <c r="K504" s="46">
        <v>4421</v>
      </c>
      <c r="L504" s="46"/>
      <c r="M504" s="46">
        <v>276677</v>
      </c>
      <c r="N504" s="46">
        <v>114687</v>
      </c>
      <c r="O504" s="46">
        <v>391364</v>
      </c>
      <c r="P504" s="45"/>
    </row>
    <row r="505" spans="1:16" ht="14.45" customHeight="1" x14ac:dyDescent="0.25">
      <c r="A505" s="45" t="s">
        <v>83</v>
      </c>
      <c r="B505" s="6" t="s">
        <v>17</v>
      </c>
      <c r="C505" s="46">
        <v>510424</v>
      </c>
      <c r="D505" s="46">
        <v>99663</v>
      </c>
      <c r="E505" s="46">
        <v>73015</v>
      </c>
      <c r="F505" s="46">
        <v>13554</v>
      </c>
      <c r="G505" s="46">
        <v>5000</v>
      </c>
      <c r="H505" s="46">
        <v>15025</v>
      </c>
      <c r="I505" s="46">
        <v>17366</v>
      </c>
      <c r="J505" s="46">
        <v>3257</v>
      </c>
      <c r="K505" s="46">
        <v>4236</v>
      </c>
      <c r="L505" s="46"/>
      <c r="M505" s="46">
        <v>279308</v>
      </c>
      <c r="N505" s="46">
        <v>115393</v>
      </c>
      <c r="O505" s="46">
        <v>394700</v>
      </c>
      <c r="P505" s="45"/>
    </row>
    <row r="506" spans="1:16" ht="14.45" customHeight="1" x14ac:dyDescent="0.25">
      <c r="A506" s="45" t="s">
        <v>83</v>
      </c>
      <c r="B506" s="6" t="s">
        <v>9</v>
      </c>
      <c r="C506" s="46">
        <v>510424</v>
      </c>
      <c r="D506" s="46">
        <v>99663</v>
      </c>
      <c r="E506" s="46">
        <v>73015</v>
      </c>
      <c r="F506" s="46">
        <v>13358</v>
      </c>
      <c r="G506" s="46">
        <v>5000</v>
      </c>
      <c r="H506" s="46">
        <v>14032</v>
      </c>
      <c r="I506" s="46">
        <v>16475</v>
      </c>
      <c r="J506" s="46">
        <v>3257</v>
      </c>
      <c r="K506" s="46">
        <v>4789</v>
      </c>
      <c r="L506" s="46"/>
      <c r="M506" s="46">
        <v>280835</v>
      </c>
      <c r="N506" s="46">
        <v>117601</v>
      </c>
      <c r="O506" s="46">
        <v>398436</v>
      </c>
      <c r="P506" s="45"/>
    </row>
    <row r="507" spans="1:16" ht="14.45" customHeight="1" x14ac:dyDescent="0.25">
      <c r="A507" s="45" t="s">
        <v>83</v>
      </c>
      <c r="B507" s="6" t="s">
        <v>10</v>
      </c>
      <c r="C507" s="46">
        <v>437087</v>
      </c>
      <c r="D507" s="46">
        <v>67185</v>
      </c>
      <c r="E507" s="46">
        <v>52527</v>
      </c>
      <c r="F507" s="46">
        <v>10756</v>
      </c>
      <c r="G507" s="46">
        <v>2810</v>
      </c>
      <c r="H507" s="46">
        <v>2004</v>
      </c>
      <c r="I507" s="46">
        <v>4108</v>
      </c>
      <c r="J507" s="46">
        <v>3240</v>
      </c>
      <c r="K507" s="46">
        <v>2108</v>
      </c>
      <c r="L507" s="46"/>
      <c r="M507" s="46">
        <v>292349</v>
      </c>
      <c r="N507" s="46">
        <v>50830</v>
      </c>
      <c r="O507" s="46">
        <v>343179</v>
      </c>
      <c r="P507" s="45"/>
    </row>
    <row r="508" spans="1:16" ht="14.45" customHeight="1" x14ac:dyDescent="0.25">
      <c r="A508" s="45" t="s">
        <v>83</v>
      </c>
      <c r="B508" s="6" t="s">
        <v>11</v>
      </c>
      <c r="C508" s="46">
        <v>437087</v>
      </c>
      <c r="D508" s="46">
        <v>67185</v>
      </c>
      <c r="E508" s="46">
        <v>52897</v>
      </c>
      <c r="F508" s="46">
        <v>10575</v>
      </c>
      <c r="G508" s="46">
        <v>2810</v>
      </c>
      <c r="H508" s="46">
        <v>1432</v>
      </c>
      <c r="I508" s="46">
        <v>4017</v>
      </c>
      <c r="J508" s="46">
        <v>3053</v>
      </c>
      <c r="K508" s="46">
        <v>2082</v>
      </c>
      <c r="L508" s="46"/>
      <c r="M508" s="46">
        <v>293036</v>
      </c>
      <c r="N508" s="46">
        <v>54693</v>
      </c>
      <c r="O508" s="46">
        <v>347729</v>
      </c>
      <c r="P508" s="45"/>
    </row>
    <row r="509" spans="1:16" ht="14.45" customHeight="1" x14ac:dyDescent="0.25">
      <c r="A509" s="45" t="s">
        <v>83</v>
      </c>
      <c r="B509" s="6" t="s">
        <v>12</v>
      </c>
      <c r="C509" s="46">
        <v>438980</v>
      </c>
      <c r="D509" s="46">
        <v>136257</v>
      </c>
      <c r="E509" s="46">
        <v>32141</v>
      </c>
      <c r="F509" s="46">
        <v>12226</v>
      </c>
      <c r="G509" s="46">
        <v>1709</v>
      </c>
      <c r="H509" s="46">
        <v>8498</v>
      </c>
      <c r="I509" s="46">
        <v>18374</v>
      </c>
      <c r="J509" s="46">
        <v>3924</v>
      </c>
      <c r="K509" s="46">
        <v>6342</v>
      </c>
      <c r="L509" s="46"/>
      <c r="M509" s="46">
        <v>219503</v>
      </c>
      <c r="N509" s="46">
        <v>102301</v>
      </c>
      <c r="O509" s="46">
        <v>321804</v>
      </c>
      <c r="P509" s="45"/>
    </row>
    <row r="510" spans="1:16" ht="14.45" customHeight="1" x14ac:dyDescent="0.25">
      <c r="A510" s="45" t="s">
        <v>83</v>
      </c>
      <c r="B510" s="6" t="s">
        <v>13</v>
      </c>
      <c r="C510" s="46">
        <v>438980</v>
      </c>
      <c r="D510" s="46">
        <v>136257</v>
      </c>
      <c r="E510" s="46">
        <v>31587</v>
      </c>
      <c r="F510" s="46">
        <v>11273</v>
      </c>
      <c r="G510" s="46">
        <v>1577</v>
      </c>
      <c r="H510" s="46">
        <v>8297</v>
      </c>
      <c r="I510" s="46">
        <v>18406</v>
      </c>
      <c r="J510" s="46">
        <v>4233</v>
      </c>
      <c r="K510" s="46">
        <v>6942</v>
      </c>
      <c r="L510" s="46"/>
      <c r="M510" s="46">
        <v>220408</v>
      </c>
      <c r="N510" s="46">
        <v>88659</v>
      </c>
      <c r="O510" s="46">
        <v>309067</v>
      </c>
      <c r="P510" s="45"/>
    </row>
    <row r="511" spans="1:16" ht="14.45" customHeight="1" x14ac:dyDescent="0.25">
      <c r="A511" s="45" t="s">
        <v>83</v>
      </c>
      <c r="B511" s="6" t="s">
        <v>18</v>
      </c>
      <c r="C511" s="46">
        <v>438980</v>
      </c>
      <c r="D511" s="46">
        <v>136257</v>
      </c>
      <c r="E511" s="46">
        <v>32685</v>
      </c>
      <c r="F511" s="46">
        <v>11273</v>
      </c>
      <c r="G511" s="46">
        <v>1164</v>
      </c>
      <c r="H511" s="46">
        <v>9395</v>
      </c>
      <c r="I511" s="46">
        <v>20080</v>
      </c>
      <c r="J511" s="46">
        <v>5358</v>
      </c>
      <c r="K511" s="46">
        <v>6508</v>
      </c>
      <c r="L511" s="46"/>
      <c r="M511" s="46">
        <v>216260</v>
      </c>
      <c r="N511" s="46">
        <v>101776</v>
      </c>
      <c r="O511" s="46">
        <v>318036</v>
      </c>
      <c r="P511" s="45"/>
    </row>
    <row r="512" spans="1:16" ht="14.45" customHeight="1" x14ac:dyDescent="0.25">
      <c r="A512" s="45" t="s">
        <v>83</v>
      </c>
      <c r="B512" s="7" t="s">
        <v>19</v>
      </c>
      <c r="C512" s="46">
        <v>438980</v>
      </c>
      <c r="D512" s="46">
        <v>136257</v>
      </c>
      <c r="E512" s="46">
        <v>32685</v>
      </c>
      <c r="F512" s="46">
        <v>11395</v>
      </c>
      <c r="G512" s="46">
        <v>527</v>
      </c>
      <c r="H512" s="46">
        <v>8387</v>
      </c>
      <c r="I512" s="46">
        <v>23115</v>
      </c>
      <c r="J512" s="46">
        <v>4839</v>
      </c>
      <c r="K512" s="46">
        <v>6429</v>
      </c>
      <c r="L512" s="46"/>
      <c r="M512" s="46">
        <v>215346</v>
      </c>
      <c r="N512" s="46">
        <v>110507</v>
      </c>
      <c r="O512" s="46">
        <v>325853</v>
      </c>
      <c r="P512" s="45"/>
    </row>
    <row r="513" spans="1:16" ht="14.45" customHeight="1" x14ac:dyDescent="0.25">
      <c r="A513" s="45" t="s">
        <v>83</v>
      </c>
      <c r="B513" s="45" t="s">
        <v>40</v>
      </c>
      <c r="C513" s="46">
        <v>438980</v>
      </c>
      <c r="D513" s="46">
        <v>136257</v>
      </c>
      <c r="E513" s="46">
        <v>32318</v>
      </c>
      <c r="F513" s="46">
        <v>13027</v>
      </c>
      <c r="G513" s="46">
        <v>497</v>
      </c>
      <c r="H513" s="46">
        <v>8669</v>
      </c>
      <c r="I513" s="46">
        <v>24187</v>
      </c>
      <c r="J513" s="46">
        <v>5017</v>
      </c>
      <c r="K513" s="46">
        <v>6871</v>
      </c>
      <c r="L513" s="46"/>
      <c r="M513" s="46">
        <v>212137</v>
      </c>
      <c r="N513" s="46">
        <v>118249</v>
      </c>
      <c r="O513" s="46">
        <v>330386</v>
      </c>
      <c r="P513" s="45"/>
    </row>
    <row r="514" spans="1:16" ht="14.45" customHeight="1" x14ac:dyDescent="0.25">
      <c r="A514" s="45" t="s">
        <v>83</v>
      </c>
      <c r="B514" s="45" t="s">
        <v>42</v>
      </c>
      <c r="C514" s="46">
        <v>438980</v>
      </c>
      <c r="D514" s="46">
        <v>136257</v>
      </c>
      <c r="E514" s="46">
        <v>31351</v>
      </c>
      <c r="F514" s="46">
        <v>14101</v>
      </c>
      <c r="G514" s="46">
        <v>341</v>
      </c>
      <c r="H514" s="46">
        <v>8247</v>
      </c>
      <c r="I514" s="46">
        <v>25271</v>
      </c>
      <c r="J514" s="46">
        <v>3117</v>
      </c>
      <c r="K514" s="46">
        <v>6547</v>
      </c>
      <c r="L514" s="46"/>
      <c r="M514" s="46">
        <v>213748</v>
      </c>
      <c r="N514" s="46">
        <v>123209</v>
      </c>
      <c r="O514" s="46">
        <v>336957</v>
      </c>
      <c r="P514" s="45"/>
    </row>
    <row r="515" spans="1:16" ht="14.45" customHeight="1" x14ac:dyDescent="0.25">
      <c r="A515" s="45" t="s">
        <v>83</v>
      </c>
      <c r="B515" s="45" t="s">
        <v>43</v>
      </c>
      <c r="C515" s="46">
        <v>438980</v>
      </c>
      <c r="D515" s="46">
        <v>136257</v>
      </c>
      <c r="E515" s="46">
        <v>31686</v>
      </c>
      <c r="F515" s="46">
        <v>13888</v>
      </c>
      <c r="G515" s="46">
        <v>341</v>
      </c>
      <c r="H515" s="46">
        <v>8244</v>
      </c>
      <c r="I515" s="46">
        <v>26071</v>
      </c>
      <c r="J515" s="46">
        <v>3118</v>
      </c>
      <c r="K515" s="46">
        <v>6491</v>
      </c>
      <c r="L515" s="46"/>
      <c r="M515" s="46">
        <v>212884</v>
      </c>
      <c r="N515" s="46">
        <v>121371</v>
      </c>
      <c r="O515" s="46">
        <v>334255</v>
      </c>
      <c r="P515" s="45"/>
    </row>
    <row r="516" spans="1:16" ht="14.45" customHeight="1" x14ac:dyDescent="0.25">
      <c r="A516" s="45" t="s">
        <v>83</v>
      </c>
      <c r="B516" s="45" t="s">
        <v>44</v>
      </c>
      <c r="C516" s="46">
        <v>438980</v>
      </c>
      <c r="D516" s="46">
        <v>136257</v>
      </c>
      <c r="E516" s="46">
        <v>32021</v>
      </c>
      <c r="F516" s="46">
        <v>13888</v>
      </c>
      <c r="G516" s="46">
        <v>300</v>
      </c>
      <c r="H516" s="46">
        <v>9462</v>
      </c>
      <c r="I516" s="46">
        <v>25644</v>
      </c>
      <c r="J516" s="46">
        <v>3108</v>
      </c>
      <c r="K516" s="46">
        <v>6111</v>
      </c>
      <c r="L516" s="46"/>
      <c r="M516" s="46">
        <v>212189</v>
      </c>
      <c r="N516" s="46">
        <v>115475</v>
      </c>
      <c r="O516" s="46">
        <v>327664</v>
      </c>
      <c r="P516" s="45"/>
    </row>
    <row r="517" spans="1:16" ht="14.45" customHeight="1" x14ac:dyDescent="0.25">
      <c r="A517" s="45" t="s">
        <v>83</v>
      </c>
      <c r="B517" s="45" t="s">
        <v>45</v>
      </c>
      <c r="C517" s="46">
        <v>438980</v>
      </c>
      <c r="D517" s="46">
        <v>136257</v>
      </c>
      <c r="E517" s="46">
        <v>32100</v>
      </c>
      <c r="F517" s="46">
        <v>13959</v>
      </c>
      <c r="G517" s="46">
        <v>290</v>
      </c>
      <c r="H517" s="46">
        <v>8651</v>
      </c>
      <c r="I517" s="46">
        <v>24145</v>
      </c>
      <c r="J517" s="46">
        <v>3114</v>
      </c>
      <c r="K517" s="46">
        <v>6015</v>
      </c>
      <c r="L517" s="46"/>
      <c r="M517" s="46">
        <v>214449</v>
      </c>
      <c r="N517" s="46">
        <v>105422</v>
      </c>
      <c r="O517" s="46">
        <v>319871</v>
      </c>
      <c r="P517" s="45"/>
    </row>
    <row r="518" spans="1:16" ht="14.45" customHeight="1" x14ac:dyDescent="0.25">
      <c r="A518" s="45" t="s">
        <v>83</v>
      </c>
      <c r="B518" s="45" t="s">
        <v>39</v>
      </c>
      <c r="C518" s="46">
        <v>438980</v>
      </c>
      <c r="D518" s="46">
        <v>136257</v>
      </c>
      <c r="E518" s="46">
        <v>33081</v>
      </c>
      <c r="F518" s="46">
        <v>13585</v>
      </c>
      <c r="G518" s="46">
        <v>243</v>
      </c>
      <c r="H518" s="46">
        <v>7147</v>
      </c>
      <c r="I518" s="46">
        <v>25287</v>
      </c>
      <c r="J518" s="46">
        <v>3468</v>
      </c>
      <c r="K518" s="46">
        <v>6067</v>
      </c>
      <c r="L518" s="46"/>
      <c r="M518" s="46">
        <v>213845</v>
      </c>
      <c r="N518" s="46">
        <v>109965</v>
      </c>
      <c r="O518" s="46">
        <v>323810</v>
      </c>
      <c r="P518" s="45"/>
    </row>
    <row r="519" spans="1:16" ht="14.45" customHeight="1" x14ac:dyDescent="0.25">
      <c r="A519" s="45" t="s">
        <v>83</v>
      </c>
      <c r="B519" s="45" t="s">
        <v>84</v>
      </c>
      <c r="C519" s="46">
        <v>438980</v>
      </c>
      <c r="D519" s="46">
        <v>136257</v>
      </c>
      <c r="E519" s="46">
        <v>30223</v>
      </c>
      <c r="F519" s="46">
        <v>13295</v>
      </c>
      <c r="G519" s="46">
        <v>237</v>
      </c>
      <c r="H519" s="46">
        <v>8581</v>
      </c>
      <c r="I519" s="46">
        <v>24698</v>
      </c>
      <c r="J519" s="46">
        <v>4204</v>
      </c>
      <c r="K519" s="46">
        <v>5436</v>
      </c>
      <c r="L519" s="46"/>
      <c r="M519" s="46">
        <v>216049</v>
      </c>
      <c r="N519" s="46">
        <v>102392</v>
      </c>
      <c r="O519" s="46">
        <v>318441</v>
      </c>
      <c r="P519" s="45"/>
    </row>
    <row r="520" spans="1:16" ht="14.45" customHeight="1" x14ac:dyDescent="0.25">
      <c r="A520" s="45" t="s">
        <v>83</v>
      </c>
      <c r="B520" s="45" t="s">
        <v>46</v>
      </c>
      <c r="C520" s="46">
        <v>438980</v>
      </c>
      <c r="D520" s="46">
        <v>136257</v>
      </c>
      <c r="E520" s="46">
        <v>28367</v>
      </c>
      <c r="F520" s="46">
        <v>13682</v>
      </c>
      <c r="G520" s="46">
        <v>214</v>
      </c>
      <c r="H520" s="46">
        <v>9404</v>
      </c>
      <c r="I520" s="46">
        <v>23347</v>
      </c>
      <c r="J520" s="46">
        <v>4343</v>
      </c>
      <c r="K520" s="46">
        <v>6286</v>
      </c>
      <c r="L520" s="46"/>
      <c r="M520" s="46">
        <v>217080</v>
      </c>
      <c r="N520" s="46">
        <v>98755</v>
      </c>
      <c r="O520" s="46">
        <v>315835</v>
      </c>
      <c r="P520" s="45"/>
    </row>
    <row r="521" spans="1:16" ht="14.45" customHeight="1" x14ac:dyDescent="0.25">
      <c r="A521" s="45" t="s">
        <v>83</v>
      </c>
      <c r="B521" s="45" t="s">
        <v>47</v>
      </c>
      <c r="C521" s="46">
        <v>438980</v>
      </c>
      <c r="D521" s="46">
        <v>136257</v>
      </c>
      <c r="E521" s="46">
        <v>30299</v>
      </c>
      <c r="F521" s="46">
        <v>11971</v>
      </c>
      <c r="G521" s="46">
        <v>167</v>
      </c>
      <c r="H521" s="46">
        <v>8786</v>
      </c>
      <c r="I521" s="46">
        <v>23883</v>
      </c>
      <c r="J521" s="46">
        <v>5675</v>
      </c>
      <c r="K521" s="46">
        <v>7909</v>
      </c>
      <c r="L521" s="46"/>
      <c r="M521" s="46">
        <v>214033</v>
      </c>
      <c r="N521" s="46">
        <v>98167</v>
      </c>
      <c r="O521" s="46">
        <v>312200</v>
      </c>
      <c r="P521" s="45"/>
    </row>
    <row r="522" spans="1:16" ht="14.45" customHeight="1" x14ac:dyDescent="0.25">
      <c r="A522" s="45" t="s">
        <v>83</v>
      </c>
      <c r="B522" s="45" t="s">
        <v>48</v>
      </c>
      <c r="C522" s="46">
        <v>438980</v>
      </c>
      <c r="D522" s="46">
        <v>136257</v>
      </c>
      <c r="E522" s="46">
        <v>30783</v>
      </c>
      <c r="F522" s="46">
        <v>11169</v>
      </c>
      <c r="G522" s="46">
        <v>157</v>
      </c>
      <c r="H522" s="46">
        <v>8040</v>
      </c>
      <c r="I522" s="46">
        <v>23739</v>
      </c>
      <c r="J522" s="46">
        <v>5651</v>
      </c>
      <c r="K522" s="46">
        <v>7470</v>
      </c>
      <c r="L522" s="46"/>
      <c r="M522" s="46">
        <v>215714</v>
      </c>
      <c r="N522" s="46">
        <v>101620</v>
      </c>
      <c r="O522" s="46">
        <v>317334</v>
      </c>
      <c r="P522" s="45"/>
    </row>
    <row r="523" spans="1:16" ht="14.45" customHeight="1" x14ac:dyDescent="0.25">
      <c r="A523" s="45" t="s">
        <v>83</v>
      </c>
      <c r="B523" s="45" t="s">
        <v>49</v>
      </c>
      <c r="C523" s="46">
        <v>438980</v>
      </c>
      <c r="D523" s="46">
        <v>136257</v>
      </c>
      <c r="E523" s="46">
        <v>30698</v>
      </c>
      <c r="F523" s="46">
        <v>10368</v>
      </c>
      <c r="G523" s="46">
        <v>135</v>
      </c>
      <c r="H523" s="46">
        <v>7257</v>
      </c>
      <c r="I523" s="46">
        <v>22214</v>
      </c>
      <c r="J523" s="46">
        <v>5076</v>
      </c>
      <c r="K523" s="46">
        <v>7869</v>
      </c>
      <c r="L523" s="46"/>
      <c r="M523" s="46">
        <v>219106</v>
      </c>
      <c r="N523" s="46">
        <v>110181</v>
      </c>
      <c r="O523" s="46">
        <v>329287</v>
      </c>
      <c r="P523" s="45"/>
    </row>
    <row r="524" spans="1:16" ht="14.45" customHeight="1" x14ac:dyDescent="0.25">
      <c r="A524" s="45" t="s">
        <v>83</v>
      </c>
      <c r="B524" s="45" t="s">
        <v>67</v>
      </c>
      <c r="C524" s="46">
        <v>438980</v>
      </c>
      <c r="D524" s="46">
        <v>136257</v>
      </c>
      <c r="E524" s="46">
        <v>31908</v>
      </c>
      <c r="F524" s="46">
        <v>9883</v>
      </c>
      <c r="G524" s="46">
        <v>103</v>
      </c>
      <c r="H524" s="46">
        <v>6818</v>
      </c>
      <c r="I524" s="46">
        <v>22759</v>
      </c>
      <c r="J524" s="46">
        <v>5481</v>
      </c>
      <c r="K524" s="46">
        <v>8739</v>
      </c>
      <c r="L524" s="46"/>
      <c r="M524" s="46">
        <v>217032</v>
      </c>
      <c r="N524" s="46">
        <v>122025</v>
      </c>
      <c r="O524" s="46">
        <v>339057</v>
      </c>
      <c r="P524" s="45"/>
    </row>
    <row r="525" spans="1:16" ht="14.45" customHeight="1" x14ac:dyDescent="0.25">
      <c r="A525" s="45" t="s">
        <v>83</v>
      </c>
      <c r="B525" s="45" t="s">
        <v>50</v>
      </c>
      <c r="C525" s="46">
        <v>438980</v>
      </c>
      <c r="D525" s="46">
        <v>136257</v>
      </c>
      <c r="E525" s="46">
        <v>32865</v>
      </c>
      <c r="F525" s="46">
        <v>9487</v>
      </c>
      <c r="G525" s="46">
        <v>91</v>
      </c>
      <c r="H525" s="46">
        <v>7037</v>
      </c>
      <c r="I525" s="46">
        <v>22798</v>
      </c>
      <c r="J525" s="46">
        <v>5190</v>
      </c>
      <c r="K525" s="46">
        <v>8026</v>
      </c>
      <c r="L525" s="46"/>
      <c r="M525" s="46">
        <v>217229</v>
      </c>
      <c r="N525" s="46">
        <v>126143</v>
      </c>
      <c r="O525" s="46">
        <v>343372</v>
      </c>
      <c r="P525" s="45"/>
    </row>
    <row r="526" spans="1:16" ht="14.45" customHeight="1" x14ac:dyDescent="0.25">
      <c r="A526" s="45" t="s">
        <v>83</v>
      </c>
      <c r="B526" s="45" t="s">
        <v>51</v>
      </c>
      <c r="C526" s="46">
        <v>438980</v>
      </c>
      <c r="D526" s="46">
        <v>136257</v>
      </c>
      <c r="E526" s="46">
        <v>33038</v>
      </c>
      <c r="F526" s="46">
        <v>9393</v>
      </c>
      <c r="G526" s="46">
        <v>81</v>
      </c>
      <c r="H526" s="46">
        <v>6928</v>
      </c>
      <c r="I526" s="46">
        <v>21796</v>
      </c>
      <c r="J526" s="46">
        <v>5089</v>
      </c>
      <c r="K526" s="46">
        <v>7942</v>
      </c>
      <c r="L526" s="46"/>
      <c r="M526" s="46">
        <v>218456</v>
      </c>
      <c r="N526" s="46">
        <v>133061</v>
      </c>
      <c r="O526" s="46">
        <v>351517</v>
      </c>
      <c r="P526" s="45"/>
    </row>
    <row r="527" spans="1:16" ht="14.45" customHeight="1" x14ac:dyDescent="0.25">
      <c r="A527" s="45" t="s">
        <v>83</v>
      </c>
      <c r="B527" s="45" t="s">
        <v>52</v>
      </c>
      <c r="C527" s="46">
        <v>438980</v>
      </c>
      <c r="D527" s="46">
        <v>136257</v>
      </c>
      <c r="E527" s="46">
        <v>35412</v>
      </c>
      <c r="F527" s="46">
        <v>9324</v>
      </c>
      <c r="G527" s="46">
        <v>69</v>
      </c>
      <c r="H527" s="46">
        <v>8822</v>
      </c>
      <c r="I527" s="46">
        <v>25840</v>
      </c>
      <c r="J527" s="46">
        <v>6789</v>
      </c>
      <c r="K527" s="46">
        <v>16250</v>
      </c>
      <c r="L527" s="46"/>
      <c r="M527" s="46">
        <v>200217</v>
      </c>
      <c r="N527" s="46">
        <v>152638</v>
      </c>
      <c r="O527" s="46">
        <v>352855</v>
      </c>
      <c r="P527" s="45"/>
    </row>
    <row r="528" spans="1:16" ht="14.45" customHeight="1" x14ac:dyDescent="0.25">
      <c r="A528" s="45" t="s">
        <v>83</v>
      </c>
      <c r="B528" s="45" t="s">
        <v>53</v>
      </c>
      <c r="C528" s="46">
        <v>438980</v>
      </c>
      <c r="D528" s="46">
        <v>136257</v>
      </c>
      <c r="E528" s="46">
        <v>37563</v>
      </c>
      <c r="F528" s="46">
        <v>7296</v>
      </c>
      <c r="G528" s="46">
        <v>84</v>
      </c>
      <c r="H528" s="46">
        <v>6035</v>
      </c>
      <c r="I528" s="46">
        <v>23607</v>
      </c>
      <c r="J528" s="46">
        <v>8573</v>
      </c>
      <c r="K528" s="46">
        <v>10087</v>
      </c>
      <c r="L528" s="46"/>
      <c r="M528" s="46">
        <v>209478</v>
      </c>
      <c r="N528" s="46">
        <v>135774</v>
      </c>
      <c r="O528" s="46">
        <v>345252</v>
      </c>
      <c r="P528" s="45"/>
    </row>
    <row r="529" spans="1:16" ht="14.45" customHeight="1" x14ac:dyDescent="0.25">
      <c r="A529" s="45" t="s">
        <v>83</v>
      </c>
      <c r="B529" s="45" t="s">
        <v>54</v>
      </c>
      <c r="C529" s="46">
        <v>438980</v>
      </c>
      <c r="D529" s="46">
        <v>136257</v>
      </c>
      <c r="E529" s="46">
        <v>39520</v>
      </c>
      <c r="F529" s="46">
        <v>6902</v>
      </c>
      <c r="G529" s="46">
        <v>91</v>
      </c>
      <c r="H529" s="46">
        <v>5743</v>
      </c>
      <c r="I529" s="46">
        <v>20660</v>
      </c>
      <c r="J529" s="46">
        <v>8683</v>
      </c>
      <c r="K529" s="46">
        <v>13223</v>
      </c>
      <c r="L529" s="46"/>
      <c r="M529" s="46">
        <v>207901</v>
      </c>
      <c r="N529" s="46">
        <v>149219</v>
      </c>
      <c r="O529" s="46">
        <v>357120</v>
      </c>
      <c r="P529" s="45"/>
    </row>
    <row r="530" spans="1:16" ht="14.45" customHeight="1" x14ac:dyDescent="0.25">
      <c r="A530" s="45" t="s">
        <v>83</v>
      </c>
      <c r="B530" s="45" t="s">
        <v>55</v>
      </c>
      <c r="C530" s="46">
        <v>438980</v>
      </c>
      <c r="D530" s="46">
        <v>136257</v>
      </c>
      <c r="E530" s="46">
        <v>41514</v>
      </c>
      <c r="F530" s="46">
        <v>6223</v>
      </c>
      <c r="G530" s="46">
        <v>62</v>
      </c>
      <c r="H530" s="46">
        <v>4810</v>
      </c>
      <c r="I530" s="46">
        <v>18239</v>
      </c>
      <c r="J530" s="46">
        <v>8990</v>
      </c>
      <c r="K530" s="46">
        <v>13358</v>
      </c>
      <c r="L530" s="46"/>
      <c r="M530" s="46">
        <v>209527</v>
      </c>
      <c r="N530" s="46">
        <v>129304</v>
      </c>
      <c r="O530" s="46">
        <v>338831</v>
      </c>
      <c r="P530" s="45"/>
    </row>
    <row r="531" spans="1:16" ht="14.45" customHeight="1" x14ac:dyDescent="0.25">
      <c r="A531" s="45" t="s">
        <v>83</v>
      </c>
      <c r="B531" s="45" t="s">
        <v>56</v>
      </c>
      <c r="C531" s="46">
        <v>438980</v>
      </c>
      <c r="D531" s="46">
        <v>136257</v>
      </c>
      <c r="E531" s="46">
        <v>43037</v>
      </c>
      <c r="F531" s="46">
        <v>5582</v>
      </c>
      <c r="G531" s="46">
        <v>53</v>
      </c>
      <c r="H531" s="46">
        <v>4258</v>
      </c>
      <c r="I531" s="46">
        <v>16437</v>
      </c>
      <c r="J531" s="46">
        <v>8703</v>
      </c>
      <c r="K531" s="46">
        <v>12597</v>
      </c>
      <c r="L531" s="46"/>
      <c r="M531" s="46">
        <v>212056</v>
      </c>
      <c r="N531" s="46">
        <v>127272</v>
      </c>
      <c r="O531" s="46">
        <v>339328</v>
      </c>
      <c r="P531" s="45"/>
    </row>
    <row r="532" spans="1:16" ht="14.45" customHeight="1" x14ac:dyDescent="0.25">
      <c r="A532" s="45" t="s">
        <v>83</v>
      </c>
      <c r="B532" s="45" t="s">
        <v>57</v>
      </c>
      <c r="C532" s="46">
        <v>438980</v>
      </c>
      <c r="D532" s="46">
        <v>136257</v>
      </c>
      <c r="E532" s="46">
        <v>43704</v>
      </c>
      <c r="F532" s="46">
        <v>3037</v>
      </c>
      <c r="G532" s="46">
        <v>72</v>
      </c>
      <c r="H532" s="46">
        <v>3660</v>
      </c>
      <c r="I532" s="46">
        <v>13602</v>
      </c>
      <c r="J532" s="46">
        <v>9326</v>
      </c>
      <c r="K532" s="46">
        <v>10986</v>
      </c>
      <c r="L532" s="46"/>
      <c r="M532" s="46">
        <v>218336</v>
      </c>
      <c r="N532" s="46">
        <v>91701</v>
      </c>
      <c r="O532" s="46">
        <v>310037</v>
      </c>
      <c r="P532" s="45"/>
    </row>
    <row r="533" spans="1:16" ht="14.45" customHeight="1" x14ac:dyDescent="0.25">
      <c r="A533" s="45" t="s">
        <v>83</v>
      </c>
      <c r="B533" s="45" t="s">
        <v>58</v>
      </c>
      <c r="C533" s="46">
        <v>438980</v>
      </c>
      <c r="D533" s="46">
        <v>136257</v>
      </c>
      <c r="E533" s="46">
        <v>43891</v>
      </c>
      <c r="F533" s="46">
        <v>3402</v>
      </c>
      <c r="G533" s="46">
        <v>1</v>
      </c>
      <c r="H533" s="46">
        <v>1794</v>
      </c>
      <c r="I533" s="46">
        <v>16622</v>
      </c>
      <c r="J533" s="46">
        <v>6570</v>
      </c>
      <c r="K533" s="46">
        <v>13267</v>
      </c>
      <c r="L533" s="46"/>
      <c r="M533" s="46">
        <v>217176</v>
      </c>
      <c r="N533" s="46">
        <v>87331</v>
      </c>
      <c r="O533" s="46">
        <v>304507</v>
      </c>
      <c r="P533" s="45"/>
    </row>
    <row r="534" spans="1:16" ht="14.45" customHeight="1" x14ac:dyDescent="0.25">
      <c r="A534" s="45" t="s">
        <v>83</v>
      </c>
      <c r="B534" s="45" t="s">
        <v>59</v>
      </c>
      <c r="C534" s="46">
        <v>438980</v>
      </c>
      <c r="D534" s="46">
        <v>136257</v>
      </c>
      <c r="E534" s="46">
        <v>52567</v>
      </c>
      <c r="F534" s="46">
        <v>3600</v>
      </c>
      <c r="G534" s="46">
        <v>1</v>
      </c>
      <c r="H534" s="46">
        <v>1686</v>
      </c>
      <c r="I534" s="46">
        <v>17698</v>
      </c>
      <c r="J534" s="46">
        <v>8587</v>
      </c>
      <c r="K534" s="46">
        <v>14415</v>
      </c>
      <c r="L534" s="46"/>
      <c r="M534" s="46">
        <v>204169</v>
      </c>
      <c r="N534" s="46">
        <v>106703</v>
      </c>
      <c r="O534" s="46">
        <v>310872</v>
      </c>
      <c r="P534" s="45"/>
    </row>
    <row r="535" spans="1:16" ht="14.45" customHeight="1" x14ac:dyDescent="0.25">
      <c r="A535" s="45" t="s">
        <v>83</v>
      </c>
      <c r="B535" s="45" t="s">
        <v>60</v>
      </c>
      <c r="C535" s="46">
        <v>438980</v>
      </c>
      <c r="D535" s="46">
        <v>136257</v>
      </c>
      <c r="E535" s="46">
        <v>52828</v>
      </c>
      <c r="F535" s="46">
        <v>3436</v>
      </c>
      <c r="G535" s="46">
        <v>2</v>
      </c>
      <c r="H535" s="46">
        <v>1578</v>
      </c>
      <c r="I535" s="46">
        <v>18170</v>
      </c>
      <c r="J535" s="46">
        <v>8817</v>
      </c>
      <c r="K535" s="46">
        <v>14744</v>
      </c>
      <c r="L535" s="46"/>
      <c r="M535" s="46">
        <v>203148</v>
      </c>
      <c r="N535" s="46">
        <v>117566</v>
      </c>
      <c r="O535" s="46">
        <v>320714</v>
      </c>
      <c r="P535" s="45"/>
    </row>
    <row r="536" spans="1:16" ht="14.45" customHeight="1" x14ac:dyDescent="0.25">
      <c r="A536" s="45" t="s">
        <v>83</v>
      </c>
      <c r="B536" s="45" t="s">
        <v>61</v>
      </c>
      <c r="C536" s="46">
        <v>438980</v>
      </c>
      <c r="D536" s="46">
        <v>136257</v>
      </c>
      <c r="E536" s="46">
        <v>53019</v>
      </c>
      <c r="F536" s="46">
        <v>3393</v>
      </c>
      <c r="G536" s="46">
        <v>8</v>
      </c>
      <c r="H536" s="46">
        <v>1451</v>
      </c>
      <c r="I536" s="46">
        <v>20123</v>
      </c>
      <c r="J536" s="46">
        <v>10110</v>
      </c>
      <c r="K536" s="46">
        <v>13280</v>
      </c>
      <c r="L536" s="46"/>
      <c r="M536" s="46">
        <v>201339</v>
      </c>
      <c r="N536" s="46">
        <v>120693</v>
      </c>
      <c r="O536" s="46">
        <v>322032</v>
      </c>
      <c r="P536" s="45"/>
    </row>
    <row r="537" spans="1:16" ht="14.45" customHeight="1" x14ac:dyDescent="0.25">
      <c r="A537" s="45" t="s">
        <v>83</v>
      </c>
      <c r="B537" s="45" t="s">
        <v>62</v>
      </c>
      <c r="C537" s="46">
        <v>438980</v>
      </c>
      <c r="D537" s="46">
        <v>136257</v>
      </c>
      <c r="E537" s="46">
        <v>53241</v>
      </c>
      <c r="F537" s="46">
        <v>3297</v>
      </c>
      <c r="G537" s="46">
        <v>10</v>
      </c>
      <c r="H537" s="46">
        <v>1446</v>
      </c>
      <c r="I537" s="46">
        <v>19114</v>
      </c>
      <c r="J537" s="46">
        <v>10002</v>
      </c>
      <c r="K537" s="46">
        <v>11321</v>
      </c>
      <c r="L537" s="46">
        <v>3</v>
      </c>
      <c r="M537" s="46">
        <v>204289</v>
      </c>
      <c r="N537" s="46">
        <v>112945</v>
      </c>
      <c r="O537" s="46">
        <v>317234</v>
      </c>
      <c r="P537" s="45"/>
    </row>
    <row r="538" spans="1:16" ht="14.45" customHeight="1" x14ac:dyDescent="0.25">
      <c r="A538" s="45" t="s">
        <v>83</v>
      </c>
      <c r="B538" s="45" t="s">
        <v>63</v>
      </c>
      <c r="C538" s="46">
        <v>438980</v>
      </c>
      <c r="D538" s="46">
        <v>136257</v>
      </c>
      <c r="E538" s="46">
        <v>53989</v>
      </c>
      <c r="F538" s="46">
        <v>3912</v>
      </c>
      <c r="G538" s="46">
        <v>11</v>
      </c>
      <c r="H538" s="46">
        <v>1360</v>
      </c>
      <c r="I538" s="46">
        <v>22488</v>
      </c>
      <c r="J538" s="46">
        <v>9872</v>
      </c>
      <c r="K538" s="46">
        <v>12617</v>
      </c>
      <c r="L538" s="46">
        <v>0</v>
      </c>
      <c r="M538" s="46">
        <v>198474</v>
      </c>
      <c r="N538" s="46">
        <v>126006</v>
      </c>
      <c r="O538" s="46">
        <v>324480</v>
      </c>
      <c r="P538" s="45"/>
    </row>
    <row r="539" spans="1:16" ht="14.45" customHeight="1" x14ac:dyDescent="0.25">
      <c r="A539" s="45" t="s">
        <v>83</v>
      </c>
      <c r="B539" s="45" t="s">
        <v>64</v>
      </c>
      <c r="C539" s="46">
        <v>447584</v>
      </c>
      <c r="D539" s="46">
        <v>136257</v>
      </c>
      <c r="E539" s="46">
        <v>38684</v>
      </c>
      <c r="F539" s="46">
        <v>3541</v>
      </c>
      <c r="G539" s="46">
        <v>10</v>
      </c>
      <c r="H539" s="46">
        <v>1247</v>
      </c>
      <c r="I539" s="46">
        <v>18842</v>
      </c>
      <c r="J539" s="46">
        <v>9565</v>
      </c>
      <c r="K539" s="46">
        <v>11351</v>
      </c>
      <c r="L539" s="46">
        <v>7344</v>
      </c>
      <c r="M539" s="46">
        <v>220743</v>
      </c>
      <c r="N539" s="46">
        <v>108815</v>
      </c>
      <c r="O539" s="46">
        <v>329558</v>
      </c>
      <c r="P539" s="45"/>
    </row>
    <row r="540" spans="1:16" ht="14.45" customHeight="1" x14ac:dyDescent="0.25">
      <c r="A540" s="45" t="s">
        <v>83</v>
      </c>
      <c r="B540" s="45" t="s">
        <v>65</v>
      </c>
      <c r="C540" s="45">
        <v>447584</v>
      </c>
      <c r="D540" s="45">
        <v>136257</v>
      </c>
      <c r="E540" s="45">
        <v>47471</v>
      </c>
      <c r="F540" s="45">
        <v>3121</v>
      </c>
      <c r="G540" s="45">
        <v>4</v>
      </c>
      <c r="H540" s="45">
        <v>3151</v>
      </c>
      <c r="I540" s="45">
        <v>23591</v>
      </c>
      <c r="J540" s="45">
        <v>9283</v>
      </c>
      <c r="K540" s="45">
        <v>12455</v>
      </c>
      <c r="L540" s="45">
        <v>7464</v>
      </c>
      <c r="M540" s="45">
        <v>204787</v>
      </c>
      <c r="N540" s="45">
        <v>132452</v>
      </c>
      <c r="O540" s="45">
        <v>337239</v>
      </c>
      <c r="P540" s="45"/>
    </row>
    <row r="541" spans="1:16" ht="14.45" customHeight="1" x14ac:dyDescent="0.25">
      <c r="A541" s="45" t="s">
        <v>83</v>
      </c>
      <c r="B541" s="45" t="s">
        <v>66</v>
      </c>
      <c r="C541" s="45">
        <v>447584</v>
      </c>
      <c r="D541" s="45">
        <v>136257</v>
      </c>
      <c r="E541" s="45">
        <v>47237</v>
      </c>
      <c r="F541" s="45">
        <v>2902</v>
      </c>
      <c r="G541" s="46"/>
      <c r="H541" s="45">
        <v>1822</v>
      </c>
      <c r="I541" s="45">
        <v>26037</v>
      </c>
      <c r="J541" s="45">
        <v>9131</v>
      </c>
      <c r="K541" s="45">
        <v>17142</v>
      </c>
      <c r="L541" s="45">
        <v>10269</v>
      </c>
      <c r="M541" s="45">
        <v>196787</v>
      </c>
      <c r="N541" s="45">
        <v>127761</v>
      </c>
      <c r="O541" s="45">
        <v>324548</v>
      </c>
      <c r="P541" s="45"/>
    </row>
    <row r="542" spans="1:16" ht="14.45" customHeight="1" x14ac:dyDescent="0.25">
      <c r="A542" s="45" t="s">
        <v>83</v>
      </c>
      <c r="B542" s="45" t="s">
        <v>68</v>
      </c>
      <c r="C542" s="45">
        <v>447584</v>
      </c>
      <c r="D542" s="45">
        <v>136257</v>
      </c>
      <c r="E542" s="45">
        <v>45223</v>
      </c>
      <c r="F542" s="45">
        <v>3213</v>
      </c>
      <c r="G542" s="46"/>
      <c r="H542" s="45">
        <v>1747</v>
      </c>
      <c r="I542" s="45">
        <v>29230</v>
      </c>
      <c r="J542" s="45">
        <v>9688</v>
      </c>
      <c r="K542" s="45">
        <v>10631</v>
      </c>
      <c r="L542" s="45">
        <v>14391</v>
      </c>
      <c r="M542" s="45">
        <v>197204</v>
      </c>
      <c r="N542" s="45">
        <v>117483</v>
      </c>
      <c r="O542" s="45">
        <v>314687</v>
      </c>
      <c r="P542" s="45"/>
    </row>
    <row r="543" spans="1:16" ht="14.45" customHeight="1" x14ac:dyDescent="0.25">
      <c r="A543" s="45" t="s">
        <v>83</v>
      </c>
      <c r="B543" s="45" t="s">
        <v>69</v>
      </c>
      <c r="C543" s="45">
        <v>447584</v>
      </c>
      <c r="D543" s="45">
        <v>136257</v>
      </c>
      <c r="E543" s="45">
        <v>43157</v>
      </c>
      <c r="F543" s="45">
        <v>3451</v>
      </c>
      <c r="G543" s="45">
        <v>0</v>
      </c>
      <c r="H543" s="45">
        <v>1546</v>
      </c>
      <c r="I543" s="45">
        <v>27720</v>
      </c>
      <c r="J543" s="45">
        <v>10064</v>
      </c>
      <c r="K543" s="45">
        <v>11050</v>
      </c>
      <c r="L543" s="45">
        <v>15343</v>
      </c>
      <c r="M543" s="45">
        <v>198996</v>
      </c>
      <c r="N543" s="45">
        <v>115375</v>
      </c>
      <c r="O543" s="45">
        <v>314371</v>
      </c>
      <c r="P543" s="45"/>
    </row>
    <row r="544" spans="1:16" ht="14.45" customHeight="1" x14ac:dyDescent="0.25">
      <c r="A544" s="45" t="s">
        <v>83</v>
      </c>
      <c r="B544" s="45" t="s">
        <v>70</v>
      </c>
      <c r="C544" s="45">
        <v>447584</v>
      </c>
      <c r="D544" s="45">
        <v>136257</v>
      </c>
      <c r="E544" s="45">
        <v>41410</v>
      </c>
      <c r="F544" s="45">
        <v>2756</v>
      </c>
      <c r="G544" s="46"/>
      <c r="H544" s="45">
        <v>1023</v>
      </c>
      <c r="I544" s="45">
        <v>24033</v>
      </c>
      <c r="J544" s="45">
        <v>12837</v>
      </c>
      <c r="K544" s="45">
        <v>17048</v>
      </c>
      <c r="L544" s="45">
        <v>15402</v>
      </c>
      <c r="M544" s="45">
        <v>196818</v>
      </c>
      <c r="N544" s="45">
        <v>106643</v>
      </c>
      <c r="O544" s="45">
        <v>303461</v>
      </c>
      <c r="P544" s="45"/>
    </row>
    <row r="545" spans="1:16" ht="14.45" customHeight="1" x14ac:dyDescent="0.25">
      <c r="A545" s="45" t="s">
        <v>83</v>
      </c>
      <c r="B545" s="45" t="s">
        <v>71</v>
      </c>
      <c r="C545" s="45">
        <v>447584</v>
      </c>
      <c r="D545" s="45">
        <v>136257</v>
      </c>
      <c r="E545" s="45">
        <v>43383</v>
      </c>
      <c r="F545" s="45">
        <v>2458</v>
      </c>
      <c r="G545" s="46"/>
      <c r="H545" s="45">
        <v>790</v>
      </c>
      <c r="I545" s="45">
        <v>22861</v>
      </c>
      <c r="J545" s="45">
        <v>14452</v>
      </c>
      <c r="K545" s="45">
        <v>13940</v>
      </c>
      <c r="L545" s="45">
        <v>15400</v>
      </c>
      <c r="M545" s="45">
        <v>198043</v>
      </c>
      <c r="N545" s="45">
        <v>104305</v>
      </c>
      <c r="O545" s="45">
        <v>302348</v>
      </c>
      <c r="P545" s="45"/>
    </row>
    <row r="546" spans="1:16" ht="14.45" customHeight="1" x14ac:dyDescent="0.25">
      <c r="A546" s="45" t="s">
        <v>83</v>
      </c>
      <c r="B546" s="45" t="s">
        <v>72</v>
      </c>
      <c r="C546" s="45">
        <v>447584</v>
      </c>
      <c r="D546" s="45">
        <v>136257</v>
      </c>
      <c r="E546" s="45">
        <v>43690</v>
      </c>
      <c r="F546" s="45">
        <v>2175</v>
      </c>
      <c r="G546" s="46"/>
      <c r="H546" s="45">
        <v>716</v>
      </c>
      <c r="I546" s="45">
        <v>25215</v>
      </c>
      <c r="J546" s="45">
        <v>14152</v>
      </c>
      <c r="K546" s="45">
        <v>15380</v>
      </c>
      <c r="L546" s="45">
        <v>15400</v>
      </c>
      <c r="M546" s="45">
        <v>194599</v>
      </c>
      <c r="N546" s="45">
        <v>96595</v>
      </c>
      <c r="O546" s="45">
        <v>291194</v>
      </c>
      <c r="P546" s="45"/>
    </row>
    <row r="547" spans="1:16" ht="14.45" customHeight="1" x14ac:dyDescent="0.25">
      <c r="A547" s="45" t="s">
        <v>83</v>
      </c>
      <c r="B547" s="45" t="s">
        <v>73</v>
      </c>
      <c r="C547" s="45">
        <v>447584</v>
      </c>
      <c r="D547" s="45">
        <v>136257</v>
      </c>
      <c r="E547" s="45">
        <v>45231</v>
      </c>
      <c r="F547" s="45">
        <v>1795</v>
      </c>
      <c r="G547" s="45">
        <v>0</v>
      </c>
      <c r="H547" s="45">
        <v>698</v>
      </c>
      <c r="I547" s="45">
        <v>23794</v>
      </c>
      <c r="J547" s="45">
        <v>14152</v>
      </c>
      <c r="K547" s="45">
        <v>12746</v>
      </c>
      <c r="L547" s="45">
        <v>15719</v>
      </c>
      <c r="M547" s="45">
        <v>197192</v>
      </c>
      <c r="N547" s="45">
        <v>104520</v>
      </c>
      <c r="O547" s="45">
        <v>301712</v>
      </c>
      <c r="P547" s="45"/>
    </row>
    <row r="548" spans="1:16" ht="14.45" customHeight="1" x14ac:dyDescent="0.25">
      <c r="A548" s="45" t="s">
        <v>83</v>
      </c>
      <c r="B548" s="45" t="s">
        <v>74</v>
      </c>
      <c r="C548" s="45">
        <v>447584</v>
      </c>
      <c r="D548" s="45">
        <v>136257</v>
      </c>
      <c r="E548" s="45">
        <v>46010</v>
      </c>
      <c r="F548" s="45">
        <v>1912</v>
      </c>
      <c r="G548" s="45">
        <v>1</v>
      </c>
      <c r="H548" s="45">
        <v>884</v>
      </c>
      <c r="I548" s="45">
        <v>23764</v>
      </c>
      <c r="J548" s="45">
        <v>15486</v>
      </c>
      <c r="K548" s="45">
        <v>10819</v>
      </c>
      <c r="L548" s="45">
        <v>15719</v>
      </c>
      <c r="M548" s="45">
        <v>196732</v>
      </c>
      <c r="N548" s="45">
        <v>103890</v>
      </c>
      <c r="O548" s="45">
        <v>300622</v>
      </c>
      <c r="P548" s="45"/>
    </row>
    <row r="549" spans="1:16" ht="14.45" customHeight="1" x14ac:dyDescent="0.25">
      <c r="A549" s="45" t="s">
        <v>83</v>
      </c>
      <c r="B549" s="45" t="s">
        <v>75</v>
      </c>
      <c r="C549" s="45">
        <v>447584</v>
      </c>
      <c r="D549" s="45">
        <v>136257</v>
      </c>
      <c r="E549" s="45">
        <v>49021</v>
      </c>
      <c r="F549" s="45">
        <v>2459</v>
      </c>
      <c r="G549" s="45">
        <v>0</v>
      </c>
      <c r="H549" s="45">
        <v>892</v>
      </c>
      <c r="I549" s="45">
        <v>23641</v>
      </c>
      <c r="J549" s="45">
        <v>16087</v>
      </c>
      <c r="K549" s="45">
        <v>12237</v>
      </c>
      <c r="L549" s="45">
        <v>15713</v>
      </c>
      <c r="M549" s="45">
        <v>191277</v>
      </c>
      <c r="N549" s="45">
        <v>102163</v>
      </c>
      <c r="O549" s="45">
        <v>293440</v>
      </c>
      <c r="P549" s="45"/>
    </row>
    <row r="550" spans="1:16" ht="14.45" customHeight="1" x14ac:dyDescent="0.25">
      <c r="A550" s="45" t="s">
        <v>83</v>
      </c>
      <c r="B550" s="45" t="s">
        <v>190</v>
      </c>
      <c r="C550" s="45">
        <v>447584</v>
      </c>
      <c r="D550" s="45">
        <v>136257</v>
      </c>
      <c r="E550" s="45">
        <v>50662</v>
      </c>
      <c r="F550" s="45">
        <v>2003</v>
      </c>
      <c r="G550" s="45">
        <v>0</v>
      </c>
      <c r="H550" s="45">
        <v>724</v>
      </c>
      <c r="I550" s="45">
        <v>23284</v>
      </c>
      <c r="J550" s="45">
        <v>16155</v>
      </c>
      <c r="K550" s="45">
        <v>13889</v>
      </c>
      <c r="L550" s="45">
        <v>15713</v>
      </c>
      <c r="M550" s="45">
        <v>188897</v>
      </c>
      <c r="N550" s="45">
        <v>89558.702000000005</v>
      </c>
      <c r="O550" s="45">
        <v>278455.70199999999</v>
      </c>
      <c r="P550" s="45"/>
    </row>
    <row r="551" spans="1:16" ht="14.45" customHeight="1" x14ac:dyDescent="0.25">
      <c r="A551" s="45" t="s">
        <v>85</v>
      </c>
      <c r="B551" s="5" t="s">
        <v>38</v>
      </c>
      <c r="C551" s="46"/>
      <c r="D551" s="46"/>
      <c r="E551" s="46"/>
      <c r="F551" s="46"/>
      <c r="G551" s="46"/>
      <c r="H551" s="46"/>
      <c r="I551" s="46"/>
      <c r="J551" s="46"/>
      <c r="K551" s="46"/>
      <c r="L551" s="61"/>
      <c r="M551" s="46"/>
      <c r="N551" s="46"/>
      <c r="O551" s="46"/>
      <c r="P551" s="45"/>
    </row>
    <row r="552" spans="1:16" ht="14.45" customHeight="1" x14ac:dyDescent="0.25">
      <c r="A552" s="45" t="s">
        <v>85</v>
      </c>
      <c r="B552" s="5" t="s">
        <v>35</v>
      </c>
      <c r="C552" s="46"/>
      <c r="D552" s="46"/>
      <c r="E552" s="46"/>
      <c r="F552" s="46"/>
      <c r="G552" s="46"/>
      <c r="H552" s="46"/>
      <c r="I552" s="46"/>
      <c r="J552" s="46"/>
      <c r="K552" s="46"/>
      <c r="L552" s="46"/>
      <c r="M552" s="46"/>
      <c r="N552" s="46"/>
      <c r="O552" s="46"/>
      <c r="P552" s="45"/>
    </row>
    <row r="553" spans="1:16" ht="14.45" customHeight="1" x14ac:dyDescent="0.25">
      <c r="A553" s="45" t="s">
        <v>85</v>
      </c>
      <c r="B553" s="5" t="s">
        <v>36</v>
      </c>
      <c r="C553" s="46"/>
      <c r="D553" s="46"/>
      <c r="E553" s="46"/>
      <c r="F553" s="46"/>
      <c r="G553" s="46"/>
      <c r="H553" s="46"/>
      <c r="I553" s="46"/>
      <c r="J553" s="46"/>
      <c r="K553" s="46"/>
      <c r="L553" s="61"/>
      <c r="M553" s="46"/>
      <c r="N553" s="46"/>
      <c r="O553" s="46"/>
      <c r="P553" s="45"/>
    </row>
    <row r="554" spans="1:16" ht="14.45" customHeight="1" x14ac:dyDescent="0.25">
      <c r="A554" s="45" t="s">
        <v>85</v>
      </c>
      <c r="B554" s="5" t="s">
        <v>37</v>
      </c>
      <c r="C554" s="46"/>
      <c r="D554" s="46"/>
      <c r="E554" s="46"/>
      <c r="F554" s="46"/>
      <c r="G554" s="46"/>
      <c r="H554" s="46"/>
      <c r="I554" s="46"/>
      <c r="J554" s="46"/>
      <c r="K554" s="46"/>
      <c r="L554" s="61"/>
      <c r="M554" s="46"/>
      <c r="N554" s="46"/>
      <c r="O554" s="46"/>
      <c r="P554" s="45"/>
    </row>
    <row r="555" spans="1:16" ht="14.45" customHeight="1" x14ac:dyDescent="0.25">
      <c r="A555" s="45" t="s">
        <v>85</v>
      </c>
      <c r="B555" s="5" t="s">
        <v>15</v>
      </c>
      <c r="C555" s="46"/>
      <c r="D555" s="46"/>
      <c r="E555" s="46"/>
      <c r="F555" s="46"/>
      <c r="G555" s="46"/>
      <c r="H555" s="46"/>
      <c r="I555" s="46"/>
      <c r="J555" s="46"/>
      <c r="K555" s="46"/>
      <c r="L555" s="46"/>
      <c r="M555" s="46"/>
      <c r="N555" s="46"/>
      <c r="O555" s="46"/>
      <c r="P555" s="45"/>
    </row>
    <row r="556" spans="1:16" ht="14.45" customHeight="1" x14ac:dyDescent="0.25">
      <c r="A556" s="45" t="s">
        <v>85</v>
      </c>
      <c r="B556" s="5" t="s">
        <v>0</v>
      </c>
      <c r="C556" s="46"/>
      <c r="D556" s="46"/>
      <c r="E556" s="46"/>
      <c r="F556" s="46"/>
      <c r="G556" s="46"/>
      <c r="H556" s="46"/>
      <c r="I556" s="46"/>
      <c r="J556" s="46"/>
      <c r="K556" s="46"/>
      <c r="L556" s="46"/>
      <c r="M556" s="46"/>
      <c r="N556" s="46"/>
      <c r="O556" s="46"/>
      <c r="P556" s="45"/>
    </row>
    <row r="557" spans="1:16" ht="14.45" customHeight="1" x14ac:dyDescent="0.25">
      <c r="A557" s="45" t="s">
        <v>85</v>
      </c>
      <c r="B557" s="5" t="s">
        <v>1</v>
      </c>
      <c r="C557" s="46"/>
      <c r="D557" s="46"/>
      <c r="E557" s="46"/>
      <c r="F557" s="46"/>
      <c r="G557" s="46"/>
      <c r="H557" s="46"/>
      <c r="I557" s="46"/>
      <c r="J557" s="46"/>
      <c r="K557" s="46"/>
      <c r="L557" s="46"/>
      <c r="M557" s="46"/>
      <c r="N557" s="46"/>
      <c r="O557" s="46"/>
      <c r="P557" s="45"/>
    </row>
    <row r="558" spans="1:16" ht="14.45" customHeight="1" x14ac:dyDescent="0.25">
      <c r="A558" s="45" t="s">
        <v>85</v>
      </c>
      <c r="B558" s="5" t="s">
        <v>2</v>
      </c>
      <c r="C558" s="46"/>
      <c r="D558" s="46"/>
      <c r="E558" s="46"/>
      <c r="F558" s="46"/>
      <c r="G558" s="46"/>
      <c r="H558" s="46"/>
      <c r="I558" s="46"/>
      <c r="J558" s="46"/>
      <c r="K558" s="46"/>
      <c r="L558" s="46"/>
      <c r="M558" s="46"/>
      <c r="N558" s="46"/>
      <c r="O558" s="46"/>
      <c r="P558" s="45"/>
    </row>
    <row r="559" spans="1:16" ht="14.45" customHeight="1" x14ac:dyDescent="0.25">
      <c r="A559" s="45" t="s">
        <v>85</v>
      </c>
      <c r="B559" s="5" t="s">
        <v>3</v>
      </c>
      <c r="C559" s="46"/>
      <c r="D559" s="46"/>
      <c r="E559" s="46"/>
      <c r="F559" s="46"/>
      <c r="G559" s="46"/>
      <c r="H559" s="46"/>
      <c r="I559" s="46"/>
      <c r="J559" s="46"/>
      <c r="K559" s="46"/>
      <c r="L559" s="46"/>
      <c r="M559" s="46"/>
      <c r="N559" s="46"/>
      <c r="O559" s="46"/>
      <c r="P559" s="45"/>
    </row>
    <row r="560" spans="1:16" ht="14.45" customHeight="1" x14ac:dyDescent="0.25">
      <c r="A560" s="45" t="s">
        <v>85</v>
      </c>
      <c r="B560" s="5" t="s">
        <v>4</v>
      </c>
      <c r="C560" s="46"/>
      <c r="D560" s="46"/>
      <c r="E560" s="46"/>
      <c r="F560" s="46"/>
      <c r="G560" s="46"/>
      <c r="H560" s="46"/>
      <c r="I560" s="46"/>
      <c r="J560" s="46"/>
      <c r="K560" s="46"/>
      <c r="L560" s="46"/>
      <c r="M560" s="46"/>
      <c r="N560" s="46"/>
      <c r="O560" s="46"/>
      <c r="P560" s="45"/>
    </row>
    <row r="561" spans="1:16" ht="14.45" customHeight="1" x14ac:dyDescent="0.25">
      <c r="A561" s="45" t="s">
        <v>85</v>
      </c>
      <c r="B561" s="5" t="s">
        <v>5</v>
      </c>
      <c r="C561" s="46"/>
      <c r="D561" s="46"/>
      <c r="E561" s="46"/>
      <c r="F561" s="46"/>
      <c r="G561" s="46"/>
      <c r="H561" s="46"/>
      <c r="I561" s="46"/>
      <c r="J561" s="46"/>
      <c r="K561" s="46"/>
      <c r="L561" s="46"/>
      <c r="M561" s="46"/>
      <c r="N561" s="46"/>
      <c r="O561" s="46"/>
      <c r="P561" s="45"/>
    </row>
    <row r="562" spans="1:16" ht="14.45" customHeight="1" x14ac:dyDescent="0.25">
      <c r="A562" s="45" t="s">
        <v>85</v>
      </c>
      <c r="B562" s="5" t="s">
        <v>6</v>
      </c>
      <c r="C562" s="46"/>
      <c r="D562" s="46"/>
      <c r="E562" s="46"/>
      <c r="F562" s="46"/>
      <c r="G562" s="46"/>
      <c r="H562" s="46"/>
      <c r="I562" s="46"/>
      <c r="J562" s="46"/>
      <c r="K562" s="46"/>
      <c r="L562" s="46"/>
      <c r="M562" s="46"/>
      <c r="N562" s="46"/>
      <c r="O562" s="46"/>
      <c r="P562" s="45"/>
    </row>
    <row r="563" spans="1:16" ht="14.45" customHeight="1" x14ac:dyDescent="0.25">
      <c r="A563" s="45" t="s">
        <v>85</v>
      </c>
      <c r="B563" s="6" t="s">
        <v>7</v>
      </c>
      <c r="C563" s="46"/>
      <c r="D563" s="46"/>
      <c r="E563" s="46"/>
      <c r="F563" s="46"/>
      <c r="G563" s="46"/>
      <c r="H563" s="46"/>
      <c r="I563" s="46"/>
      <c r="J563" s="46"/>
      <c r="K563" s="46"/>
      <c r="L563" s="46"/>
      <c r="M563" s="46"/>
      <c r="N563" s="46"/>
      <c r="O563" s="46"/>
      <c r="P563" s="45"/>
    </row>
    <row r="564" spans="1:16" ht="14.45" customHeight="1" x14ac:dyDescent="0.25">
      <c r="A564" s="45" t="s">
        <v>85</v>
      </c>
      <c r="B564" s="6" t="s">
        <v>8</v>
      </c>
      <c r="C564" s="46"/>
      <c r="D564" s="46"/>
      <c r="E564" s="46"/>
      <c r="F564" s="46"/>
      <c r="G564" s="46"/>
      <c r="H564" s="46"/>
      <c r="I564" s="46"/>
      <c r="J564" s="46"/>
      <c r="K564" s="46"/>
      <c r="L564" s="46"/>
      <c r="M564" s="46"/>
      <c r="N564" s="46"/>
      <c r="O564" s="46"/>
      <c r="P564" s="45"/>
    </row>
    <row r="565" spans="1:16" ht="14.45" customHeight="1" x14ac:dyDescent="0.25">
      <c r="A565" s="45" t="s">
        <v>85</v>
      </c>
      <c r="B565" s="6" t="s">
        <v>16</v>
      </c>
      <c r="C565" s="46"/>
      <c r="D565" s="46"/>
      <c r="E565" s="46"/>
      <c r="F565" s="46"/>
      <c r="G565" s="46"/>
      <c r="H565" s="46"/>
      <c r="I565" s="46"/>
      <c r="J565" s="46"/>
      <c r="K565" s="46"/>
      <c r="L565" s="46"/>
      <c r="M565" s="46"/>
      <c r="N565" s="46"/>
      <c r="O565" s="46"/>
      <c r="P565" s="45"/>
    </row>
    <row r="566" spans="1:16" ht="14.45" customHeight="1" x14ac:dyDescent="0.25">
      <c r="A566" s="45" t="s">
        <v>85</v>
      </c>
      <c r="B566" s="6" t="s">
        <v>17</v>
      </c>
      <c r="C566" s="46"/>
      <c r="D566" s="46"/>
      <c r="E566" s="46"/>
      <c r="F566" s="46"/>
      <c r="G566" s="46"/>
      <c r="H566" s="46"/>
      <c r="I566" s="46"/>
      <c r="J566" s="46"/>
      <c r="K566" s="46"/>
      <c r="L566" s="46"/>
      <c r="M566" s="46"/>
      <c r="N566" s="46"/>
      <c r="O566" s="46"/>
      <c r="P566" s="45"/>
    </row>
    <row r="567" spans="1:16" ht="14.45" customHeight="1" x14ac:dyDescent="0.25">
      <c r="A567" s="45" t="s">
        <v>85</v>
      </c>
      <c r="B567" s="6" t="s">
        <v>9</v>
      </c>
      <c r="C567" s="46"/>
      <c r="D567" s="46"/>
      <c r="E567" s="46"/>
      <c r="F567" s="46"/>
      <c r="G567" s="46"/>
      <c r="H567" s="46"/>
      <c r="I567" s="46"/>
      <c r="J567" s="46"/>
      <c r="K567" s="46"/>
      <c r="L567" s="46"/>
      <c r="M567" s="46"/>
      <c r="N567" s="46"/>
      <c r="O567" s="46"/>
      <c r="P567" s="45"/>
    </row>
    <row r="568" spans="1:16" ht="14.45" customHeight="1" x14ac:dyDescent="0.25">
      <c r="A568" s="45" t="s">
        <v>85</v>
      </c>
      <c r="B568" s="6" t="s">
        <v>10</v>
      </c>
      <c r="C568" s="46">
        <v>363045</v>
      </c>
      <c r="D568" s="46">
        <v>97627</v>
      </c>
      <c r="E568" s="46">
        <v>13687</v>
      </c>
      <c r="F568" s="46">
        <v>4709</v>
      </c>
      <c r="G568" s="46">
        <v>2369</v>
      </c>
      <c r="H568" s="46">
        <v>5034</v>
      </c>
      <c r="I568" s="46">
        <v>23337</v>
      </c>
      <c r="J568" s="46">
        <v>545</v>
      </c>
      <c r="K568" s="46">
        <v>4813</v>
      </c>
      <c r="L568" s="46"/>
      <c r="M568" s="46">
        <v>210924</v>
      </c>
      <c r="N568" s="46">
        <v>48944</v>
      </c>
      <c r="O568" s="46">
        <v>259868</v>
      </c>
      <c r="P568" s="45"/>
    </row>
    <row r="569" spans="1:16" ht="14.45" customHeight="1" x14ac:dyDescent="0.25">
      <c r="A569" s="45" t="s">
        <v>85</v>
      </c>
      <c r="B569" s="6" t="s">
        <v>11</v>
      </c>
      <c r="C569" s="46">
        <v>363045</v>
      </c>
      <c r="D569" s="46">
        <v>97627</v>
      </c>
      <c r="E569" s="46">
        <v>14389</v>
      </c>
      <c r="F569" s="46">
        <v>4602</v>
      </c>
      <c r="G569" s="46">
        <v>2369</v>
      </c>
      <c r="H569" s="46">
        <v>5082</v>
      </c>
      <c r="I569" s="46">
        <v>23323</v>
      </c>
      <c r="J569" s="46">
        <v>523</v>
      </c>
      <c r="K569" s="46">
        <v>4677</v>
      </c>
      <c r="L569" s="46"/>
      <c r="M569" s="46">
        <v>210453</v>
      </c>
      <c r="N569" s="46">
        <v>52025</v>
      </c>
      <c r="O569" s="46">
        <v>262478</v>
      </c>
      <c r="P569" s="45"/>
    </row>
    <row r="570" spans="1:16" ht="14.45" customHeight="1" x14ac:dyDescent="0.25">
      <c r="A570" s="45" t="s">
        <v>85</v>
      </c>
      <c r="B570" s="6" t="s">
        <v>12</v>
      </c>
      <c r="C570" s="46">
        <v>363230</v>
      </c>
      <c r="D570" s="46">
        <v>103417</v>
      </c>
      <c r="E570" s="46">
        <v>13925</v>
      </c>
      <c r="F570" s="46">
        <v>6756</v>
      </c>
      <c r="G570" s="46">
        <v>1182</v>
      </c>
      <c r="H570" s="46">
        <v>3788</v>
      </c>
      <c r="I570" s="46">
        <v>12943</v>
      </c>
      <c r="J570" s="46">
        <v>2317</v>
      </c>
      <c r="K570" s="46">
        <v>5445</v>
      </c>
      <c r="L570" s="46"/>
      <c r="M570" s="46">
        <v>213457</v>
      </c>
      <c r="N570" s="46">
        <v>63295</v>
      </c>
      <c r="O570" s="46">
        <v>276752</v>
      </c>
      <c r="P570" s="45"/>
    </row>
    <row r="571" spans="1:16" ht="14.45" customHeight="1" x14ac:dyDescent="0.25">
      <c r="A571" s="45" t="s">
        <v>85</v>
      </c>
      <c r="B571" s="6" t="s">
        <v>13</v>
      </c>
      <c r="C571" s="46">
        <v>363230</v>
      </c>
      <c r="D571" s="46">
        <v>103417</v>
      </c>
      <c r="E571" s="46">
        <v>14157</v>
      </c>
      <c r="F571" s="46">
        <v>6930</v>
      </c>
      <c r="G571" s="46">
        <v>720</v>
      </c>
      <c r="H571" s="46">
        <v>2970</v>
      </c>
      <c r="I571" s="46">
        <v>13157</v>
      </c>
      <c r="J571" s="46">
        <v>2833</v>
      </c>
      <c r="K571" s="46">
        <v>5621</v>
      </c>
      <c r="L571" s="46"/>
      <c r="M571" s="46">
        <v>213425</v>
      </c>
      <c r="N571" s="46">
        <v>69812</v>
      </c>
      <c r="O571" s="46">
        <v>283237</v>
      </c>
      <c r="P571" s="45"/>
    </row>
    <row r="572" spans="1:16" ht="14.45" customHeight="1" x14ac:dyDescent="0.25">
      <c r="A572" s="45" t="s">
        <v>85</v>
      </c>
      <c r="B572" s="6" t="s">
        <v>18</v>
      </c>
      <c r="C572" s="46">
        <v>363230</v>
      </c>
      <c r="D572" s="46">
        <v>103417</v>
      </c>
      <c r="E572" s="46">
        <v>16667</v>
      </c>
      <c r="F572" s="46">
        <v>6930</v>
      </c>
      <c r="G572" s="46">
        <v>690</v>
      </c>
      <c r="H572" s="46">
        <v>2970</v>
      </c>
      <c r="I572" s="46">
        <v>13172</v>
      </c>
      <c r="J572" s="46">
        <v>4449</v>
      </c>
      <c r="K572" s="46">
        <v>7825</v>
      </c>
      <c r="L572" s="46"/>
      <c r="M572" s="46">
        <v>207110</v>
      </c>
      <c r="N572" s="46">
        <v>70384</v>
      </c>
      <c r="O572" s="46">
        <v>277494</v>
      </c>
      <c r="P572" s="45"/>
    </row>
    <row r="573" spans="1:16" ht="14.45" customHeight="1" x14ac:dyDescent="0.25">
      <c r="A573" s="45" t="s">
        <v>85</v>
      </c>
      <c r="B573" s="7" t="s">
        <v>19</v>
      </c>
      <c r="C573" s="46">
        <v>363230</v>
      </c>
      <c r="D573" s="46">
        <v>103417</v>
      </c>
      <c r="E573" s="46">
        <v>16867</v>
      </c>
      <c r="F573" s="46">
        <v>7507</v>
      </c>
      <c r="G573" s="46">
        <v>450</v>
      </c>
      <c r="H573" s="46">
        <v>2508</v>
      </c>
      <c r="I573" s="46">
        <v>12976</v>
      </c>
      <c r="J573" s="46">
        <v>3987</v>
      </c>
      <c r="K573" s="46">
        <v>7883</v>
      </c>
      <c r="L573" s="46"/>
      <c r="M573" s="46">
        <v>207635</v>
      </c>
      <c r="N573" s="46">
        <v>48761</v>
      </c>
      <c r="O573" s="46">
        <v>256396</v>
      </c>
      <c r="P573" s="45"/>
    </row>
    <row r="574" spans="1:16" ht="14.45" customHeight="1" x14ac:dyDescent="0.25">
      <c r="A574" s="45" t="s">
        <v>85</v>
      </c>
      <c r="B574" s="45" t="s">
        <v>40</v>
      </c>
      <c r="C574" s="46">
        <v>363230</v>
      </c>
      <c r="D574" s="46">
        <v>103417</v>
      </c>
      <c r="E574" s="46">
        <v>17940</v>
      </c>
      <c r="F574" s="46">
        <v>7748</v>
      </c>
      <c r="G574" s="46">
        <v>421</v>
      </c>
      <c r="H574" s="46">
        <v>2607</v>
      </c>
      <c r="I574" s="46">
        <v>13601</v>
      </c>
      <c r="J574" s="46">
        <v>4218</v>
      </c>
      <c r="K574" s="46">
        <v>7118</v>
      </c>
      <c r="L574" s="46"/>
      <c r="M574" s="46">
        <v>206160</v>
      </c>
      <c r="N574" s="46">
        <v>41759</v>
      </c>
      <c r="O574" s="46">
        <v>247919</v>
      </c>
      <c r="P574" s="45"/>
    </row>
    <row r="575" spans="1:16" ht="14.45" customHeight="1" x14ac:dyDescent="0.25">
      <c r="A575" s="45" t="s">
        <v>85</v>
      </c>
      <c r="B575" s="45" t="s">
        <v>42</v>
      </c>
      <c r="C575" s="46">
        <v>363230</v>
      </c>
      <c r="D575" s="46">
        <v>103417</v>
      </c>
      <c r="E575" s="46">
        <v>18603</v>
      </c>
      <c r="F575" s="46">
        <v>7770</v>
      </c>
      <c r="G575" s="46">
        <v>439</v>
      </c>
      <c r="H575" s="46">
        <v>3664</v>
      </c>
      <c r="I575" s="46">
        <v>14337</v>
      </c>
      <c r="J575" s="46">
        <v>4039</v>
      </c>
      <c r="K575" s="46">
        <v>9787</v>
      </c>
      <c r="L575" s="46"/>
      <c r="M575" s="46">
        <v>201174</v>
      </c>
      <c r="N575" s="46">
        <v>51398</v>
      </c>
      <c r="O575" s="46">
        <v>252572</v>
      </c>
      <c r="P575" s="45"/>
    </row>
    <row r="576" spans="1:16" ht="14.45" customHeight="1" x14ac:dyDescent="0.25">
      <c r="A576" s="45" t="s">
        <v>85</v>
      </c>
      <c r="B576" s="45" t="s">
        <v>43</v>
      </c>
      <c r="C576" s="46">
        <v>363230</v>
      </c>
      <c r="D576" s="46">
        <v>103417</v>
      </c>
      <c r="E576" s="46">
        <v>18943</v>
      </c>
      <c r="F576" s="46">
        <v>7706</v>
      </c>
      <c r="G576" s="46">
        <v>439</v>
      </c>
      <c r="H576" s="46">
        <v>3786</v>
      </c>
      <c r="I576" s="46">
        <v>13965</v>
      </c>
      <c r="J576" s="46">
        <v>4119</v>
      </c>
      <c r="K576" s="46">
        <v>9166</v>
      </c>
      <c r="L576" s="46"/>
      <c r="M576" s="46">
        <v>201689</v>
      </c>
      <c r="N576" s="46">
        <v>47701</v>
      </c>
      <c r="O576" s="46">
        <v>249390</v>
      </c>
      <c r="P576" s="45"/>
    </row>
    <row r="577" spans="1:16" ht="14.45" customHeight="1" x14ac:dyDescent="0.25">
      <c r="A577" s="45" t="s">
        <v>85</v>
      </c>
      <c r="B577" s="45" t="s">
        <v>44</v>
      </c>
      <c r="C577" s="46">
        <v>363230</v>
      </c>
      <c r="D577" s="46">
        <v>103417</v>
      </c>
      <c r="E577" s="46">
        <v>18773</v>
      </c>
      <c r="F577" s="46">
        <v>7738</v>
      </c>
      <c r="G577" s="46">
        <v>439</v>
      </c>
      <c r="H577" s="46">
        <v>3725</v>
      </c>
      <c r="I577" s="46">
        <v>14101</v>
      </c>
      <c r="J577" s="46">
        <v>4029</v>
      </c>
      <c r="K577" s="46">
        <v>9478</v>
      </c>
      <c r="L577" s="46"/>
      <c r="M577" s="46">
        <v>201530</v>
      </c>
      <c r="N577" s="46">
        <v>48194</v>
      </c>
      <c r="O577" s="46">
        <v>249724</v>
      </c>
      <c r="P577" s="45"/>
    </row>
    <row r="578" spans="1:16" ht="14.45" customHeight="1" x14ac:dyDescent="0.25">
      <c r="A578" s="45" t="s">
        <v>85</v>
      </c>
      <c r="B578" s="45" t="s">
        <v>45</v>
      </c>
      <c r="C578" s="46">
        <v>363230</v>
      </c>
      <c r="D578" s="46">
        <v>103417</v>
      </c>
      <c r="E578" s="46">
        <v>18974</v>
      </c>
      <c r="F578" s="46">
        <v>7706</v>
      </c>
      <c r="G578" s="46">
        <v>400</v>
      </c>
      <c r="H578" s="46">
        <v>3664</v>
      </c>
      <c r="I578" s="46">
        <v>14134</v>
      </c>
      <c r="J578" s="46">
        <v>4062</v>
      </c>
      <c r="K578" s="46">
        <v>9066</v>
      </c>
      <c r="L578" s="46"/>
      <c r="M578" s="46">
        <v>201807</v>
      </c>
      <c r="N578" s="46">
        <v>46120</v>
      </c>
      <c r="O578" s="46">
        <v>247927</v>
      </c>
      <c r="P578" s="45"/>
    </row>
    <row r="579" spans="1:16" ht="14.45" customHeight="1" x14ac:dyDescent="0.25">
      <c r="A579" s="45" t="s">
        <v>85</v>
      </c>
      <c r="B579" s="45" t="s">
        <v>39</v>
      </c>
      <c r="C579" s="46">
        <v>363230</v>
      </c>
      <c r="D579" s="46">
        <v>103417</v>
      </c>
      <c r="E579" s="46">
        <v>19414</v>
      </c>
      <c r="F579" s="46">
        <v>7419</v>
      </c>
      <c r="G579" s="46">
        <v>323</v>
      </c>
      <c r="H579" s="46">
        <v>3042</v>
      </c>
      <c r="I579" s="46">
        <v>14343</v>
      </c>
      <c r="J579" s="46">
        <v>4298</v>
      </c>
      <c r="K579" s="46">
        <v>8812</v>
      </c>
      <c r="L579" s="46"/>
      <c r="M579" s="46">
        <v>202162</v>
      </c>
      <c r="N579" s="46">
        <v>39680</v>
      </c>
      <c r="O579" s="46">
        <v>241842</v>
      </c>
      <c r="P579" s="45"/>
    </row>
    <row r="580" spans="1:16" ht="14.45" customHeight="1" x14ac:dyDescent="0.25">
      <c r="A580" s="45" t="s">
        <v>85</v>
      </c>
      <c r="B580" s="45" t="s">
        <v>84</v>
      </c>
      <c r="C580" s="46">
        <v>363230</v>
      </c>
      <c r="D580" s="46">
        <v>103417</v>
      </c>
      <c r="E580" s="46">
        <v>19638</v>
      </c>
      <c r="F580" s="46">
        <v>7845</v>
      </c>
      <c r="G580" s="46">
        <v>320</v>
      </c>
      <c r="H580" s="46">
        <v>3054</v>
      </c>
      <c r="I580" s="46">
        <v>14463</v>
      </c>
      <c r="J580" s="46">
        <v>4343</v>
      </c>
      <c r="K580" s="46">
        <v>8876</v>
      </c>
      <c r="L580" s="46"/>
      <c r="M580" s="46">
        <v>201274</v>
      </c>
      <c r="N580" s="46">
        <v>33921</v>
      </c>
      <c r="O580" s="46">
        <v>235195</v>
      </c>
      <c r="P580" s="45"/>
    </row>
    <row r="581" spans="1:16" ht="14.45" customHeight="1" x14ac:dyDescent="0.25">
      <c r="A581" s="45" t="s">
        <v>85</v>
      </c>
      <c r="B581" s="45" t="s">
        <v>46</v>
      </c>
      <c r="C581" s="46">
        <v>363230</v>
      </c>
      <c r="D581" s="46">
        <v>103417</v>
      </c>
      <c r="E581" s="46">
        <v>18458</v>
      </c>
      <c r="F581" s="46">
        <v>7375</v>
      </c>
      <c r="G581" s="46">
        <v>300</v>
      </c>
      <c r="H581" s="46">
        <v>2885</v>
      </c>
      <c r="I581" s="46">
        <v>14285</v>
      </c>
      <c r="J581" s="46">
        <v>4497</v>
      </c>
      <c r="K581" s="46">
        <v>8522</v>
      </c>
      <c r="L581" s="46"/>
      <c r="M581" s="46">
        <v>203491</v>
      </c>
      <c r="N581" s="46">
        <v>33674</v>
      </c>
      <c r="O581" s="46">
        <v>237165</v>
      </c>
      <c r="P581" s="45"/>
    </row>
    <row r="582" spans="1:16" ht="14.45" customHeight="1" x14ac:dyDescent="0.25">
      <c r="A582" s="45" t="s">
        <v>85</v>
      </c>
      <c r="B582" s="45" t="s">
        <v>47</v>
      </c>
      <c r="C582" s="46">
        <v>363230</v>
      </c>
      <c r="D582" s="46">
        <v>103417</v>
      </c>
      <c r="E582" s="46">
        <v>20941</v>
      </c>
      <c r="F582" s="46">
        <v>6340</v>
      </c>
      <c r="G582" s="46">
        <v>212</v>
      </c>
      <c r="H582" s="46">
        <v>2365</v>
      </c>
      <c r="I582" s="46">
        <v>13444</v>
      </c>
      <c r="J582" s="46">
        <v>4526</v>
      </c>
      <c r="K582" s="46">
        <v>9374</v>
      </c>
      <c r="L582" s="46"/>
      <c r="M582" s="46">
        <v>202611</v>
      </c>
      <c r="N582" s="46">
        <v>34966</v>
      </c>
      <c r="O582" s="46">
        <v>237577</v>
      </c>
      <c r="P582" s="45"/>
    </row>
    <row r="583" spans="1:16" ht="14.45" customHeight="1" x14ac:dyDescent="0.25">
      <c r="A583" s="45" t="s">
        <v>85</v>
      </c>
      <c r="B583" s="45" t="s">
        <v>48</v>
      </c>
      <c r="C583" s="46">
        <v>363230</v>
      </c>
      <c r="D583" s="46">
        <v>103417</v>
      </c>
      <c r="E583" s="46">
        <v>20302</v>
      </c>
      <c r="F583" s="46">
        <v>6573</v>
      </c>
      <c r="G583" s="46">
        <v>243</v>
      </c>
      <c r="H583" s="46">
        <v>2395</v>
      </c>
      <c r="I583" s="46">
        <v>13640</v>
      </c>
      <c r="J583" s="46">
        <v>4551</v>
      </c>
      <c r="K583" s="46">
        <v>9524</v>
      </c>
      <c r="L583" s="46"/>
      <c r="M583" s="46">
        <v>202585</v>
      </c>
      <c r="N583" s="46">
        <v>40237</v>
      </c>
      <c r="O583" s="46">
        <v>242822</v>
      </c>
      <c r="P583" s="45"/>
    </row>
    <row r="584" spans="1:16" ht="14.45" customHeight="1" x14ac:dyDescent="0.25">
      <c r="A584" s="45" t="s">
        <v>85</v>
      </c>
      <c r="B584" s="45" t="s">
        <v>49</v>
      </c>
      <c r="C584" s="46">
        <v>363230</v>
      </c>
      <c r="D584" s="46">
        <v>103417</v>
      </c>
      <c r="E584" s="46">
        <v>20097</v>
      </c>
      <c r="F584" s="46">
        <v>6183</v>
      </c>
      <c r="G584" s="46">
        <v>205</v>
      </c>
      <c r="H584" s="46">
        <v>2173</v>
      </c>
      <c r="I584" s="46">
        <v>12854</v>
      </c>
      <c r="J584" s="46">
        <v>4233</v>
      </c>
      <c r="K584" s="46">
        <v>9061</v>
      </c>
      <c r="L584" s="46"/>
      <c r="M584" s="46">
        <v>205007</v>
      </c>
      <c r="N584" s="46">
        <v>51505</v>
      </c>
      <c r="O584" s="46">
        <v>256512</v>
      </c>
      <c r="P584" s="45"/>
    </row>
    <row r="585" spans="1:16" ht="14.45" customHeight="1" x14ac:dyDescent="0.25">
      <c r="A585" s="45" t="s">
        <v>85</v>
      </c>
      <c r="B585" s="45" t="s">
        <v>67</v>
      </c>
      <c r="C585" s="46">
        <v>363230</v>
      </c>
      <c r="D585" s="46">
        <v>103417</v>
      </c>
      <c r="E585" s="46">
        <v>20983</v>
      </c>
      <c r="F585" s="46">
        <v>5048</v>
      </c>
      <c r="G585" s="46">
        <v>178</v>
      </c>
      <c r="H585" s="46">
        <v>2043</v>
      </c>
      <c r="I585" s="46">
        <v>10470</v>
      </c>
      <c r="J585" s="46">
        <v>3951</v>
      </c>
      <c r="K585" s="46">
        <v>7099</v>
      </c>
      <c r="L585" s="46"/>
      <c r="M585" s="46">
        <v>210041</v>
      </c>
      <c r="N585" s="46">
        <v>64724</v>
      </c>
      <c r="O585" s="46">
        <v>274765</v>
      </c>
      <c r="P585" s="45"/>
    </row>
    <row r="586" spans="1:16" ht="14.45" customHeight="1" x14ac:dyDescent="0.25">
      <c r="A586" s="45" t="s">
        <v>85</v>
      </c>
      <c r="B586" s="45" t="s">
        <v>50</v>
      </c>
      <c r="C586" s="46">
        <v>363230</v>
      </c>
      <c r="D586" s="46">
        <v>103417</v>
      </c>
      <c r="E586" s="46">
        <v>21890</v>
      </c>
      <c r="F586" s="46">
        <v>4964</v>
      </c>
      <c r="G586" s="46">
        <v>135</v>
      </c>
      <c r="H586" s="46">
        <v>2007</v>
      </c>
      <c r="I586" s="46">
        <v>10162</v>
      </c>
      <c r="J586" s="46">
        <v>4346</v>
      </c>
      <c r="K586" s="46">
        <v>7458</v>
      </c>
      <c r="L586" s="46"/>
      <c r="M586" s="46">
        <v>208851</v>
      </c>
      <c r="N586" s="46">
        <v>60120</v>
      </c>
      <c r="O586" s="46">
        <v>268971</v>
      </c>
      <c r="P586" s="45"/>
    </row>
    <row r="587" spans="1:16" ht="14.45" customHeight="1" x14ac:dyDescent="0.25">
      <c r="A587" s="45" t="s">
        <v>85</v>
      </c>
      <c r="B587" s="45" t="s">
        <v>51</v>
      </c>
      <c r="C587" s="46">
        <v>363230</v>
      </c>
      <c r="D587" s="46">
        <v>103417</v>
      </c>
      <c r="E587" s="46">
        <v>21975</v>
      </c>
      <c r="F587" s="46">
        <v>5145</v>
      </c>
      <c r="G587" s="46">
        <v>124</v>
      </c>
      <c r="H587" s="46">
        <v>2118</v>
      </c>
      <c r="I587" s="46">
        <v>10205</v>
      </c>
      <c r="J587" s="46">
        <v>4437</v>
      </c>
      <c r="K587" s="46">
        <v>7370</v>
      </c>
      <c r="L587" s="46"/>
      <c r="M587" s="46">
        <v>208439</v>
      </c>
      <c r="N587" s="46">
        <v>59166</v>
      </c>
      <c r="O587" s="46">
        <v>267605</v>
      </c>
      <c r="P587" s="45"/>
    </row>
    <row r="588" spans="1:16" ht="14.45" customHeight="1" x14ac:dyDescent="0.25">
      <c r="A588" s="45" t="s">
        <v>85</v>
      </c>
      <c r="B588" s="45" t="s">
        <v>52</v>
      </c>
      <c r="C588" s="46">
        <v>363230</v>
      </c>
      <c r="D588" s="46">
        <v>103417</v>
      </c>
      <c r="E588" s="46">
        <v>22060</v>
      </c>
      <c r="F588" s="46">
        <v>5132</v>
      </c>
      <c r="G588" s="46">
        <v>108</v>
      </c>
      <c r="H588" s="46">
        <v>2214</v>
      </c>
      <c r="I588" s="46">
        <v>9677</v>
      </c>
      <c r="J588" s="46">
        <v>3861</v>
      </c>
      <c r="K588" s="46">
        <v>6240</v>
      </c>
      <c r="L588" s="46"/>
      <c r="M588" s="46">
        <v>210521</v>
      </c>
      <c r="N588" s="46">
        <v>65204</v>
      </c>
      <c r="O588" s="46">
        <v>275725</v>
      </c>
      <c r="P588" s="45"/>
    </row>
    <row r="589" spans="1:16" ht="14.45" customHeight="1" x14ac:dyDescent="0.25">
      <c r="A589" s="45" t="s">
        <v>85</v>
      </c>
      <c r="B589" s="45" t="s">
        <v>53</v>
      </c>
      <c r="C589" s="46">
        <v>363230</v>
      </c>
      <c r="D589" s="46">
        <v>103417</v>
      </c>
      <c r="E589" s="46">
        <v>24340</v>
      </c>
      <c r="F589" s="46">
        <v>4707</v>
      </c>
      <c r="G589" s="46">
        <v>81</v>
      </c>
      <c r="H589" s="46">
        <v>1768</v>
      </c>
      <c r="I589" s="46">
        <v>8483</v>
      </c>
      <c r="J589" s="46">
        <v>3800</v>
      </c>
      <c r="K589" s="46">
        <v>7877</v>
      </c>
      <c r="L589" s="46"/>
      <c r="M589" s="46">
        <v>208757</v>
      </c>
      <c r="N589" s="46">
        <v>62254</v>
      </c>
      <c r="O589" s="46">
        <v>271011</v>
      </c>
      <c r="P589" s="45"/>
    </row>
    <row r="590" spans="1:16" ht="14.45" customHeight="1" x14ac:dyDescent="0.25">
      <c r="A590" s="45" t="s">
        <v>85</v>
      </c>
      <c r="B590" s="45" t="s">
        <v>54</v>
      </c>
      <c r="C590" s="46">
        <v>363230</v>
      </c>
      <c r="D590" s="46">
        <v>103417</v>
      </c>
      <c r="E590" s="46">
        <v>25314</v>
      </c>
      <c r="F590" s="46">
        <v>4218</v>
      </c>
      <c r="G590" s="46">
        <v>89</v>
      </c>
      <c r="H590" s="46">
        <v>1657</v>
      </c>
      <c r="I590" s="46">
        <v>9462</v>
      </c>
      <c r="J590" s="46">
        <v>3717</v>
      </c>
      <c r="K590" s="46">
        <v>8153</v>
      </c>
      <c r="L590" s="46"/>
      <c r="M590" s="46">
        <v>207203</v>
      </c>
      <c r="N590" s="46">
        <v>59947</v>
      </c>
      <c r="O590" s="46">
        <v>267150</v>
      </c>
      <c r="P590" s="45"/>
    </row>
    <row r="591" spans="1:16" ht="14.45" customHeight="1" x14ac:dyDescent="0.25">
      <c r="A591" s="45" t="s">
        <v>85</v>
      </c>
      <c r="B591" s="45" t="s">
        <v>55</v>
      </c>
      <c r="C591" s="46">
        <v>363230</v>
      </c>
      <c r="D591" s="46">
        <v>103417</v>
      </c>
      <c r="E591" s="46">
        <v>27427</v>
      </c>
      <c r="F591" s="46">
        <v>3927</v>
      </c>
      <c r="G591" s="46">
        <v>59</v>
      </c>
      <c r="H591" s="46">
        <v>1496</v>
      </c>
      <c r="I591" s="46">
        <v>8538</v>
      </c>
      <c r="J591" s="46">
        <v>3296</v>
      </c>
      <c r="K591" s="46">
        <v>8927</v>
      </c>
      <c r="L591" s="46"/>
      <c r="M591" s="46">
        <v>206143</v>
      </c>
      <c r="N591" s="46">
        <v>56188</v>
      </c>
      <c r="O591" s="46">
        <v>262331</v>
      </c>
      <c r="P591" s="45"/>
    </row>
    <row r="592" spans="1:16" ht="14.45" customHeight="1" x14ac:dyDescent="0.25">
      <c r="A592" s="45" t="s">
        <v>85</v>
      </c>
      <c r="B592" s="45" t="s">
        <v>56</v>
      </c>
      <c r="C592" s="46">
        <v>363230</v>
      </c>
      <c r="D592" s="46">
        <v>103417</v>
      </c>
      <c r="E592" s="46">
        <v>28577</v>
      </c>
      <c r="F592" s="46">
        <v>3459</v>
      </c>
      <c r="G592" s="46">
        <v>40</v>
      </c>
      <c r="H592" s="46">
        <v>1348</v>
      </c>
      <c r="I592" s="46">
        <v>7670</v>
      </c>
      <c r="J592" s="46">
        <v>3234</v>
      </c>
      <c r="K592" s="46">
        <v>10169</v>
      </c>
      <c r="L592" s="46"/>
      <c r="M592" s="46">
        <v>205316</v>
      </c>
      <c r="N592" s="46">
        <v>52189</v>
      </c>
      <c r="O592" s="46">
        <v>257505</v>
      </c>
      <c r="P592" s="45"/>
    </row>
    <row r="593" spans="1:16" ht="14.45" customHeight="1" x14ac:dyDescent="0.25">
      <c r="A593" s="45" t="s">
        <v>85</v>
      </c>
      <c r="B593" s="45" t="s">
        <v>57</v>
      </c>
      <c r="C593" s="46">
        <v>363230</v>
      </c>
      <c r="D593" s="46">
        <v>103417</v>
      </c>
      <c r="E593" s="46">
        <v>31613</v>
      </c>
      <c r="F593" s="46">
        <v>2541</v>
      </c>
      <c r="G593" s="46">
        <v>14</v>
      </c>
      <c r="H593" s="46">
        <v>1192</v>
      </c>
      <c r="I593" s="46">
        <v>5672</v>
      </c>
      <c r="J593" s="46">
        <v>2427</v>
      </c>
      <c r="K593" s="46">
        <v>12357</v>
      </c>
      <c r="L593" s="46"/>
      <c r="M593" s="46">
        <v>203997</v>
      </c>
      <c r="N593" s="46">
        <v>42333</v>
      </c>
      <c r="O593" s="46">
        <v>246330</v>
      </c>
      <c r="P593" s="45"/>
    </row>
    <row r="594" spans="1:16" ht="14.45" customHeight="1" x14ac:dyDescent="0.25">
      <c r="A594" s="45" t="s">
        <v>85</v>
      </c>
      <c r="B594" s="45" t="s">
        <v>58</v>
      </c>
      <c r="C594" s="46">
        <v>363230</v>
      </c>
      <c r="D594" s="46">
        <v>103417</v>
      </c>
      <c r="E594" s="46">
        <v>32533</v>
      </c>
      <c r="F594" s="46">
        <v>2932</v>
      </c>
      <c r="G594" s="46"/>
      <c r="H594" s="46">
        <v>955</v>
      </c>
      <c r="I594" s="46">
        <v>4596</v>
      </c>
      <c r="J594" s="46">
        <v>3670</v>
      </c>
      <c r="K594" s="46">
        <v>11368</v>
      </c>
      <c r="L594" s="46"/>
      <c r="M594" s="46">
        <v>203759</v>
      </c>
      <c r="N594" s="46">
        <v>60685</v>
      </c>
      <c r="O594" s="46">
        <v>264444</v>
      </c>
      <c r="P594" s="45"/>
    </row>
    <row r="595" spans="1:16" ht="14.45" customHeight="1" x14ac:dyDescent="0.25">
      <c r="A595" s="45" t="s">
        <v>85</v>
      </c>
      <c r="B595" s="45" t="s">
        <v>59</v>
      </c>
      <c r="C595" s="46">
        <v>363230</v>
      </c>
      <c r="D595" s="46">
        <v>103417</v>
      </c>
      <c r="E595" s="46">
        <v>36989</v>
      </c>
      <c r="F595" s="46">
        <v>2311</v>
      </c>
      <c r="G595" s="46">
        <v>0</v>
      </c>
      <c r="H595" s="46">
        <v>600</v>
      </c>
      <c r="I595" s="46">
        <v>5174</v>
      </c>
      <c r="J595" s="46">
        <v>3637</v>
      </c>
      <c r="K595" s="46">
        <v>10121</v>
      </c>
      <c r="L595" s="46"/>
      <c r="M595" s="46">
        <v>200981</v>
      </c>
      <c r="N595" s="46">
        <v>67524</v>
      </c>
      <c r="O595" s="46">
        <v>268505</v>
      </c>
      <c r="P595" s="45"/>
    </row>
    <row r="596" spans="1:16" ht="14.45" customHeight="1" x14ac:dyDescent="0.25">
      <c r="A596" s="45" t="s">
        <v>85</v>
      </c>
      <c r="B596" s="45" t="s">
        <v>60</v>
      </c>
      <c r="C596" s="46">
        <v>363230</v>
      </c>
      <c r="D596" s="46">
        <v>103417</v>
      </c>
      <c r="E596" s="46">
        <v>37433</v>
      </c>
      <c r="F596" s="46">
        <v>2318</v>
      </c>
      <c r="G596" s="46">
        <v>1</v>
      </c>
      <c r="H596" s="46">
        <v>580</v>
      </c>
      <c r="I596" s="46">
        <v>5230</v>
      </c>
      <c r="J596" s="46">
        <v>4282</v>
      </c>
      <c r="K596" s="46">
        <v>11653</v>
      </c>
      <c r="L596" s="46"/>
      <c r="M596" s="46">
        <v>198316</v>
      </c>
      <c r="N596" s="46">
        <v>67931</v>
      </c>
      <c r="O596" s="46">
        <v>266247</v>
      </c>
      <c r="P596" s="45"/>
    </row>
    <row r="597" spans="1:16" ht="14.45" customHeight="1" x14ac:dyDescent="0.25">
      <c r="A597" s="45" t="s">
        <v>85</v>
      </c>
      <c r="B597" s="45" t="s">
        <v>61</v>
      </c>
      <c r="C597" s="46">
        <v>363230</v>
      </c>
      <c r="D597" s="46">
        <v>103417</v>
      </c>
      <c r="E597" s="46">
        <v>37398</v>
      </c>
      <c r="F597" s="46">
        <v>2186</v>
      </c>
      <c r="G597" s="46">
        <v>0</v>
      </c>
      <c r="H597" s="46">
        <v>563</v>
      </c>
      <c r="I597" s="46">
        <v>6451</v>
      </c>
      <c r="J597" s="46">
        <v>4913</v>
      </c>
      <c r="K597" s="46">
        <v>9464</v>
      </c>
      <c r="L597" s="46"/>
      <c r="M597" s="46">
        <v>198838</v>
      </c>
      <c r="N597" s="46">
        <v>73547</v>
      </c>
      <c r="O597" s="46">
        <v>272385</v>
      </c>
      <c r="P597" s="45"/>
    </row>
    <row r="598" spans="1:16" ht="14.45" customHeight="1" x14ac:dyDescent="0.25">
      <c r="A598" s="45" t="s">
        <v>85</v>
      </c>
      <c r="B598" s="45" t="s">
        <v>62</v>
      </c>
      <c r="C598" s="46">
        <v>363230</v>
      </c>
      <c r="D598" s="46">
        <v>103417</v>
      </c>
      <c r="E598" s="46">
        <v>37745</v>
      </c>
      <c r="F598" s="46">
        <v>1908</v>
      </c>
      <c r="G598" s="46">
        <v>0</v>
      </c>
      <c r="H598" s="46">
        <v>429</v>
      </c>
      <c r="I598" s="46">
        <v>5521</v>
      </c>
      <c r="J598" s="46">
        <v>5304</v>
      </c>
      <c r="K598" s="46">
        <v>10209</v>
      </c>
      <c r="L598" s="46">
        <v>9</v>
      </c>
      <c r="M598" s="46">
        <v>198688</v>
      </c>
      <c r="N598" s="46">
        <v>74557</v>
      </c>
      <c r="O598" s="46">
        <v>273245</v>
      </c>
      <c r="P598" s="45"/>
    </row>
    <row r="599" spans="1:16" ht="14.45" customHeight="1" x14ac:dyDescent="0.25">
      <c r="A599" s="45" t="s">
        <v>85</v>
      </c>
      <c r="B599" s="45" t="s">
        <v>63</v>
      </c>
      <c r="C599" s="46">
        <v>363230</v>
      </c>
      <c r="D599" s="46">
        <v>103417</v>
      </c>
      <c r="E599" s="46">
        <v>40192</v>
      </c>
      <c r="F599" s="46">
        <v>2135</v>
      </c>
      <c r="G599" s="46">
        <v>0</v>
      </c>
      <c r="H599" s="46">
        <v>406</v>
      </c>
      <c r="I599" s="46">
        <v>6029</v>
      </c>
      <c r="J599" s="46">
        <v>5536</v>
      </c>
      <c r="K599" s="46">
        <v>10030</v>
      </c>
      <c r="L599" s="46">
        <v>0</v>
      </c>
      <c r="M599" s="46">
        <v>195485</v>
      </c>
      <c r="N599" s="46">
        <v>80004</v>
      </c>
      <c r="O599" s="46">
        <v>275489</v>
      </c>
      <c r="P599" s="45"/>
    </row>
    <row r="600" spans="1:16" ht="14.45" customHeight="1" x14ac:dyDescent="0.25">
      <c r="A600" s="45" t="s">
        <v>85</v>
      </c>
      <c r="B600" s="45" t="s">
        <v>64</v>
      </c>
      <c r="C600" s="46">
        <v>355446</v>
      </c>
      <c r="D600" s="46">
        <v>103417</v>
      </c>
      <c r="E600" s="46">
        <v>37706</v>
      </c>
      <c r="F600" s="46">
        <v>1929</v>
      </c>
      <c r="G600" s="46"/>
      <c r="H600" s="46">
        <v>384</v>
      </c>
      <c r="I600" s="46">
        <v>5102</v>
      </c>
      <c r="J600" s="46">
        <v>4586</v>
      </c>
      <c r="K600" s="46">
        <v>6272</v>
      </c>
      <c r="L600" s="46">
        <v>2983</v>
      </c>
      <c r="M600" s="46">
        <v>193067</v>
      </c>
      <c r="N600" s="46">
        <v>82533</v>
      </c>
      <c r="O600" s="46">
        <v>275600</v>
      </c>
      <c r="P600" s="45"/>
    </row>
    <row r="601" spans="1:16" ht="14.45" customHeight="1" x14ac:dyDescent="0.25">
      <c r="A601" s="45" t="s">
        <v>85</v>
      </c>
      <c r="B601" s="45" t="s">
        <v>65</v>
      </c>
      <c r="C601" s="46">
        <v>355446</v>
      </c>
      <c r="D601" s="46">
        <v>103417</v>
      </c>
      <c r="E601" s="46">
        <v>37674</v>
      </c>
      <c r="F601" s="46">
        <v>1513</v>
      </c>
      <c r="G601" s="46">
        <v>3</v>
      </c>
      <c r="H601" s="46">
        <v>507</v>
      </c>
      <c r="I601" s="46">
        <v>7663</v>
      </c>
      <c r="J601" s="46">
        <v>5576</v>
      </c>
      <c r="K601" s="46">
        <v>10916</v>
      </c>
      <c r="L601" s="46">
        <v>4684</v>
      </c>
      <c r="M601" s="46">
        <v>183493</v>
      </c>
      <c r="N601" s="46">
        <v>76761</v>
      </c>
      <c r="O601" s="46">
        <v>260254</v>
      </c>
      <c r="P601" s="45"/>
    </row>
    <row r="602" spans="1:16" ht="14.45" customHeight="1" x14ac:dyDescent="0.25">
      <c r="A602" s="45" t="s">
        <v>85</v>
      </c>
      <c r="B602" s="45" t="s">
        <v>66</v>
      </c>
      <c r="C602" s="46">
        <v>355446</v>
      </c>
      <c r="D602" s="46">
        <v>103417</v>
      </c>
      <c r="E602" s="46">
        <v>38901</v>
      </c>
      <c r="F602" s="46">
        <v>2614</v>
      </c>
      <c r="G602" s="46">
        <v>8</v>
      </c>
      <c r="H602" s="46">
        <v>427</v>
      </c>
      <c r="I602" s="46">
        <v>5221</v>
      </c>
      <c r="J602" s="46">
        <v>4637</v>
      </c>
      <c r="K602" s="46">
        <v>10749</v>
      </c>
      <c r="L602" s="46">
        <v>4311</v>
      </c>
      <c r="M602" s="46">
        <v>185161</v>
      </c>
      <c r="N602" s="46">
        <v>59493</v>
      </c>
      <c r="O602" s="46">
        <v>244654</v>
      </c>
      <c r="P602" s="45"/>
    </row>
    <row r="603" spans="1:16" ht="14.45" customHeight="1" x14ac:dyDescent="0.25">
      <c r="A603" s="45" t="s">
        <v>85</v>
      </c>
      <c r="B603" s="45" t="s">
        <v>68</v>
      </c>
      <c r="C603" s="45">
        <v>355446</v>
      </c>
      <c r="D603" s="45">
        <v>103417</v>
      </c>
      <c r="E603" s="45">
        <v>39509</v>
      </c>
      <c r="F603" s="45">
        <v>1848</v>
      </c>
      <c r="G603" s="45">
        <v>17</v>
      </c>
      <c r="H603" s="45">
        <v>675</v>
      </c>
      <c r="I603" s="45">
        <v>5041</v>
      </c>
      <c r="J603" s="45">
        <v>4632</v>
      </c>
      <c r="K603" s="45">
        <v>9973</v>
      </c>
      <c r="L603" s="45">
        <v>6177</v>
      </c>
      <c r="M603" s="45">
        <v>184157</v>
      </c>
      <c r="N603" s="45">
        <v>58580</v>
      </c>
      <c r="O603" s="45">
        <v>242737</v>
      </c>
      <c r="P603" s="45"/>
    </row>
    <row r="604" spans="1:16" ht="14.45" customHeight="1" x14ac:dyDescent="0.25">
      <c r="A604" s="45" t="s">
        <v>85</v>
      </c>
      <c r="B604" s="45" t="s">
        <v>69</v>
      </c>
      <c r="C604" s="45">
        <v>355446</v>
      </c>
      <c r="D604" s="45">
        <v>103417</v>
      </c>
      <c r="E604" s="45">
        <v>41377</v>
      </c>
      <c r="F604" s="45">
        <v>1529</v>
      </c>
      <c r="G604" s="45">
        <v>17</v>
      </c>
      <c r="H604" s="45">
        <v>379</v>
      </c>
      <c r="I604" s="45">
        <v>4760</v>
      </c>
      <c r="J604" s="45">
        <v>5051</v>
      </c>
      <c r="K604" s="45">
        <v>10609</v>
      </c>
      <c r="L604" s="45">
        <v>6321</v>
      </c>
      <c r="M604" s="45">
        <v>181986</v>
      </c>
      <c r="N604" s="45">
        <v>60011</v>
      </c>
      <c r="O604" s="45">
        <v>241997</v>
      </c>
      <c r="P604" s="45"/>
    </row>
    <row r="605" spans="1:16" ht="14.45" customHeight="1" x14ac:dyDescent="0.25">
      <c r="A605" s="45" t="s">
        <v>85</v>
      </c>
      <c r="B605" s="45" t="s">
        <v>70</v>
      </c>
      <c r="C605" s="45">
        <v>355446</v>
      </c>
      <c r="D605" s="45">
        <v>103417</v>
      </c>
      <c r="E605" s="45">
        <v>44439</v>
      </c>
      <c r="F605" s="45">
        <v>1240</v>
      </c>
      <c r="G605" s="46"/>
      <c r="H605" s="45">
        <v>384</v>
      </c>
      <c r="I605" s="45">
        <v>6041</v>
      </c>
      <c r="J605" s="45">
        <v>6275</v>
      </c>
      <c r="K605" s="45">
        <v>8982</v>
      </c>
      <c r="L605" s="45">
        <v>6327</v>
      </c>
      <c r="M605" s="45">
        <v>178341</v>
      </c>
      <c r="N605" s="45">
        <v>59133</v>
      </c>
      <c r="O605" s="45">
        <v>237474</v>
      </c>
      <c r="P605" s="45"/>
    </row>
    <row r="606" spans="1:16" ht="14.45" customHeight="1" x14ac:dyDescent="0.25">
      <c r="A606" s="45" t="s">
        <v>85</v>
      </c>
      <c r="B606" s="45" t="s">
        <v>71</v>
      </c>
      <c r="C606" s="45">
        <v>355446</v>
      </c>
      <c r="D606" s="45">
        <v>103417</v>
      </c>
      <c r="E606" s="45">
        <v>46615</v>
      </c>
      <c r="F606" s="45">
        <v>1215</v>
      </c>
      <c r="G606" s="45">
        <v>1</v>
      </c>
      <c r="H606" s="45">
        <v>389</v>
      </c>
      <c r="I606" s="45">
        <v>5595</v>
      </c>
      <c r="J606" s="45">
        <v>6647</v>
      </c>
      <c r="K606" s="45">
        <v>7363</v>
      </c>
      <c r="L606" s="45">
        <v>6326</v>
      </c>
      <c r="M606" s="45">
        <v>177878</v>
      </c>
      <c r="N606" s="45">
        <v>62999</v>
      </c>
      <c r="O606" s="45">
        <v>240877</v>
      </c>
      <c r="P606" s="45"/>
    </row>
    <row r="607" spans="1:16" ht="14.45" customHeight="1" x14ac:dyDescent="0.25">
      <c r="A607" s="45" t="s">
        <v>85</v>
      </c>
      <c r="B607" s="45" t="s">
        <v>72</v>
      </c>
      <c r="C607" s="45">
        <v>355446</v>
      </c>
      <c r="D607" s="45">
        <v>103417</v>
      </c>
      <c r="E607" s="45">
        <v>45189</v>
      </c>
      <c r="F607" s="45">
        <v>938</v>
      </c>
      <c r="G607" s="45">
        <v>1</v>
      </c>
      <c r="H607" s="45">
        <v>275</v>
      </c>
      <c r="I607" s="45">
        <v>5951</v>
      </c>
      <c r="J607" s="45">
        <v>5268</v>
      </c>
      <c r="K607" s="45">
        <v>8138</v>
      </c>
      <c r="L607" s="45">
        <v>6291</v>
      </c>
      <c r="M607" s="45">
        <v>179978</v>
      </c>
      <c r="N607" s="45">
        <v>50310</v>
      </c>
      <c r="O607" s="45">
        <v>230288</v>
      </c>
      <c r="P607" s="45"/>
    </row>
    <row r="608" spans="1:16" ht="14.45" customHeight="1" x14ac:dyDescent="0.25">
      <c r="A608" s="45" t="s">
        <v>85</v>
      </c>
      <c r="B608" s="45" t="s">
        <v>73</v>
      </c>
      <c r="C608" s="45">
        <v>355446</v>
      </c>
      <c r="D608" s="45">
        <v>103417</v>
      </c>
      <c r="E608" s="45">
        <v>47363</v>
      </c>
      <c r="F608" s="45">
        <v>1098</v>
      </c>
      <c r="G608" s="45">
        <v>3</v>
      </c>
      <c r="H608" s="45">
        <v>222</v>
      </c>
      <c r="I608" s="45">
        <v>6130</v>
      </c>
      <c r="J608" s="45">
        <v>4823</v>
      </c>
      <c r="K608" s="45">
        <v>7710</v>
      </c>
      <c r="L608" s="45">
        <v>6291</v>
      </c>
      <c r="M608" s="45">
        <v>178389</v>
      </c>
      <c r="N608" s="45">
        <v>58709</v>
      </c>
      <c r="O608" s="45">
        <v>237098</v>
      </c>
      <c r="P608" s="45"/>
    </row>
    <row r="609" spans="1:16" ht="14.45" customHeight="1" x14ac:dyDescent="0.25">
      <c r="A609" s="45" t="s">
        <v>85</v>
      </c>
      <c r="B609" s="45" t="s">
        <v>74</v>
      </c>
      <c r="C609" s="45">
        <v>355446</v>
      </c>
      <c r="D609" s="45">
        <v>103417</v>
      </c>
      <c r="E609" s="45">
        <v>50126</v>
      </c>
      <c r="F609" s="45">
        <v>944</v>
      </c>
      <c r="G609" s="45">
        <v>2</v>
      </c>
      <c r="H609" s="45">
        <v>182</v>
      </c>
      <c r="I609" s="45">
        <v>6157</v>
      </c>
      <c r="J609" s="45">
        <v>4835</v>
      </c>
      <c r="K609" s="45">
        <v>6691</v>
      </c>
      <c r="L609" s="45">
        <v>6409</v>
      </c>
      <c r="M609" s="45">
        <v>176683</v>
      </c>
      <c r="N609" s="45">
        <v>64047</v>
      </c>
      <c r="O609" s="45">
        <v>240730</v>
      </c>
      <c r="P609" s="45"/>
    </row>
    <row r="610" spans="1:16" ht="14.45" customHeight="1" x14ac:dyDescent="0.25">
      <c r="A610" s="45" t="s">
        <v>85</v>
      </c>
      <c r="B610" s="45" t="s">
        <v>75</v>
      </c>
      <c r="C610" s="45">
        <v>355446</v>
      </c>
      <c r="D610" s="45">
        <v>103417</v>
      </c>
      <c r="E610" s="45">
        <v>51203</v>
      </c>
      <c r="F610" s="45">
        <v>968</v>
      </c>
      <c r="G610" s="45">
        <v>0</v>
      </c>
      <c r="H610" s="45">
        <v>178</v>
      </c>
      <c r="I610" s="45">
        <v>6110</v>
      </c>
      <c r="J610" s="45">
        <v>5332</v>
      </c>
      <c r="K610" s="45">
        <v>7589</v>
      </c>
      <c r="L610" s="45">
        <v>6412</v>
      </c>
      <c r="M610" s="45">
        <v>174237</v>
      </c>
      <c r="N610" s="45">
        <v>67348</v>
      </c>
      <c r="O610" s="45">
        <v>241585</v>
      </c>
      <c r="P610" s="45"/>
    </row>
    <row r="611" spans="1:16" ht="14.45" customHeight="1" x14ac:dyDescent="0.25">
      <c r="A611" s="45" t="s">
        <v>85</v>
      </c>
      <c r="B611" s="45" t="s">
        <v>190</v>
      </c>
      <c r="C611" s="45">
        <v>355446</v>
      </c>
      <c r="D611" s="45">
        <v>103417</v>
      </c>
      <c r="E611" s="45">
        <v>51678</v>
      </c>
      <c r="F611" s="45">
        <v>844</v>
      </c>
      <c r="G611" s="45">
        <v>0</v>
      </c>
      <c r="H611" s="45">
        <v>203</v>
      </c>
      <c r="I611" s="45">
        <v>6048</v>
      </c>
      <c r="J611" s="45">
        <v>5572</v>
      </c>
      <c r="K611" s="45">
        <v>8084</v>
      </c>
      <c r="L611" s="45">
        <v>6422</v>
      </c>
      <c r="M611" s="45">
        <v>173178</v>
      </c>
      <c r="N611" s="45">
        <v>64682.22</v>
      </c>
      <c r="O611" s="45">
        <v>237860.22</v>
      </c>
      <c r="P611" s="45"/>
    </row>
    <row r="612" spans="1:16" ht="14.45" customHeight="1" x14ac:dyDescent="0.25">
      <c r="A612" s="45" t="s">
        <v>86</v>
      </c>
      <c r="B612" s="5" t="s">
        <v>38</v>
      </c>
      <c r="C612" s="49">
        <v>653070.89384472149</v>
      </c>
      <c r="D612" s="49">
        <v>155112.11023053247</v>
      </c>
      <c r="E612" s="49">
        <v>26580.047551864107</v>
      </c>
      <c r="F612" s="49">
        <v>51368.276941786193</v>
      </c>
      <c r="G612" s="49">
        <v>3510.126691429472</v>
      </c>
      <c r="H612" s="49">
        <v>44836.319968650023</v>
      </c>
      <c r="I612" s="49">
        <v>41198.348370533357</v>
      </c>
      <c r="J612" s="49">
        <v>12738.620556467737</v>
      </c>
      <c r="K612" s="49">
        <v>17888.077881014317</v>
      </c>
      <c r="L612" s="65"/>
      <c r="M612" s="49">
        <v>299838.96565244376</v>
      </c>
      <c r="N612" s="49">
        <v>29697.039299624448</v>
      </c>
      <c r="O612" s="49">
        <v>329536.00495206821</v>
      </c>
      <c r="P612" s="45"/>
    </row>
    <row r="613" spans="1:16" ht="14.45" customHeight="1" x14ac:dyDescent="0.25">
      <c r="A613" s="45" t="s">
        <v>86</v>
      </c>
      <c r="B613" s="5" t="s">
        <v>35</v>
      </c>
      <c r="C613" s="46">
        <v>661586</v>
      </c>
      <c r="D613" s="46">
        <v>158707</v>
      </c>
      <c r="E613" s="46">
        <v>26256</v>
      </c>
      <c r="F613" s="46">
        <v>50780</v>
      </c>
      <c r="G613" s="46">
        <v>3468</v>
      </c>
      <c r="H613" s="46">
        <v>47700</v>
      </c>
      <c r="I613" s="46">
        <v>44405</v>
      </c>
      <c r="J613" s="46">
        <v>12655</v>
      </c>
      <c r="K613" s="46">
        <v>17182</v>
      </c>
      <c r="L613" s="46"/>
      <c r="M613" s="46">
        <v>300433</v>
      </c>
      <c r="N613" s="46">
        <v>38058</v>
      </c>
      <c r="O613" s="46">
        <v>334915</v>
      </c>
      <c r="P613" s="45"/>
    </row>
    <row r="614" spans="1:16" ht="14.45" customHeight="1" x14ac:dyDescent="0.25">
      <c r="A614" s="45" t="s">
        <v>86</v>
      </c>
      <c r="B614" s="5" t="s">
        <v>36</v>
      </c>
      <c r="C614" s="50">
        <v>661586</v>
      </c>
      <c r="D614" s="50">
        <v>164647.28511012852</v>
      </c>
      <c r="E614" s="49">
        <v>26410.236368789814</v>
      </c>
      <c r="F614" s="49">
        <v>46729.555562257476</v>
      </c>
      <c r="G614" s="49">
        <v>3396.3838639427568</v>
      </c>
      <c r="H614" s="49">
        <v>46638.576147593783</v>
      </c>
      <c r="I614" s="49">
        <v>40734.446842056503</v>
      </c>
      <c r="J614" s="49">
        <v>11614.625011007311</v>
      </c>
      <c r="K614" s="49">
        <v>17846.175270587064</v>
      </c>
      <c r="L614" s="61"/>
      <c r="M614" s="49">
        <v>303568.71582363674</v>
      </c>
      <c r="N614" s="49">
        <v>36676.205987910158</v>
      </c>
      <c r="O614" s="49">
        <v>340244.9218115469</v>
      </c>
      <c r="P614" s="45"/>
    </row>
    <row r="615" spans="1:16" ht="14.45" customHeight="1" x14ac:dyDescent="0.25">
      <c r="A615" s="45" t="s">
        <v>86</v>
      </c>
      <c r="B615" s="5" t="s">
        <v>37</v>
      </c>
      <c r="C615" s="50">
        <v>661586</v>
      </c>
      <c r="D615" s="50">
        <v>164647.28511012852</v>
      </c>
      <c r="E615" s="49">
        <v>26564.472737579628</v>
      </c>
      <c r="F615" s="49">
        <v>42679.111124514951</v>
      </c>
      <c r="G615" s="49">
        <v>3324.7677278855131</v>
      </c>
      <c r="H615" s="49">
        <v>45577.152295187574</v>
      </c>
      <c r="I615" s="49">
        <v>37063.893684113005</v>
      </c>
      <c r="J615" s="49">
        <v>10574.250022014619</v>
      </c>
      <c r="K615" s="49">
        <v>18510.350541174124</v>
      </c>
      <c r="L615" s="61"/>
      <c r="M615" s="49">
        <v>312644.71675740212</v>
      </c>
      <c r="N615" s="49">
        <v>37659.611940595263</v>
      </c>
      <c r="O615" s="49">
        <v>350304.32869799738</v>
      </c>
      <c r="P615" s="45"/>
    </row>
    <row r="616" spans="1:16" ht="14.45" customHeight="1" x14ac:dyDescent="0.25">
      <c r="A616" s="45" t="s">
        <v>86</v>
      </c>
      <c r="B616" s="5" t="s">
        <v>15</v>
      </c>
      <c r="C616" s="46">
        <v>661586</v>
      </c>
      <c r="D616" s="46">
        <v>194054</v>
      </c>
      <c r="E616" s="46">
        <v>26271</v>
      </c>
      <c r="F616" s="46">
        <v>19248</v>
      </c>
      <c r="G616" s="46">
        <v>3382</v>
      </c>
      <c r="H616" s="46">
        <v>42296</v>
      </c>
      <c r="I616" s="46">
        <v>30110</v>
      </c>
      <c r="J616" s="46">
        <v>10456</v>
      </c>
      <c r="K616" s="46">
        <v>15425</v>
      </c>
      <c r="L616" s="46"/>
      <c r="M616" s="46">
        <v>320344</v>
      </c>
      <c r="N616" s="46">
        <v>37146</v>
      </c>
      <c r="O616" s="46">
        <v>357498</v>
      </c>
      <c r="P616" s="45"/>
    </row>
    <row r="617" spans="1:16" ht="14.45" customHeight="1" x14ac:dyDescent="0.25">
      <c r="A617" s="45" t="s">
        <v>86</v>
      </c>
      <c r="B617" s="5" t="s">
        <v>0</v>
      </c>
      <c r="C617" s="46">
        <v>661586</v>
      </c>
      <c r="D617" s="46">
        <v>194054</v>
      </c>
      <c r="E617" s="46">
        <v>27236</v>
      </c>
      <c r="F617" s="46">
        <v>19199</v>
      </c>
      <c r="G617" s="46">
        <v>3373</v>
      </c>
      <c r="H617" s="46">
        <v>41468</v>
      </c>
      <c r="I617" s="46">
        <v>29653</v>
      </c>
      <c r="J617" s="46">
        <v>9788</v>
      </c>
      <c r="K617" s="46">
        <v>45335</v>
      </c>
      <c r="L617" s="46"/>
      <c r="M617" s="46">
        <v>291480</v>
      </c>
      <c r="N617" s="46">
        <v>36194</v>
      </c>
      <c r="O617" s="46">
        <v>327674</v>
      </c>
      <c r="P617" s="45"/>
    </row>
    <row r="618" spans="1:16" ht="14.45" customHeight="1" x14ac:dyDescent="0.25">
      <c r="A618" s="45" t="s">
        <v>86</v>
      </c>
      <c r="B618" s="5" t="s">
        <v>1</v>
      </c>
      <c r="C618" s="46">
        <v>661586</v>
      </c>
      <c r="D618" s="46">
        <v>194050</v>
      </c>
      <c r="E618" s="46">
        <v>27236</v>
      </c>
      <c r="F618" s="46">
        <v>15761</v>
      </c>
      <c r="G618" s="46">
        <v>2780</v>
      </c>
      <c r="H618" s="46">
        <v>42463</v>
      </c>
      <c r="I618" s="46">
        <v>27325</v>
      </c>
      <c r="J618" s="46">
        <v>7991</v>
      </c>
      <c r="K618" s="46">
        <v>12733</v>
      </c>
      <c r="L618" s="46"/>
      <c r="M618" s="46">
        <v>331247</v>
      </c>
      <c r="N618" s="46">
        <v>36994</v>
      </c>
      <c r="O618" s="46">
        <v>368241</v>
      </c>
      <c r="P618" s="45"/>
    </row>
    <row r="619" spans="1:16" ht="14.45" customHeight="1" x14ac:dyDescent="0.25">
      <c r="A619" s="45" t="s">
        <v>86</v>
      </c>
      <c r="B619" s="5" t="s">
        <v>2</v>
      </c>
      <c r="C619" s="46">
        <v>661586</v>
      </c>
      <c r="D619" s="46">
        <v>194048</v>
      </c>
      <c r="E619" s="46">
        <v>27481</v>
      </c>
      <c r="F619" s="46">
        <v>14143</v>
      </c>
      <c r="G619" s="46">
        <v>2781</v>
      </c>
      <c r="H619" s="46">
        <v>40565</v>
      </c>
      <c r="I619" s="46">
        <v>27752</v>
      </c>
      <c r="J619" s="46">
        <v>7536</v>
      </c>
      <c r="K619" s="46">
        <v>10792</v>
      </c>
      <c r="L619" s="46"/>
      <c r="M619" s="46">
        <v>336488</v>
      </c>
      <c r="N619" s="46">
        <v>32191</v>
      </c>
      <c r="O619" s="46">
        <v>368679</v>
      </c>
      <c r="P619" s="45"/>
    </row>
    <row r="620" spans="1:16" ht="14.45" customHeight="1" x14ac:dyDescent="0.25">
      <c r="A620" s="45" t="s">
        <v>86</v>
      </c>
      <c r="B620" s="5" t="s">
        <v>3</v>
      </c>
      <c r="C620" s="46">
        <v>661586</v>
      </c>
      <c r="D620" s="46">
        <v>194056</v>
      </c>
      <c r="E620" s="46">
        <v>28664</v>
      </c>
      <c r="F620" s="46">
        <v>14143</v>
      </c>
      <c r="G620" s="46">
        <v>2782</v>
      </c>
      <c r="H620" s="46">
        <v>40466</v>
      </c>
      <c r="I620" s="46">
        <v>26908</v>
      </c>
      <c r="J620" s="46">
        <v>6581</v>
      </c>
      <c r="K620" s="46">
        <v>8278</v>
      </c>
      <c r="L620" s="46"/>
      <c r="M620" s="46">
        <v>339708</v>
      </c>
      <c r="N620" s="46">
        <v>31467</v>
      </c>
      <c r="O620" s="46">
        <v>371175</v>
      </c>
      <c r="P620" s="45"/>
    </row>
    <row r="621" spans="1:16" ht="14.45" customHeight="1" x14ac:dyDescent="0.25">
      <c r="A621" s="45" t="s">
        <v>86</v>
      </c>
      <c r="B621" s="5" t="s">
        <v>4</v>
      </c>
      <c r="C621" s="46">
        <v>661586</v>
      </c>
      <c r="D621" s="46">
        <v>193756</v>
      </c>
      <c r="E621" s="46">
        <v>29095</v>
      </c>
      <c r="F621" s="46">
        <v>14040</v>
      </c>
      <c r="G621" s="46">
        <v>2700</v>
      </c>
      <c r="H621" s="46">
        <v>40075</v>
      </c>
      <c r="I621" s="46">
        <v>23220</v>
      </c>
      <c r="J621" s="46">
        <v>5795</v>
      </c>
      <c r="K621" s="46">
        <v>8200</v>
      </c>
      <c r="L621" s="46"/>
      <c r="M621" s="46">
        <v>344705</v>
      </c>
      <c r="N621" s="46">
        <v>39673</v>
      </c>
      <c r="O621" s="46">
        <v>384378</v>
      </c>
      <c r="P621" s="45"/>
    </row>
    <row r="622" spans="1:16" ht="14.45" customHeight="1" x14ac:dyDescent="0.25">
      <c r="A622" s="45" t="s">
        <v>86</v>
      </c>
      <c r="B622" s="5" t="s">
        <v>5</v>
      </c>
      <c r="C622" s="46">
        <v>661586</v>
      </c>
      <c r="D622" s="46">
        <v>193756</v>
      </c>
      <c r="E622" s="46">
        <v>32523</v>
      </c>
      <c r="F622" s="46">
        <v>15045</v>
      </c>
      <c r="G622" s="46">
        <v>2700</v>
      </c>
      <c r="H622" s="46">
        <v>29012</v>
      </c>
      <c r="I622" s="46">
        <v>25026</v>
      </c>
      <c r="J622" s="46">
        <v>6876</v>
      </c>
      <c r="K622" s="46">
        <v>5044</v>
      </c>
      <c r="L622" s="46"/>
      <c r="M622" s="46">
        <v>351604</v>
      </c>
      <c r="N622" s="46">
        <v>40295</v>
      </c>
      <c r="O622" s="46">
        <v>391899</v>
      </c>
      <c r="P622" s="45"/>
    </row>
    <row r="623" spans="1:16" ht="14.45" customHeight="1" x14ac:dyDescent="0.25">
      <c r="A623" s="45" t="s">
        <v>86</v>
      </c>
      <c r="B623" s="5" t="s">
        <v>6</v>
      </c>
      <c r="C623" s="46">
        <v>661586</v>
      </c>
      <c r="D623" s="46">
        <v>193756</v>
      </c>
      <c r="E623" s="46">
        <v>31370</v>
      </c>
      <c r="F623" s="46">
        <v>13090</v>
      </c>
      <c r="G623" s="46">
        <v>2700</v>
      </c>
      <c r="H623" s="46">
        <v>29012</v>
      </c>
      <c r="I623" s="46">
        <v>22978</v>
      </c>
      <c r="J623" s="46">
        <v>4012</v>
      </c>
      <c r="K623" s="46">
        <v>5093</v>
      </c>
      <c r="L623" s="46"/>
      <c r="M623" s="46">
        <v>359575</v>
      </c>
      <c r="N623" s="46">
        <v>54029</v>
      </c>
      <c r="O623" s="46">
        <v>413604</v>
      </c>
      <c r="P623" s="45"/>
    </row>
    <row r="624" spans="1:16" ht="14.45" customHeight="1" x14ac:dyDescent="0.25">
      <c r="A624" s="45" t="s">
        <v>86</v>
      </c>
      <c r="B624" s="6" t="s">
        <v>7</v>
      </c>
      <c r="C624" s="46">
        <v>661586</v>
      </c>
      <c r="D624" s="46">
        <v>193756</v>
      </c>
      <c r="E624" s="46">
        <v>32970</v>
      </c>
      <c r="F624" s="46">
        <v>12525</v>
      </c>
      <c r="G624" s="46">
        <v>2700</v>
      </c>
      <c r="H624" s="46">
        <v>23973</v>
      </c>
      <c r="I624" s="46">
        <v>20890</v>
      </c>
      <c r="J624" s="46">
        <v>4395</v>
      </c>
      <c r="K624" s="46">
        <v>5492</v>
      </c>
      <c r="L624" s="46"/>
      <c r="M624" s="46">
        <v>364885</v>
      </c>
      <c r="N624" s="46">
        <v>64816</v>
      </c>
      <c r="O624" s="46">
        <v>429701</v>
      </c>
      <c r="P624" s="45"/>
    </row>
    <row r="625" spans="1:16" ht="14.45" customHeight="1" x14ac:dyDescent="0.25">
      <c r="A625" s="45" t="s">
        <v>86</v>
      </c>
      <c r="B625" s="6" t="s">
        <v>8</v>
      </c>
      <c r="C625" s="46">
        <v>661586</v>
      </c>
      <c r="D625" s="46">
        <v>193756</v>
      </c>
      <c r="E625" s="46">
        <v>34306</v>
      </c>
      <c r="F625" s="46">
        <v>12142</v>
      </c>
      <c r="G625" s="46">
        <v>2700</v>
      </c>
      <c r="H625" s="46">
        <v>18462</v>
      </c>
      <c r="I625" s="46">
        <v>20006</v>
      </c>
      <c r="J625" s="46">
        <v>4395</v>
      </c>
      <c r="K625" s="46">
        <v>5410</v>
      </c>
      <c r="L625" s="46"/>
      <c r="M625" s="46">
        <v>370409</v>
      </c>
      <c r="N625" s="46">
        <v>75268</v>
      </c>
      <c r="O625" s="46">
        <v>445677</v>
      </c>
      <c r="P625" s="45"/>
    </row>
    <row r="626" spans="1:16" ht="14.45" customHeight="1" x14ac:dyDescent="0.25">
      <c r="A626" s="45" t="s">
        <v>86</v>
      </c>
      <c r="B626" s="6" t="s">
        <v>16</v>
      </c>
      <c r="C626" s="46">
        <v>661586</v>
      </c>
      <c r="D626" s="46">
        <v>193756</v>
      </c>
      <c r="E626" s="46">
        <v>35246</v>
      </c>
      <c r="F626" s="46">
        <v>11845</v>
      </c>
      <c r="G626" s="46">
        <v>2700</v>
      </c>
      <c r="H626" s="46">
        <v>17378</v>
      </c>
      <c r="I626" s="46">
        <v>19692</v>
      </c>
      <c r="J626" s="46">
        <v>4421</v>
      </c>
      <c r="K626" s="46">
        <v>5586</v>
      </c>
      <c r="L626" s="46"/>
      <c r="M626" s="46">
        <v>370962</v>
      </c>
      <c r="N626" s="46">
        <v>77289</v>
      </c>
      <c r="O626" s="46">
        <v>448251</v>
      </c>
      <c r="P626" s="45"/>
    </row>
    <row r="627" spans="1:16" ht="14.45" customHeight="1" x14ac:dyDescent="0.25">
      <c r="A627" s="45" t="s">
        <v>86</v>
      </c>
      <c r="B627" s="6" t="s">
        <v>17</v>
      </c>
      <c r="C627" s="46">
        <v>661586</v>
      </c>
      <c r="D627" s="46">
        <v>193756</v>
      </c>
      <c r="E627" s="46">
        <v>35374</v>
      </c>
      <c r="F627" s="46">
        <v>11352</v>
      </c>
      <c r="G627" s="46">
        <v>2700</v>
      </c>
      <c r="H627" s="46">
        <v>15930</v>
      </c>
      <c r="I627" s="46">
        <v>19200</v>
      </c>
      <c r="J627" s="46">
        <v>4036</v>
      </c>
      <c r="K627" s="46">
        <v>5354</v>
      </c>
      <c r="L627" s="46"/>
      <c r="M627" s="46">
        <v>373885</v>
      </c>
      <c r="N627" s="46">
        <v>78187</v>
      </c>
      <c r="O627" s="46">
        <v>452072</v>
      </c>
      <c r="P627" s="45"/>
    </row>
    <row r="628" spans="1:16" ht="14.45" customHeight="1" x14ac:dyDescent="0.25">
      <c r="A628" s="45" t="s">
        <v>86</v>
      </c>
      <c r="B628" s="6" t="s">
        <v>9</v>
      </c>
      <c r="C628" s="46">
        <v>661586</v>
      </c>
      <c r="D628" s="46">
        <v>193756</v>
      </c>
      <c r="E628" s="46">
        <v>35374</v>
      </c>
      <c r="F628" s="46">
        <v>11187</v>
      </c>
      <c r="G628" s="46">
        <v>2700</v>
      </c>
      <c r="H628" s="46">
        <v>14877</v>
      </c>
      <c r="I628" s="46">
        <v>18215</v>
      </c>
      <c r="J628" s="46">
        <v>4036</v>
      </c>
      <c r="K628" s="46">
        <v>6052</v>
      </c>
      <c r="L628" s="46"/>
      <c r="M628" s="46">
        <v>375389</v>
      </c>
      <c r="N628" s="46">
        <v>80962</v>
      </c>
      <c r="O628" s="46">
        <v>456351</v>
      </c>
      <c r="P628" s="45"/>
    </row>
    <row r="629" spans="1:16" ht="14.45" customHeight="1" x14ac:dyDescent="0.25">
      <c r="A629" s="45" t="s">
        <v>86</v>
      </c>
      <c r="B629" s="6" t="s">
        <v>10</v>
      </c>
      <c r="C629" s="46">
        <v>366991</v>
      </c>
      <c r="D629" s="46">
        <v>128607</v>
      </c>
      <c r="E629" s="46">
        <v>43868</v>
      </c>
      <c r="F629" s="46">
        <v>9612</v>
      </c>
      <c r="G629" s="46">
        <v>2521</v>
      </c>
      <c r="H629" s="46">
        <v>3576</v>
      </c>
      <c r="I629" s="46">
        <v>7996</v>
      </c>
      <c r="J629" s="46">
        <v>3082</v>
      </c>
      <c r="K629" s="46">
        <v>2082</v>
      </c>
      <c r="L629" s="46"/>
      <c r="M629" s="46">
        <v>165647</v>
      </c>
      <c r="N629" s="46">
        <v>112685</v>
      </c>
      <c r="O629" s="46">
        <v>278332</v>
      </c>
      <c r="P629" s="45"/>
    </row>
    <row r="630" spans="1:16" ht="14.45" customHeight="1" x14ac:dyDescent="0.25">
      <c r="A630" s="45" t="s">
        <v>86</v>
      </c>
      <c r="B630" s="6" t="s">
        <v>11</v>
      </c>
      <c r="C630" s="46">
        <v>366991</v>
      </c>
      <c r="D630" s="46">
        <v>128607</v>
      </c>
      <c r="E630" s="46">
        <v>44670</v>
      </c>
      <c r="F630" s="46">
        <v>9774</v>
      </c>
      <c r="G630" s="46">
        <v>2521</v>
      </c>
      <c r="H630" s="46">
        <v>3022</v>
      </c>
      <c r="I630" s="46">
        <v>7126</v>
      </c>
      <c r="J630" s="46">
        <v>2935</v>
      </c>
      <c r="K630" s="46">
        <v>1910</v>
      </c>
      <c r="L630" s="46"/>
      <c r="M630" s="46">
        <v>166426</v>
      </c>
      <c r="N630" s="46">
        <v>113390</v>
      </c>
      <c r="O630" s="46">
        <v>279816</v>
      </c>
      <c r="P630" s="45"/>
    </row>
    <row r="631" spans="1:16" ht="14.45" customHeight="1" x14ac:dyDescent="0.25">
      <c r="A631" s="45" t="s">
        <v>86</v>
      </c>
      <c r="B631" s="6" t="s">
        <v>12</v>
      </c>
      <c r="C631" s="46">
        <v>371150</v>
      </c>
      <c r="D631" s="46">
        <v>90876</v>
      </c>
      <c r="E631" s="46">
        <v>20620</v>
      </c>
      <c r="F631" s="46">
        <v>5110</v>
      </c>
      <c r="G631" s="46">
        <v>569</v>
      </c>
      <c r="H631" s="46">
        <v>10143</v>
      </c>
      <c r="I631" s="46">
        <v>8421</v>
      </c>
      <c r="J631" s="46">
        <v>983</v>
      </c>
      <c r="K631" s="46">
        <v>1615</v>
      </c>
      <c r="L631" s="46"/>
      <c r="M631" s="46">
        <v>232813</v>
      </c>
      <c r="N631" s="46">
        <v>46677</v>
      </c>
      <c r="O631" s="46">
        <v>279490</v>
      </c>
      <c r="P631" s="45"/>
    </row>
    <row r="632" spans="1:16" ht="14.45" customHeight="1" x14ac:dyDescent="0.25">
      <c r="A632" s="45" t="s">
        <v>86</v>
      </c>
      <c r="B632" s="6" t="s">
        <v>13</v>
      </c>
      <c r="C632" s="46">
        <v>371150</v>
      </c>
      <c r="D632" s="46">
        <v>90876</v>
      </c>
      <c r="E632" s="46">
        <v>21474</v>
      </c>
      <c r="F632" s="46">
        <v>5023</v>
      </c>
      <c r="G632" s="46">
        <v>637</v>
      </c>
      <c r="H632" s="46">
        <v>8824</v>
      </c>
      <c r="I632" s="46">
        <v>6610</v>
      </c>
      <c r="J632" s="46">
        <v>969</v>
      </c>
      <c r="K632" s="46">
        <v>1572</v>
      </c>
      <c r="L632" s="46"/>
      <c r="M632" s="46">
        <v>235165</v>
      </c>
      <c r="N632" s="46">
        <v>45057</v>
      </c>
      <c r="O632" s="46">
        <v>280222</v>
      </c>
      <c r="P632" s="45"/>
    </row>
    <row r="633" spans="1:16" ht="14.45" customHeight="1" x14ac:dyDescent="0.25">
      <c r="A633" s="45" t="s">
        <v>86</v>
      </c>
      <c r="B633" s="6" t="s">
        <v>18</v>
      </c>
      <c r="C633" s="46">
        <v>371150</v>
      </c>
      <c r="D633" s="46">
        <v>90876</v>
      </c>
      <c r="E633" s="46">
        <v>21688</v>
      </c>
      <c r="F633" s="46">
        <v>4073</v>
      </c>
      <c r="G633" s="46">
        <v>409</v>
      </c>
      <c r="H633" s="46">
        <v>11409</v>
      </c>
      <c r="I633" s="46">
        <v>5852</v>
      </c>
      <c r="J633" s="46">
        <v>1437</v>
      </c>
      <c r="K633" s="46">
        <v>2495</v>
      </c>
      <c r="L633" s="46"/>
      <c r="M633" s="46">
        <v>232911</v>
      </c>
      <c r="N633" s="46">
        <v>49646</v>
      </c>
      <c r="O633" s="46">
        <v>282557</v>
      </c>
      <c r="P633" s="45"/>
    </row>
    <row r="634" spans="1:16" ht="14.45" customHeight="1" x14ac:dyDescent="0.25">
      <c r="A634" s="45" t="s">
        <v>86</v>
      </c>
      <c r="B634" s="7" t="s">
        <v>19</v>
      </c>
      <c r="C634" s="46">
        <v>371150</v>
      </c>
      <c r="D634" s="46">
        <v>90876</v>
      </c>
      <c r="E634" s="46">
        <v>20752</v>
      </c>
      <c r="F634" s="46">
        <v>3783</v>
      </c>
      <c r="G634" s="46">
        <v>299</v>
      </c>
      <c r="H634" s="46">
        <v>19584</v>
      </c>
      <c r="I634" s="46">
        <v>5024</v>
      </c>
      <c r="J634" s="46">
        <v>1794</v>
      </c>
      <c r="K634" s="46">
        <v>2786</v>
      </c>
      <c r="L634" s="46"/>
      <c r="M634" s="46">
        <v>226252</v>
      </c>
      <c r="N634" s="46">
        <v>54766</v>
      </c>
      <c r="O634" s="46">
        <v>281018</v>
      </c>
      <c r="P634" s="45"/>
    </row>
    <row r="635" spans="1:16" ht="14.45" customHeight="1" x14ac:dyDescent="0.25">
      <c r="A635" s="45" t="s">
        <v>86</v>
      </c>
      <c r="B635" s="45" t="s">
        <v>40</v>
      </c>
      <c r="C635" s="46">
        <v>371150</v>
      </c>
      <c r="D635" s="46">
        <v>90876</v>
      </c>
      <c r="E635" s="46">
        <v>21683</v>
      </c>
      <c r="F635" s="46">
        <v>3730</v>
      </c>
      <c r="G635" s="46">
        <v>284</v>
      </c>
      <c r="H635" s="46">
        <v>19858</v>
      </c>
      <c r="I635" s="46">
        <v>5328</v>
      </c>
      <c r="J635" s="46">
        <v>1815</v>
      </c>
      <c r="K635" s="46">
        <v>2723</v>
      </c>
      <c r="L635" s="46"/>
      <c r="M635" s="46">
        <v>224853</v>
      </c>
      <c r="N635" s="46">
        <v>62867</v>
      </c>
      <c r="O635" s="46">
        <v>287720</v>
      </c>
      <c r="P635" s="45"/>
    </row>
    <row r="636" spans="1:16" ht="14.45" customHeight="1" x14ac:dyDescent="0.25">
      <c r="A636" s="45" t="s">
        <v>86</v>
      </c>
      <c r="B636" s="45" t="s">
        <v>42</v>
      </c>
      <c r="C636" s="46">
        <v>371150</v>
      </c>
      <c r="D636" s="46">
        <v>90876</v>
      </c>
      <c r="E636" s="46">
        <v>22483</v>
      </c>
      <c r="F636" s="46">
        <v>3727</v>
      </c>
      <c r="G636" s="46">
        <v>271</v>
      </c>
      <c r="H636" s="46">
        <v>16869</v>
      </c>
      <c r="I636" s="46">
        <v>5510</v>
      </c>
      <c r="J636" s="46">
        <v>2010</v>
      </c>
      <c r="K636" s="46">
        <v>2801</v>
      </c>
      <c r="L636" s="46"/>
      <c r="M636" s="46">
        <v>226603</v>
      </c>
      <c r="N636" s="46">
        <v>53811</v>
      </c>
      <c r="O636" s="46">
        <v>280414</v>
      </c>
      <c r="P636" s="45"/>
    </row>
    <row r="637" spans="1:16" ht="14.45" customHeight="1" x14ac:dyDescent="0.25">
      <c r="A637" s="45" t="s">
        <v>86</v>
      </c>
      <c r="B637" s="45" t="s">
        <v>43</v>
      </c>
      <c r="C637" s="46">
        <v>233330</v>
      </c>
      <c r="D637" s="46">
        <v>41386</v>
      </c>
      <c r="E637" s="46">
        <v>16798</v>
      </c>
      <c r="F637" s="46">
        <v>1754</v>
      </c>
      <c r="G637" s="46">
        <v>114</v>
      </c>
      <c r="H637" s="46">
        <v>3816</v>
      </c>
      <c r="I637" s="46">
        <v>3234</v>
      </c>
      <c r="J637" s="46">
        <v>1549</v>
      </c>
      <c r="K637" s="46">
        <v>2395</v>
      </c>
      <c r="L637" s="46"/>
      <c r="M637" s="46">
        <v>162284</v>
      </c>
      <c r="N637" s="46">
        <v>27755</v>
      </c>
      <c r="O637" s="46">
        <v>190039</v>
      </c>
      <c r="P637" s="45"/>
    </row>
    <row r="638" spans="1:16" ht="14.45" customHeight="1" x14ac:dyDescent="0.25">
      <c r="A638" s="45" t="s">
        <v>86</v>
      </c>
      <c r="B638" s="45" t="s">
        <v>44</v>
      </c>
      <c r="C638" s="46">
        <v>233330</v>
      </c>
      <c r="D638" s="46">
        <v>41386</v>
      </c>
      <c r="E638" s="46">
        <v>16030</v>
      </c>
      <c r="F638" s="46">
        <v>1754</v>
      </c>
      <c r="G638" s="46">
        <v>114</v>
      </c>
      <c r="H638" s="46">
        <v>3003</v>
      </c>
      <c r="I638" s="46">
        <v>3132</v>
      </c>
      <c r="J638" s="46">
        <v>1353</v>
      </c>
      <c r="K638" s="46">
        <v>2364</v>
      </c>
      <c r="L638" s="46"/>
      <c r="M638" s="46">
        <v>164194</v>
      </c>
      <c r="N638" s="46">
        <v>34161</v>
      </c>
      <c r="O638" s="46">
        <v>198355</v>
      </c>
      <c r="P638" s="45"/>
    </row>
    <row r="639" spans="1:16" ht="14.45" customHeight="1" x14ac:dyDescent="0.25">
      <c r="A639" s="45" t="s">
        <v>86</v>
      </c>
      <c r="B639" s="45" t="s">
        <v>45</v>
      </c>
      <c r="C639" s="46">
        <v>233330</v>
      </c>
      <c r="D639" s="46">
        <v>41386</v>
      </c>
      <c r="E639" s="46">
        <v>18437</v>
      </c>
      <c r="F639" s="46">
        <v>2412</v>
      </c>
      <c r="G639" s="46">
        <v>166</v>
      </c>
      <c r="H639" s="46">
        <v>3816</v>
      </c>
      <c r="I639" s="46">
        <v>3717</v>
      </c>
      <c r="J639" s="46">
        <v>1539</v>
      </c>
      <c r="K639" s="46">
        <v>2480</v>
      </c>
      <c r="L639" s="46"/>
      <c r="M639" s="46">
        <v>159377</v>
      </c>
      <c r="N639" s="46">
        <v>42771</v>
      </c>
      <c r="O639" s="46">
        <v>202148</v>
      </c>
      <c r="P639" s="45"/>
    </row>
    <row r="640" spans="1:16" ht="14.45" customHeight="1" x14ac:dyDescent="0.25">
      <c r="A640" s="45" t="s">
        <v>86</v>
      </c>
      <c r="B640" s="45" t="s">
        <v>39</v>
      </c>
      <c r="C640" s="46">
        <v>233330</v>
      </c>
      <c r="D640" s="46">
        <v>41386</v>
      </c>
      <c r="E640" s="46">
        <v>17070</v>
      </c>
      <c r="F640" s="46">
        <v>2434</v>
      </c>
      <c r="G640" s="46">
        <v>123</v>
      </c>
      <c r="H640" s="46">
        <v>3286</v>
      </c>
      <c r="I640" s="46">
        <v>3361</v>
      </c>
      <c r="J640" s="46">
        <v>1480</v>
      </c>
      <c r="K640" s="46">
        <v>2265</v>
      </c>
      <c r="L640" s="46"/>
      <c r="M640" s="46">
        <v>161925</v>
      </c>
      <c r="N640" s="46">
        <v>48219</v>
      </c>
      <c r="O640" s="46">
        <v>210144</v>
      </c>
      <c r="P640" s="45"/>
    </row>
    <row r="641" spans="1:16" ht="14.45" customHeight="1" x14ac:dyDescent="0.25">
      <c r="A641" s="45" t="s">
        <v>86</v>
      </c>
      <c r="B641" s="45" t="s">
        <v>84</v>
      </c>
      <c r="C641" s="46">
        <v>233330</v>
      </c>
      <c r="D641" s="46">
        <v>41386</v>
      </c>
      <c r="E641" s="46">
        <v>17795</v>
      </c>
      <c r="F641" s="46">
        <v>1944</v>
      </c>
      <c r="G641" s="46">
        <v>111</v>
      </c>
      <c r="H641" s="46">
        <v>2849</v>
      </c>
      <c r="I641" s="46">
        <v>2949</v>
      </c>
      <c r="J641" s="46">
        <v>1376</v>
      </c>
      <c r="K641" s="46">
        <v>2451</v>
      </c>
      <c r="L641" s="46"/>
      <c r="M641" s="46">
        <v>162469</v>
      </c>
      <c r="N641" s="46">
        <v>41876</v>
      </c>
      <c r="O641" s="46">
        <v>204345</v>
      </c>
      <c r="P641" s="45"/>
    </row>
    <row r="642" spans="1:16" ht="14.45" customHeight="1" x14ac:dyDescent="0.25">
      <c r="A642" s="45" t="s">
        <v>86</v>
      </c>
      <c r="B642" s="45" t="s">
        <v>46</v>
      </c>
      <c r="C642" s="46">
        <v>233330</v>
      </c>
      <c r="D642" s="46">
        <v>41386</v>
      </c>
      <c r="E642" s="46">
        <v>16351</v>
      </c>
      <c r="F642" s="46">
        <v>2262</v>
      </c>
      <c r="G642" s="46">
        <v>122</v>
      </c>
      <c r="H642" s="46">
        <v>2652</v>
      </c>
      <c r="I642" s="46">
        <v>2288</v>
      </c>
      <c r="J642" s="46">
        <v>1293</v>
      </c>
      <c r="K642" s="46">
        <v>2282</v>
      </c>
      <c r="L642" s="46"/>
      <c r="M642" s="46">
        <v>164694</v>
      </c>
      <c r="N642" s="46">
        <v>35060</v>
      </c>
      <c r="O642" s="46">
        <v>199754</v>
      </c>
      <c r="P642" s="45"/>
    </row>
    <row r="643" spans="1:16" ht="14.45" customHeight="1" x14ac:dyDescent="0.25">
      <c r="A643" s="45" t="s">
        <v>86</v>
      </c>
      <c r="B643" s="45" t="s">
        <v>47</v>
      </c>
      <c r="C643" s="46">
        <v>233330</v>
      </c>
      <c r="D643" s="46">
        <v>41386</v>
      </c>
      <c r="E643" s="46">
        <v>20279</v>
      </c>
      <c r="F643" s="46">
        <v>2020</v>
      </c>
      <c r="G643" s="46">
        <v>84</v>
      </c>
      <c r="H643" s="46">
        <v>2398</v>
      </c>
      <c r="I643" s="46">
        <v>2384</v>
      </c>
      <c r="J643" s="46">
        <v>1117</v>
      </c>
      <c r="K643" s="46">
        <v>2082</v>
      </c>
      <c r="L643" s="46"/>
      <c r="M643" s="46">
        <v>161580</v>
      </c>
      <c r="N643" s="46">
        <v>46993</v>
      </c>
      <c r="O643" s="46">
        <v>208573</v>
      </c>
      <c r="P643" s="45"/>
    </row>
    <row r="644" spans="1:16" ht="14.45" customHeight="1" x14ac:dyDescent="0.25">
      <c r="A644" s="45" t="s">
        <v>86</v>
      </c>
      <c r="B644" s="45" t="s">
        <v>48</v>
      </c>
      <c r="C644" s="46">
        <v>233330</v>
      </c>
      <c r="D644" s="46">
        <v>41386</v>
      </c>
      <c r="E644" s="46">
        <v>19791</v>
      </c>
      <c r="F644" s="46">
        <v>2036</v>
      </c>
      <c r="G644" s="46">
        <v>83</v>
      </c>
      <c r="H644" s="46">
        <v>2305</v>
      </c>
      <c r="I644" s="46">
        <v>2159</v>
      </c>
      <c r="J644" s="46">
        <v>1053</v>
      </c>
      <c r="K644" s="46">
        <v>2082</v>
      </c>
      <c r="L644" s="46"/>
      <c r="M644" s="46">
        <v>162435</v>
      </c>
      <c r="N644" s="46">
        <v>54401</v>
      </c>
      <c r="O644" s="46">
        <v>216836</v>
      </c>
      <c r="P644" s="45"/>
    </row>
    <row r="645" spans="1:16" ht="14.45" customHeight="1" x14ac:dyDescent="0.25">
      <c r="A645" s="45" t="s">
        <v>86</v>
      </c>
      <c r="B645" s="45" t="s">
        <v>49</v>
      </c>
      <c r="C645" s="46">
        <v>233330</v>
      </c>
      <c r="D645" s="46">
        <v>41386</v>
      </c>
      <c r="E645" s="46">
        <v>20187</v>
      </c>
      <c r="F645" s="46">
        <v>2086</v>
      </c>
      <c r="G645" s="46">
        <v>85</v>
      </c>
      <c r="H645" s="46">
        <v>2144</v>
      </c>
      <c r="I645" s="46">
        <v>1966</v>
      </c>
      <c r="J645" s="46">
        <v>1060</v>
      </c>
      <c r="K645" s="46">
        <v>2002</v>
      </c>
      <c r="L645" s="46"/>
      <c r="M645" s="46">
        <v>162414</v>
      </c>
      <c r="N645" s="46">
        <v>51489</v>
      </c>
      <c r="O645" s="46">
        <v>213903</v>
      </c>
      <c r="P645" s="45"/>
    </row>
    <row r="646" spans="1:16" ht="14.45" customHeight="1" x14ac:dyDescent="0.25">
      <c r="A646" s="45" t="s">
        <v>86</v>
      </c>
      <c r="B646" s="45" t="s">
        <v>67</v>
      </c>
      <c r="C646" s="46">
        <v>233330</v>
      </c>
      <c r="D646" s="46">
        <v>41386</v>
      </c>
      <c r="E646" s="46">
        <v>20949</v>
      </c>
      <c r="F646" s="46">
        <v>1861</v>
      </c>
      <c r="G646" s="46">
        <v>74</v>
      </c>
      <c r="H646" s="46">
        <v>2063</v>
      </c>
      <c r="I646" s="46">
        <v>1552</v>
      </c>
      <c r="J646" s="46">
        <v>943</v>
      </c>
      <c r="K646" s="46">
        <v>1750</v>
      </c>
      <c r="L646" s="46"/>
      <c r="M646" s="46">
        <v>162752</v>
      </c>
      <c r="N646" s="46">
        <v>52779</v>
      </c>
      <c r="O646" s="46">
        <v>215531</v>
      </c>
      <c r="P646" s="45"/>
    </row>
    <row r="647" spans="1:16" ht="14.45" customHeight="1" x14ac:dyDescent="0.25">
      <c r="A647" s="45" t="s">
        <v>86</v>
      </c>
      <c r="B647" s="45" t="s">
        <v>50</v>
      </c>
      <c r="C647" s="46">
        <v>233330</v>
      </c>
      <c r="D647" s="46">
        <v>41386</v>
      </c>
      <c r="E647" s="46">
        <v>21063</v>
      </c>
      <c r="F647" s="46">
        <v>1711</v>
      </c>
      <c r="G647" s="46">
        <v>64</v>
      </c>
      <c r="H647" s="46">
        <v>2040</v>
      </c>
      <c r="I647" s="46">
        <v>1531</v>
      </c>
      <c r="J647" s="46">
        <v>982</v>
      </c>
      <c r="K647" s="46">
        <v>1713</v>
      </c>
      <c r="L647" s="46"/>
      <c r="M647" s="46">
        <v>162840</v>
      </c>
      <c r="N647" s="46">
        <v>50339</v>
      </c>
      <c r="O647" s="46">
        <v>213179</v>
      </c>
      <c r="P647" s="45"/>
    </row>
    <row r="648" spans="1:16" ht="14.45" customHeight="1" x14ac:dyDescent="0.25">
      <c r="A648" s="45" t="s">
        <v>86</v>
      </c>
      <c r="B648" s="45" t="s">
        <v>51</v>
      </c>
      <c r="C648" s="46">
        <v>233330</v>
      </c>
      <c r="D648" s="46">
        <v>41386</v>
      </c>
      <c r="E648" s="46">
        <v>21181</v>
      </c>
      <c r="F648" s="46">
        <v>1626</v>
      </c>
      <c r="G648" s="46">
        <v>69</v>
      </c>
      <c r="H648" s="46">
        <v>2008</v>
      </c>
      <c r="I648" s="46">
        <v>1594</v>
      </c>
      <c r="J648" s="46">
        <v>962</v>
      </c>
      <c r="K648" s="46">
        <v>1683</v>
      </c>
      <c r="L648" s="46"/>
      <c r="M648" s="46">
        <v>162821</v>
      </c>
      <c r="N648" s="46">
        <v>46760</v>
      </c>
      <c r="O648" s="46">
        <v>209581</v>
      </c>
      <c r="P648" s="45"/>
    </row>
    <row r="649" spans="1:16" ht="14.45" customHeight="1" x14ac:dyDescent="0.25">
      <c r="A649" s="45" t="s">
        <v>86</v>
      </c>
      <c r="B649" s="45" t="s">
        <v>52</v>
      </c>
      <c r="C649" s="46">
        <v>233330</v>
      </c>
      <c r="D649" s="46">
        <v>41386</v>
      </c>
      <c r="E649" s="46">
        <v>21300</v>
      </c>
      <c r="F649" s="46">
        <v>1581</v>
      </c>
      <c r="G649" s="46">
        <v>65</v>
      </c>
      <c r="H649" s="46">
        <v>2105</v>
      </c>
      <c r="I649" s="46">
        <v>1278</v>
      </c>
      <c r="J649" s="46">
        <v>925</v>
      </c>
      <c r="K649" s="46">
        <v>1711</v>
      </c>
      <c r="L649" s="46"/>
      <c r="M649" s="46">
        <v>162979</v>
      </c>
      <c r="N649" s="46">
        <v>48972</v>
      </c>
      <c r="O649" s="46">
        <v>211951</v>
      </c>
      <c r="P649" s="45"/>
    </row>
    <row r="650" spans="1:16" ht="14.45" customHeight="1" x14ac:dyDescent="0.25">
      <c r="A650" s="45" t="s">
        <v>86</v>
      </c>
      <c r="B650" s="45" t="s">
        <v>53</v>
      </c>
      <c r="C650" s="46">
        <v>233330</v>
      </c>
      <c r="D650" s="46">
        <v>41386</v>
      </c>
      <c r="E650" s="46">
        <v>21906</v>
      </c>
      <c r="F650" s="46">
        <v>1439</v>
      </c>
      <c r="G650" s="46">
        <v>49</v>
      </c>
      <c r="H650" s="46">
        <v>1468</v>
      </c>
      <c r="I650" s="46">
        <v>922</v>
      </c>
      <c r="J650" s="46">
        <v>853</v>
      </c>
      <c r="K650" s="46">
        <v>1930</v>
      </c>
      <c r="L650" s="46"/>
      <c r="M650" s="46">
        <v>163377</v>
      </c>
      <c r="N650" s="46">
        <v>57646</v>
      </c>
      <c r="O650" s="46">
        <v>221023</v>
      </c>
      <c r="P650" s="45"/>
    </row>
    <row r="651" spans="1:16" ht="14.45" customHeight="1" x14ac:dyDescent="0.25">
      <c r="A651" s="45" t="s">
        <v>86</v>
      </c>
      <c r="B651" s="45" t="s">
        <v>54</v>
      </c>
      <c r="C651" s="46">
        <v>233330</v>
      </c>
      <c r="D651" s="46">
        <v>41386</v>
      </c>
      <c r="E651" s="46">
        <v>22032</v>
      </c>
      <c r="F651" s="46">
        <v>1295</v>
      </c>
      <c r="G651" s="46">
        <v>39</v>
      </c>
      <c r="H651" s="46">
        <v>1283</v>
      </c>
      <c r="I651" s="46">
        <v>778</v>
      </c>
      <c r="J651" s="46">
        <v>867</v>
      </c>
      <c r="K651" s="46">
        <v>1718</v>
      </c>
      <c r="L651" s="46"/>
      <c r="M651" s="46">
        <v>163932</v>
      </c>
      <c r="N651" s="46">
        <v>57742</v>
      </c>
      <c r="O651" s="46">
        <v>221674</v>
      </c>
      <c r="P651" s="45"/>
    </row>
    <row r="652" spans="1:16" ht="14.45" customHeight="1" x14ac:dyDescent="0.25">
      <c r="A652" s="45" t="s">
        <v>86</v>
      </c>
      <c r="B652" s="45" t="s">
        <v>55</v>
      </c>
      <c r="C652" s="46">
        <v>233330</v>
      </c>
      <c r="D652" s="46">
        <v>41386</v>
      </c>
      <c r="E652" s="46">
        <v>22908</v>
      </c>
      <c r="F652" s="46">
        <v>1424</v>
      </c>
      <c r="G652" s="46">
        <v>32</v>
      </c>
      <c r="H652" s="46">
        <v>1007</v>
      </c>
      <c r="I652" s="46">
        <v>800</v>
      </c>
      <c r="J652" s="46">
        <v>638</v>
      </c>
      <c r="K652" s="46">
        <v>1839</v>
      </c>
      <c r="L652" s="46"/>
      <c r="M652" s="46">
        <v>163296</v>
      </c>
      <c r="N652" s="46">
        <v>57038</v>
      </c>
      <c r="O652" s="46">
        <v>220334</v>
      </c>
      <c r="P652" s="45"/>
    </row>
    <row r="653" spans="1:16" ht="14.45" customHeight="1" x14ac:dyDescent="0.25">
      <c r="A653" s="45" t="s">
        <v>86</v>
      </c>
      <c r="B653" s="45" t="s">
        <v>56</v>
      </c>
      <c r="C653" s="46">
        <v>233330</v>
      </c>
      <c r="D653" s="46">
        <v>41386</v>
      </c>
      <c r="E653" s="46">
        <v>21587</v>
      </c>
      <c r="F653" s="46">
        <v>1599</v>
      </c>
      <c r="G653" s="46">
        <v>29</v>
      </c>
      <c r="H653" s="46">
        <v>826</v>
      </c>
      <c r="I653" s="46">
        <v>833</v>
      </c>
      <c r="J653" s="46">
        <v>767</v>
      </c>
      <c r="K653" s="46">
        <v>2108</v>
      </c>
      <c r="L653" s="46"/>
      <c r="M653" s="46">
        <v>164195</v>
      </c>
      <c r="N653" s="46">
        <v>55222</v>
      </c>
      <c r="O653" s="46">
        <v>219417</v>
      </c>
      <c r="P653" s="45"/>
    </row>
    <row r="654" spans="1:16" ht="14.45" customHeight="1" x14ac:dyDescent="0.25">
      <c r="A654" s="45" t="s">
        <v>86</v>
      </c>
      <c r="B654" s="45" t="s">
        <v>57</v>
      </c>
      <c r="C654" s="46">
        <v>233330</v>
      </c>
      <c r="D654" s="46">
        <v>41386</v>
      </c>
      <c r="E654" s="46">
        <v>22465</v>
      </c>
      <c r="F654" s="46">
        <v>1344</v>
      </c>
      <c r="G654" s="46">
        <v>24</v>
      </c>
      <c r="H654" s="46">
        <v>678</v>
      </c>
      <c r="I654" s="46">
        <v>709</v>
      </c>
      <c r="J654" s="46">
        <v>650</v>
      </c>
      <c r="K654" s="46">
        <v>2557</v>
      </c>
      <c r="L654" s="46"/>
      <c r="M654" s="46">
        <v>163517</v>
      </c>
      <c r="N654" s="46">
        <v>64053</v>
      </c>
      <c r="O654" s="46">
        <v>227570</v>
      </c>
      <c r="P654" s="45"/>
    </row>
    <row r="655" spans="1:16" ht="14.45" customHeight="1" x14ac:dyDescent="0.25">
      <c r="A655" s="45" t="s">
        <v>86</v>
      </c>
      <c r="B655" s="45" t="s">
        <v>58</v>
      </c>
      <c r="C655" s="46">
        <v>233330</v>
      </c>
      <c r="D655" s="46">
        <v>41386</v>
      </c>
      <c r="E655" s="46">
        <v>23436</v>
      </c>
      <c r="F655" s="46">
        <v>1393</v>
      </c>
      <c r="G655" s="46">
        <v>5</v>
      </c>
      <c r="H655" s="46">
        <v>665</v>
      </c>
      <c r="I655" s="46">
        <v>863</v>
      </c>
      <c r="J655" s="46">
        <v>883</v>
      </c>
      <c r="K655" s="46">
        <v>2111</v>
      </c>
      <c r="L655" s="46"/>
      <c r="M655" s="46">
        <v>162588</v>
      </c>
      <c r="N655" s="46">
        <v>69719</v>
      </c>
      <c r="O655" s="46">
        <v>232307</v>
      </c>
      <c r="P655" s="45"/>
    </row>
    <row r="656" spans="1:16" ht="14.45" customHeight="1" x14ac:dyDescent="0.25">
      <c r="A656" s="45" t="s">
        <v>86</v>
      </c>
      <c r="B656" s="45" t="s">
        <v>59</v>
      </c>
      <c r="C656" s="46">
        <v>233330</v>
      </c>
      <c r="D656" s="46">
        <v>41386</v>
      </c>
      <c r="E656" s="46">
        <v>26410</v>
      </c>
      <c r="F656" s="46">
        <v>1427</v>
      </c>
      <c r="G656" s="46"/>
      <c r="H656" s="46">
        <v>238</v>
      </c>
      <c r="I656" s="46">
        <v>722</v>
      </c>
      <c r="J656" s="46">
        <v>595</v>
      </c>
      <c r="K656" s="46">
        <v>2458</v>
      </c>
      <c r="L656" s="46"/>
      <c r="M656" s="46">
        <v>160094</v>
      </c>
      <c r="N656" s="46">
        <v>69496</v>
      </c>
      <c r="O656" s="46">
        <v>229590</v>
      </c>
      <c r="P656" s="45"/>
    </row>
    <row r="657" spans="1:16" ht="14.45" customHeight="1" x14ac:dyDescent="0.25">
      <c r="A657" s="45" t="s">
        <v>86</v>
      </c>
      <c r="B657" s="45" t="s">
        <v>60</v>
      </c>
      <c r="C657" s="46">
        <v>233330</v>
      </c>
      <c r="D657" s="46">
        <v>41386</v>
      </c>
      <c r="E657" s="46">
        <v>26870</v>
      </c>
      <c r="F657" s="46">
        <v>1571</v>
      </c>
      <c r="G657" s="46">
        <v>1</v>
      </c>
      <c r="H657" s="46">
        <v>163</v>
      </c>
      <c r="I657" s="46">
        <v>760</v>
      </c>
      <c r="J657" s="46">
        <v>886</v>
      </c>
      <c r="K657" s="46">
        <v>1865</v>
      </c>
      <c r="L657" s="46"/>
      <c r="M657" s="46">
        <v>159828</v>
      </c>
      <c r="N657" s="46">
        <v>71073</v>
      </c>
      <c r="O657" s="46">
        <v>230901</v>
      </c>
      <c r="P657" s="45"/>
    </row>
    <row r="658" spans="1:16" ht="14.45" customHeight="1" x14ac:dyDescent="0.25">
      <c r="A658" s="45" t="s">
        <v>86</v>
      </c>
      <c r="B658" s="45" t="s">
        <v>61</v>
      </c>
      <c r="C658" s="46">
        <v>233330</v>
      </c>
      <c r="D658" s="46">
        <v>41386</v>
      </c>
      <c r="E658" s="46">
        <v>26664</v>
      </c>
      <c r="F658" s="46">
        <v>1682</v>
      </c>
      <c r="G658" s="46">
        <v>0</v>
      </c>
      <c r="H658" s="46">
        <v>217</v>
      </c>
      <c r="I658" s="46">
        <v>982</v>
      </c>
      <c r="J658" s="46">
        <v>876</v>
      </c>
      <c r="K658" s="46">
        <v>1465</v>
      </c>
      <c r="L658" s="46"/>
      <c r="M658" s="46">
        <v>160058</v>
      </c>
      <c r="N658" s="46">
        <v>62833</v>
      </c>
      <c r="O658" s="46">
        <v>222891</v>
      </c>
      <c r="P658" s="45"/>
    </row>
    <row r="659" spans="1:16" ht="14.45" customHeight="1" x14ac:dyDescent="0.25">
      <c r="A659" s="45" t="s">
        <v>86</v>
      </c>
      <c r="B659" s="45" t="s">
        <v>62</v>
      </c>
      <c r="C659" s="46">
        <v>233330</v>
      </c>
      <c r="D659" s="46">
        <v>41386</v>
      </c>
      <c r="E659" s="46">
        <v>26814</v>
      </c>
      <c r="F659" s="46">
        <v>1470</v>
      </c>
      <c r="G659" s="46">
        <v>33</v>
      </c>
      <c r="H659" s="46">
        <v>197</v>
      </c>
      <c r="I659" s="46">
        <v>1201</v>
      </c>
      <c r="J659" s="46">
        <v>896</v>
      </c>
      <c r="K659" s="46">
        <v>1257</v>
      </c>
      <c r="L659" s="46">
        <v>281</v>
      </c>
      <c r="M659" s="46">
        <v>159795</v>
      </c>
      <c r="N659" s="46">
        <v>67588</v>
      </c>
      <c r="O659" s="46">
        <v>227383</v>
      </c>
      <c r="P659" s="45"/>
    </row>
    <row r="660" spans="1:16" ht="14.45" customHeight="1" x14ac:dyDescent="0.25">
      <c r="A660" s="45" t="s">
        <v>86</v>
      </c>
      <c r="B660" s="45" t="s">
        <v>63</v>
      </c>
      <c r="C660" s="46">
        <v>233330</v>
      </c>
      <c r="D660" s="46">
        <v>41386</v>
      </c>
      <c r="E660" s="46">
        <v>28813</v>
      </c>
      <c r="F660" s="46">
        <v>1342</v>
      </c>
      <c r="G660" s="46">
        <v>30</v>
      </c>
      <c r="H660" s="46">
        <v>189</v>
      </c>
      <c r="I660" s="46">
        <v>1141</v>
      </c>
      <c r="J660" s="46">
        <v>852</v>
      </c>
      <c r="K660" s="46">
        <v>1297</v>
      </c>
      <c r="L660" s="46">
        <v>0</v>
      </c>
      <c r="M660" s="46">
        <v>158280</v>
      </c>
      <c r="N660" s="46">
        <v>71548</v>
      </c>
      <c r="O660" s="46">
        <v>229828</v>
      </c>
      <c r="P660" s="45"/>
    </row>
    <row r="661" spans="1:16" ht="14.45" customHeight="1" x14ac:dyDescent="0.25">
      <c r="A661" s="45" t="s">
        <v>86</v>
      </c>
      <c r="B661" s="45" t="s">
        <v>64</v>
      </c>
      <c r="C661" s="46">
        <v>234641</v>
      </c>
      <c r="D661" s="46">
        <v>41386</v>
      </c>
      <c r="E661" s="46">
        <v>23714</v>
      </c>
      <c r="F661" s="46">
        <v>1207</v>
      </c>
      <c r="G661" s="46">
        <v>28</v>
      </c>
      <c r="H661" s="46">
        <v>152</v>
      </c>
      <c r="I661" s="46">
        <v>1198</v>
      </c>
      <c r="J661" s="46">
        <v>910</v>
      </c>
      <c r="K661" s="46">
        <v>1343</v>
      </c>
      <c r="L661" s="46">
        <v>5767</v>
      </c>
      <c r="M661" s="46">
        <v>158936</v>
      </c>
      <c r="N661" s="46">
        <v>70226</v>
      </c>
      <c r="O661" s="46">
        <v>229162</v>
      </c>
      <c r="P661" s="45"/>
    </row>
    <row r="662" spans="1:16" ht="14.45" customHeight="1" x14ac:dyDescent="0.25">
      <c r="A662" s="45" t="s">
        <v>86</v>
      </c>
      <c r="B662" s="45" t="s">
        <v>65</v>
      </c>
      <c r="C662" s="46">
        <v>234641</v>
      </c>
      <c r="D662" s="46">
        <v>41386</v>
      </c>
      <c r="E662" s="46">
        <v>23809</v>
      </c>
      <c r="F662" s="46">
        <v>1182</v>
      </c>
      <c r="G662" s="46">
        <v>20</v>
      </c>
      <c r="H662" s="46">
        <v>167</v>
      </c>
      <c r="I662" s="46">
        <v>1304</v>
      </c>
      <c r="J662" s="46">
        <v>708</v>
      </c>
      <c r="K662" s="46">
        <v>2583</v>
      </c>
      <c r="L662" s="46">
        <v>5767</v>
      </c>
      <c r="M662" s="46">
        <v>157715</v>
      </c>
      <c r="N662" s="46">
        <v>63879</v>
      </c>
      <c r="O662" s="46">
        <v>221594</v>
      </c>
      <c r="P662" s="45"/>
    </row>
    <row r="663" spans="1:16" ht="14.45" customHeight="1" x14ac:dyDescent="0.25">
      <c r="A663" s="45" t="s">
        <v>86</v>
      </c>
      <c r="B663" s="45" t="s">
        <v>66</v>
      </c>
      <c r="C663" s="45">
        <v>234641</v>
      </c>
      <c r="D663" s="45">
        <v>41386</v>
      </c>
      <c r="E663" s="45">
        <v>25423</v>
      </c>
      <c r="F663" s="45">
        <v>1084</v>
      </c>
      <c r="G663" s="46"/>
      <c r="H663" s="45">
        <v>188</v>
      </c>
      <c r="I663" s="45">
        <v>1364</v>
      </c>
      <c r="J663" s="45">
        <v>714</v>
      </c>
      <c r="K663" s="45">
        <v>2522</v>
      </c>
      <c r="L663" s="45">
        <v>5594</v>
      </c>
      <c r="M663" s="45">
        <v>156366</v>
      </c>
      <c r="N663" s="45">
        <v>55210</v>
      </c>
      <c r="O663" s="45">
        <v>211576</v>
      </c>
      <c r="P663" s="45"/>
    </row>
    <row r="664" spans="1:16" ht="14.45" customHeight="1" x14ac:dyDescent="0.25">
      <c r="A664" s="45" t="s">
        <v>86</v>
      </c>
      <c r="B664" s="45" t="s">
        <v>68</v>
      </c>
      <c r="C664" s="45">
        <v>234641</v>
      </c>
      <c r="D664" s="45">
        <v>41386</v>
      </c>
      <c r="E664" s="45">
        <v>26779</v>
      </c>
      <c r="F664" s="45">
        <v>1066</v>
      </c>
      <c r="G664" s="46"/>
      <c r="H664" s="45">
        <v>182</v>
      </c>
      <c r="I664" s="45">
        <v>2000</v>
      </c>
      <c r="J664" s="45">
        <v>849</v>
      </c>
      <c r="K664" s="45">
        <v>1733</v>
      </c>
      <c r="L664" s="45">
        <v>4817</v>
      </c>
      <c r="M664" s="45">
        <v>155829</v>
      </c>
      <c r="N664" s="45">
        <v>48438</v>
      </c>
      <c r="O664" s="45">
        <v>204267</v>
      </c>
      <c r="P664" s="45"/>
    </row>
    <row r="665" spans="1:16" ht="14.45" customHeight="1" x14ac:dyDescent="0.25">
      <c r="A665" s="45" t="s">
        <v>86</v>
      </c>
      <c r="B665" s="45" t="s">
        <v>69</v>
      </c>
      <c r="C665" s="45">
        <v>234641</v>
      </c>
      <c r="D665" s="45">
        <v>41386</v>
      </c>
      <c r="E665" s="45">
        <v>26512</v>
      </c>
      <c r="F665" s="45">
        <v>1063</v>
      </c>
      <c r="G665" s="45">
        <v>0</v>
      </c>
      <c r="H665" s="45">
        <v>159</v>
      </c>
      <c r="I665" s="45">
        <v>2402</v>
      </c>
      <c r="J665" s="45">
        <v>820</v>
      </c>
      <c r="K665" s="45">
        <v>1805</v>
      </c>
      <c r="L665" s="45">
        <v>4817</v>
      </c>
      <c r="M665" s="45">
        <v>155677</v>
      </c>
      <c r="N665" s="45">
        <v>44688</v>
      </c>
      <c r="O665" s="45">
        <v>200365</v>
      </c>
      <c r="P665" s="45"/>
    </row>
    <row r="666" spans="1:16" ht="14.45" customHeight="1" x14ac:dyDescent="0.25">
      <c r="A666" s="45" t="s">
        <v>86</v>
      </c>
      <c r="B666" s="45" t="s">
        <v>70</v>
      </c>
      <c r="C666" s="45">
        <v>234641</v>
      </c>
      <c r="D666" s="45">
        <v>41386</v>
      </c>
      <c r="E666" s="45">
        <v>26577</v>
      </c>
      <c r="F666" s="45">
        <v>788</v>
      </c>
      <c r="G666" s="46"/>
      <c r="H666" s="45">
        <v>130</v>
      </c>
      <c r="I666" s="45">
        <v>2232</v>
      </c>
      <c r="J666" s="45">
        <v>665</v>
      </c>
      <c r="K666" s="45">
        <v>2602</v>
      </c>
      <c r="L666" s="45">
        <v>4301</v>
      </c>
      <c r="M666" s="45">
        <v>155960</v>
      </c>
      <c r="N666" s="45">
        <v>45901</v>
      </c>
      <c r="O666" s="45">
        <v>201861</v>
      </c>
      <c r="P666" s="45"/>
    </row>
    <row r="667" spans="1:16" ht="14.45" customHeight="1" x14ac:dyDescent="0.25">
      <c r="A667" s="45" t="s">
        <v>86</v>
      </c>
      <c r="B667" s="45" t="s">
        <v>71</v>
      </c>
      <c r="C667" s="45">
        <v>234641</v>
      </c>
      <c r="D667" s="45">
        <v>41386</v>
      </c>
      <c r="E667" s="45">
        <v>28483</v>
      </c>
      <c r="F667" s="45">
        <v>936</v>
      </c>
      <c r="G667" s="46"/>
      <c r="H667" s="45">
        <v>123</v>
      </c>
      <c r="I667" s="45">
        <v>2118</v>
      </c>
      <c r="J667" s="45">
        <v>1305</v>
      </c>
      <c r="K667" s="45">
        <v>2663</v>
      </c>
      <c r="L667" s="45">
        <v>4300</v>
      </c>
      <c r="M667" s="45">
        <v>153327</v>
      </c>
      <c r="N667" s="45">
        <v>53644</v>
      </c>
      <c r="O667" s="45">
        <v>206971</v>
      </c>
      <c r="P667" s="45"/>
    </row>
    <row r="668" spans="1:16" ht="14.45" customHeight="1" x14ac:dyDescent="0.25">
      <c r="A668" s="45" t="s">
        <v>86</v>
      </c>
      <c r="B668" s="45" t="s">
        <v>72</v>
      </c>
      <c r="C668" s="45">
        <v>234641</v>
      </c>
      <c r="D668" s="45">
        <v>41386</v>
      </c>
      <c r="E668" s="45">
        <v>28945</v>
      </c>
      <c r="F668" s="45">
        <v>763</v>
      </c>
      <c r="G668" s="45">
        <v>8</v>
      </c>
      <c r="H668" s="45">
        <v>119</v>
      </c>
      <c r="I668" s="45">
        <v>2580</v>
      </c>
      <c r="J668" s="45">
        <v>1341</v>
      </c>
      <c r="K668" s="45">
        <v>2015</v>
      </c>
      <c r="L668" s="45">
        <v>4300</v>
      </c>
      <c r="M668" s="45">
        <v>153184</v>
      </c>
      <c r="N668" s="45">
        <v>50091</v>
      </c>
      <c r="O668" s="45">
        <v>203275</v>
      </c>
      <c r="P668" s="45"/>
    </row>
    <row r="669" spans="1:16" ht="14.45" customHeight="1" x14ac:dyDescent="0.25">
      <c r="A669" s="45" t="s">
        <v>86</v>
      </c>
      <c r="B669" s="45" t="s">
        <v>73</v>
      </c>
      <c r="C669" s="45">
        <v>234641</v>
      </c>
      <c r="D669" s="45">
        <v>41386</v>
      </c>
      <c r="E669" s="45">
        <v>29798</v>
      </c>
      <c r="F669" s="45">
        <v>784</v>
      </c>
      <c r="G669" s="45">
        <v>0</v>
      </c>
      <c r="H669" s="45">
        <v>103</v>
      </c>
      <c r="I669" s="45">
        <v>2585</v>
      </c>
      <c r="J669" s="45">
        <v>1581</v>
      </c>
      <c r="K669" s="45">
        <v>2151</v>
      </c>
      <c r="L669" s="45">
        <v>4354</v>
      </c>
      <c r="M669" s="45">
        <v>151899</v>
      </c>
      <c r="N669" s="45">
        <v>48217</v>
      </c>
      <c r="O669" s="45">
        <v>200116</v>
      </c>
      <c r="P669" s="45"/>
    </row>
    <row r="670" spans="1:16" ht="14.45" customHeight="1" x14ac:dyDescent="0.25">
      <c r="A670" s="45" t="s">
        <v>86</v>
      </c>
      <c r="B670" s="45" t="s">
        <v>74</v>
      </c>
      <c r="C670" s="45">
        <v>234641</v>
      </c>
      <c r="D670" s="45">
        <v>41386</v>
      </c>
      <c r="E670" s="45">
        <v>31039</v>
      </c>
      <c r="F670" s="45">
        <v>766</v>
      </c>
      <c r="G670" s="46"/>
      <c r="H670" s="45">
        <v>108</v>
      </c>
      <c r="I670" s="45">
        <v>2520</v>
      </c>
      <c r="J670" s="45">
        <v>1502</v>
      </c>
      <c r="K670" s="45">
        <v>1897</v>
      </c>
      <c r="L670" s="45">
        <v>4354</v>
      </c>
      <c r="M670" s="45">
        <v>151069</v>
      </c>
      <c r="N670" s="45">
        <v>50925</v>
      </c>
      <c r="O670" s="45">
        <v>201994</v>
      </c>
      <c r="P670" s="45"/>
    </row>
    <row r="671" spans="1:16" ht="14.45" customHeight="1" x14ac:dyDescent="0.25">
      <c r="A671" s="45" t="s">
        <v>86</v>
      </c>
      <c r="B671" s="45" t="s">
        <v>75</v>
      </c>
      <c r="C671" s="45">
        <v>234641</v>
      </c>
      <c r="D671" s="45">
        <v>41386</v>
      </c>
      <c r="E671" s="45">
        <v>31763</v>
      </c>
      <c r="F671" s="45">
        <v>582</v>
      </c>
      <c r="G671" s="45">
        <v>0</v>
      </c>
      <c r="H671" s="45">
        <v>108</v>
      </c>
      <c r="I671" s="45">
        <v>2832</v>
      </c>
      <c r="J671" s="45">
        <v>1676</v>
      </c>
      <c r="K671" s="45">
        <v>2000</v>
      </c>
      <c r="L671" s="45">
        <v>4354</v>
      </c>
      <c r="M671" s="45">
        <v>149940</v>
      </c>
      <c r="N671" s="45">
        <v>50902</v>
      </c>
      <c r="O671" s="45">
        <v>200842</v>
      </c>
      <c r="P671" s="45"/>
    </row>
    <row r="672" spans="1:16" ht="14.45" customHeight="1" x14ac:dyDescent="0.25">
      <c r="A672" s="45" t="s">
        <v>86</v>
      </c>
      <c r="B672" s="45" t="s">
        <v>190</v>
      </c>
      <c r="C672" s="45">
        <v>234641</v>
      </c>
      <c r="D672" s="45">
        <v>41386</v>
      </c>
      <c r="E672" s="45">
        <v>33445</v>
      </c>
      <c r="F672" s="45">
        <v>603</v>
      </c>
      <c r="G672" s="45">
        <v>0</v>
      </c>
      <c r="H672" s="45">
        <v>90</v>
      </c>
      <c r="I672" s="45">
        <v>2862</v>
      </c>
      <c r="J672" s="45">
        <v>955</v>
      </c>
      <c r="K672" s="45">
        <v>1938</v>
      </c>
      <c r="L672" s="45">
        <v>5630</v>
      </c>
      <c r="M672" s="45">
        <v>147732</v>
      </c>
      <c r="N672" s="45">
        <v>50657.012000000002</v>
      </c>
      <c r="O672" s="45">
        <v>198389.01199999999</v>
      </c>
      <c r="P672" s="45"/>
    </row>
    <row r="673" spans="1:16" ht="14.45" customHeight="1" x14ac:dyDescent="0.25">
      <c r="A673" s="45" t="s">
        <v>87</v>
      </c>
      <c r="B673" s="5" t="s">
        <v>38</v>
      </c>
      <c r="C673" s="46"/>
      <c r="D673" s="46"/>
      <c r="E673" s="46"/>
      <c r="F673" s="46"/>
      <c r="G673" s="46"/>
      <c r="H673" s="46"/>
      <c r="I673" s="46"/>
      <c r="J673" s="46"/>
      <c r="K673" s="46"/>
      <c r="L673" s="61"/>
      <c r="M673" s="46"/>
      <c r="N673" s="46"/>
      <c r="O673" s="46"/>
      <c r="P673" s="45"/>
    </row>
    <row r="674" spans="1:16" ht="14.45" customHeight="1" x14ac:dyDescent="0.25">
      <c r="A674" s="45" t="s">
        <v>87</v>
      </c>
      <c r="B674" s="5" t="s">
        <v>35</v>
      </c>
      <c r="C674" s="46"/>
      <c r="D674" s="46"/>
      <c r="E674" s="46"/>
      <c r="F674" s="46"/>
      <c r="G674" s="46"/>
      <c r="H674" s="46"/>
      <c r="I674" s="46"/>
      <c r="J674" s="46"/>
      <c r="K674" s="46"/>
      <c r="L674" s="46"/>
      <c r="M674" s="46"/>
      <c r="N674" s="46"/>
      <c r="O674" s="46"/>
      <c r="P674" s="45"/>
    </row>
    <row r="675" spans="1:16" ht="14.45" customHeight="1" x14ac:dyDescent="0.25">
      <c r="A675" s="45" t="s">
        <v>87</v>
      </c>
      <c r="B675" s="5" t="s">
        <v>36</v>
      </c>
      <c r="C675" s="46"/>
      <c r="D675" s="46"/>
      <c r="E675" s="46"/>
      <c r="F675" s="46"/>
      <c r="G675" s="46"/>
      <c r="H675" s="46"/>
      <c r="I675" s="46"/>
      <c r="J675" s="46"/>
      <c r="K675" s="46"/>
      <c r="L675" s="61"/>
      <c r="M675" s="46"/>
      <c r="N675" s="46"/>
      <c r="O675" s="46"/>
      <c r="P675" s="45"/>
    </row>
    <row r="676" spans="1:16" ht="14.45" customHeight="1" x14ac:dyDescent="0.25">
      <c r="A676" s="45" t="s">
        <v>87</v>
      </c>
      <c r="B676" s="5" t="s">
        <v>37</v>
      </c>
      <c r="C676" s="46"/>
      <c r="D676" s="46"/>
      <c r="E676" s="46"/>
      <c r="F676" s="46"/>
      <c r="G676" s="46"/>
      <c r="H676" s="46"/>
      <c r="I676" s="46"/>
      <c r="J676" s="46"/>
      <c r="K676" s="46"/>
      <c r="L676" s="61"/>
      <c r="M676" s="46"/>
      <c r="N676" s="46"/>
      <c r="O676" s="46"/>
      <c r="P676" s="45"/>
    </row>
    <row r="677" spans="1:16" ht="14.45" customHeight="1" x14ac:dyDescent="0.25">
      <c r="A677" s="45" t="s">
        <v>87</v>
      </c>
      <c r="B677" s="5" t="s">
        <v>15</v>
      </c>
      <c r="C677" s="46"/>
      <c r="D677" s="46"/>
      <c r="E677" s="46"/>
      <c r="F677" s="46"/>
      <c r="G677" s="46"/>
      <c r="H677" s="46"/>
      <c r="I677" s="46"/>
      <c r="J677" s="46"/>
      <c r="K677" s="46"/>
      <c r="L677" s="46"/>
      <c r="M677" s="46"/>
      <c r="N677" s="46"/>
      <c r="O677" s="46"/>
      <c r="P677" s="45"/>
    </row>
    <row r="678" spans="1:16" ht="14.45" customHeight="1" x14ac:dyDescent="0.25">
      <c r="A678" s="45" t="s">
        <v>87</v>
      </c>
      <c r="B678" s="5" t="s">
        <v>0</v>
      </c>
      <c r="C678" s="46"/>
      <c r="D678" s="46"/>
      <c r="E678" s="46"/>
      <c r="F678" s="46"/>
      <c r="G678" s="46"/>
      <c r="H678" s="46"/>
      <c r="I678" s="46"/>
      <c r="J678" s="46"/>
      <c r="K678" s="46"/>
      <c r="L678" s="46"/>
      <c r="M678" s="46"/>
      <c r="N678" s="46"/>
      <c r="O678" s="46"/>
      <c r="P678" s="45"/>
    </row>
    <row r="679" spans="1:16" ht="14.45" customHeight="1" x14ac:dyDescent="0.25">
      <c r="A679" s="45" t="s">
        <v>87</v>
      </c>
      <c r="B679" s="5" t="s">
        <v>1</v>
      </c>
      <c r="C679" s="46"/>
      <c r="D679" s="46"/>
      <c r="E679" s="46"/>
      <c r="F679" s="46"/>
      <c r="G679" s="46"/>
      <c r="H679" s="46"/>
      <c r="I679" s="46"/>
      <c r="J679" s="46"/>
      <c r="K679" s="46"/>
      <c r="L679" s="46"/>
      <c r="M679" s="46"/>
      <c r="N679" s="46"/>
      <c r="O679" s="46"/>
      <c r="P679" s="45"/>
    </row>
    <row r="680" spans="1:16" ht="14.45" customHeight="1" x14ac:dyDescent="0.25">
      <c r="A680" s="45" t="s">
        <v>87</v>
      </c>
      <c r="B680" s="5" t="s">
        <v>2</v>
      </c>
      <c r="C680" s="46"/>
      <c r="D680" s="46"/>
      <c r="E680" s="46"/>
      <c r="F680" s="46"/>
      <c r="G680" s="46"/>
      <c r="H680" s="46"/>
      <c r="I680" s="46"/>
      <c r="J680" s="46"/>
      <c r="K680" s="46"/>
      <c r="L680" s="46"/>
      <c r="M680" s="46"/>
      <c r="N680" s="46"/>
      <c r="O680" s="46"/>
      <c r="P680" s="45"/>
    </row>
    <row r="681" spans="1:16" ht="14.45" customHeight="1" x14ac:dyDescent="0.25">
      <c r="A681" s="45" t="s">
        <v>87</v>
      </c>
      <c r="B681" s="5" t="s">
        <v>3</v>
      </c>
      <c r="C681" s="46"/>
      <c r="D681" s="46"/>
      <c r="E681" s="46"/>
      <c r="F681" s="46"/>
      <c r="G681" s="46"/>
      <c r="H681" s="46"/>
      <c r="I681" s="46"/>
      <c r="J681" s="46"/>
      <c r="K681" s="46"/>
      <c r="L681" s="46"/>
      <c r="M681" s="46"/>
      <c r="N681" s="46"/>
      <c r="O681" s="46"/>
      <c r="P681" s="45"/>
    </row>
    <row r="682" spans="1:16" ht="14.45" customHeight="1" x14ac:dyDescent="0.25">
      <c r="A682" s="45" t="s">
        <v>87</v>
      </c>
      <c r="B682" s="5" t="s">
        <v>4</v>
      </c>
      <c r="C682" s="46"/>
      <c r="D682" s="46"/>
      <c r="E682" s="46"/>
      <c r="F682" s="46"/>
      <c r="G682" s="46"/>
      <c r="H682" s="46"/>
      <c r="I682" s="46"/>
      <c r="J682" s="46"/>
      <c r="K682" s="46"/>
      <c r="L682" s="46"/>
      <c r="M682" s="46"/>
      <c r="N682" s="46"/>
      <c r="O682" s="46"/>
      <c r="P682" s="45"/>
    </row>
    <row r="683" spans="1:16" ht="14.45" customHeight="1" x14ac:dyDescent="0.25">
      <c r="A683" s="45" t="s">
        <v>87</v>
      </c>
      <c r="B683" s="5" t="s">
        <v>5</v>
      </c>
      <c r="C683" s="46"/>
      <c r="D683" s="46"/>
      <c r="E683" s="46"/>
      <c r="F683" s="46"/>
      <c r="G683" s="46"/>
      <c r="H683" s="46"/>
      <c r="I683" s="46"/>
      <c r="J683" s="46"/>
      <c r="K683" s="46"/>
      <c r="L683" s="46"/>
      <c r="M683" s="46"/>
      <c r="N683" s="46"/>
      <c r="O683" s="46"/>
      <c r="P683" s="45"/>
    </row>
    <row r="684" spans="1:16" ht="14.45" customHeight="1" x14ac:dyDescent="0.25">
      <c r="A684" s="45" t="s">
        <v>87</v>
      </c>
      <c r="B684" s="5" t="s">
        <v>6</v>
      </c>
      <c r="C684" s="46"/>
      <c r="D684" s="46"/>
      <c r="E684" s="46"/>
      <c r="F684" s="46"/>
      <c r="G684" s="46"/>
      <c r="H684" s="46"/>
      <c r="I684" s="46"/>
      <c r="J684" s="46"/>
      <c r="K684" s="46"/>
      <c r="L684" s="46"/>
      <c r="M684" s="46"/>
      <c r="N684" s="46"/>
      <c r="O684" s="46"/>
      <c r="P684" s="45"/>
    </row>
    <row r="685" spans="1:16" ht="14.45" customHeight="1" x14ac:dyDescent="0.25">
      <c r="A685" s="45" t="s">
        <v>87</v>
      </c>
      <c r="B685" s="6" t="s">
        <v>7</v>
      </c>
      <c r="C685" s="46"/>
      <c r="D685" s="46"/>
      <c r="E685" s="46"/>
      <c r="F685" s="46"/>
      <c r="G685" s="46"/>
      <c r="H685" s="46"/>
      <c r="I685" s="46"/>
      <c r="J685" s="46"/>
      <c r="K685" s="46"/>
      <c r="L685" s="46"/>
      <c r="M685" s="46"/>
      <c r="N685" s="46"/>
      <c r="O685" s="46"/>
      <c r="P685" s="45"/>
    </row>
    <row r="686" spans="1:16" ht="14.45" customHeight="1" x14ac:dyDescent="0.25">
      <c r="A686" s="45" t="s">
        <v>87</v>
      </c>
      <c r="B686" s="6" t="s">
        <v>8</v>
      </c>
      <c r="C686" s="46"/>
      <c r="D686" s="46"/>
      <c r="E686" s="46"/>
      <c r="F686" s="46"/>
      <c r="G686" s="46"/>
      <c r="H686" s="46"/>
      <c r="I686" s="46"/>
      <c r="J686" s="46"/>
      <c r="K686" s="46"/>
      <c r="L686" s="46"/>
      <c r="M686" s="46"/>
      <c r="N686" s="46"/>
      <c r="O686" s="46"/>
      <c r="P686" s="45"/>
    </row>
    <row r="687" spans="1:16" ht="14.45" customHeight="1" x14ac:dyDescent="0.25">
      <c r="A687" s="45" t="s">
        <v>87</v>
      </c>
      <c r="B687" s="6" t="s">
        <v>16</v>
      </c>
      <c r="C687" s="46"/>
      <c r="D687" s="46"/>
      <c r="E687" s="46"/>
      <c r="F687" s="46"/>
      <c r="G687" s="46"/>
      <c r="H687" s="46"/>
      <c r="I687" s="46"/>
      <c r="J687" s="46"/>
      <c r="K687" s="46"/>
      <c r="L687" s="46"/>
      <c r="M687" s="46"/>
      <c r="N687" s="46"/>
      <c r="O687" s="46"/>
      <c r="P687" s="45"/>
    </row>
    <row r="688" spans="1:16" ht="14.45" customHeight="1" x14ac:dyDescent="0.25">
      <c r="A688" s="45" t="s">
        <v>87</v>
      </c>
      <c r="B688" s="6" t="s">
        <v>17</v>
      </c>
      <c r="C688" s="46"/>
      <c r="D688" s="46"/>
      <c r="E688" s="46"/>
      <c r="F688" s="46"/>
      <c r="G688" s="46"/>
      <c r="H688" s="46"/>
      <c r="I688" s="46"/>
      <c r="J688" s="46"/>
      <c r="K688" s="46"/>
      <c r="L688" s="46"/>
      <c r="M688" s="46"/>
      <c r="N688" s="46"/>
      <c r="O688" s="46"/>
      <c r="P688" s="45"/>
    </row>
    <row r="689" spans="1:16" ht="14.45" customHeight="1" x14ac:dyDescent="0.25">
      <c r="A689" s="45" t="s">
        <v>87</v>
      </c>
      <c r="B689" s="6" t="s">
        <v>9</v>
      </c>
      <c r="C689" s="46"/>
      <c r="D689" s="46"/>
      <c r="E689" s="46"/>
      <c r="F689" s="46"/>
      <c r="G689" s="46"/>
      <c r="H689" s="46"/>
      <c r="I689" s="46"/>
      <c r="J689" s="46"/>
      <c r="K689" s="46"/>
      <c r="L689" s="46"/>
      <c r="M689" s="46"/>
      <c r="N689" s="46"/>
      <c r="O689" s="46"/>
      <c r="P689" s="45"/>
    </row>
    <row r="690" spans="1:16" ht="14.45" customHeight="1" x14ac:dyDescent="0.25">
      <c r="A690" s="45" t="s">
        <v>87</v>
      </c>
      <c r="B690" s="6" t="s">
        <v>10</v>
      </c>
      <c r="C690" s="46"/>
      <c r="D690" s="46"/>
      <c r="E690" s="46"/>
      <c r="F690" s="46"/>
      <c r="G690" s="46"/>
      <c r="H690" s="46"/>
      <c r="I690" s="46"/>
      <c r="J690" s="46"/>
      <c r="K690" s="46"/>
      <c r="L690" s="46"/>
      <c r="M690" s="46"/>
      <c r="N690" s="46"/>
      <c r="O690" s="46"/>
      <c r="P690" s="45"/>
    </row>
    <row r="691" spans="1:16" ht="14.45" customHeight="1" x14ac:dyDescent="0.25">
      <c r="A691" s="45" t="s">
        <v>87</v>
      </c>
      <c r="B691" s="6" t="s">
        <v>11</v>
      </c>
      <c r="C691" s="46"/>
      <c r="D691" s="46"/>
      <c r="E691" s="46"/>
      <c r="F691" s="46"/>
      <c r="G691" s="46"/>
      <c r="H691" s="46"/>
      <c r="I691" s="46"/>
      <c r="J691" s="46"/>
      <c r="K691" s="46"/>
      <c r="L691" s="46"/>
      <c r="M691" s="46"/>
      <c r="N691" s="46"/>
      <c r="O691" s="46"/>
      <c r="P691" s="45"/>
    </row>
    <row r="692" spans="1:16" ht="14.45" customHeight="1" x14ac:dyDescent="0.25">
      <c r="A692" s="45" t="s">
        <v>87</v>
      </c>
      <c r="B692" s="6" t="s">
        <v>12</v>
      </c>
      <c r="C692" s="46"/>
      <c r="D692" s="46"/>
      <c r="E692" s="46"/>
      <c r="F692" s="46"/>
      <c r="G692" s="46"/>
      <c r="H692" s="46"/>
      <c r="I692" s="46"/>
      <c r="J692" s="46"/>
      <c r="K692" s="46"/>
      <c r="L692" s="46"/>
      <c r="M692" s="46"/>
      <c r="N692" s="46"/>
      <c r="O692" s="46"/>
      <c r="P692" s="45"/>
    </row>
    <row r="693" spans="1:16" ht="14.45" customHeight="1" x14ac:dyDescent="0.25">
      <c r="A693" s="45" t="s">
        <v>87</v>
      </c>
      <c r="B693" s="6" t="s">
        <v>13</v>
      </c>
      <c r="C693" s="46"/>
      <c r="D693" s="46"/>
      <c r="E693" s="46"/>
      <c r="F693" s="46"/>
      <c r="G693" s="46"/>
      <c r="H693" s="46"/>
      <c r="I693" s="46"/>
      <c r="J693" s="46"/>
      <c r="K693" s="46"/>
      <c r="L693" s="46"/>
      <c r="M693" s="46"/>
      <c r="N693" s="46"/>
      <c r="O693" s="46"/>
      <c r="P693" s="45"/>
    </row>
    <row r="694" spans="1:16" ht="14.45" customHeight="1" x14ac:dyDescent="0.25">
      <c r="A694" s="45" t="s">
        <v>87</v>
      </c>
      <c r="B694" s="6" t="s">
        <v>18</v>
      </c>
      <c r="C694" s="46"/>
      <c r="D694" s="46"/>
      <c r="E694" s="46"/>
      <c r="F694" s="46"/>
      <c r="G694" s="46"/>
      <c r="H694" s="46"/>
      <c r="I694" s="46"/>
      <c r="J694" s="46"/>
      <c r="K694" s="46"/>
      <c r="L694" s="46"/>
      <c r="M694" s="46"/>
      <c r="N694" s="46"/>
      <c r="O694" s="46"/>
      <c r="P694" s="45"/>
    </row>
    <row r="695" spans="1:16" ht="14.45" customHeight="1" x14ac:dyDescent="0.25">
      <c r="A695" s="45" t="s">
        <v>87</v>
      </c>
      <c r="B695" s="7" t="s">
        <v>19</v>
      </c>
      <c r="C695" s="46"/>
      <c r="D695" s="46"/>
      <c r="E695" s="46"/>
      <c r="F695" s="46"/>
      <c r="G695" s="46"/>
      <c r="H695" s="46"/>
      <c r="I695" s="46"/>
      <c r="J695" s="46"/>
      <c r="K695" s="46"/>
      <c r="L695" s="46"/>
      <c r="M695" s="46"/>
      <c r="N695" s="46"/>
      <c r="O695" s="46"/>
      <c r="P695" s="45"/>
    </row>
    <row r="696" spans="1:16" ht="14.45" customHeight="1" x14ac:dyDescent="0.25">
      <c r="A696" s="45" t="s">
        <v>87</v>
      </c>
      <c r="B696" s="45" t="s">
        <v>40</v>
      </c>
      <c r="C696" s="46"/>
      <c r="D696" s="46"/>
      <c r="E696" s="46"/>
      <c r="F696" s="46"/>
      <c r="G696" s="46"/>
      <c r="H696" s="46"/>
      <c r="I696" s="46"/>
      <c r="J696" s="46"/>
      <c r="K696" s="46"/>
      <c r="L696" s="46"/>
      <c r="M696" s="46"/>
      <c r="N696" s="46"/>
      <c r="O696" s="46"/>
      <c r="P696" s="45"/>
    </row>
    <row r="697" spans="1:16" ht="14.45" customHeight="1" x14ac:dyDescent="0.25">
      <c r="A697" s="45" t="s">
        <v>87</v>
      </c>
      <c r="B697" s="45" t="s">
        <v>42</v>
      </c>
      <c r="C697" s="46"/>
      <c r="D697" s="46"/>
      <c r="E697" s="46"/>
      <c r="F697" s="46"/>
      <c r="G697" s="46"/>
      <c r="H697" s="46"/>
      <c r="I697" s="46"/>
      <c r="J697" s="46"/>
      <c r="K697" s="46"/>
      <c r="L697" s="46"/>
      <c r="M697" s="46"/>
      <c r="N697" s="46"/>
      <c r="O697" s="46"/>
      <c r="P697" s="45"/>
    </row>
    <row r="698" spans="1:16" ht="14.45" customHeight="1" x14ac:dyDescent="0.25">
      <c r="A698" s="45" t="s">
        <v>87</v>
      </c>
      <c r="B698" s="45" t="s">
        <v>43</v>
      </c>
      <c r="C698" s="46">
        <v>212560</v>
      </c>
      <c r="D698" s="46">
        <v>78787</v>
      </c>
      <c r="E698" s="46">
        <v>5977</v>
      </c>
      <c r="F698" s="46">
        <v>2702</v>
      </c>
      <c r="G698" s="46">
        <v>337</v>
      </c>
      <c r="H698" s="46">
        <v>4656</v>
      </c>
      <c r="I698" s="46">
        <v>4435</v>
      </c>
      <c r="J698" s="46">
        <v>1792</v>
      </c>
      <c r="K698" s="46">
        <v>4518</v>
      </c>
      <c r="L698" s="46"/>
      <c r="M698" s="46">
        <v>129356</v>
      </c>
      <c r="N698" s="46">
        <v>22754</v>
      </c>
      <c r="O698" s="46">
        <v>152110</v>
      </c>
      <c r="P698" s="45"/>
    </row>
    <row r="699" spans="1:16" ht="14.45" customHeight="1" x14ac:dyDescent="0.25">
      <c r="A699" s="45" t="s">
        <v>87</v>
      </c>
      <c r="B699" s="45" t="s">
        <v>44</v>
      </c>
      <c r="C699" s="46">
        <v>212560</v>
      </c>
      <c r="D699" s="46">
        <v>78787</v>
      </c>
      <c r="E699" s="46">
        <v>5085</v>
      </c>
      <c r="F699" s="46">
        <v>2675</v>
      </c>
      <c r="G699" s="46">
        <v>84</v>
      </c>
      <c r="H699" s="46">
        <v>4656</v>
      </c>
      <c r="I699" s="46">
        <v>6476</v>
      </c>
      <c r="J699" s="46">
        <v>1449</v>
      </c>
      <c r="K699" s="46">
        <v>1276</v>
      </c>
      <c r="L699" s="46"/>
      <c r="M699" s="46">
        <v>112072</v>
      </c>
      <c r="N699" s="46">
        <v>19948</v>
      </c>
      <c r="O699" s="46">
        <v>132020</v>
      </c>
      <c r="P699" s="45"/>
    </row>
    <row r="700" spans="1:16" ht="14.45" customHeight="1" x14ac:dyDescent="0.25">
      <c r="A700" s="45" t="s">
        <v>87</v>
      </c>
      <c r="B700" s="45" t="s">
        <v>45</v>
      </c>
      <c r="C700" s="46">
        <v>212560</v>
      </c>
      <c r="D700" s="46">
        <v>78787</v>
      </c>
      <c r="E700" s="46">
        <v>5270</v>
      </c>
      <c r="F700" s="46">
        <v>2688</v>
      </c>
      <c r="G700" s="46">
        <v>122</v>
      </c>
      <c r="H700" s="46">
        <v>4077</v>
      </c>
      <c r="I700" s="46">
        <v>5455</v>
      </c>
      <c r="J700" s="46">
        <v>1620</v>
      </c>
      <c r="K700" s="46">
        <v>1489</v>
      </c>
      <c r="L700" s="46"/>
      <c r="M700" s="46">
        <v>113052</v>
      </c>
      <c r="N700" s="46">
        <v>20751</v>
      </c>
      <c r="O700" s="46">
        <v>133803</v>
      </c>
      <c r="P700" s="45"/>
    </row>
    <row r="701" spans="1:16" ht="14.45" customHeight="1" x14ac:dyDescent="0.25">
      <c r="A701" s="45" t="s">
        <v>87</v>
      </c>
      <c r="B701" s="45" t="s">
        <v>39</v>
      </c>
      <c r="C701" s="46">
        <v>212560</v>
      </c>
      <c r="D701" s="46">
        <v>78787</v>
      </c>
      <c r="E701" s="46">
        <v>5474</v>
      </c>
      <c r="F701" s="46">
        <v>2369</v>
      </c>
      <c r="G701" s="46">
        <v>138</v>
      </c>
      <c r="H701" s="46">
        <v>3570</v>
      </c>
      <c r="I701" s="46">
        <v>5455</v>
      </c>
      <c r="J701" s="46">
        <v>1589</v>
      </c>
      <c r="K701" s="46">
        <v>1362</v>
      </c>
      <c r="L701" s="46"/>
      <c r="M701" s="46">
        <v>113816</v>
      </c>
      <c r="N701" s="46">
        <v>25842</v>
      </c>
      <c r="O701" s="46">
        <v>139658</v>
      </c>
      <c r="P701" s="45"/>
    </row>
    <row r="702" spans="1:16" ht="14.45" customHeight="1" x14ac:dyDescent="0.25">
      <c r="A702" s="45" t="s">
        <v>87</v>
      </c>
      <c r="B702" s="45" t="s">
        <v>84</v>
      </c>
      <c r="C702" s="46">
        <v>212560</v>
      </c>
      <c r="D702" s="46">
        <v>78787</v>
      </c>
      <c r="E702" s="46">
        <v>5724</v>
      </c>
      <c r="F702" s="46">
        <v>2078</v>
      </c>
      <c r="G702" s="46">
        <v>144</v>
      </c>
      <c r="H702" s="46">
        <v>3419</v>
      </c>
      <c r="I702" s="46">
        <v>4841</v>
      </c>
      <c r="J702" s="46">
        <v>1512</v>
      </c>
      <c r="K702" s="46">
        <v>1852</v>
      </c>
      <c r="L702" s="46"/>
      <c r="M702" s="46">
        <v>114203</v>
      </c>
      <c r="N702" s="46">
        <v>31174</v>
      </c>
      <c r="O702" s="46">
        <v>145377</v>
      </c>
      <c r="P702" s="45"/>
    </row>
    <row r="703" spans="1:16" ht="14.45" customHeight="1" x14ac:dyDescent="0.25">
      <c r="A703" s="45" t="s">
        <v>87</v>
      </c>
      <c r="B703" s="45" t="s">
        <v>46</v>
      </c>
      <c r="C703" s="46">
        <v>212560</v>
      </c>
      <c r="D703" s="46">
        <v>78787</v>
      </c>
      <c r="E703" s="46">
        <v>5781</v>
      </c>
      <c r="F703" s="46">
        <v>2267</v>
      </c>
      <c r="G703" s="46">
        <v>106</v>
      </c>
      <c r="H703" s="46">
        <v>3237</v>
      </c>
      <c r="I703" s="46">
        <v>6453</v>
      </c>
      <c r="J703" s="46">
        <v>1386</v>
      </c>
      <c r="K703" s="46">
        <v>1766</v>
      </c>
      <c r="L703" s="46"/>
      <c r="M703" s="46">
        <v>112777</v>
      </c>
      <c r="N703" s="46">
        <v>35366</v>
      </c>
      <c r="O703" s="46">
        <v>148143</v>
      </c>
      <c r="P703" s="45"/>
    </row>
    <row r="704" spans="1:16" ht="14.45" customHeight="1" x14ac:dyDescent="0.25">
      <c r="A704" s="45" t="s">
        <v>87</v>
      </c>
      <c r="B704" s="45" t="s">
        <v>47</v>
      </c>
      <c r="C704" s="46">
        <v>212560</v>
      </c>
      <c r="D704" s="46">
        <v>78787</v>
      </c>
      <c r="E704" s="46">
        <v>6379</v>
      </c>
      <c r="F704" s="46">
        <v>1853</v>
      </c>
      <c r="G704" s="46">
        <v>90</v>
      </c>
      <c r="H704" s="46">
        <v>3004</v>
      </c>
      <c r="I704" s="46">
        <v>5605</v>
      </c>
      <c r="J704" s="46">
        <v>1466</v>
      </c>
      <c r="K704" s="46">
        <v>2202</v>
      </c>
      <c r="L704" s="46"/>
      <c r="M704" s="46">
        <v>113174</v>
      </c>
      <c r="N704" s="46">
        <v>30282</v>
      </c>
      <c r="O704" s="46">
        <v>143456</v>
      </c>
      <c r="P704" s="45"/>
    </row>
    <row r="705" spans="1:16" ht="14.45" customHeight="1" x14ac:dyDescent="0.25">
      <c r="A705" s="45" t="s">
        <v>87</v>
      </c>
      <c r="B705" s="45" t="s">
        <v>48</v>
      </c>
      <c r="C705" s="46">
        <v>212560</v>
      </c>
      <c r="D705" s="46">
        <v>78787</v>
      </c>
      <c r="E705" s="46">
        <v>6564</v>
      </c>
      <c r="F705" s="46">
        <v>1842</v>
      </c>
      <c r="G705" s="46">
        <v>92</v>
      </c>
      <c r="H705" s="46">
        <v>2872</v>
      </c>
      <c r="I705" s="46">
        <v>5227</v>
      </c>
      <c r="J705" s="46">
        <v>1516</v>
      </c>
      <c r="K705" s="46">
        <v>1977</v>
      </c>
      <c r="L705" s="46"/>
      <c r="M705" s="46">
        <v>113683</v>
      </c>
      <c r="N705" s="46">
        <v>34786</v>
      </c>
      <c r="O705" s="46">
        <v>148469</v>
      </c>
      <c r="P705" s="45"/>
    </row>
    <row r="706" spans="1:16" ht="14.45" customHeight="1" x14ac:dyDescent="0.25">
      <c r="A706" s="45" t="s">
        <v>87</v>
      </c>
      <c r="B706" s="45" t="s">
        <v>49</v>
      </c>
      <c r="C706" s="46">
        <v>212560</v>
      </c>
      <c r="D706" s="46">
        <v>78787</v>
      </c>
      <c r="E706" s="46">
        <v>6505</v>
      </c>
      <c r="F706" s="46">
        <v>1692</v>
      </c>
      <c r="G706" s="46">
        <v>92</v>
      </c>
      <c r="H706" s="46">
        <v>2677</v>
      </c>
      <c r="I706" s="46">
        <v>5120</v>
      </c>
      <c r="J706" s="46">
        <v>1553</v>
      </c>
      <c r="K706" s="46">
        <v>1871</v>
      </c>
      <c r="L706" s="46"/>
      <c r="M706" s="46">
        <v>114263</v>
      </c>
      <c r="N706" s="46">
        <v>37362</v>
      </c>
      <c r="O706" s="46">
        <v>151625</v>
      </c>
      <c r="P706" s="45"/>
    </row>
    <row r="707" spans="1:16" ht="14.45" customHeight="1" x14ac:dyDescent="0.25">
      <c r="A707" s="45" t="s">
        <v>87</v>
      </c>
      <c r="B707" s="45" t="s">
        <v>67</v>
      </c>
      <c r="C707" s="46">
        <v>212560</v>
      </c>
      <c r="D707" s="46">
        <v>78787</v>
      </c>
      <c r="E707" s="46">
        <v>6968</v>
      </c>
      <c r="F707" s="46">
        <v>1395</v>
      </c>
      <c r="G707" s="46">
        <v>73</v>
      </c>
      <c r="H707" s="46">
        <v>2293</v>
      </c>
      <c r="I707" s="46">
        <v>3541</v>
      </c>
      <c r="J707" s="46">
        <v>1597</v>
      </c>
      <c r="K707" s="46">
        <v>2170</v>
      </c>
      <c r="L707" s="46"/>
      <c r="M707" s="46">
        <v>115736</v>
      </c>
      <c r="N707" s="46">
        <v>42576</v>
      </c>
      <c r="O707" s="46">
        <v>158312</v>
      </c>
      <c r="P707" s="45"/>
    </row>
    <row r="708" spans="1:16" ht="14.45" customHeight="1" x14ac:dyDescent="0.25">
      <c r="A708" s="45" t="s">
        <v>87</v>
      </c>
      <c r="B708" s="45" t="s">
        <v>50</v>
      </c>
      <c r="C708" s="46">
        <v>212560</v>
      </c>
      <c r="D708" s="46">
        <v>78787</v>
      </c>
      <c r="E708" s="46">
        <v>7188</v>
      </c>
      <c r="F708" s="46">
        <v>1291</v>
      </c>
      <c r="G708" s="46">
        <v>102</v>
      </c>
      <c r="H708" s="46">
        <v>2172</v>
      </c>
      <c r="I708" s="46">
        <v>3341</v>
      </c>
      <c r="J708" s="46">
        <v>1572</v>
      </c>
      <c r="K708" s="46">
        <v>2151</v>
      </c>
      <c r="L708" s="46"/>
      <c r="M708" s="46">
        <v>115956</v>
      </c>
      <c r="N708" s="46">
        <v>60139</v>
      </c>
      <c r="O708" s="46">
        <v>176095</v>
      </c>
      <c r="P708" s="45"/>
    </row>
    <row r="709" spans="1:16" ht="14.45" customHeight="1" x14ac:dyDescent="0.25">
      <c r="A709" s="45" t="s">
        <v>87</v>
      </c>
      <c r="B709" s="45" t="s">
        <v>51</v>
      </c>
      <c r="C709" s="46">
        <v>212560</v>
      </c>
      <c r="D709" s="46">
        <v>78787</v>
      </c>
      <c r="E709" s="46">
        <v>7308</v>
      </c>
      <c r="F709" s="46">
        <v>1232</v>
      </c>
      <c r="G709" s="46">
        <v>102</v>
      </c>
      <c r="H709" s="46">
        <v>2232</v>
      </c>
      <c r="I709" s="46">
        <v>3523</v>
      </c>
      <c r="J709" s="46">
        <v>1477</v>
      </c>
      <c r="K709" s="46">
        <v>2004</v>
      </c>
      <c r="L709" s="46"/>
      <c r="M709" s="46">
        <v>115895</v>
      </c>
      <c r="N709" s="46">
        <v>65071</v>
      </c>
      <c r="O709" s="46">
        <v>180966</v>
      </c>
      <c r="P709" s="45"/>
    </row>
    <row r="710" spans="1:16" ht="14.45" customHeight="1" x14ac:dyDescent="0.25">
      <c r="A710" s="45" t="s">
        <v>87</v>
      </c>
      <c r="B710" s="45" t="s">
        <v>52</v>
      </c>
      <c r="C710" s="46">
        <v>212560</v>
      </c>
      <c r="D710" s="46">
        <v>78787</v>
      </c>
      <c r="E710" s="46">
        <v>7430</v>
      </c>
      <c r="F710" s="46">
        <v>1228</v>
      </c>
      <c r="G710" s="46">
        <v>98</v>
      </c>
      <c r="H710" s="46">
        <v>2438</v>
      </c>
      <c r="I710" s="46">
        <v>2888</v>
      </c>
      <c r="J710" s="46">
        <v>1286</v>
      </c>
      <c r="K710" s="46">
        <v>1986</v>
      </c>
      <c r="L710" s="46"/>
      <c r="M710" s="46">
        <v>116419</v>
      </c>
      <c r="N710" s="46">
        <v>71980</v>
      </c>
      <c r="O710" s="46">
        <v>188399</v>
      </c>
      <c r="P710" s="45"/>
    </row>
    <row r="711" spans="1:16" ht="14.45" customHeight="1" x14ac:dyDescent="0.25">
      <c r="A711" s="45" t="s">
        <v>87</v>
      </c>
      <c r="B711" s="45" t="s">
        <v>53</v>
      </c>
      <c r="C711" s="46">
        <v>212560</v>
      </c>
      <c r="D711" s="46">
        <v>78787</v>
      </c>
      <c r="E711" s="46">
        <v>8456</v>
      </c>
      <c r="F711" s="46">
        <v>946</v>
      </c>
      <c r="G711" s="46">
        <v>91</v>
      </c>
      <c r="H711" s="46">
        <v>2344</v>
      </c>
      <c r="I711" s="46">
        <v>2874</v>
      </c>
      <c r="J711" s="46">
        <v>1283</v>
      </c>
      <c r="K711" s="46">
        <v>2012</v>
      </c>
      <c r="L711" s="46"/>
      <c r="M711" s="46">
        <v>115767</v>
      </c>
      <c r="N711" s="46">
        <v>78371</v>
      </c>
      <c r="O711" s="46">
        <v>194138</v>
      </c>
      <c r="P711" s="45"/>
    </row>
    <row r="712" spans="1:16" ht="14.45" customHeight="1" x14ac:dyDescent="0.25">
      <c r="A712" s="45" t="s">
        <v>87</v>
      </c>
      <c r="B712" s="45" t="s">
        <v>54</v>
      </c>
      <c r="C712" s="46">
        <v>212560</v>
      </c>
      <c r="D712" s="46">
        <v>78787</v>
      </c>
      <c r="E712" s="46">
        <v>8156</v>
      </c>
      <c r="F712" s="46">
        <v>805</v>
      </c>
      <c r="G712" s="46">
        <v>83</v>
      </c>
      <c r="H712" s="46">
        <v>1638</v>
      </c>
      <c r="I712" s="46">
        <v>2406</v>
      </c>
      <c r="J712" s="46">
        <v>1044</v>
      </c>
      <c r="K712" s="46">
        <v>1993</v>
      </c>
      <c r="L712" s="46"/>
      <c r="M712" s="46">
        <v>117648</v>
      </c>
      <c r="N712" s="46">
        <v>79108</v>
      </c>
      <c r="O712" s="46">
        <v>196756</v>
      </c>
      <c r="P712" s="45"/>
    </row>
    <row r="713" spans="1:16" ht="14.45" customHeight="1" x14ac:dyDescent="0.25">
      <c r="A713" s="45" t="s">
        <v>87</v>
      </c>
      <c r="B713" s="45" t="s">
        <v>55</v>
      </c>
      <c r="C713" s="46">
        <v>212560</v>
      </c>
      <c r="D713" s="46">
        <v>78787</v>
      </c>
      <c r="E713" s="46">
        <v>9123</v>
      </c>
      <c r="F713" s="46">
        <v>772</v>
      </c>
      <c r="G713" s="46">
        <v>66</v>
      </c>
      <c r="H713" s="46">
        <v>1428</v>
      </c>
      <c r="I713" s="46">
        <v>2293</v>
      </c>
      <c r="J713" s="46">
        <v>839</v>
      </c>
      <c r="K713" s="46">
        <v>2220</v>
      </c>
      <c r="L713" s="46"/>
      <c r="M713" s="46">
        <v>117032</v>
      </c>
      <c r="N713" s="46">
        <v>75603</v>
      </c>
      <c r="O713" s="46">
        <v>192635</v>
      </c>
      <c r="P713" s="45"/>
    </row>
    <row r="714" spans="1:16" ht="14.45" customHeight="1" x14ac:dyDescent="0.25">
      <c r="A714" s="45" t="s">
        <v>87</v>
      </c>
      <c r="B714" s="45" t="s">
        <v>56</v>
      </c>
      <c r="C714" s="46">
        <v>212560</v>
      </c>
      <c r="D714" s="46">
        <v>78787</v>
      </c>
      <c r="E714" s="46">
        <v>9649</v>
      </c>
      <c r="F714" s="46">
        <v>612</v>
      </c>
      <c r="G714" s="46">
        <v>42</v>
      </c>
      <c r="H714" s="46">
        <v>1490</v>
      </c>
      <c r="I714" s="46">
        <v>2311</v>
      </c>
      <c r="J714" s="46">
        <v>740</v>
      </c>
      <c r="K714" s="46">
        <v>1858</v>
      </c>
      <c r="L714" s="46"/>
      <c r="M714" s="46">
        <v>117071</v>
      </c>
      <c r="N714" s="46">
        <v>74116</v>
      </c>
      <c r="O714" s="46">
        <v>191187</v>
      </c>
      <c r="P714" s="45"/>
    </row>
    <row r="715" spans="1:16" ht="14.45" customHeight="1" x14ac:dyDescent="0.25">
      <c r="A715" s="45" t="s">
        <v>87</v>
      </c>
      <c r="B715" s="45" t="s">
        <v>57</v>
      </c>
      <c r="C715" s="46">
        <v>212560</v>
      </c>
      <c r="D715" s="46">
        <v>78787</v>
      </c>
      <c r="E715" s="46">
        <v>10600</v>
      </c>
      <c r="F715" s="46">
        <v>356</v>
      </c>
      <c r="G715" s="46">
        <v>67</v>
      </c>
      <c r="H715" s="46">
        <v>1033</v>
      </c>
      <c r="I715" s="46">
        <v>1872</v>
      </c>
      <c r="J715" s="46">
        <v>1136</v>
      </c>
      <c r="K715" s="46">
        <v>2564</v>
      </c>
      <c r="L715" s="46"/>
      <c r="M715" s="46">
        <v>116145</v>
      </c>
      <c r="N715" s="46">
        <v>78925</v>
      </c>
      <c r="O715" s="46">
        <v>195070</v>
      </c>
      <c r="P715" s="45"/>
    </row>
    <row r="716" spans="1:16" ht="14.45" customHeight="1" x14ac:dyDescent="0.25">
      <c r="A716" s="45" t="s">
        <v>87</v>
      </c>
      <c r="B716" s="45" t="s">
        <v>58</v>
      </c>
      <c r="C716" s="46">
        <v>212560</v>
      </c>
      <c r="D716" s="46">
        <v>78787</v>
      </c>
      <c r="E716" s="46">
        <v>11647</v>
      </c>
      <c r="F716" s="46">
        <v>338</v>
      </c>
      <c r="G716" s="46">
        <v>22</v>
      </c>
      <c r="H716" s="46">
        <v>1046</v>
      </c>
      <c r="I716" s="46">
        <v>1735</v>
      </c>
      <c r="J716" s="46">
        <v>949</v>
      </c>
      <c r="K716" s="46">
        <v>2743</v>
      </c>
      <c r="L716" s="46"/>
      <c r="M716" s="46">
        <v>115293</v>
      </c>
      <c r="N716" s="46">
        <v>93768</v>
      </c>
      <c r="O716" s="46">
        <v>209061</v>
      </c>
      <c r="P716" s="45"/>
    </row>
    <row r="717" spans="1:16" ht="14.45" customHeight="1" x14ac:dyDescent="0.25">
      <c r="A717" s="45" t="s">
        <v>87</v>
      </c>
      <c r="B717" s="45" t="s">
        <v>59</v>
      </c>
      <c r="C717" s="46">
        <v>212560</v>
      </c>
      <c r="D717" s="46">
        <v>78787</v>
      </c>
      <c r="E717" s="46">
        <v>11915</v>
      </c>
      <c r="F717" s="46">
        <v>268</v>
      </c>
      <c r="G717" s="46">
        <v>22</v>
      </c>
      <c r="H717" s="46">
        <v>950</v>
      </c>
      <c r="I717" s="46">
        <v>1561</v>
      </c>
      <c r="J717" s="46">
        <v>824</v>
      </c>
      <c r="K717" s="46">
        <v>2168</v>
      </c>
      <c r="L717" s="46"/>
      <c r="M717" s="46">
        <v>116065</v>
      </c>
      <c r="N717" s="46">
        <v>92876</v>
      </c>
      <c r="O717" s="46">
        <v>208941</v>
      </c>
      <c r="P717" s="45"/>
    </row>
    <row r="718" spans="1:16" ht="14.45" customHeight="1" x14ac:dyDescent="0.25">
      <c r="A718" s="45" t="s">
        <v>87</v>
      </c>
      <c r="B718" s="45" t="s">
        <v>60</v>
      </c>
      <c r="C718" s="46">
        <v>212560</v>
      </c>
      <c r="D718" s="46">
        <v>78787</v>
      </c>
      <c r="E718" s="46">
        <v>12331</v>
      </c>
      <c r="F718" s="46">
        <v>280</v>
      </c>
      <c r="G718" s="46">
        <v>30</v>
      </c>
      <c r="H718" s="46">
        <v>864</v>
      </c>
      <c r="I718" s="46">
        <v>1680</v>
      </c>
      <c r="J718" s="46">
        <v>782</v>
      </c>
      <c r="K718" s="46">
        <v>2053</v>
      </c>
      <c r="L718" s="46"/>
      <c r="M718" s="46">
        <v>115753</v>
      </c>
      <c r="N718" s="46">
        <v>85641</v>
      </c>
      <c r="O718" s="46">
        <v>201394</v>
      </c>
      <c r="P718" s="45"/>
    </row>
    <row r="719" spans="1:16" ht="14.45" customHeight="1" x14ac:dyDescent="0.25">
      <c r="A719" s="45" t="s">
        <v>87</v>
      </c>
      <c r="B719" s="45" t="s">
        <v>61</v>
      </c>
      <c r="C719" s="46">
        <v>212560</v>
      </c>
      <c r="D719" s="46">
        <v>78787</v>
      </c>
      <c r="E719" s="46">
        <v>12490</v>
      </c>
      <c r="F719" s="46">
        <v>294</v>
      </c>
      <c r="G719" s="46">
        <v>38</v>
      </c>
      <c r="H719" s="46">
        <v>720</v>
      </c>
      <c r="I719" s="46">
        <v>1512</v>
      </c>
      <c r="J719" s="46">
        <v>613</v>
      </c>
      <c r="K719" s="46">
        <v>2279</v>
      </c>
      <c r="L719" s="46"/>
      <c r="M719" s="46">
        <v>115827</v>
      </c>
      <c r="N719" s="46">
        <v>86244</v>
      </c>
      <c r="O719" s="46">
        <v>202071</v>
      </c>
      <c r="P719" s="45"/>
    </row>
    <row r="720" spans="1:16" ht="14.45" customHeight="1" x14ac:dyDescent="0.25">
      <c r="A720" s="45" t="s">
        <v>87</v>
      </c>
      <c r="B720" s="45" t="s">
        <v>62</v>
      </c>
      <c r="C720" s="46">
        <v>212560</v>
      </c>
      <c r="D720" s="46">
        <v>78787</v>
      </c>
      <c r="E720" s="46">
        <v>12520</v>
      </c>
      <c r="F720" s="46">
        <v>273</v>
      </c>
      <c r="G720" s="46">
        <v>52</v>
      </c>
      <c r="H720" s="46">
        <v>489</v>
      </c>
      <c r="I720" s="46">
        <v>1032</v>
      </c>
      <c r="J720" s="46">
        <v>391</v>
      </c>
      <c r="K720" s="46">
        <v>1598</v>
      </c>
      <c r="L720" s="46">
        <v>34</v>
      </c>
      <c r="M720" s="46">
        <v>117384</v>
      </c>
      <c r="N720" s="46">
        <v>87643</v>
      </c>
      <c r="O720" s="46">
        <v>205027</v>
      </c>
      <c r="P720" s="45"/>
    </row>
    <row r="721" spans="1:16" ht="14.45" customHeight="1" x14ac:dyDescent="0.25">
      <c r="A721" s="45" t="s">
        <v>87</v>
      </c>
      <c r="B721" s="45" t="s">
        <v>63</v>
      </c>
      <c r="C721" s="46">
        <v>212560</v>
      </c>
      <c r="D721" s="46">
        <v>78787</v>
      </c>
      <c r="E721" s="46">
        <v>14210</v>
      </c>
      <c r="F721" s="46">
        <v>248</v>
      </c>
      <c r="G721" s="46">
        <v>45</v>
      </c>
      <c r="H721" s="46">
        <v>489</v>
      </c>
      <c r="I721" s="46">
        <v>1051</v>
      </c>
      <c r="J721" s="46">
        <v>400</v>
      </c>
      <c r="K721" s="46">
        <v>1438</v>
      </c>
      <c r="L721" s="46">
        <v>0</v>
      </c>
      <c r="M721" s="46">
        <v>115892</v>
      </c>
      <c r="N721" s="46">
        <v>92038</v>
      </c>
      <c r="O721" s="46">
        <v>207930</v>
      </c>
      <c r="P721" s="45"/>
    </row>
    <row r="722" spans="1:16" ht="14.45" customHeight="1" x14ac:dyDescent="0.25">
      <c r="A722" s="45" t="s">
        <v>87</v>
      </c>
      <c r="B722" s="45" t="s">
        <v>64</v>
      </c>
      <c r="C722" s="46">
        <v>212966</v>
      </c>
      <c r="D722" s="46">
        <v>78787</v>
      </c>
      <c r="E722" s="46">
        <v>10082</v>
      </c>
      <c r="F722" s="46">
        <v>228</v>
      </c>
      <c r="G722" s="46">
        <v>43</v>
      </c>
      <c r="H722" s="46">
        <v>396</v>
      </c>
      <c r="I722" s="46">
        <v>1031</v>
      </c>
      <c r="J722" s="46">
        <v>402</v>
      </c>
      <c r="K722" s="46">
        <v>1431</v>
      </c>
      <c r="L722" s="46">
        <v>2582</v>
      </c>
      <c r="M722" s="46">
        <v>117984</v>
      </c>
      <c r="N722" s="46">
        <v>94752</v>
      </c>
      <c r="O722" s="46">
        <v>212736</v>
      </c>
      <c r="P722" s="45"/>
    </row>
    <row r="723" spans="1:16" ht="14.45" customHeight="1" x14ac:dyDescent="0.25">
      <c r="A723" s="45" t="s">
        <v>87</v>
      </c>
      <c r="B723" s="45" t="s">
        <v>65</v>
      </c>
      <c r="C723" s="46">
        <v>212966</v>
      </c>
      <c r="D723" s="46">
        <v>78787</v>
      </c>
      <c r="E723" s="46">
        <v>10920</v>
      </c>
      <c r="F723" s="46">
        <v>274</v>
      </c>
      <c r="G723" s="46">
        <v>13</v>
      </c>
      <c r="H723" s="46">
        <v>212</v>
      </c>
      <c r="I723" s="46">
        <v>1706</v>
      </c>
      <c r="J723" s="46">
        <v>536</v>
      </c>
      <c r="K723" s="46">
        <v>1363</v>
      </c>
      <c r="L723" s="46">
        <v>4096</v>
      </c>
      <c r="M723" s="46">
        <v>115059</v>
      </c>
      <c r="N723" s="46">
        <v>98935</v>
      </c>
      <c r="O723" s="46">
        <v>213994</v>
      </c>
      <c r="P723" s="45"/>
    </row>
    <row r="724" spans="1:16" ht="14.45" customHeight="1" x14ac:dyDescent="0.25">
      <c r="A724" s="45" t="s">
        <v>87</v>
      </c>
      <c r="B724" s="45" t="s">
        <v>66</v>
      </c>
      <c r="C724" s="46">
        <v>212966</v>
      </c>
      <c r="D724" s="46">
        <v>78787</v>
      </c>
      <c r="E724" s="46">
        <v>11673</v>
      </c>
      <c r="F724" s="46">
        <v>247</v>
      </c>
      <c r="G724" s="46">
        <v>6</v>
      </c>
      <c r="H724" s="46">
        <v>148</v>
      </c>
      <c r="I724" s="46">
        <v>1054</v>
      </c>
      <c r="J724" s="46">
        <v>449</v>
      </c>
      <c r="K724" s="46">
        <v>1054</v>
      </c>
      <c r="L724" s="46">
        <v>4094</v>
      </c>
      <c r="M724" s="46">
        <v>115454</v>
      </c>
      <c r="N724" s="46">
        <v>84614</v>
      </c>
      <c r="O724" s="46">
        <v>200068</v>
      </c>
      <c r="P724" s="45"/>
    </row>
    <row r="725" spans="1:16" ht="14.45" customHeight="1" x14ac:dyDescent="0.25">
      <c r="A725" s="45" t="s">
        <v>87</v>
      </c>
      <c r="B725" s="45" t="s">
        <v>68</v>
      </c>
      <c r="C725" s="45">
        <v>212966</v>
      </c>
      <c r="D725" s="45">
        <v>78787</v>
      </c>
      <c r="E725" s="45">
        <v>12276</v>
      </c>
      <c r="F725" s="45">
        <v>195</v>
      </c>
      <c r="G725" s="45">
        <v>6</v>
      </c>
      <c r="H725" s="45">
        <v>77</v>
      </c>
      <c r="I725" s="45">
        <v>926</v>
      </c>
      <c r="J725" s="45">
        <v>428</v>
      </c>
      <c r="K725" s="45">
        <v>936</v>
      </c>
      <c r="L725" s="45">
        <v>4097</v>
      </c>
      <c r="M725" s="45">
        <v>115238</v>
      </c>
      <c r="N725" s="45">
        <v>75045</v>
      </c>
      <c r="O725" s="45">
        <v>190283</v>
      </c>
      <c r="P725" s="45"/>
    </row>
    <row r="726" spans="1:16" ht="14.45" customHeight="1" x14ac:dyDescent="0.25">
      <c r="A726" s="45" t="s">
        <v>87</v>
      </c>
      <c r="B726" s="45" t="s">
        <v>69</v>
      </c>
      <c r="C726" s="45">
        <v>212966</v>
      </c>
      <c r="D726" s="45">
        <v>78787</v>
      </c>
      <c r="E726" s="45">
        <v>9381</v>
      </c>
      <c r="F726" s="45">
        <v>206</v>
      </c>
      <c r="G726" s="45">
        <v>2</v>
      </c>
      <c r="H726" s="45">
        <v>79</v>
      </c>
      <c r="I726" s="45">
        <v>1209</v>
      </c>
      <c r="J726" s="45">
        <v>370</v>
      </c>
      <c r="K726" s="45">
        <v>1647</v>
      </c>
      <c r="L726" s="45">
        <v>4103</v>
      </c>
      <c r="M726" s="45">
        <v>117182</v>
      </c>
      <c r="N726" s="45">
        <v>60182</v>
      </c>
      <c r="O726" s="45">
        <v>177364</v>
      </c>
      <c r="P726" s="45"/>
    </row>
    <row r="727" spans="1:16" ht="14.45" customHeight="1" x14ac:dyDescent="0.25">
      <c r="A727" s="45" t="s">
        <v>87</v>
      </c>
      <c r="B727" s="45" t="s">
        <v>70</v>
      </c>
      <c r="C727" s="45">
        <v>212966</v>
      </c>
      <c r="D727" s="45">
        <v>78787</v>
      </c>
      <c r="E727" s="45">
        <v>11070</v>
      </c>
      <c r="F727" s="45">
        <v>171</v>
      </c>
      <c r="G727" s="46"/>
      <c r="H727" s="45">
        <v>106</v>
      </c>
      <c r="I727" s="45">
        <v>1195</v>
      </c>
      <c r="J727" s="45">
        <v>833</v>
      </c>
      <c r="K727" s="45">
        <v>1750</v>
      </c>
      <c r="L727" s="45">
        <v>4088</v>
      </c>
      <c r="M727" s="45">
        <v>114966</v>
      </c>
      <c r="N727" s="45">
        <v>60334</v>
      </c>
      <c r="O727" s="45">
        <v>175300</v>
      </c>
      <c r="P727" s="45"/>
    </row>
    <row r="728" spans="1:16" ht="14.45" customHeight="1" x14ac:dyDescent="0.25">
      <c r="A728" s="45" t="s">
        <v>87</v>
      </c>
      <c r="B728" s="45" t="s">
        <v>71</v>
      </c>
      <c r="C728" s="45">
        <v>212966</v>
      </c>
      <c r="D728" s="45">
        <v>78787</v>
      </c>
      <c r="E728" s="45">
        <v>11271</v>
      </c>
      <c r="F728" s="45">
        <v>137</v>
      </c>
      <c r="G728" s="46"/>
      <c r="H728" s="45">
        <v>48</v>
      </c>
      <c r="I728" s="45">
        <v>1023</v>
      </c>
      <c r="J728" s="45">
        <v>858</v>
      </c>
      <c r="K728" s="45">
        <v>1731</v>
      </c>
      <c r="L728" s="45">
        <v>3976</v>
      </c>
      <c r="M728" s="45">
        <v>115135</v>
      </c>
      <c r="N728" s="45">
        <v>57220</v>
      </c>
      <c r="O728" s="45">
        <v>172355</v>
      </c>
      <c r="P728" s="45"/>
    </row>
    <row r="729" spans="1:16" ht="14.45" customHeight="1" x14ac:dyDescent="0.25">
      <c r="A729" s="45" t="s">
        <v>87</v>
      </c>
      <c r="B729" s="45" t="s">
        <v>72</v>
      </c>
      <c r="C729" s="45">
        <v>212966</v>
      </c>
      <c r="D729" s="45">
        <v>78787</v>
      </c>
      <c r="E729" s="45">
        <v>10932</v>
      </c>
      <c r="F729" s="45">
        <v>112</v>
      </c>
      <c r="G729" s="46"/>
      <c r="H729" s="45">
        <v>37</v>
      </c>
      <c r="I729" s="45">
        <v>997</v>
      </c>
      <c r="J729" s="45">
        <v>863</v>
      </c>
      <c r="K729" s="45">
        <v>2363</v>
      </c>
      <c r="L729" s="45">
        <v>3976</v>
      </c>
      <c r="M729" s="45">
        <v>114899</v>
      </c>
      <c r="N729" s="45">
        <v>55714</v>
      </c>
      <c r="O729" s="45">
        <v>170613</v>
      </c>
      <c r="P729" s="45"/>
    </row>
    <row r="730" spans="1:16" ht="14.45" customHeight="1" x14ac:dyDescent="0.25">
      <c r="A730" s="45" t="s">
        <v>87</v>
      </c>
      <c r="B730" s="45" t="s">
        <v>73</v>
      </c>
      <c r="C730" s="45">
        <v>212966</v>
      </c>
      <c r="D730" s="45">
        <v>78787</v>
      </c>
      <c r="E730" s="45">
        <v>11295</v>
      </c>
      <c r="F730" s="45">
        <v>71</v>
      </c>
      <c r="G730" s="45">
        <v>0</v>
      </c>
      <c r="H730" s="45">
        <v>35</v>
      </c>
      <c r="I730" s="45">
        <v>963</v>
      </c>
      <c r="J730" s="45">
        <v>589</v>
      </c>
      <c r="K730" s="45">
        <v>2106</v>
      </c>
      <c r="L730" s="45">
        <v>3976</v>
      </c>
      <c r="M730" s="45">
        <v>115144</v>
      </c>
      <c r="N730" s="45">
        <v>59046</v>
      </c>
      <c r="O730" s="45">
        <v>174190</v>
      </c>
      <c r="P730" s="45"/>
    </row>
    <row r="731" spans="1:16" ht="14.45" customHeight="1" x14ac:dyDescent="0.25">
      <c r="A731" s="45" t="s">
        <v>87</v>
      </c>
      <c r="B731" s="45" t="s">
        <v>74</v>
      </c>
      <c r="C731" s="45">
        <v>212966</v>
      </c>
      <c r="D731" s="45">
        <v>78787</v>
      </c>
      <c r="E731" s="45">
        <v>11135</v>
      </c>
      <c r="F731" s="45">
        <v>59</v>
      </c>
      <c r="G731" s="46"/>
      <c r="H731" s="45">
        <v>33</v>
      </c>
      <c r="I731" s="45">
        <v>1030</v>
      </c>
      <c r="J731" s="45">
        <v>684</v>
      </c>
      <c r="K731" s="45">
        <v>2123</v>
      </c>
      <c r="L731" s="45">
        <v>3976</v>
      </c>
      <c r="M731" s="45">
        <v>115139</v>
      </c>
      <c r="N731" s="45">
        <v>56201</v>
      </c>
      <c r="O731" s="45">
        <v>171340</v>
      </c>
      <c r="P731" s="45"/>
    </row>
    <row r="732" spans="1:16" ht="14.45" customHeight="1" x14ac:dyDescent="0.25">
      <c r="A732" s="45" t="s">
        <v>87</v>
      </c>
      <c r="B732" s="45" t="s">
        <v>75</v>
      </c>
      <c r="C732" s="45">
        <v>212966</v>
      </c>
      <c r="D732" s="45">
        <v>78787</v>
      </c>
      <c r="E732" s="45">
        <v>12649</v>
      </c>
      <c r="F732" s="45">
        <v>78</v>
      </c>
      <c r="G732" s="45">
        <v>0</v>
      </c>
      <c r="H732" s="45">
        <v>40</v>
      </c>
      <c r="I732" s="45">
        <v>952</v>
      </c>
      <c r="J732" s="45">
        <v>763</v>
      </c>
      <c r="K732" s="45">
        <v>2257</v>
      </c>
      <c r="L732" s="45">
        <v>4127</v>
      </c>
      <c r="M732" s="45">
        <v>113313</v>
      </c>
      <c r="N732" s="45">
        <v>66175</v>
      </c>
      <c r="O732" s="45">
        <v>179488</v>
      </c>
      <c r="P732" s="45"/>
    </row>
    <row r="733" spans="1:16" ht="14.45" customHeight="1" x14ac:dyDescent="0.25">
      <c r="A733" s="45" t="s">
        <v>87</v>
      </c>
      <c r="B733" s="45" t="s">
        <v>190</v>
      </c>
      <c r="C733" s="45">
        <v>212966</v>
      </c>
      <c r="D733" s="45">
        <v>78787</v>
      </c>
      <c r="E733" s="45">
        <v>11789</v>
      </c>
      <c r="F733" s="45">
        <v>87</v>
      </c>
      <c r="G733" s="45">
        <v>0</v>
      </c>
      <c r="H733" s="45">
        <v>56</v>
      </c>
      <c r="I733" s="45">
        <v>1098</v>
      </c>
      <c r="J733" s="45">
        <v>1195</v>
      </c>
      <c r="K733" s="45">
        <v>2915</v>
      </c>
      <c r="L733" s="45">
        <v>4132</v>
      </c>
      <c r="M733" s="45">
        <v>112907</v>
      </c>
      <c r="N733" s="45">
        <v>53968</v>
      </c>
      <c r="O733" s="45">
        <v>166875</v>
      </c>
      <c r="P733" s="45"/>
    </row>
    <row r="734" spans="1:16" ht="14.45" customHeight="1" x14ac:dyDescent="0.25">
      <c r="A734" s="45" t="s">
        <v>88</v>
      </c>
      <c r="B734" s="5" t="s">
        <v>38</v>
      </c>
      <c r="C734" s="49">
        <v>569238.94205045293</v>
      </c>
      <c r="D734" s="49">
        <v>73275.755653020606</v>
      </c>
      <c r="E734" s="49">
        <v>40082.663115802381</v>
      </c>
      <c r="F734" s="49">
        <v>40459.34628916267</v>
      </c>
      <c r="G734" s="49">
        <v>22406.916001979713</v>
      </c>
      <c r="H734" s="49">
        <v>76848.700454442776</v>
      </c>
      <c r="I734" s="49">
        <v>47999.949359259401</v>
      </c>
      <c r="J734" s="49">
        <v>41475.25743090795</v>
      </c>
      <c r="K734" s="49">
        <v>11533.239830396729</v>
      </c>
      <c r="L734" s="65"/>
      <c r="M734" s="49">
        <v>215157.11391548067</v>
      </c>
      <c r="N734" s="49">
        <v>33694.476661823748</v>
      </c>
      <c r="O734" s="49">
        <v>248851.59057730442</v>
      </c>
      <c r="P734" s="45"/>
    </row>
    <row r="735" spans="1:16" ht="14.45" customHeight="1" x14ac:dyDescent="0.25">
      <c r="A735" s="45" t="s">
        <v>88</v>
      </c>
      <c r="B735" s="5" t="s">
        <v>35</v>
      </c>
      <c r="C735" s="46">
        <v>576661</v>
      </c>
      <c r="D735" s="46">
        <v>74974</v>
      </c>
      <c r="E735" s="46">
        <v>39594</v>
      </c>
      <c r="F735" s="46">
        <v>39996</v>
      </c>
      <c r="G735" s="46">
        <v>22138</v>
      </c>
      <c r="H735" s="46">
        <v>81757</v>
      </c>
      <c r="I735" s="46">
        <v>51736</v>
      </c>
      <c r="J735" s="46">
        <v>41203</v>
      </c>
      <c r="K735" s="46">
        <v>11078</v>
      </c>
      <c r="L735" s="46"/>
      <c r="M735" s="46">
        <v>214185</v>
      </c>
      <c r="N735" s="46">
        <v>37207</v>
      </c>
      <c r="O735" s="46">
        <v>251392</v>
      </c>
      <c r="P735" s="45"/>
    </row>
    <row r="736" spans="1:16" ht="14.45" customHeight="1" x14ac:dyDescent="0.25">
      <c r="A736" s="45" t="s">
        <v>88</v>
      </c>
      <c r="B736" s="5" t="s">
        <v>36</v>
      </c>
      <c r="C736" s="50">
        <v>576661</v>
      </c>
      <c r="D736" s="69">
        <v>77780.221123496594</v>
      </c>
      <c r="E736" s="49">
        <v>39826.588162167267</v>
      </c>
      <c r="F736" s="49">
        <v>36805.736594487003</v>
      </c>
      <c r="G736" s="49">
        <v>21680.837941166305</v>
      </c>
      <c r="H736" s="49">
        <v>79937.737318633648</v>
      </c>
      <c r="I736" s="49">
        <v>47459.460462124429</v>
      </c>
      <c r="J736" s="49">
        <v>37815.677149627358</v>
      </c>
      <c r="K736" s="49">
        <v>11506.223352785675</v>
      </c>
      <c r="L736" s="61"/>
      <c r="M736" s="49">
        <v>223848.5178955117</v>
      </c>
      <c r="N736" s="49">
        <v>31114.885451582464</v>
      </c>
      <c r="O736" s="49">
        <v>254963.40334709416</v>
      </c>
      <c r="P736" s="45"/>
    </row>
    <row r="737" spans="1:16" ht="14.45" customHeight="1" x14ac:dyDescent="0.25">
      <c r="A737" s="45" t="s">
        <v>88</v>
      </c>
      <c r="B737" s="5" t="s">
        <v>37</v>
      </c>
      <c r="C737" s="50">
        <v>576661</v>
      </c>
      <c r="D737" s="69">
        <v>77780.221123496594</v>
      </c>
      <c r="E737" s="49">
        <v>40059.176324334541</v>
      </c>
      <c r="F737" s="49">
        <v>33615.473188974007</v>
      </c>
      <c r="G737" s="49">
        <v>21223.675882332609</v>
      </c>
      <c r="H737" s="49">
        <v>78118.474637267311</v>
      </c>
      <c r="I737" s="49">
        <v>43182.920924248858</v>
      </c>
      <c r="J737" s="49">
        <v>34428.354299254708</v>
      </c>
      <c r="K737" s="49">
        <v>11934.44670557135</v>
      </c>
      <c r="L737" s="61"/>
      <c r="M737" s="49">
        <v>236318.25691452</v>
      </c>
      <c r="N737" s="49">
        <v>25973.794929841417</v>
      </c>
      <c r="O737" s="49">
        <v>262292.05184436141</v>
      </c>
      <c r="P737" s="45"/>
    </row>
    <row r="738" spans="1:16" ht="14.45" customHeight="1" x14ac:dyDescent="0.25">
      <c r="A738" s="45" t="s">
        <v>88</v>
      </c>
      <c r="B738" s="5" t="s">
        <v>15</v>
      </c>
      <c r="C738" s="46">
        <v>576661</v>
      </c>
      <c r="D738" s="46">
        <v>67231</v>
      </c>
      <c r="E738" s="46">
        <v>40545</v>
      </c>
      <c r="F738" s="46">
        <v>38053</v>
      </c>
      <c r="G738" s="46">
        <v>21814</v>
      </c>
      <c r="H738" s="46">
        <v>91375</v>
      </c>
      <c r="I738" s="46">
        <v>37560</v>
      </c>
      <c r="J738" s="46">
        <v>30107</v>
      </c>
      <c r="K738" s="46">
        <v>11468</v>
      </c>
      <c r="L738" s="46"/>
      <c r="M738" s="46">
        <v>238508</v>
      </c>
      <c r="N738" s="46">
        <v>29006</v>
      </c>
      <c r="O738" s="46">
        <v>267516</v>
      </c>
      <c r="P738" s="45"/>
    </row>
    <row r="739" spans="1:16" ht="14.45" customHeight="1" x14ac:dyDescent="0.25">
      <c r="A739" s="45" t="s">
        <v>88</v>
      </c>
      <c r="B739" s="5" t="s">
        <v>0</v>
      </c>
      <c r="C739" s="46">
        <v>576661</v>
      </c>
      <c r="D739" s="46">
        <v>67231</v>
      </c>
      <c r="E739" s="46">
        <v>40912</v>
      </c>
      <c r="F739" s="46">
        <v>38053</v>
      </c>
      <c r="G739" s="46">
        <v>21813</v>
      </c>
      <c r="H739" s="46">
        <v>91375</v>
      </c>
      <c r="I739" s="46">
        <v>37184</v>
      </c>
      <c r="J739" s="46">
        <v>29781</v>
      </c>
      <c r="K739" s="46">
        <v>11737</v>
      </c>
      <c r="L739" s="46"/>
      <c r="M739" s="46">
        <v>238575</v>
      </c>
      <c r="N739" s="46">
        <v>28708</v>
      </c>
      <c r="O739" s="46">
        <v>267283</v>
      </c>
      <c r="P739" s="45"/>
    </row>
    <row r="740" spans="1:16" ht="14.45" customHeight="1" x14ac:dyDescent="0.25">
      <c r="A740" s="45" t="s">
        <v>88</v>
      </c>
      <c r="B740" s="5" t="s">
        <v>1</v>
      </c>
      <c r="C740" s="46">
        <v>576661</v>
      </c>
      <c r="D740" s="46">
        <v>67231</v>
      </c>
      <c r="E740" s="46">
        <v>42132</v>
      </c>
      <c r="F740" s="46">
        <v>25849</v>
      </c>
      <c r="G740" s="46">
        <v>14793</v>
      </c>
      <c r="H740" s="46">
        <v>93020</v>
      </c>
      <c r="I740" s="46">
        <v>33391</v>
      </c>
      <c r="J740" s="46">
        <v>19719</v>
      </c>
      <c r="K740" s="46">
        <v>3741</v>
      </c>
      <c r="L740" s="46"/>
      <c r="M740" s="46">
        <v>276785</v>
      </c>
      <c r="N740" s="46">
        <v>30437</v>
      </c>
      <c r="O740" s="46">
        <v>307222</v>
      </c>
      <c r="P740" s="45"/>
    </row>
    <row r="741" spans="1:16" ht="14.45" customHeight="1" x14ac:dyDescent="0.25">
      <c r="A741" s="45" t="s">
        <v>88</v>
      </c>
      <c r="B741" s="5" t="s">
        <v>2</v>
      </c>
      <c r="C741" s="46">
        <v>576661</v>
      </c>
      <c r="D741" s="46">
        <v>67099</v>
      </c>
      <c r="E741" s="46">
        <v>42386</v>
      </c>
      <c r="F741" s="46">
        <v>25183</v>
      </c>
      <c r="G741" s="46">
        <v>14794</v>
      </c>
      <c r="H741" s="46">
        <v>93205</v>
      </c>
      <c r="I741" s="46">
        <v>34857</v>
      </c>
      <c r="J741" s="46">
        <v>19758</v>
      </c>
      <c r="K741" s="46">
        <v>3956</v>
      </c>
      <c r="L741" s="46"/>
      <c r="M741" s="46">
        <v>275423</v>
      </c>
      <c r="N741" s="46">
        <v>36633</v>
      </c>
      <c r="O741" s="46">
        <v>312056</v>
      </c>
      <c r="P741" s="45"/>
    </row>
    <row r="742" spans="1:16" ht="14.45" customHeight="1" x14ac:dyDescent="0.25">
      <c r="A742" s="45" t="s">
        <v>88</v>
      </c>
      <c r="B742" s="5" t="s">
        <v>3</v>
      </c>
      <c r="C742" s="46">
        <v>576661</v>
      </c>
      <c r="D742" s="46">
        <v>65932</v>
      </c>
      <c r="E742" s="46">
        <v>42641</v>
      </c>
      <c r="F742" s="46">
        <v>24779</v>
      </c>
      <c r="G742" s="46">
        <v>14795</v>
      </c>
      <c r="H742" s="46">
        <v>95756</v>
      </c>
      <c r="I742" s="46">
        <v>31690</v>
      </c>
      <c r="J742" s="46">
        <v>14715</v>
      </c>
      <c r="K742" s="46">
        <v>6605</v>
      </c>
      <c r="L742" s="46"/>
      <c r="M742" s="46">
        <v>279748</v>
      </c>
      <c r="N742" s="46">
        <v>37226</v>
      </c>
      <c r="O742" s="46">
        <v>316974</v>
      </c>
      <c r="P742" s="45"/>
    </row>
    <row r="743" spans="1:16" ht="14.45" customHeight="1" x14ac:dyDescent="0.25">
      <c r="A743" s="45" t="s">
        <v>88</v>
      </c>
      <c r="B743" s="5" t="s">
        <v>4</v>
      </c>
      <c r="C743" s="46">
        <v>576661</v>
      </c>
      <c r="D743" s="46">
        <v>65932</v>
      </c>
      <c r="E743" s="46">
        <v>44005</v>
      </c>
      <c r="F743" s="46">
        <v>24555</v>
      </c>
      <c r="G743" s="46">
        <v>12000</v>
      </c>
      <c r="H743" s="46">
        <v>96190</v>
      </c>
      <c r="I743" s="46">
        <v>28520</v>
      </c>
      <c r="J743" s="46">
        <v>14540</v>
      </c>
      <c r="K743" s="46">
        <v>6420</v>
      </c>
      <c r="L743" s="46"/>
      <c r="M743" s="46">
        <v>284499</v>
      </c>
      <c r="N743" s="46">
        <v>37993</v>
      </c>
      <c r="O743" s="46">
        <v>322492</v>
      </c>
      <c r="P743" s="45"/>
    </row>
    <row r="744" spans="1:16" ht="14.45" customHeight="1" x14ac:dyDescent="0.25">
      <c r="A744" s="45" t="s">
        <v>88</v>
      </c>
      <c r="B744" s="5" t="s">
        <v>5</v>
      </c>
      <c r="C744" s="46">
        <v>576661</v>
      </c>
      <c r="D744" s="46">
        <v>65932</v>
      </c>
      <c r="E744" s="46">
        <v>45767</v>
      </c>
      <c r="F744" s="46">
        <v>23573</v>
      </c>
      <c r="G744" s="46">
        <v>12000</v>
      </c>
      <c r="H744" s="46">
        <v>96190</v>
      </c>
      <c r="I744" s="46">
        <v>26148</v>
      </c>
      <c r="J744" s="46">
        <v>14540</v>
      </c>
      <c r="K744" s="46">
        <v>5093</v>
      </c>
      <c r="L744" s="46"/>
      <c r="M744" s="46">
        <v>287418</v>
      </c>
      <c r="N744" s="46">
        <v>31515</v>
      </c>
      <c r="O744" s="46">
        <v>318933</v>
      </c>
      <c r="P744" s="45"/>
    </row>
    <row r="745" spans="1:16" ht="14.45" customHeight="1" x14ac:dyDescent="0.25">
      <c r="A745" s="45" t="s">
        <v>88</v>
      </c>
      <c r="B745" s="5" t="s">
        <v>6</v>
      </c>
      <c r="C745" s="46">
        <v>576661</v>
      </c>
      <c r="D745" s="46">
        <v>65932</v>
      </c>
      <c r="E745" s="46">
        <v>50345</v>
      </c>
      <c r="F745" s="46">
        <v>23100</v>
      </c>
      <c r="G745" s="46">
        <v>12000</v>
      </c>
      <c r="H745" s="46">
        <v>90800</v>
      </c>
      <c r="I745" s="46">
        <v>23467</v>
      </c>
      <c r="J745" s="46">
        <v>14360</v>
      </c>
      <c r="K745" s="46">
        <v>4922</v>
      </c>
      <c r="L745" s="46"/>
      <c r="M745" s="46">
        <v>291735</v>
      </c>
      <c r="N745" s="46">
        <v>41277</v>
      </c>
      <c r="O745" s="46">
        <v>333012</v>
      </c>
      <c r="P745" s="45"/>
    </row>
    <row r="746" spans="1:16" ht="14.45" customHeight="1" x14ac:dyDescent="0.25">
      <c r="A746" s="45" t="s">
        <v>88</v>
      </c>
      <c r="B746" s="6" t="s">
        <v>7</v>
      </c>
      <c r="C746" s="46">
        <v>576661</v>
      </c>
      <c r="D746" s="46">
        <v>65932</v>
      </c>
      <c r="E746" s="46">
        <v>51604</v>
      </c>
      <c r="F746" s="46">
        <v>23045</v>
      </c>
      <c r="G746" s="46">
        <v>12000</v>
      </c>
      <c r="H746" s="46">
        <v>92271</v>
      </c>
      <c r="I746" s="46">
        <v>20828</v>
      </c>
      <c r="J746" s="46">
        <v>12733</v>
      </c>
      <c r="K746" s="46">
        <v>4471</v>
      </c>
      <c r="L746" s="46"/>
      <c r="M746" s="46">
        <v>293777</v>
      </c>
      <c r="N746" s="46">
        <v>49625</v>
      </c>
      <c r="O746" s="46">
        <v>343402</v>
      </c>
      <c r="P746" s="45"/>
    </row>
    <row r="747" spans="1:16" ht="14.45" customHeight="1" x14ac:dyDescent="0.25">
      <c r="A747" s="45" t="s">
        <v>88</v>
      </c>
      <c r="B747" s="6" t="s">
        <v>8</v>
      </c>
      <c r="C747" s="46">
        <v>576661</v>
      </c>
      <c r="D747" s="46">
        <v>65932</v>
      </c>
      <c r="E747" s="46">
        <v>55362</v>
      </c>
      <c r="F747" s="46">
        <v>22354</v>
      </c>
      <c r="G747" s="46">
        <v>12000</v>
      </c>
      <c r="H747" s="46">
        <v>94130</v>
      </c>
      <c r="I747" s="46">
        <v>17833</v>
      </c>
      <c r="J747" s="46">
        <v>7769</v>
      </c>
      <c r="K747" s="46">
        <v>4272</v>
      </c>
      <c r="L747" s="46"/>
      <c r="M747" s="46">
        <v>297009</v>
      </c>
      <c r="N747" s="46">
        <v>70757</v>
      </c>
      <c r="O747" s="46">
        <v>367766</v>
      </c>
      <c r="P747" s="45"/>
    </row>
    <row r="748" spans="1:16" ht="14.45" customHeight="1" x14ac:dyDescent="0.25">
      <c r="A748" s="45" t="s">
        <v>88</v>
      </c>
      <c r="B748" s="6" t="s">
        <v>16</v>
      </c>
      <c r="C748" s="46">
        <v>576661</v>
      </c>
      <c r="D748" s="46">
        <v>65932</v>
      </c>
      <c r="E748" s="46">
        <v>56879</v>
      </c>
      <c r="F748" s="46">
        <v>21807</v>
      </c>
      <c r="G748" s="46">
        <v>12000</v>
      </c>
      <c r="H748" s="46">
        <v>86602</v>
      </c>
      <c r="I748" s="46">
        <v>17553</v>
      </c>
      <c r="J748" s="46">
        <v>7815</v>
      </c>
      <c r="K748" s="46">
        <v>4411</v>
      </c>
      <c r="L748" s="46"/>
      <c r="M748" s="46">
        <v>303661</v>
      </c>
      <c r="N748" s="46">
        <v>66229</v>
      </c>
      <c r="O748" s="46">
        <v>369890</v>
      </c>
      <c r="P748" s="45"/>
    </row>
    <row r="749" spans="1:16" ht="14.45" customHeight="1" x14ac:dyDescent="0.25">
      <c r="A749" s="45" t="s">
        <v>88</v>
      </c>
      <c r="B749" s="6" t="s">
        <v>17</v>
      </c>
      <c r="C749" s="46">
        <v>576661</v>
      </c>
      <c r="D749" s="46">
        <v>65932</v>
      </c>
      <c r="E749" s="46">
        <v>57086</v>
      </c>
      <c r="F749" s="46">
        <v>20899</v>
      </c>
      <c r="G749" s="46">
        <v>12000</v>
      </c>
      <c r="H749" s="46">
        <v>81219</v>
      </c>
      <c r="I749" s="46">
        <v>17114</v>
      </c>
      <c r="J749" s="46">
        <v>7135</v>
      </c>
      <c r="K749" s="46">
        <v>4228</v>
      </c>
      <c r="L749" s="46"/>
      <c r="M749" s="46">
        <v>311048</v>
      </c>
      <c r="N749" s="46">
        <v>61995</v>
      </c>
      <c r="O749" s="46">
        <v>373043</v>
      </c>
      <c r="P749" s="45"/>
    </row>
    <row r="750" spans="1:16" ht="14.45" customHeight="1" x14ac:dyDescent="0.25">
      <c r="A750" s="45" t="s">
        <v>88</v>
      </c>
      <c r="B750" s="6" t="s">
        <v>9</v>
      </c>
      <c r="C750" s="46">
        <v>576661</v>
      </c>
      <c r="D750" s="46">
        <v>65932</v>
      </c>
      <c r="E750" s="46">
        <v>57086</v>
      </c>
      <c r="F750" s="46">
        <v>20596</v>
      </c>
      <c r="G750" s="46">
        <v>12000</v>
      </c>
      <c r="H750" s="46">
        <v>75849</v>
      </c>
      <c r="I750" s="46">
        <v>16237</v>
      </c>
      <c r="J750" s="46">
        <v>7135</v>
      </c>
      <c r="K750" s="46">
        <v>4779</v>
      </c>
      <c r="L750" s="46"/>
      <c r="M750" s="46">
        <v>317048</v>
      </c>
      <c r="N750" s="46">
        <v>59526</v>
      </c>
      <c r="O750" s="46">
        <v>376574</v>
      </c>
      <c r="P750" s="45"/>
    </row>
    <row r="751" spans="1:16" ht="14.45" customHeight="1" x14ac:dyDescent="0.25">
      <c r="A751" s="45" t="s">
        <v>88</v>
      </c>
      <c r="B751" s="6" t="s">
        <v>10</v>
      </c>
      <c r="C751" s="46">
        <v>576661</v>
      </c>
      <c r="D751" s="46">
        <v>65932</v>
      </c>
      <c r="E751" s="46">
        <v>63266</v>
      </c>
      <c r="F751" s="46">
        <v>19458</v>
      </c>
      <c r="G751" s="46">
        <v>12000</v>
      </c>
      <c r="H751" s="46">
        <v>69914</v>
      </c>
      <c r="I751" s="46">
        <v>16970</v>
      </c>
      <c r="J751" s="46">
        <v>8171</v>
      </c>
      <c r="K751" s="46">
        <v>4266</v>
      </c>
      <c r="L751" s="46"/>
      <c r="M751" s="46">
        <v>316684</v>
      </c>
      <c r="N751" s="46">
        <v>33354</v>
      </c>
      <c r="O751" s="46">
        <v>350038</v>
      </c>
      <c r="P751" s="45"/>
    </row>
    <row r="752" spans="1:16" ht="14.45" customHeight="1" x14ac:dyDescent="0.25">
      <c r="A752" s="45" t="s">
        <v>88</v>
      </c>
      <c r="B752" s="6" t="s">
        <v>11</v>
      </c>
      <c r="C752" s="46">
        <v>576661</v>
      </c>
      <c r="D752" s="46">
        <v>63932</v>
      </c>
      <c r="E752" s="46">
        <v>65383</v>
      </c>
      <c r="F752" s="46">
        <v>19295</v>
      </c>
      <c r="G752" s="46">
        <v>12000</v>
      </c>
      <c r="H752" s="46">
        <v>70203</v>
      </c>
      <c r="I752" s="46">
        <v>16286</v>
      </c>
      <c r="J752" s="46">
        <v>7790</v>
      </c>
      <c r="K752" s="46">
        <v>3888</v>
      </c>
      <c r="L752" s="46"/>
      <c r="M752" s="46">
        <v>317884</v>
      </c>
      <c r="N752" s="46">
        <v>36628</v>
      </c>
      <c r="O752" s="46">
        <v>354512</v>
      </c>
      <c r="P752" s="45"/>
    </row>
    <row r="753" spans="1:16" ht="14.45" customHeight="1" x14ac:dyDescent="0.25">
      <c r="A753" s="45" t="s">
        <v>88</v>
      </c>
      <c r="B753" s="6" t="s">
        <v>12</v>
      </c>
      <c r="C753" s="46">
        <v>567670</v>
      </c>
      <c r="D753" s="46">
        <v>83656</v>
      </c>
      <c r="E753" s="46">
        <v>46349</v>
      </c>
      <c r="F753" s="46">
        <v>23041</v>
      </c>
      <c r="G753" s="46">
        <v>4165</v>
      </c>
      <c r="H753" s="46">
        <v>32022</v>
      </c>
      <c r="I753" s="46">
        <v>24125</v>
      </c>
      <c r="J753" s="46">
        <v>5288</v>
      </c>
      <c r="K753" s="46">
        <v>7172</v>
      </c>
      <c r="L753" s="46"/>
      <c r="M753" s="46">
        <v>341852</v>
      </c>
      <c r="N753" s="46">
        <v>41350</v>
      </c>
      <c r="O753" s="46">
        <v>383202</v>
      </c>
      <c r="P753" s="45"/>
    </row>
    <row r="754" spans="1:16" ht="14.45" customHeight="1" x14ac:dyDescent="0.25">
      <c r="A754" s="45" t="s">
        <v>88</v>
      </c>
      <c r="B754" s="6" t="s">
        <v>13</v>
      </c>
      <c r="C754" s="46">
        <v>567670</v>
      </c>
      <c r="D754" s="46">
        <v>83656</v>
      </c>
      <c r="E754" s="46">
        <v>44584</v>
      </c>
      <c r="F754" s="46">
        <v>24719</v>
      </c>
      <c r="G754" s="46">
        <v>3710</v>
      </c>
      <c r="H754" s="46">
        <v>26489</v>
      </c>
      <c r="I754" s="46">
        <v>24458</v>
      </c>
      <c r="J754" s="46">
        <v>4535</v>
      </c>
      <c r="K754" s="46">
        <v>6557</v>
      </c>
      <c r="L754" s="46"/>
      <c r="M754" s="46">
        <v>348962</v>
      </c>
      <c r="N754" s="46">
        <v>21525</v>
      </c>
      <c r="O754" s="46">
        <v>370487</v>
      </c>
      <c r="P754" s="45"/>
    </row>
    <row r="755" spans="1:16" ht="14.45" customHeight="1" x14ac:dyDescent="0.25">
      <c r="A755" s="45" t="s">
        <v>88</v>
      </c>
      <c r="B755" s="6" t="s">
        <v>18</v>
      </c>
      <c r="C755" s="46">
        <v>567670</v>
      </c>
      <c r="D755" s="46">
        <v>83656</v>
      </c>
      <c r="E755" s="46">
        <v>37088</v>
      </c>
      <c r="F755" s="46">
        <v>24438</v>
      </c>
      <c r="G755" s="46">
        <v>2221</v>
      </c>
      <c r="H755" s="46">
        <v>20887</v>
      </c>
      <c r="I755" s="46">
        <v>19986</v>
      </c>
      <c r="J755" s="46">
        <v>4478</v>
      </c>
      <c r="K755" s="46">
        <v>5999</v>
      </c>
      <c r="L755" s="46"/>
      <c r="M755" s="46">
        <v>368917</v>
      </c>
      <c r="N755" s="46">
        <v>18589</v>
      </c>
      <c r="O755" s="46">
        <v>387506</v>
      </c>
      <c r="P755" s="45"/>
    </row>
    <row r="756" spans="1:16" ht="14.45" customHeight="1" x14ac:dyDescent="0.25">
      <c r="A756" s="45" t="s">
        <v>88</v>
      </c>
      <c r="B756" s="7" t="s">
        <v>19</v>
      </c>
      <c r="C756" s="46">
        <v>567670</v>
      </c>
      <c r="D756" s="46">
        <v>83656</v>
      </c>
      <c r="E756" s="46">
        <v>35493</v>
      </c>
      <c r="F756" s="46">
        <v>24097</v>
      </c>
      <c r="G756" s="46">
        <v>1681</v>
      </c>
      <c r="H756" s="46">
        <v>16962</v>
      </c>
      <c r="I756" s="46">
        <v>21700</v>
      </c>
      <c r="J756" s="46">
        <v>3071</v>
      </c>
      <c r="K756" s="46">
        <v>5221</v>
      </c>
      <c r="L756" s="46"/>
      <c r="M756" s="46">
        <v>375789</v>
      </c>
      <c r="N756" s="46">
        <v>9399</v>
      </c>
      <c r="O756" s="46">
        <v>385188</v>
      </c>
      <c r="P756" s="45"/>
    </row>
    <row r="757" spans="1:16" ht="14.45" customHeight="1" x14ac:dyDescent="0.25">
      <c r="A757" s="45" t="s">
        <v>88</v>
      </c>
      <c r="B757" s="45" t="s">
        <v>40</v>
      </c>
      <c r="C757" s="46">
        <v>567670</v>
      </c>
      <c r="D757" s="46">
        <v>83656</v>
      </c>
      <c r="E757" s="46">
        <v>34373</v>
      </c>
      <c r="F757" s="46">
        <v>24229</v>
      </c>
      <c r="G757" s="46">
        <v>1615</v>
      </c>
      <c r="H757" s="46">
        <v>14425</v>
      </c>
      <c r="I757" s="46">
        <v>25668</v>
      </c>
      <c r="J757" s="46">
        <v>3591</v>
      </c>
      <c r="K757" s="46">
        <v>5112</v>
      </c>
      <c r="L757" s="46"/>
      <c r="M757" s="46">
        <v>375001</v>
      </c>
      <c r="N757" s="46">
        <v>8118</v>
      </c>
      <c r="O757" s="46">
        <v>383119</v>
      </c>
      <c r="P757" s="45"/>
    </row>
    <row r="758" spans="1:16" ht="14.45" customHeight="1" x14ac:dyDescent="0.25">
      <c r="A758" s="45" t="s">
        <v>88</v>
      </c>
      <c r="B758" s="45" t="s">
        <v>42</v>
      </c>
      <c r="C758" s="46">
        <v>567670</v>
      </c>
      <c r="D758" s="46">
        <v>83656</v>
      </c>
      <c r="E758" s="46">
        <v>35356</v>
      </c>
      <c r="F758" s="46">
        <v>30373</v>
      </c>
      <c r="G758" s="46">
        <v>1609</v>
      </c>
      <c r="H758" s="46">
        <v>15186</v>
      </c>
      <c r="I758" s="46">
        <v>26996</v>
      </c>
      <c r="J758" s="46">
        <v>4190</v>
      </c>
      <c r="K758" s="46">
        <v>5174</v>
      </c>
      <c r="L758" s="46"/>
      <c r="M758" s="46">
        <v>365130</v>
      </c>
      <c r="N758" s="46">
        <v>18092</v>
      </c>
      <c r="O758" s="46">
        <v>383222</v>
      </c>
      <c r="P758" s="45"/>
    </row>
    <row r="759" spans="1:16" ht="14.45" customHeight="1" x14ac:dyDescent="0.25">
      <c r="A759" s="45" t="s">
        <v>88</v>
      </c>
      <c r="B759" s="45" t="s">
        <v>43</v>
      </c>
      <c r="C759" s="46">
        <v>492930</v>
      </c>
      <c r="D759" s="46">
        <v>54359</v>
      </c>
      <c r="E759" s="46">
        <v>30607</v>
      </c>
      <c r="F759" s="46">
        <v>29910</v>
      </c>
      <c r="G759" s="46">
        <v>1429</v>
      </c>
      <c r="H759" s="46">
        <v>14735</v>
      </c>
      <c r="I759" s="46">
        <v>24496</v>
      </c>
      <c r="J759" s="46">
        <v>2986</v>
      </c>
      <c r="K759" s="46">
        <v>3629</v>
      </c>
      <c r="L759" s="46"/>
      <c r="M759" s="46">
        <v>310779</v>
      </c>
      <c r="N759" s="46">
        <v>19773</v>
      </c>
      <c r="O759" s="46">
        <v>330552</v>
      </c>
      <c r="P759" s="45"/>
    </row>
    <row r="760" spans="1:16" ht="14.45" customHeight="1" x14ac:dyDescent="0.25">
      <c r="A760" s="45" t="s">
        <v>88</v>
      </c>
      <c r="B760" s="45" t="s">
        <v>44</v>
      </c>
      <c r="C760" s="46">
        <v>492930</v>
      </c>
      <c r="D760" s="46">
        <v>54359</v>
      </c>
      <c r="E760" s="46">
        <v>40607</v>
      </c>
      <c r="F760" s="46">
        <v>30544</v>
      </c>
      <c r="G760" s="46">
        <v>1682</v>
      </c>
      <c r="H760" s="46">
        <v>14735</v>
      </c>
      <c r="I760" s="46">
        <v>23637</v>
      </c>
      <c r="J760" s="46">
        <v>4372</v>
      </c>
      <c r="K760" s="46">
        <v>8147</v>
      </c>
      <c r="L760" s="46"/>
      <c r="M760" s="46">
        <v>314847</v>
      </c>
      <c r="N760" s="46">
        <v>30195</v>
      </c>
      <c r="O760" s="46">
        <v>345042</v>
      </c>
      <c r="P760" s="45"/>
    </row>
    <row r="761" spans="1:16" ht="14.45" customHeight="1" x14ac:dyDescent="0.25">
      <c r="A761" s="45" t="s">
        <v>88</v>
      </c>
      <c r="B761" s="45" t="s">
        <v>45</v>
      </c>
      <c r="C761" s="46">
        <v>492930</v>
      </c>
      <c r="D761" s="46">
        <v>54359</v>
      </c>
      <c r="E761" s="46">
        <v>38856</v>
      </c>
      <c r="F761" s="46">
        <v>30276</v>
      </c>
      <c r="G761" s="46">
        <v>1573</v>
      </c>
      <c r="H761" s="46">
        <v>14885</v>
      </c>
      <c r="I761" s="46">
        <v>25043</v>
      </c>
      <c r="J761" s="46">
        <v>3849</v>
      </c>
      <c r="K761" s="46">
        <v>5650</v>
      </c>
      <c r="L761" s="46"/>
      <c r="M761" s="46">
        <v>318439</v>
      </c>
      <c r="N761" s="46">
        <v>18761</v>
      </c>
      <c r="O761" s="46">
        <v>337200</v>
      </c>
      <c r="P761" s="45"/>
    </row>
    <row r="762" spans="1:16" ht="14.45" customHeight="1" x14ac:dyDescent="0.25">
      <c r="A762" s="45" t="s">
        <v>88</v>
      </c>
      <c r="B762" s="45" t="s">
        <v>39</v>
      </c>
      <c r="C762" s="46">
        <v>492930</v>
      </c>
      <c r="D762" s="46">
        <v>54359</v>
      </c>
      <c r="E762" s="46">
        <v>41150</v>
      </c>
      <c r="F762" s="46">
        <v>28794</v>
      </c>
      <c r="G762" s="46">
        <v>1206</v>
      </c>
      <c r="H762" s="46">
        <v>14785</v>
      </c>
      <c r="I762" s="46">
        <v>24392</v>
      </c>
      <c r="J762" s="46">
        <v>3355</v>
      </c>
      <c r="K762" s="46">
        <v>5547</v>
      </c>
      <c r="L762" s="46"/>
      <c r="M762" s="46">
        <v>319342</v>
      </c>
      <c r="N762" s="46">
        <v>20817</v>
      </c>
      <c r="O762" s="46">
        <v>340159</v>
      </c>
      <c r="P762" s="45"/>
    </row>
    <row r="763" spans="1:16" ht="14.45" customHeight="1" x14ac:dyDescent="0.25">
      <c r="A763" s="45" t="s">
        <v>88</v>
      </c>
      <c r="B763" s="45" t="s">
        <v>84</v>
      </c>
      <c r="C763" s="46">
        <v>296797</v>
      </c>
      <c r="D763" s="46">
        <v>48734</v>
      </c>
      <c r="E763" s="46">
        <v>22365</v>
      </c>
      <c r="F763" s="46">
        <v>14113</v>
      </c>
      <c r="G763" s="46">
        <v>530</v>
      </c>
      <c r="H763" s="46">
        <v>8575</v>
      </c>
      <c r="I763" s="46">
        <v>6464</v>
      </c>
      <c r="J763" s="46">
        <v>2348</v>
      </c>
      <c r="K763" s="46">
        <v>4167</v>
      </c>
      <c r="L763" s="46"/>
      <c r="M763" s="46">
        <v>189501</v>
      </c>
      <c r="N763" s="46">
        <v>21941</v>
      </c>
      <c r="O763" s="46">
        <v>211442</v>
      </c>
      <c r="P763" s="45"/>
    </row>
    <row r="764" spans="1:16" ht="14.45" customHeight="1" x14ac:dyDescent="0.25">
      <c r="A764" s="45" t="s">
        <v>88</v>
      </c>
      <c r="B764" s="45" t="s">
        <v>46</v>
      </c>
      <c r="C764" s="46">
        <v>296797</v>
      </c>
      <c r="D764" s="46">
        <v>48734</v>
      </c>
      <c r="E764" s="46">
        <v>20011</v>
      </c>
      <c r="F764" s="46">
        <v>10447</v>
      </c>
      <c r="G764" s="46">
        <v>267</v>
      </c>
      <c r="H764" s="46">
        <v>7828</v>
      </c>
      <c r="I764" s="46">
        <v>7317</v>
      </c>
      <c r="J764" s="46">
        <v>2629</v>
      </c>
      <c r="K764" s="46">
        <v>4710</v>
      </c>
      <c r="L764" s="46"/>
      <c r="M764" s="46">
        <v>194854</v>
      </c>
      <c r="N764" s="46">
        <v>19207</v>
      </c>
      <c r="O764" s="46">
        <v>214061</v>
      </c>
      <c r="P764" s="45"/>
    </row>
    <row r="765" spans="1:16" ht="14.45" customHeight="1" x14ac:dyDescent="0.25">
      <c r="A765" s="45" t="s">
        <v>88</v>
      </c>
      <c r="B765" s="45" t="s">
        <v>47</v>
      </c>
      <c r="C765" s="46">
        <v>296797</v>
      </c>
      <c r="D765" s="46">
        <v>48734</v>
      </c>
      <c r="E765" s="46">
        <v>22113</v>
      </c>
      <c r="F765" s="46">
        <v>10130</v>
      </c>
      <c r="G765" s="46">
        <v>272</v>
      </c>
      <c r="H765" s="46">
        <v>6521</v>
      </c>
      <c r="I765" s="46">
        <v>5928</v>
      </c>
      <c r="J765" s="46">
        <v>2363</v>
      </c>
      <c r="K765" s="46">
        <v>4385</v>
      </c>
      <c r="L765" s="46"/>
      <c r="M765" s="46">
        <v>196351</v>
      </c>
      <c r="N765" s="46">
        <v>26237</v>
      </c>
      <c r="O765" s="46">
        <v>222588</v>
      </c>
      <c r="P765" s="45"/>
    </row>
    <row r="766" spans="1:16" ht="14.45" customHeight="1" x14ac:dyDescent="0.25">
      <c r="A766" s="45" t="s">
        <v>88</v>
      </c>
      <c r="B766" s="45" t="s">
        <v>48</v>
      </c>
      <c r="C766" s="46">
        <v>296797</v>
      </c>
      <c r="D766" s="46">
        <v>48734</v>
      </c>
      <c r="E766" s="46">
        <v>21957</v>
      </c>
      <c r="F766" s="46">
        <v>10693</v>
      </c>
      <c r="G766" s="46">
        <v>302</v>
      </c>
      <c r="H766" s="46">
        <v>7069</v>
      </c>
      <c r="I766" s="46">
        <v>6224</v>
      </c>
      <c r="J766" s="46">
        <v>2182</v>
      </c>
      <c r="K766" s="46">
        <v>4150</v>
      </c>
      <c r="L766" s="46"/>
      <c r="M766" s="46">
        <v>195486</v>
      </c>
      <c r="N766" s="46">
        <v>35129</v>
      </c>
      <c r="O766" s="46">
        <v>230615</v>
      </c>
      <c r="P766" s="45"/>
    </row>
    <row r="767" spans="1:16" ht="14.45" customHeight="1" x14ac:dyDescent="0.25">
      <c r="A767" s="45" t="s">
        <v>88</v>
      </c>
      <c r="B767" s="45" t="s">
        <v>49</v>
      </c>
      <c r="C767" s="46">
        <v>296797</v>
      </c>
      <c r="D767" s="46">
        <v>48734</v>
      </c>
      <c r="E767" s="46">
        <v>21752</v>
      </c>
      <c r="F767" s="46">
        <v>9614</v>
      </c>
      <c r="G767" s="46">
        <v>267</v>
      </c>
      <c r="H767" s="46">
        <v>6297</v>
      </c>
      <c r="I767" s="46">
        <v>5941</v>
      </c>
      <c r="J767" s="46">
        <v>2137</v>
      </c>
      <c r="K767" s="46">
        <v>4055</v>
      </c>
      <c r="L767" s="46"/>
      <c r="M767" s="46">
        <v>198000</v>
      </c>
      <c r="N767" s="46">
        <v>49467</v>
      </c>
      <c r="O767" s="46">
        <v>247467</v>
      </c>
      <c r="P767" s="45"/>
    </row>
    <row r="768" spans="1:16" ht="14.45" customHeight="1" x14ac:dyDescent="0.25">
      <c r="A768" s="45" t="s">
        <v>88</v>
      </c>
      <c r="B768" s="45" t="s">
        <v>67</v>
      </c>
      <c r="C768" s="46">
        <v>296797</v>
      </c>
      <c r="D768" s="46">
        <v>48734</v>
      </c>
      <c r="E768" s="46">
        <v>22521</v>
      </c>
      <c r="F768" s="46">
        <v>6858</v>
      </c>
      <c r="G768" s="46">
        <v>202</v>
      </c>
      <c r="H768" s="46">
        <v>5118</v>
      </c>
      <c r="I768" s="46">
        <v>5330</v>
      </c>
      <c r="J768" s="46">
        <v>1500</v>
      </c>
      <c r="K768" s="46">
        <v>3438</v>
      </c>
      <c r="L768" s="46"/>
      <c r="M768" s="46">
        <v>203096</v>
      </c>
      <c r="N768" s="46">
        <v>58188</v>
      </c>
      <c r="O768" s="46">
        <v>261284</v>
      </c>
      <c r="P768" s="45"/>
    </row>
    <row r="769" spans="1:16" ht="14.45" customHeight="1" x14ac:dyDescent="0.25">
      <c r="A769" s="45" t="s">
        <v>88</v>
      </c>
      <c r="B769" s="45" t="s">
        <v>50</v>
      </c>
      <c r="C769" s="46">
        <v>296797</v>
      </c>
      <c r="D769" s="46">
        <v>48734</v>
      </c>
      <c r="E769" s="46">
        <v>23083</v>
      </c>
      <c r="F769" s="46">
        <v>6350</v>
      </c>
      <c r="G769" s="46">
        <v>250</v>
      </c>
      <c r="H769" s="46">
        <v>5159</v>
      </c>
      <c r="I769" s="46">
        <v>4848</v>
      </c>
      <c r="J769" s="46">
        <v>1274</v>
      </c>
      <c r="K769" s="46">
        <v>3602</v>
      </c>
      <c r="L769" s="46"/>
      <c r="M769" s="46">
        <v>203497</v>
      </c>
      <c r="N769" s="46">
        <v>62061</v>
      </c>
      <c r="O769" s="46">
        <v>265558</v>
      </c>
      <c r="P769" s="45"/>
    </row>
    <row r="770" spans="1:16" ht="14.45" customHeight="1" x14ac:dyDescent="0.25">
      <c r="A770" s="45" t="s">
        <v>88</v>
      </c>
      <c r="B770" s="45" t="s">
        <v>51</v>
      </c>
      <c r="C770" s="46">
        <v>296797</v>
      </c>
      <c r="D770" s="46">
        <v>48734</v>
      </c>
      <c r="E770" s="46">
        <v>23140</v>
      </c>
      <c r="F770" s="46">
        <v>6168</v>
      </c>
      <c r="G770" s="46">
        <v>207</v>
      </c>
      <c r="H770" s="46">
        <v>5138</v>
      </c>
      <c r="I770" s="46">
        <v>4380</v>
      </c>
      <c r="J770" s="46">
        <v>1252</v>
      </c>
      <c r="K770" s="46">
        <v>3321</v>
      </c>
      <c r="L770" s="46"/>
      <c r="M770" s="46">
        <v>204457</v>
      </c>
      <c r="N770" s="46">
        <v>66002</v>
      </c>
      <c r="O770" s="46">
        <v>270459</v>
      </c>
      <c r="P770" s="45"/>
    </row>
    <row r="771" spans="1:16" ht="14.45" customHeight="1" x14ac:dyDescent="0.25">
      <c r="A771" s="45" t="s">
        <v>88</v>
      </c>
      <c r="B771" s="45" t="s">
        <v>52</v>
      </c>
      <c r="C771" s="46">
        <v>296797</v>
      </c>
      <c r="D771" s="46">
        <v>48734</v>
      </c>
      <c r="E771" s="46">
        <v>23197</v>
      </c>
      <c r="F771" s="46">
        <v>5831</v>
      </c>
      <c r="G771" s="46">
        <v>197</v>
      </c>
      <c r="H771" s="46">
        <v>5230</v>
      </c>
      <c r="I771" s="46">
        <v>4158</v>
      </c>
      <c r="J771" s="46">
        <v>1202</v>
      </c>
      <c r="K771" s="46">
        <v>3024</v>
      </c>
      <c r="L771" s="46"/>
      <c r="M771" s="46">
        <v>205224</v>
      </c>
      <c r="N771" s="46">
        <v>71260</v>
      </c>
      <c r="O771" s="46">
        <v>276484</v>
      </c>
      <c r="P771" s="45"/>
    </row>
    <row r="772" spans="1:16" ht="14.45" customHeight="1" x14ac:dyDescent="0.25">
      <c r="A772" s="45" t="s">
        <v>88</v>
      </c>
      <c r="B772" s="45" t="s">
        <v>53</v>
      </c>
      <c r="C772" s="46">
        <v>296797</v>
      </c>
      <c r="D772" s="46">
        <v>48734</v>
      </c>
      <c r="E772" s="46">
        <v>26928</v>
      </c>
      <c r="F772" s="46">
        <v>5204</v>
      </c>
      <c r="G772" s="46">
        <v>182</v>
      </c>
      <c r="H772" s="46">
        <v>5030</v>
      </c>
      <c r="I772" s="46">
        <v>4258</v>
      </c>
      <c r="J772" s="46">
        <v>1077</v>
      </c>
      <c r="K772" s="46">
        <v>2892</v>
      </c>
      <c r="L772" s="46"/>
      <c r="M772" s="46">
        <v>202492</v>
      </c>
      <c r="N772" s="46">
        <v>75090</v>
      </c>
      <c r="O772" s="46">
        <v>277582</v>
      </c>
      <c r="P772" s="45"/>
    </row>
    <row r="773" spans="1:16" ht="14.45" customHeight="1" x14ac:dyDescent="0.25">
      <c r="A773" s="45" t="s">
        <v>88</v>
      </c>
      <c r="B773" s="45" t="s">
        <v>54</v>
      </c>
      <c r="C773" s="46">
        <v>296797</v>
      </c>
      <c r="D773" s="46">
        <v>48734</v>
      </c>
      <c r="E773" s="46">
        <v>23099</v>
      </c>
      <c r="F773" s="46">
        <v>4672</v>
      </c>
      <c r="G773" s="46">
        <v>128</v>
      </c>
      <c r="H773" s="46">
        <v>3501</v>
      </c>
      <c r="I773" s="46">
        <v>3998</v>
      </c>
      <c r="J773" s="46">
        <v>1240</v>
      </c>
      <c r="K773" s="46">
        <v>1701</v>
      </c>
      <c r="L773" s="46"/>
      <c r="M773" s="46">
        <v>209724</v>
      </c>
      <c r="N773" s="46">
        <v>66764</v>
      </c>
      <c r="O773" s="46">
        <v>276488</v>
      </c>
      <c r="P773" s="45"/>
    </row>
    <row r="774" spans="1:16" ht="14.45" customHeight="1" x14ac:dyDescent="0.25">
      <c r="A774" s="45" t="s">
        <v>88</v>
      </c>
      <c r="B774" s="45" t="s">
        <v>55</v>
      </c>
      <c r="C774" s="46">
        <v>296797</v>
      </c>
      <c r="D774" s="46">
        <v>48734</v>
      </c>
      <c r="E774" s="46">
        <v>26299</v>
      </c>
      <c r="F774" s="46">
        <v>4466</v>
      </c>
      <c r="G774" s="46">
        <v>107</v>
      </c>
      <c r="H774" s="46">
        <v>2923</v>
      </c>
      <c r="I774" s="46">
        <v>3959</v>
      </c>
      <c r="J774" s="46">
        <v>1348</v>
      </c>
      <c r="K774" s="46">
        <v>2551</v>
      </c>
      <c r="L774" s="46"/>
      <c r="M774" s="46">
        <v>206410</v>
      </c>
      <c r="N774" s="46">
        <v>73831</v>
      </c>
      <c r="O774" s="46">
        <v>280241</v>
      </c>
      <c r="P774" s="45"/>
    </row>
    <row r="775" spans="1:16" ht="14.45" customHeight="1" x14ac:dyDescent="0.25">
      <c r="A775" s="45" t="s">
        <v>88</v>
      </c>
      <c r="B775" s="45" t="s">
        <v>56</v>
      </c>
      <c r="C775" s="46">
        <v>296797</v>
      </c>
      <c r="D775" s="46">
        <v>48734</v>
      </c>
      <c r="E775" s="46">
        <v>26984</v>
      </c>
      <c r="F775" s="46">
        <v>4270</v>
      </c>
      <c r="G775" s="46">
        <v>118</v>
      </c>
      <c r="H775" s="46">
        <v>2800</v>
      </c>
      <c r="I775" s="46">
        <v>3993</v>
      </c>
      <c r="J775" s="46">
        <v>1448</v>
      </c>
      <c r="K775" s="46">
        <v>2710</v>
      </c>
      <c r="L775" s="46"/>
      <c r="M775" s="46">
        <v>205740</v>
      </c>
      <c r="N775" s="46">
        <v>68023</v>
      </c>
      <c r="O775" s="46">
        <v>273763</v>
      </c>
      <c r="P775" s="45"/>
    </row>
    <row r="776" spans="1:16" ht="14.45" customHeight="1" x14ac:dyDescent="0.25">
      <c r="A776" s="45" t="s">
        <v>88</v>
      </c>
      <c r="B776" s="45" t="s">
        <v>57</v>
      </c>
      <c r="C776" s="46">
        <v>296797</v>
      </c>
      <c r="D776" s="46">
        <v>48734</v>
      </c>
      <c r="E776" s="46">
        <v>28553</v>
      </c>
      <c r="F776" s="46">
        <v>3798</v>
      </c>
      <c r="G776" s="46">
        <v>83</v>
      </c>
      <c r="H776" s="46">
        <v>1990</v>
      </c>
      <c r="I776" s="46">
        <v>5335</v>
      </c>
      <c r="J776" s="46">
        <v>1449</v>
      </c>
      <c r="K776" s="46">
        <v>3175</v>
      </c>
      <c r="L776" s="46"/>
      <c r="M776" s="46">
        <v>203680</v>
      </c>
      <c r="N776" s="46">
        <v>67307</v>
      </c>
      <c r="O776" s="46">
        <v>270987</v>
      </c>
      <c r="P776" s="45"/>
    </row>
    <row r="777" spans="1:16" ht="14.45" customHeight="1" x14ac:dyDescent="0.25">
      <c r="A777" s="45" t="s">
        <v>88</v>
      </c>
      <c r="B777" s="45" t="s">
        <v>58</v>
      </c>
      <c r="C777" s="46">
        <v>296797</v>
      </c>
      <c r="D777" s="46">
        <v>48734</v>
      </c>
      <c r="E777" s="46">
        <v>28978</v>
      </c>
      <c r="F777" s="46">
        <v>3693</v>
      </c>
      <c r="G777" s="46">
        <v>16</v>
      </c>
      <c r="H777" s="46">
        <v>1929</v>
      </c>
      <c r="I777" s="46">
        <v>4741</v>
      </c>
      <c r="J777" s="46">
        <v>2095</v>
      </c>
      <c r="K777" s="46">
        <v>4032</v>
      </c>
      <c r="L777" s="46"/>
      <c r="M777" s="46">
        <v>202579</v>
      </c>
      <c r="N777" s="46">
        <v>67670</v>
      </c>
      <c r="O777" s="46">
        <v>270249</v>
      </c>
      <c r="P777" s="45"/>
    </row>
    <row r="778" spans="1:16" ht="14.45" customHeight="1" x14ac:dyDescent="0.25">
      <c r="A778" s="45" t="s">
        <v>88</v>
      </c>
      <c r="B778" s="45" t="s">
        <v>59</v>
      </c>
      <c r="C778" s="46">
        <v>296797</v>
      </c>
      <c r="D778" s="46">
        <v>48734</v>
      </c>
      <c r="E778" s="46">
        <v>29705</v>
      </c>
      <c r="F778" s="46">
        <v>3496</v>
      </c>
      <c r="G778" s="46">
        <v>5</v>
      </c>
      <c r="H778" s="46">
        <v>1716</v>
      </c>
      <c r="I778" s="46">
        <v>3913</v>
      </c>
      <c r="J778" s="46">
        <v>2352</v>
      </c>
      <c r="K778" s="46">
        <v>4374</v>
      </c>
      <c r="L778" s="46"/>
      <c r="M778" s="46">
        <v>202502</v>
      </c>
      <c r="N778" s="46">
        <v>72326</v>
      </c>
      <c r="O778" s="46">
        <v>274828</v>
      </c>
      <c r="P778" s="45"/>
    </row>
    <row r="779" spans="1:16" ht="14.45" customHeight="1" x14ac:dyDescent="0.25">
      <c r="A779" s="45" t="s">
        <v>88</v>
      </c>
      <c r="B779" s="45" t="s">
        <v>60</v>
      </c>
      <c r="C779" s="46">
        <v>296797</v>
      </c>
      <c r="D779" s="46">
        <v>48734</v>
      </c>
      <c r="E779" s="46">
        <v>31082</v>
      </c>
      <c r="F779" s="46">
        <v>3350</v>
      </c>
      <c r="G779" s="46">
        <v>3</v>
      </c>
      <c r="H779" s="46">
        <v>1681</v>
      </c>
      <c r="I779" s="46">
        <v>3720</v>
      </c>
      <c r="J779" s="46">
        <v>1937</v>
      </c>
      <c r="K779" s="46">
        <v>4342</v>
      </c>
      <c r="L779" s="46"/>
      <c r="M779" s="46">
        <v>201948</v>
      </c>
      <c r="N779" s="46">
        <v>66518</v>
      </c>
      <c r="O779" s="46">
        <v>268466</v>
      </c>
      <c r="P779" s="45"/>
    </row>
    <row r="780" spans="1:16" ht="14.45" customHeight="1" x14ac:dyDescent="0.25">
      <c r="A780" s="45" t="s">
        <v>88</v>
      </c>
      <c r="B780" s="45" t="s">
        <v>61</v>
      </c>
      <c r="C780" s="46">
        <v>296797</v>
      </c>
      <c r="D780" s="46">
        <v>48734</v>
      </c>
      <c r="E780" s="46">
        <v>31301</v>
      </c>
      <c r="F780" s="46">
        <v>3206</v>
      </c>
      <c r="G780" s="46">
        <v>3</v>
      </c>
      <c r="H780" s="46">
        <v>1511</v>
      </c>
      <c r="I780" s="46">
        <v>4640</v>
      </c>
      <c r="J780" s="46">
        <v>2260</v>
      </c>
      <c r="K780" s="46">
        <v>3874</v>
      </c>
      <c r="L780" s="46"/>
      <c r="M780" s="46">
        <v>201268</v>
      </c>
      <c r="N780" s="46">
        <v>62513</v>
      </c>
      <c r="O780" s="46">
        <v>263781</v>
      </c>
      <c r="P780" s="45"/>
    </row>
    <row r="781" spans="1:16" ht="14.45" customHeight="1" x14ac:dyDescent="0.25">
      <c r="A781" s="45" t="s">
        <v>88</v>
      </c>
      <c r="B781" s="45" t="s">
        <v>62</v>
      </c>
      <c r="C781" s="46">
        <v>296797</v>
      </c>
      <c r="D781" s="46">
        <v>48734</v>
      </c>
      <c r="E781" s="46">
        <v>31474</v>
      </c>
      <c r="F781" s="46">
        <v>3365</v>
      </c>
      <c r="G781" s="46">
        <v>12</v>
      </c>
      <c r="H781" s="46">
        <v>1180</v>
      </c>
      <c r="I781" s="46">
        <v>4812</v>
      </c>
      <c r="J781" s="46">
        <v>2455</v>
      </c>
      <c r="K781" s="46">
        <v>3940</v>
      </c>
      <c r="L781" s="46">
        <v>48</v>
      </c>
      <c r="M781" s="46">
        <v>200777</v>
      </c>
      <c r="N781" s="46">
        <v>56434</v>
      </c>
      <c r="O781" s="46">
        <v>257211</v>
      </c>
      <c r="P781" s="45"/>
    </row>
    <row r="782" spans="1:16" ht="14.45" customHeight="1" x14ac:dyDescent="0.25">
      <c r="A782" s="45" t="s">
        <v>88</v>
      </c>
      <c r="B782" s="45" t="s">
        <v>63</v>
      </c>
      <c r="C782" s="46">
        <v>296797</v>
      </c>
      <c r="D782" s="46">
        <v>48734</v>
      </c>
      <c r="E782" s="46">
        <v>33700</v>
      </c>
      <c r="F782" s="46">
        <v>3076</v>
      </c>
      <c r="G782" s="46">
        <v>10</v>
      </c>
      <c r="H782" s="46">
        <v>1121</v>
      </c>
      <c r="I782" s="46">
        <v>4524</v>
      </c>
      <c r="J782" s="46">
        <v>2680</v>
      </c>
      <c r="K782" s="46">
        <v>3538</v>
      </c>
      <c r="L782" s="46">
        <v>0</v>
      </c>
      <c r="M782" s="46">
        <v>199414</v>
      </c>
      <c r="N782" s="46">
        <v>58129</v>
      </c>
      <c r="O782" s="46">
        <v>257543</v>
      </c>
      <c r="P782" s="45"/>
    </row>
    <row r="783" spans="1:16" ht="14.45" customHeight="1" x14ac:dyDescent="0.25">
      <c r="A783" s="45" t="s">
        <v>88</v>
      </c>
      <c r="B783" s="45" t="s">
        <v>64</v>
      </c>
      <c r="C783" s="46">
        <v>297112</v>
      </c>
      <c r="D783" s="46">
        <v>48734</v>
      </c>
      <c r="E783" s="46">
        <v>26504</v>
      </c>
      <c r="F783" s="46">
        <v>2760</v>
      </c>
      <c r="G783" s="46">
        <v>8</v>
      </c>
      <c r="H783" s="46">
        <v>982</v>
      </c>
      <c r="I783" s="46">
        <v>3693</v>
      </c>
      <c r="J783" s="46">
        <v>2692</v>
      </c>
      <c r="K783" s="46">
        <v>3630</v>
      </c>
      <c r="L783" s="46">
        <v>7486</v>
      </c>
      <c r="M783" s="46">
        <v>200623</v>
      </c>
      <c r="N783" s="46">
        <v>57414</v>
      </c>
      <c r="O783" s="46">
        <v>258037</v>
      </c>
      <c r="P783" s="45"/>
    </row>
    <row r="784" spans="1:16" ht="14.45" customHeight="1" x14ac:dyDescent="0.25">
      <c r="A784" s="45" t="s">
        <v>88</v>
      </c>
      <c r="B784" s="45" t="s">
        <v>65</v>
      </c>
      <c r="C784" s="46">
        <v>297112</v>
      </c>
      <c r="D784" s="46">
        <v>48734</v>
      </c>
      <c r="E784" s="46">
        <v>26785</v>
      </c>
      <c r="F784" s="46">
        <v>3670</v>
      </c>
      <c r="G784" s="46">
        <v>8</v>
      </c>
      <c r="H784" s="46">
        <v>718</v>
      </c>
      <c r="I784" s="46">
        <v>5108</v>
      </c>
      <c r="J784" s="46">
        <v>1968</v>
      </c>
      <c r="K784" s="46">
        <v>3211</v>
      </c>
      <c r="L784" s="46">
        <v>6434</v>
      </c>
      <c r="M784" s="46">
        <v>200476</v>
      </c>
      <c r="N784" s="46">
        <v>41705</v>
      </c>
      <c r="O784" s="46">
        <v>242181</v>
      </c>
      <c r="P784" s="45"/>
    </row>
    <row r="785" spans="1:16" ht="14.45" customHeight="1" x14ac:dyDescent="0.25">
      <c r="A785" s="45" t="s">
        <v>88</v>
      </c>
      <c r="B785" s="45" t="s">
        <v>66</v>
      </c>
      <c r="C785" s="46">
        <v>297112</v>
      </c>
      <c r="D785" s="46">
        <v>48734</v>
      </c>
      <c r="E785" s="46">
        <v>26256</v>
      </c>
      <c r="F785" s="46">
        <v>3513</v>
      </c>
      <c r="G785" s="46"/>
      <c r="H785" s="46">
        <v>185</v>
      </c>
      <c r="I785" s="46">
        <v>6008</v>
      </c>
      <c r="J785" s="46">
        <v>1993</v>
      </c>
      <c r="K785" s="46">
        <v>4946</v>
      </c>
      <c r="L785" s="46">
        <v>6684</v>
      </c>
      <c r="M785" s="46">
        <v>198793</v>
      </c>
      <c r="N785" s="46">
        <v>19804</v>
      </c>
      <c r="O785" s="46">
        <v>218597</v>
      </c>
      <c r="P785" s="45"/>
    </row>
    <row r="786" spans="1:16" ht="14.45" customHeight="1" x14ac:dyDescent="0.25">
      <c r="A786" s="45" t="s">
        <v>88</v>
      </c>
      <c r="B786" s="45" t="s">
        <v>68</v>
      </c>
      <c r="C786" s="45">
        <v>297112</v>
      </c>
      <c r="D786" s="45">
        <v>48734</v>
      </c>
      <c r="E786" s="45">
        <v>26438</v>
      </c>
      <c r="F786" s="45">
        <v>4295</v>
      </c>
      <c r="G786" s="46"/>
      <c r="H786" s="45">
        <v>306</v>
      </c>
      <c r="I786" s="45">
        <v>7161</v>
      </c>
      <c r="J786" s="45">
        <v>2332</v>
      </c>
      <c r="K786" s="45">
        <v>3833</v>
      </c>
      <c r="L786" s="45">
        <v>6709</v>
      </c>
      <c r="M786" s="45">
        <v>197304</v>
      </c>
      <c r="N786" s="45">
        <v>15366</v>
      </c>
      <c r="O786" s="45">
        <v>212670</v>
      </c>
      <c r="P786" s="45"/>
    </row>
    <row r="787" spans="1:16" ht="14.45" customHeight="1" x14ac:dyDescent="0.25">
      <c r="A787" s="45" t="s">
        <v>88</v>
      </c>
      <c r="B787" s="45" t="s">
        <v>69</v>
      </c>
      <c r="C787" s="45">
        <v>297112</v>
      </c>
      <c r="D787" s="45">
        <v>48734</v>
      </c>
      <c r="E787" s="45">
        <v>28307</v>
      </c>
      <c r="F787" s="45">
        <v>1948</v>
      </c>
      <c r="G787" s="46"/>
      <c r="H787" s="45">
        <v>272</v>
      </c>
      <c r="I787" s="45">
        <v>6475</v>
      </c>
      <c r="J787" s="45">
        <v>2662</v>
      </c>
      <c r="K787" s="45">
        <v>4462</v>
      </c>
      <c r="L787" s="45">
        <v>6709</v>
      </c>
      <c r="M787" s="45">
        <v>197543</v>
      </c>
      <c r="N787" s="45">
        <v>16149</v>
      </c>
      <c r="O787" s="45">
        <v>213692</v>
      </c>
      <c r="P787" s="45"/>
    </row>
    <row r="788" spans="1:16" ht="14.45" customHeight="1" x14ac:dyDescent="0.25">
      <c r="A788" s="45" t="s">
        <v>88</v>
      </c>
      <c r="B788" s="45" t="s">
        <v>70</v>
      </c>
      <c r="C788" s="45">
        <v>297112</v>
      </c>
      <c r="D788" s="45">
        <v>48734</v>
      </c>
      <c r="E788" s="45">
        <v>29858</v>
      </c>
      <c r="F788" s="45">
        <v>1795</v>
      </c>
      <c r="G788" s="46"/>
      <c r="H788" s="45">
        <v>206</v>
      </c>
      <c r="I788" s="45">
        <v>6285</v>
      </c>
      <c r="J788" s="45">
        <v>3046</v>
      </c>
      <c r="K788" s="46"/>
      <c r="L788" s="45">
        <v>6821</v>
      </c>
      <c r="M788" s="45">
        <v>200367</v>
      </c>
      <c r="N788" s="45">
        <v>10484</v>
      </c>
      <c r="O788" s="45">
        <v>210851</v>
      </c>
      <c r="P788" s="45"/>
    </row>
    <row r="789" spans="1:16" ht="14.45" customHeight="1" x14ac:dyDescent="0.25">
      <c r="A789" s="45" t="s">
        <v>88</v>
      </c>
      <c r="B789" s="45" t="s">
        <v>71</v>
      </c>
      <c r="C789" s="45">
        <v>297112</v>
      </c>
      <c r="D789" s="45">
        <v>48734</v>
      </c>
      <c r="E789" s="45">
        <v>31665</v>
      </c>
      <c r="F789" s="45">
        <v>1570</v>
      </c>
      <c r="G789" s="46"/>
      <c r="H789" s="45">
        <v>180</v>
      </c>
      <c r="I789" s="45">
        <v>5157</v>
      </c>
      <c r="J789" s="45">
        <v>2747</v>
      </c>
      <c r="K789" s="45">
        <v>4064</v>
      </c>
      <c r="L789" s="45">
        <v>6820</v>
      </c>
      <c r="M789" s="45">
        <v>196175</v>
      </c>
      <c r="N789" s="45">
        <v>30395</v>
      </c>
      <c r="O789" s="45">
        <v>226570</v>
      </c>
      <c r="P789" s="45"/>
    </row>
    <row r="790" spans="1:16" ht="14.45" customHeight="1" x14ac:dyDescent="0.25">
      <c r="A790" s="45" t="s">
        <v>88</v>
      </c>
      <c r="B790" s="45" t="s">
        <v>72</v>
      </c>
      <c r="C790" s="45">
        <v>297112</v>
      </c>
      <c r="D790" s="45">
        <v>48734</v>
      </c>
      <c r="E790" s="45">
        <v>33684</v>
      </c>
      <c r="F790" s="45">
        <v>1601</v>
      </c>
      <c r="G790" s="45">
        <v>1</v>
      </c>
      <c r="H790" s="45">
        <v>257</v>
      </c>
      <c r="I790" s="45">
        <v>6215</v>
      </c>
      <c r="J790" s="45">
        <v>2884</v>
      </c>
      <c r="K790" s="45">
        <v>3202</v>
      </c>
      <c r="L790" s="45">
        <v>6950</v>
      </c>
      <c r="M790" s="45">
        <v>193584</v>
      </c>
      <c r="N790" s="45">
        <v>29279</v>
      </c>
      <c r="O790" s="45">
        <v>222863</v>
      </c>
      <c r="P790" s="45"/>
    </row>
    <row r="791" spans="1:16" ht="14.45" customHeight="1" x14ac:dyDescent="0.25">
      <c r="A791" s="45" t="s">
        <v>88</v>
      </c>
      <c r="B791" s="45" t="s">
        <v>73</v>
      </c>
      <c r="C791" s="45">
        <v>297112</v>
      </c>
      <c r="D791" s="45">
        <v>48734</v>
      </c>
      <c r="E791" s="45">
        <v>32457</v>
      </c>
      <c r="F791" s="45">
        <v>1690</v>
      </c>
      <c r="G791" s="45">
        <v>2</v>
      </c>
      <c r="H791" s="45">
        <v>167</v>
      </c>
      <c r="I791" s="45">
        <v>7897</v>
      </c>
      <c r="J791" s="45">
        <v>3117</v>
      </c>
      <c r="K791" s="45">
        <v>3112</v>
      </c>
      <c r="L791" s="45">
        <v>7013</v>
      </c>
      <c r="M791" s="45">
        <v>192923</v>
      </c>
      <c r="N791" s="45">
        <v>26533</v>
      </c>
      <c r="O791" s="45">
        <v>219456</v>
      </c>
      <c r="P791" s="45"/>
    </row>
    <row r="792" spans="1:16" ht="14.45" customHeight="1" x14ac:dyDescent="0.25">
      <c r="A792" s="45" t="s">
        <v>88</v>
      </c>
      <c r="B792" s="45" t="s">
        <v>74</v>
      </c>
      <c r="C792" s="45">
        <v>297112</v>
      </c>
      <c r="D792" s="45">
        <v>48734</v>
      </c>
      <c r="E792" s="45">
        <v>34452</v>
      </c>
      <c r="F792" s="45">
        <v>1896</v>
      </c>
      <c r="G792" s="46"/>
      <c r="H792" s="45">
        <v>188</v>
      </c>
      <c r="I792" s="45">
        <v>7380</v>
      </c>
      <c r="J792" s="45">
        <v>3177</v>
      </c>
      <c r="K792" s="45">
        <v>3721</v>
      </c>
      <c r="L792" s="45">
        <v>7012</v>
      </c>
      <c r="M792" s="45">
        <v>190552</v>
      </c>
      <c r="N792" s="45">
        <v>30558</v>
      </c>
      <c r="O792" s="45">
        <v>221110</v>
      </c>
      <c r="P792" s="45"/>
    </row>
    <row r="793" spans="1:16" ht="14.45" customHeight="1" x14ac:dyDescent="0.25">
      <c r="A793" s="45" t="s">
        <v>88</v>
      </c>
      <c r="B793" s="45" t="s">
        <v>75</v>
      </c>
      <c r="C793" s="45">
        <v>297112</v>
      </c>
      <c r="D793" s="45">
        <v>48734</v>
      </c>
      <c r="E793" s="45">
        <v>36727</v>
      </c>
      <c r="F793" s="45">
        <v>1566</v>
      </c>
      <c r="G793" s="45">
        <v>0</v>
      </c>
      <c r="H793" s="45">
        <v>211</v>
      </c>
      <c r="I793" s="45">
        <v>7105</v>
      </c>
      <c r="J793" s="45">
        <v>3168</v>
      </c>
      <c r="K793" s="45">
        <v>4376</v>
      </c>
      <c r="L793" s="45">
        <v>7012</v>
      </c>
      <c r="M793" s="45">
        <v>188213</v>
      </c>
      <c r="N793" s="45">
        <v>37229</v>
      </c>
      <c r="O793" s="45">
        <v>225442</v>
      </c>
      <c r="P793" s="45"/>
    </row>
    <row r="794" spans="1:16" ht="14.45" customHeight="1" x14ac:dyDescent="0.25">
      <c r="A794" s="45" t="s">
        <v>88</v>
      </c>
      <c r="B794" s="45" t="s">
        <v>190</v>
      </c>
      <c r="C794" s="45">
        <v>297112</v>
      </c>
      <c r="D794" s="45">
        <v>48734</v>
      </c>
      <c r="E794" s="45">
        <v>37512</v>
      </c>
      <c r="F794" s="45">
        <v>1246</v>
      </c>
      <c r="G794" s="45">
        <v>0</v>
      </c>
      <c r="H794" s="45">
        <v>287</v>
      </c>
      <c r="I794" s="45">
        <v>6405</v>
      </c>
      <c r="J794" s="45">
        <v>3915</v>
      </c>
      <c r="K794" s="45">
        <v>4069</v>
      </c>
      <c r="L794" s="45">
        <v>7012</v>
      </c>
      <c r="M794" s="45">
        <v>187932</v>
      </c>
      <c r="N794" s="45">
        <v>33434.639999999999</v>
      </c>
      <c r="O794" s="45">
        <v>221366.64</v>
      </c>
      <c r="P794" s="45"/>
    </row>
    <row r="795" spans="1:16" ht="14.45" customHeight="1" x14ac:dyDescent="0.25">
      <c r="A795" s="45" t="s">
        <v>89</v>
      </c>
      <c r="B795" s="5" t="s">
        <v>38</v>
      </c>
      <c r="C795" s="46"/>
      <c r="D795" s="46"/>
      <c r="E795" s="46"/>
      <c r="F795" s="46"/>
      <c r="G795" s="46"/>
      <c r="H795" s="46"/>
      <c r="I795" s="46"/>
      <c r="J795" s="46"/>
      <c r="K795" s="46"/>
      <c r="L795" s="61"/>
      <c r="M795" s="46"/>
      <c r="N795" s="46"/>
      <c r="O795" s="46"/>
      <c r="P795" s="45"/>
    </row>
    <row r="796" spans="1:16" ht="14.45" customHeight="1" x14ac:dyDescent="0.25">
      <c r="A796" s="45" t="s">
        <v>89</v>
      </c>
      <c r="B796" s="5" t="s">
        <v>35</v>
      </c>
      <c r="C796" s="46"/>
      <c r="D796" s="46"/>
      <c r="E796" s="46"/>
      <c r="F796" s="46"/>
      <c r="G796" s="46"/>
      <c r="H796" s="46"/>
      <c r="I796" s="46"/>
      <c r="J796" s="46"/>
      <c r="K796" s="46"/>
      <c r="L796" s="46"/>
      <c r="M796" s="46"/>
      <c r="N796" s="46"/>
      <c r="O796" s="46"/>
      <c r="P796" s="45"/>
    </row>
    <row r="797" spans="1:16" ht="14.45" customHeight="1" x14ac:dyDescent="0.25">
      <c r="A797" s="45" t="s">
        <v>89</v>
      </c>
      <c r="B797" s="5" t="s">
        <v>36</v>
      </c>
      <c r="C797" s="46"/>
      <c r="D797" s="46"/>
      <c r="E797" s="46"/>
      <c r="F797" s="46"/>
      <c r="G797" s="46"/>
      <c r="H797" s="46"/>
      <c r="I797" s="46"/>
      <c r="J797" s="46"/>
      <c r="K797" s="46"/>
      <c r="L797" s="61"/>
      <c r="M797" s="46"/>
      <c r="N797" s="46"/>
      <c r="O797" s="46"/>
      <c r="P797" s="45"/>
    </row>
    <row r="798" spans="1:16" ht="14.45" customHeight="1" x14ac:dyDescent="0.25">
      <c r="A798" s="45" t="s">
        <v>89</v>
      </c>
      <c r="B798" s="5" t="s">
        <v>37</v>
      </c>
      <c r="C798" s="46"/>
      <c r="D798" s="46"/>
      <c r="E798" s="46"/>
      <c r="F798" s="46"/>
      <c r="G798" s="46"/>
      <c r="H798" s="46"/>
      <c r="I798" s="46"/>
      <c r="J798" s="46"/>
      <c r="K798" s="46"/>
      <c r="L798" s="61"/>
      <c r="M798" s="46"/>
      <c r="N798" s="46"/>
      <c r="O798" s="46"/>
      <c r="P798" s="45"/>
    </row>
    <row r="799" spans="1:16" ht="14.45" customHeight="1" x14ac:dyDescent="0.25">
      <c r="A799" s="45" t="s">
        <v>89</v>
      </c>
      <c r="B799" s="5" t="s">
        <v>15</v>
      </c>
      <c r="C799" s="46"/>
      <c r="D799" s="46"/>
      <c r="E799" s="46"/>
      <c r="F799" s="46"/>
      <c r="G799" s="46"/>
      <c r="H799" s="46"/>
      <c r="I799" s="46"/>
      <c r="J799" s="46"/>
      <c r="K799" s="46"/>
      <c r="L799" s="46"/>
      <c r="M799" s="46"/>
      <c r="N799" s="46"/>
      <c r="O799" s="46"/>
      <c r="P799" s="45"/>
    </row>
    <row r="800" spans="1:16" ht="14.45" customHeight="1" x14ac:dyDescent="0.25">
      <c r="A800" s="45" t="s">
        <v>89</v>
      </c>
      <c r="B800" s="5" t="s">
        <v>0</v>
      </c>
      <c r="C800" s="46"/>
      <c r="D800" s="46"/>
      <c r="E800" s="46"/>
      <c r="F800" s="46"/>
      <c r="G800" s="46"/>
      <c r="H800" s="46"/>
      <c r="I800" s="46"/>
      <c r="J800" s="46"/>
      <c r="K800" s="46"/>
      <c r="L800" s="46"/>
      <c r="M800" s="46"/>
      <c r="N800" s="46"/>
      <c r="O800" s="46"/>
      <c r="P800" s="45"/>
    </row>
    <row r="801" spans="1:16" ht="14.45" customHeight="1" x14ac:dyDescent="0.25">
      <c r="A801" s="45" t="s">
        <v>89</v>
      </c>
      <c r="B801" s="5" t="s">
        <v>1</v>
      </c>
      <c r="C801" s="46"/>
      <c r="D801" s="46"/>
      <c r="E801" s="46"/>
      <c r="F801" s="46"/>
      <c r="G801" s="46"/>
      <c r="H801" s="46"/>
      <c r="I801" s="46"/>
      <c r="J801" s="46"/>
      <c r="K801" s="46"/>
      <c r="L801" s="46"/>
      <c r="M801" s="46"/>
      <c r="N801" s="46"/>
      <c r="O801" s="46"/>
      <c r="P801" s="45"/>
    </row>
    <row r="802" spans="1:16" ht="14.45" customHeight="1" x14ac:dyDescent="0.25">
      <c r="A802" s="45" t="s">
        <v>89</v>
      </c>
      <c r="B802" s="5" t="s">
        <v>2</v>
      </c>
      <c r="C802" s="46"/>
      <c r="D802" s="46"/>
      <c r="E802" s="46"/>
      <c r="F802" s="46"/>
      <c r="G802" s="46"/>
      <c r="H802" s="46"/>
      <c r="I802" s="46"/>
      <c r="J802" s="46"/>
      <c r="K802" s="46"/>
      <c r="L802" s="46"/>
      <c r="M802" s="46"/>
      <c r="N802" s="46"/>
      <c r="O802" s="46"/>
      <c r="P802" s="45"/>
    </row>
    <row r="803" spans="1:16" ht="14.45" customHeight="1" x14ac:dyDescent="0.25">
      <c r="A803" s="45" t="s">
        <v>89</v>
      </c>
      <c r="B803" s="5" t="s">
        <v>3</v>
      </c>
      <c r="C803" s="46"/>
      <c r="D803" s="46"/>
      <c r="E803" s="46"/>
      <c r="F803" s="46"/>
      <c r="G803" s="46"/>
      <c r="H803" s="46"/>
      <c r="I803" s="46"/>
      <c r="J803" s="46"/>
      <c r="K803" s="46"/>
      <c r="L803" s="46"/>
      <c r="M803" s="46"/>
      <c r="N803" s="46"/>
      <c r="O803" s="46"/>
      <c r="P803" s="45"/>
    </row>
    <row r="804" spans="1:16" ht="14.45" customHeight="1" x14ac:dyDescent="0.25">
      <c r="A804" s="45" t="s">
        <v>89</v>
      </c>
      <c r="B804" s="5" t="s">
        <v>4</v>
      </c>
      <c r="C804" s="46"/>
      <c r="D804" s="46"/>
      <c r="E804" s="46"/>
      <c r="F804" s="46"/>
      <c r="G804" s="46"/>
      <c r="H804" s="46"/>
      <c r="I804" s="46"/>
      <c r="J804" s="46"/>
      <c r="K804" s="46"/>
      <c r="L804" s="46"/>
      <c r="M804" s="46"/>
      <c r="N804" s="46"/>
      <c r="O804" s="46"/>
      <c r="P804" s="45"/>
    </row>
    <row r="805" spans="1:16" ht="14.45" customHeight="1" x14ac:dyDescent="0.25">
      <c r="A805" s="45" t="s">
        <v>89</v>
      </c>
      <c r="B805" s="5" t="s">
        <v>5</v>
      </c>
      <c r="C805" s="46"/>
      <c r="D805" s="46"/>
      <c r="E805" s="46"/>
      <c r="F805" s="46"/>
      <c r="G805" s="46"/>
      <c r="H805" s="46"/>
      <c r="I805" s="46"/>
      <c r="J805" s="46"/>
      <c r="K805" s="46"/>
      <c r="L805" s="46"/>
      <c r="M805" s="46"/>
      <c r="N805" s="46"/>
      <c r="O805" s="46"/>
      <c r="P805" s="45"/>
    </row>
    <row r="806" spans="1:16" ht="14.45" customHeight="1" x14ac:dyDescent="0.25">
      <c r="A806" s="45" t="s">
        <v>89</v>
      </c>
      <c r="B806" s="5" t="s">
        <v>6</v>
      </c>
      <c r="C806" s="46"/>
      <c r="D806" s="46"/>
      <c r="E806" s="46"/>
      <c r="F806" s="46"/>
      <c r="G806" s="46"/>
      <c r="H806" s="46"/>
      <c r="I806" s="46"/>
      <c r="J806" s="46"/>
      <c r="K806" s="46"/>
      <c r="L806" s="46"/>
      <c r="M806" s="46"/>
      <c r="N806" s="46"/>
      <c r="O806" s="46"/>
      <c r="P806" s="45"/>
    </row>
    <row r="807" spans="1:16" ht="14.45" customHeight="1" x14ac:dyDescent="0.25">
      <c r="A807" s="45" t="s">
        <v>89</v>
      </c>
      <c r="B807" s="6" t="s">
        <v>7</v>
      </c>
      <c r="C807" s="46"/>
      <c r="D807" s="46"/>
      <c r="E807" s="46"/>
      <c r="F807" s="46"/>
      <c r="G807" s="46"/>
      <c r="H807" s="46"/>
      <c r="I807" s="46"/>
      <c r="J807" s="46"/>
      <c r="K807" s="46"/>
      <c r="L807" s="46"/>
      <c r="M807" s="46"/>
      <c r="N807" s="46"/>
      <c r="O807" s="46"/>
      <c r="P807" s="45"/>
    </row>
    <row r="808" spans="1:16" ht="14.45" customHeight="1" x14ac:dyDescent="0.25">
      <c r="A808" s="45" t="s">
        <v>89</v>
      </c>
      <c r="B808" s="6" t="s">
        <v>8</v>
      </c>
      <c r="C808" s="46"/>
      <c r="D808" s="46"/>
      <c r="E808" s="46"/>
      <c r="F808" s="46"/>
      <c r="G808" s="46"/>
      <c r="H808" s="46"/>
      <c r="I808" s="46"/>
      <c r="J808" s="46"/>
      <c r="K808" s="46"/>
      <c r="L808" s="46"/>
      <c r="M808" s="46"/>
      <c r="N808" s="46"/>
      <c r="O808" s="46"/>
      <c r="P808" s="45"/>
    </row>
    <row r="809" spans="1:16" ht="14.45" customHeight="1" x14ac:dyDescent="0.25">
      <c r="A809" s="45" t="s">
        <v>89</v>
      </c>
      <c r="B809" s="6" t="s">
        <v>16</v>
      </c>
      <c r="C809" s="46"/>
      <c r="D809" s="46"/>
      <c r="E809" s="46"/>
      <c r="F809" s="46"/>
      <c r="G809" s="46"/>
      <c r="H809" s="46"/>
      <c r="I809" s="46"/>
      <c r="J809" s="46"/>
      <c r="K809" s="46"/>
      <c r="L809" s="46"/>
      <c r="M809" s="46"/>
      <c r="N809" s="46"/>
      <c r="O809" s="46"/>
      <c r="P809" s="45"/>
    </row>
    <row r="810" spans="1:16" ht="14.45" customHeight="1" x14ac:dyDescent="0.25">
      <c r="A810" s="45" t="s">
        <v>89</v>
      </c>
      <c r="B810" s="6" t="s">
        <v>17</v>
      </c>
      <c r="C810" s="46"/>
      <c r="D810" s="46"/>
      <c r="E810" s="46"/>
      <c r="F810" s="46"/>
      <c r="G810" s="46"/>
      <c r="H810" s="46"/>
      <c r="I810" s="46"/>
      <c r="J810" s="46"/>
      <c r="K810" s="46"/>
      <c r="L810" s="46"/>
      <c r="M810" s="46"/>
      <c r="N810" s="46"/>
      <c r="O810" s="46"/>
      <c r="P810" s="45"/>
    </row>
    <row r="811" spans="1:16" ht="14.45" customHeight="1" x14ac:dyDescent="0.25">
      <c r="A811" s="45" t="s">
        <v>89</v>
      </c>
      <c r="B811" s="6" t="s">
        <v>9</v>
      </c>
      <c r="C811" s="46"/>
      <c r="D811" s="46"/>
      <c r="E811" s="46"/>
      <c r="F811" s="46"/>
      <c r="G811" s="46"/>
      <c r="H811" s="46"/>
      <c r="I811" s="46"/>
      <c r="J811" s="46"/>
      <c r="K811" s="46"/>
      <c r="L811" s="46"/>
      <c r="M811" s="46"/>
      <c r="N811" s="46"/>
      <c r="O811" s="46"/>
      <c r="P811" s="45"/>
    </row>
    <row r="812" spans="1:16" ht="14.45" customHeight="1" x14ac:dyDescent="0.25">
      <c r="A812" s="45" t="s">
        <v>89</v>
      </c>
      <c r="B812" s="6" t="s">
        <v>10</v>
      </c>
      <c r="C812" s="46"/>
      <c r="D812" s="46"/>
      <c r="E812" s="46"/>
      <c r="F812" s="46"/>
      <c r="G812" s="46"/>
      <c r="H812" s="46"/>
      <c r="I812" s="46"/>
      <c r="J812" s="46"/>
      <c r="K812" s="46"/>
      <c r="L812" s="46"/>
      <c r="M812" s="46"/>
      <c r="N812" s="46"/>
      <c r="O812" s="46"/>
      <c r="P812" s="45"/>
    </row>
    <row r="813" spans="1:16" ht="14.45" customHeight="1" x14ac:dyDescent="0.25">
      <c r="A813" s="45" t="s">
        <v>89</v>
      </c>
      <c r="B813" s="6" t="s">
        <v>11</v>
      </c>
      <c r="C813" s="46"/>
      <c r="D813" s="46"/>
      <c r="E813" s="46"/>
      <c r="F813" s="46"/>
      <c r="G813" s="46"/>
      <c r="H813" s="46"/>
      <c r="I813" s="46"/>
      <c r="J813" s="46"/>
      <c r="K813" s="46"/>
      <c r="L813" s="46"/>
      <c r="M813" s="46"/>
      <c r="N813" s="46"/>
      <c r="O813" s="46"/>
      <c r="P813" s="45"/>
    </row>
    <row r="814" spans="1:16" ht="14.45" customHeight="1" x14ac:dyDescent="0.25">
      <c r="A814" s="45" t="s">
        <v>89</v>
      </c>
      <c r="B814" s="6" t="s">
        <v>12</v>
      </c>
      <c r="C814" s="46"/>
      <c r="D814" s="46"/>
      <c r="E814" s="46"/>
      <c r="F814" s="46"/>
      <c r="G814" s="46"/>
      <c r="H814" s="46"/>
      <c r="I814" s="46"/>
      <c r="J814" s="46"/>
      <c r="K814" s="46"/>
      <c r="L814" s="46"/>
      <c r="M814" s="46"/>
      <c r="N814" s="46"/>
      <c r="O814" s="46"/>
      <c r="P814" s="45"/>
    </row>
    <row r="815" spans="1:16" ht="14.45" customHeight="1" x14ac:dyDescent="0.25">
      <c r="A815" s="45" t="s">
        <v>89</v>
      </c>
      <c r="B815" s="6" t="s">
        <v>13</v>
      </c>
      <c r="C815" s="46"/>
      <c r="D815" s="46"/>
      <c r="E815" s="46"/>
      <c r="F815" s="46"/>
      <c r="G815" s="46"/>
      <c r="H815" s="46"/>
      <c r="I815" s="46"/>
      <c r="J815" s="46"/>
      <c r="K815" s="46"/>
      <c r="L815" s="46"/>
      <c r="M815" s="46"/>
      <c r="N815" s="46"/>
      <c r="O815" s="46"/>
      <c r="P815" s="45"/>
    </row>
    <row r="816" spans="1:16" ht="14.45" customHeight="1" x14ac:dyDescent="0.25">
      <c r="A816" s="45" t="s">
        <v>89</v>
      </c>
      <c r="B816" s="6" t="s">
        <v>18</v>
      </c>
      <c r="C816" s="46"/>
      <c r="D816" s="46"/>
      <c r="E816" s="46"/>
      <c r="F816" s="46"/>
      <c r="G816" s="46"/>
      <c r="H816" s="46"/>
      <c r="I816" s="46"/>
      <c r="J816" s="46"/>
      <c r="K816" s="46"/>
      <c r="L816" s="46"/>
      <c r="M816" s="46"/>
      <c r="N816" s="46"/>
      <c r="O816" s="46"/>
      <c r="P816" s="45"/>
    </row>
    <row r="817" spans="1:16" ht="14.45" customHeight="1" x14ac:dyDescent="0.25">
      <c r="A817" s="45" t="s">
        <v>89</v>
      </c>
      <c r="B817" s="7" t="s">
        <v>19</v>
      </c>
      <c r="C817" s="46"/>
      <c r="D817" s="46"/>
      <c r="E817" s="46"/>
      <c r="F817" s="46"/>
      <c r="G817" s="46"/>
      <c r="H817" s="46"/>
      <c r="I817" s="46"/>
      <c r="J817" s="46"/>
      <c r="K817" s="46"/>
      <c r="L817" s="46"/>
      <c r="M817" s="46"/>
      <c r="N817" s="46"/>
      <c r="O817" s="46"/>
      <c r="P817" s="45"/>
    </row>
    <row r="818" spans="1:16" ht="14.45" customHeight="1" x14ac:dyDescent="0.25">
      <c r="A818" s="45" t="s">
        <v>89</v>
      </c>
      <c r="B818" s="45" t="s">
        <v>40</v>
      </c>
      <c r="C818" s="46"/>
      <c r="D818" s="46"/>
      <c r="E818" s="46"/>
      <c r="F818" s="46"/>
      <c r="G818" s="46"/>
      <c r="H818" s="46"/>
      <c r="I818" s="46"/>
      <c r="J818" s="46"/>
      <c r="K818" s="46"/>
      <c r="L818" s="46"/>
      <c r="M818" s="46"/>
      <c r="N818" s="46"/>
      <c r="O818" s="46"/>
      <c r="P818" s="45"/>
    </row>
    <row r="819" spans="1:16" ht="14.45" customHeight="1" x14ac:dyDescent="0.25">
      <c r="A819" s="45" t="s">
        <v>89</v>
      </c>
      <c r="B819" s="45" t="s">
        <v>42</v>
      </c>
      <c r="C819" s="46"/>
      <c r="D819" s="46"/>
      <c r="E819" s="46"/>
      <c r="F819" s="46"/>
      <c r="G819" s="46"/>
      <c r="H819" s="46"/>
      <c r="I819" s="46"/>
      <c r="J819" s="46"/>
      <c r="K819" s="46"/>
      <c r="L819" s="46"/>
      <c r="M819" s="46"/>
      <c r="N819" s="46"/>
      <c r="O819" s="46"/>
      <c r="P819" s="45"/>
    </row>
    <row r="820" spans="1:16" ht="14.45" customHeight="1" x14ac:dyDescent="0.25">
      <c r="A820" s="45" t="s">
        <v>89</v>
      </c>
      <c r="B820" s="45" t="s">
        <v>43</v>
      </c>
      <c r="C820" s="46"/>
      <c r="D820" s="46"/>
      <c r="E820" s="46"/>
      <c r="F820" s="46"/>
      <c r="G820" s="46"/>
      <c r="H820" s="46"/>
      <c r="I820" s="46"/>
      <c r="J820" s="46"/>
      <c r="K820" s="46"/>
      <c r="L820" s="46"/>
      <c r="M820" s="46"/>
      <c r="N820" s="46"/>
      <c r="O820" s="46"/>
      <c r="P820" s="45"/>
    </row>
    <row r="821" spans="1:16" ht="14.45" customHeight="1" x14ac:dyDescent="0.25">
      <c r="A821" s="45" t="s">
        <v>89</v>
      </c>
      <c r="B821" s="45" t="s">
        <v>44</v>
      </c>
      <c r="C821" s="46"/>
      <c r="D821" s="46"/>
      <c r="E821" s="46"/>
      <c r="F821" s="46"/>
      <c r="G821" s="46"/>
      <c r="H821" s="46"/>
      <c r="I821" s="46"/>
      <c r="J821" s="46"/>
      <c r="K821" s="46"/>
      <c r="L821" s="46"/>
      <c r="M821" s="46"/>
      <c r="N821" s="46"/>
      <c r="O821" s="46"/>
      <c r="P821" s="45"/>
    </row>
    <row r="822" spans="1:16" ht="14.45" customHeight="1" x14ac:dyDescent="0.25">
      <c r="A822" s="45" t="s">
        <v>89</v>
      </c>
      <c r="B822" s="45" t="s">
        <v>45</v>
      </c>
      <c r="C822" s="46"/>
      <c r="D822" s="46"/>
      <c r="E822" s="46"/>
      <c r="F822" s="46"/>
      <c r="G822" s="46"/>
      <c r="H822" s="46"/>
      <c r="I822" s="46"/>
      <c r="J822" s="46"/>
      <c r="K822" s="46"/>
      <c r="L822" s="46"/>
      <c r="M822" s="46"/>
      <c r="N822" s="46"/>
      <c r="O822" s="46"/>
      <c r="P822" s="45"/>
    </row>
    <row r="823" spans="1:16" ht="14.45" customHeight="1" x14ac:dyDescent="0.25">
      <c r="A823" s="45" t="s">
        <v>89</v>
      </c>
      <c r="B823" s="45" t="s">
        <v>39</v>
      </c>
      <c r="C823" s="46"/>
      <c r="D823" s="46"/>
      <c r="E823" s="46"/>
      <c r="F823" s="46"/>
      <c r="G823" s="46"/>
      <c r="H823" s="46"/>
      <c r="I823" s="46"/>
      <c r="J823" s="46"/>
      <c r="K823" s="46"/>
      <c r="L823" s="46"/>
      <c r="M823" s="46"/>
      <c r="N823" s="46"/>
      <c r="O823" s="46"/>
      <c r="P823" s="45"/>
    </row>
    <row r="824" spans="1:16" ht="14.45" customHeight="1" x14ac:dyDescent="0.25">
      <c r="A824" s="45" t="s">
        <v>89</v>
      </c>
      <c r="B824" s="45" t="s">
        <v>84</v>
      </c>
      <c r="C824" s="51">
        <v>196133</v>
      </c>
      <c r="D824" s="51">
        <v>5625</v>
      </c>
      <c r="E824" s="51">
        <v>14360</v>
      </c>
      <c r="F824" s="51">
        <v>13064</v>
      </c>
      <c r="G824" s="51">
        <v>387</v>
      </c>
      <c r="H824" s="51">
        <v>5877</v>
      </c>
      <c r="I824" s="51">
        <v>19015</v>
      </c>
      <c r="J824" s="51">
        <v>1159</v>
      </c>
      <c r="K824" s="51">
        <v>1942</v>
      </c>
      <c r="L824" s="51"/>
      <c r="M824" s="51">
        <v>134704</v>
      </c>
      <c r="N824" s="51">
        <v>6922</v>
      </c>
      <c r="O824" s="51">
        <v>141626</v>
      </c>
      <c r="P824" s="45"/>
    </row>
    <row r="825" spans="1:16" ht="14.45" customHeight="1" x14ac:dyDescent="0.25">
      <c r="A825" s="45" t="s">
        <v>89</v>
      </c>
      <c r="B825" s="45" t="s">
        <v>46</v>
      </c>
      <c r="C825" s="51">
        <v>196133</v>
      </c>
      <c r="D825" s="51">
        <v>5625</v>
      </c>
      <c r="E825" s="51">
        <v>12602</v>
      </c>
      <c r="F825" s="51">
        <v>15477</v>
      </c>
      <c r="G825" s="51">
        <v>254</v>
      </c>
      <c r="H825" s="51">
        <v>4835</v>
      </c>
      <c r="I825" s="51">
        <v>24330</v>
      </c>
      <c r="J825" s="51">
        <v>1218</v>
      </c>
      <c r="K825" s="51">
        <v>1603</v>
      </c>
      <c r="L825" s="51"/>
      <c r="M825" s="51">
        <v>130189</v>
      </c>
      <c r="N825" s="51">
        <v>7763</v>
      </c>
      <c r="O825" s="51">
        <v>137952</v>
      </c>
      <c r="P825" s="45"/>
    </row>
    <row r="826" spans="1:16" ht="14.45" customHeight="1" x14ac:dyDescent="0.25">
      <c r="A826" s="45" t="s">
        <v>89</v>
      </c>
      <c r="B826" s="45" t="s">
        <v>47</v>
      </c>
      <c r="C826" s="51">
        <v>196133</v>
      </c>
      <c r="D826" s="51">
        <v>5625</v>
      </c>
      <c r="E826" s="51">
        <v>14823</v>
      </c>
      <c r="F826" s="51">
        <v>13634</v>
      </c>
      <c r="G826" s="51">
        <v>235</v>
      </c>
      <c r="H826" s="51">
        <v>4166</v>
      </c>
      <c r="I826" s="51">
        <v>19851</v>
      </c>
      <c r="J826" s="51">
        <v>1348</v>
      </c>
      <c r="K826" s="51">
        <v>1794</v>
      </c>
      <c r="L826" s="51"/>
      <c r="M826" s="51">
        <v>134657</v>
      </c>
      <c r="N826" s="51">
        <v>241</v>
      </c>
      <c r="O826" s="51">
        <v>134898</v>
      </c>
      <c r="P826" s="45"/>
    </row>
    <row r="827" spans="1:16" ht="14.45" customHeight="1" x14ac:dyDescent="0.25">
      <c r="A827" s="45" t="s">
        <v>89</v>
      </c>
      <c r="B827" s="45" t="s">
        <v>48</v>
      </c>
      <c r="C827" s="51">
        <v>196133</v>
      </c>
      <c r="D827" s="51">
        <v>5625</v>
      </c>
      <c r="E827" s="51">
        <v>14491</v>
      </c>
      <c r="F827" s="51">
        <v>13869</v>
      </c>
      <c r="G827" s="51">
        <v>265</v>
      </c>
      <c r="H827" s="51">
        <v>4279</v>
      </c>
      <c r="I827" s="51">
        <v>20390</v>
      </c>
      <c r="J827" s="51">
        <v>1161</v>
      </c>
      <c r="K827" s="51">
        <v>1714</v>
      </c>
      <c r="L827" s="51"/>
      <c r="M827" s="51">
        <v>134339</v>
      </c>
      <c r="N827" s="51">
        <v>3982</v>
      </c>
      <c r="O827" s="51">
        <v>138321</v>
      </c>
      <c r="P827" s="45"/>
    </row>
    <row r="828" spans="1:16" ht="14.45" customHeight="1" x14ac:dyDescent="0.25">
      <c r="A828" s="45" t="s">
        <v>89</v>
      </c>
      <c r="B828" s="45" t="s">
        <v>49</v>
      </c>
      <c r="C828" s="51">
        <v>196133</v>
      </c>
      <c r="D828" s="51">
        <v>5625</v>
      </c>
      <c r="E828" s="51">
        <v>14511</v>
      </c>
      <c r="F828" s="51">
        <v>13356</v>
      </c>
      <c r="G828" s="51">
        <v>239</v>
      </c>
      <c r="H828" s="51">
        <v>3861</v>
      </c>
      <c r="I828" s="51">
        <v>18622</v>
      </c>
      <c r="J828" s="51">
        <v>1331</v>
      </c>
      <c r="K828" s="51">
        <v>1831</v>
      </c>
      <c r="L828" s="51"/>
      <c r="M828" s="51">
        <v>136757</v>
      </c>
      <c r="N828" s="51">
        <v>6536</v>
      </c>
      <c r="O828" s="51">
        <v>143293</v>
      </c>
      <c r="P828" s="45"/>
    </row>
    <row r="829" spans="1:16" ht="14.45" customHeight="1" x14ac:dyDescent="0.25">
      <c r="A829" s="45" t="s">
        <v>89</v>
      </c>
      <c r="B829" s="45" t="s">
        <v>67</v>
      </c>
      <c r="C829" s="51">
        <v>196133</v>
      </c>
      <c r="D829" s="51">
        <v>5625</v>
      </c>
      <c r="E829" s="51">
        <v>15146</v>
      </c>
      <c r="F829" s="51">
        <v>11989</v>
      </c>
      <c r="G829" s="51">
        <v>297</v>
      </c>
      <c r="H829" s="51">
        <v>2342</v>
      </c>
      <c r="I829" s="51">
        <v>17284</v>
      </c>
      <c r="J829" s="51">
        <v>1537</v>
      </c>
      <c r="K829" s="51">
        <v>2357</v>
      </c>
      <c r="L829" s="51"/>
      <c r="M829" s="51">
        <v>139556</v>
      </c>
      <c r="N829" s="51">
        <v>2174</v>
      </c>
      <c r="O829" s="51">
        <v>141730</v>
      </c>
      <c r="P829" s="45"/>
    </row>
    <row r="830" spans="1:16" ht="14.45" customHeight="1" x14ac:dyDescent="0.25">
      <c r="A830" s="45" t="s">
        <v>89</v>
      </c>
      <c r="B830" s="45" t="s">
        <v>50</v>
      </c>
      <c r="C830" s="51">
        <v>196133</v>
      </c>
      <c r="D830" s="51">
        <v>5625</v>
      </c>
      <c r="E830" s="51">
        <v>15131</v>
      </c>
      <c r="F830" s="51">
        <v>11692</v>
      </c>
      <c r="G830" s="51">
        <v>222</v>
      </c>
      <c r="H830" s="51">
        <v>2369</v>
      </c>
      <c r="I830" s="51">
        <v>17184</v>
      </c>
      <c r="J830" s="51">
        <v>2021</v>
      </c>
      <c r="K830" s="51">
        <v>2590</v>
      </c>
      <c r="L830" s="51"/>
      <c r="M830" s="51">
        <v>139299</v>
      </c>
      <c r="N830" s="51">
        <v>1458</v>
      </c>
      <c r="O830" s="51">
        <v>140757</v>
      </c>
      <c r="P830" s="45"/>
    </row>
    <row r="831" spans="1:16" ht="14.45" customHeight="1" x14ac:dyDescent="0.25">
      <c r="A831" s="45" t="s">
        <v>89</v>
      </c>
      <c r="B831" s="45" t="s">
        <v>51</v>
      </c>
      <c r="C831" s="51">
        <v>196133</v>
      </c>
      <c r="D831" s="51">
        <v>5625</v>
      </c>
      <c r="E831" s="51">
        <v>15389</v>
      </c>
      <c r="F831" s="51">
        <v>11340</v>
      </c>
      <c r="G831" s="51">
        <v>239</v>
      </c>
      <c r="H831" s="51">
        <v>1894</v>
      </c>
      <c r="I831" s="51">
        <v>15998</v>
      </c>
      <c r="J831" s="51">
        <v>1632</v>
      </c>
      <c r="K831" s="51">
        <v>2097</v>
      </c>
      <c r="L831" s="51"/>
      <c r="M831" s="51">
        <v>141919</v>
      </c>
      <c r="N831" s="51">
        <v>4057</v>
      </c>
      <c r="O831" s="51">
        <v>145976</v>
      </c>
      <c r="P831" s="45"/>
    </row>
    <row r="832" spans="1:16" ht="14.45" customHeight="1" x14ac:dyDescent="0.25">
      <c r="A832" s="45" t="s">
        <v>89</v>
      </c>
      <c r="B832" s="45" t="s">
        <v>52</v>
      </c>
      <c r="C832" s="51">
        <v>196133</v>
      </c>
      <c r="D832" s="51">
        <v>5625</v>
      </c>
      <c r="E832" s="51">
        <v>15651</v>
      </c>
      <c r="F832" s="51">
        <v>9956</v>
      </c>
      <c r="G832" s="51">
        <v>183</v>
      </c>
      <c r="H832" s="51">
        <v>1961</v>
      </c>
      <c r="I832" s="51">
        <v>12268</v>
      </c>
      <c r="J832" s="51">
        <v>1532</v>
      </c>
      <c r="K832" s="51">
        <v>1990</v>
      </c>
      <c r="L832" s="51"/>
      <c r="M832" s="51">
        <v>146967</v>
      </c>
      <c r="N832" s="51">
        <v>4492</v>
      </c>
      <c r="O832" s="51">
        <v>151459</v>
      </c>
      <c r="P832" s="45"/>
    </row>
    <row r="833" spans="1:16" ht="14.45" customHeight="1" x14ac:dyDescent="0.25">
      <c r="A833" s="45" t="s">
        <v>89</v>
      </c>
      <c r="B833" s="45" t="s">
        <v>53</v>
      </c>
      <c r="C833" s="51">
        <v>196133</v>
      </c>
      <c r="D833" s="51">
        <v>5625</v>
      </c>
      <c r="E833" s="51">
        <v>16445</v>
      </c>
      <c r="F833" s="51">
        <v>10307</v>
      </c>
      <c r="G833" s="51">
        <v>148</v>
      </c>
      <c r="H833" s="51">
        <v>3234</v>
      </c>
      <c r="I833" s="51">
        <v>14341</v>
      </c>
      <c r="J833" s="51">
        <v>1843</v>
      </c>
      <c r="K833" s="51">
        <v>2348</v>
      </c>
      <c r="L833" s="51"/>
      <c r="M833" s="51">
        <v>141842</v>
      </c>
      <c r="N833" s="51">
        <v>11095</v>
      </c>
      <c r="O833" s="51">
        <v>152937</v>
      </c>
      <c r="P833" s="45"/>
    </row>
    <row r="834" spans="1:16" ht="14.45" customHeight="1" x14ac:dyDescent="0.25">
      <c r="A834" s="45" t="s">
        <v>89</v>
      </c>
      <c r="B834" s="45" t="s">
        <v>54</v>
      </c>
      <c r="C834" s="51">
        <v>196133</v>
      </c>
      <c r="D834" s="51">
        <v>5625</v>
      </c>
      <c r="E834" s="51">
        <v>16930</v>
      </c>
      <c r="F834" s="51">
        <v>9395</v>
      </c>
      <c r="G834" s="51">
        <v>135</v>
      </c>
      <c r="H834" s="51">
        <v>3545</v>
      </c>
      <c r="I834" s="51">
        <v>12170</v>
      </c>
      <c r="J834" s="51">
        <v>2103</v>
      </c>
      <c r="K834" s="51">
        <v>2663</v>
      </c>
      <c r="L834" s="51"/>
      <c r="M834" s="51">
        <v>143567</v>
      </c>
      <c r="N834" s="51">
        <v>14213</v>
      </c>
      <c r="O834" s="51">
        <v>157780</v>
      </c>
      <c r="P834" s="45"/>
    </row>
    <row r="835" spans="1:16" ht="14.45" customHeight="1" x14ac:dyDescent="0.25">
      <c r="A835" s="45" t="s">
        <v>89</v>
      </c>
      <c r="B835" s="45" t="s">
        <v>55</v>
      </c>
      <c r="C835" s="51">
        <v>196133</v>
      </c>
      <c r="D835" s="51">
        <v>5625</v>
      </c>
      <c r="E835" s="51">
        <v>16630</v>
      </c>
      <c r="F835" s="51">
        <v>10113</v>
      </c>
      <c r="G835" s="51">
        <v>102</v>
      </c>
      <c r="H835" s="51">
        <v>3719</v>
      </c>
      <c r="I835" s="51">
        <v>11834</v>
      </c>
      <c r="J835" s="51">
        <v>2295</v>
      </c>
      <c r="K835" s="51">
        <v>2963</v>
      </c>
      <c r="L835" s="51"/>
      <c r="M835" s="51">
        <v>142852</v>
      </c>
      <c r="N835" s="51">
        <v>7474</v>
      </c>
      <c r="O835" s="51">
        <v>150326</v>
      </c>
      <c r="P835" s="45"/>
    </row>
    <row r="836" spans="1:16" ht="14.45" customHeight="1" x14ac:dyDescent="0.25">
      <c r="A836" s="45" t="s">
        <v>89</v>
      </c>
      <c r="B836" s="45" t="s">
        <v>56</v>
      </c>
      <c r="C836" s="51">
        <v>196133</v>
      </c>
      <c r="D836" s="51">
        <v>5625</v>
      </c>
      <c r="E836" s="51">
        <v>17197</v>
      </c>
      <c r="F836" s="51">
        <v>9345</v>
      </c>
      <c r="G836" s="51">
        <v>89</v>
      </c>
      <c r="H836" s="51">
        <v>3313</v>
      </c>
      <c r="I836" s="51">
        <v>12502</v>
      </c>
      <c r="J836" s="51">
        <v>1947</v>
      </c>
      <c r="K836" s="51">
        <v>3168</v>
      </c>
      <c r="L836" s="51"/>
      <c r="M836" s="51">
        <v>142947</v>
      </c>
      <c r="N836" s="51">
        <v>3384</v>
      </c>
      <c r="O836" s="51">
        <v>146331</v>
      </c>
      <c r="P836" s="45"/>
    </row>
    <row r="837" spans="1:16" ht="14.45" customHeight="1" x14ac:dyDescent="0.25">
      <c r="A837" s="45" t="s">
        <v>89</v>
      </c>
      <c r="B837" s="45" t="s">
        <v>57</v>
      </c>
      <c r="C837" s="51">
        <v>196133</v>
      </c>
      <c r="D837" s="51">
        <v>5625</v>
      </c>
      <c r="E837" s="51">
        <v>18256</v>
      </c>
      <c r="F837" s="51">
        <v>9119</v>
      </c>
      <c r="G837" s="51">
        <v>64</v>
      </c>
      <c r="H837" s="51">
        <v>3724</v>
      </c>
      <c r="I837" s="51">
        <v>14886</v>
      </c>
      <c r="J837" s="51">
        <v>2352</v>
      </c>
      <c r="K837" s="51">
        <v>5494</v>
      </c>
      <c r="L837" s="51"/>
      <c r="M837" s="51">
        <v>136613</v>
      </c>
      <c r="N837" s="51">
        <v>2277</v>
      </c>
      <c r="O837" s="51">
        <v>138890</v>
      </c>
      <c r="P837" s="45"/>
    </row>
    <row r="838" spans="1:16" ht="14.45" customHeight="1" x14ac:dyDescent="0.25">
      <c r="A838" s="45" t="s">
        <v>89</v>
      </c>
      <c r="B838" s="45" t="s">
        <v>58</v>
      </c>
      <c r="C838" s="51">
        <v>196133</v>
      </c>
      <c r="D838" s="51">
        <v>5625</v>
      </c>
      <c r="E838" s="51">
        <v>19758</v>
      </c>
      <c r="F838" s="51">
        <v>8562</v>
      </c>
      <c r="G838" s="51"/>
      <c r="H838" s="51">
        <v>4568</v>
      </c>
      <c r="I838" s="51">
        <v>13308</v>
      </c>
      <c r="J838" s="51">
        <v>1319</v>
      </c>
      <c r="K838" s="51">
        <v>3228</v>
      </c>
      <c r="L838" s="51"/>
      <c r="M838" s="51">
        <v>139765</v>
      </c>
      <c r="N838" s="51">
        <v>8770</v>
      </c>
      <c r="O838" s="51">
        <v>148535</v>
      </c>
      <c r="P838" s="45"/>
    </row>
    <row r="839" spans="1:16" ht="14.45" customHeight="1" x14ac:dyDescent="0.25">
      <c r="A839" s="45" t="s">
        <v>89</v>
      </c>
      <c r="B839" s="45" t="s">
        <v>59</v>
      </c>
      <c r="C839" s="51">
        <v>196133</v>
      </c>
      <c r="D839" s="51">
        <v>5625</v>
      </c>
      <c r="E839" s="51">
        <v>23757</v>
      </c>
      <c r="F839" s="51">
        <v>9377</v>
      </c>
      <c r="G839" s="51">
        <v>0</v>
      </c>
      <c r="H839" s="51">
        <v>4774</v>
      </c>
      <c r="I839" s="51">
        <v>10617</v>
      </c>
      <c r="J839" s="51">
        <v>2276</v>
      </c>
      <c r="K839" s="51">
        <v>3991</v>
      </c>
      <c r="L839" s="51"/>
      <c r="M839" s="51">
        <v>135716</v>
      </c>
      <c r="N839" s="51">
        <v>18387</v>
      </c>
      <c r="O839" s="51">
        <v>154103</v>
      </c>
      <c r="P839" s="45"/>
    </row>
    <row r="840" spans="1:16" ht="14.45" customHeight="1" x14ac:dyDescent="0.25">
      <c r="A840" s="45" t="s">
        <v>89</v>
      </c>
      <c r="B840" s="45" t="s">
        <v>60</v>
      </c>
      <c r="C840" s="51">
        <v>196133</v>
      </c>
      <c r="D840" s="51">
        <v>5625</v>
      </c>
      <c r="E840" s="51">
        <v>25896</v>
      </c>
      <c r="F840" s="51">
        <v>9797</v>
      </c>
      <c r="G840" s="51">
        <v>5</v>
      </c>
      <c r="H840" s="51">
        <v>4328</v>
      </c>
      <c r="I840" s="51">
        <v>12464</v>
      </c>
      <c r="J840" s="51">
        <v>2071</v>
      </c>
      <c r="K840" s="51">
        <v>2945</v>
      </c>
      <c r="L840" s="51"/>
      <c r="M840" s="51">
        <v>133002</v>
      </c>
      <c r="N840" s="51">
        <v>19415</v>
      </c>
      <c r="O840" s="51">
        <v>152417</v>
      </c>
      <c r="P840" s="45"/>
    </row>
    <row r="841" spans="1:16" ht="14.45" customHeight="1" x14ac:dyDescent="0.25">
      <c r="A841" s="45" t="s">
        <v>89</v>
      </c>
      <c r="B841" s="45" t="s">
        <v>61</v>
      </c>
      <c r="C841" s="51">
        <v>196133</v>
      </c>
      <c r="D841" s="51">
        <v>5625</v>
      </c>
      <c r="E841" s="51">
        <v>26110</v>
      </c>
      <c r="F841" s="51">
        <v>10396</v>
      </c>
      <c r="G841" s="51">
        <v>2</v>
      </c>
      <c r="H841" s="51">
        <v>3915</v>
      </c>
      <c r="I841" s="51">
        <v>10952</v>
      </c>
      <c r="J841" s="51">
        <v>2928</v>
      </c>
      <c r="K841" s="51">
        <v>3422</v>
      </c>
      <c r="L841" s="51"/>
      <c r="M841" s="51">
        <v>132783</v>
      </c>
      <c r="N841" s="51">
        <v>18799</v>
      </c>
      <c r="O841" s="51">
        <v>151582</v>
      </c>
      <c r="P841" s="45"/>
    </row>
    <row r="842" spans="1:16" ht="14.45" customHeight="1" x14ac:dyDescent="0.25">
      <c r="A842" s="45" t="s">
        <v>89</v>
      </c>
      <c r="B842" s="45" t="s">
        <v>62</v>
      </c>
      <c r="C842" s="51">
        <v>196133</v>
      </c>
      <c r="D842" s="51">
        <v>5625</v>
      </c>
      <c r="E842" s="51">
        <v>26203</v>
      </c>
      <c r="F842" s="51">
        <v>10309</v>
      </c>
      <c r="G842" s="51">
        <v>23</v>
      </c>
      <c r="H842" s="51">
        <v>3215</v>
      </c>
      <c r="I842" s="51">
        <v>11057</v>
      </c>
      <c r="J842" s="51">
        <v>3331</v>
      </c>
      <c r="K842" s="51">
        <v>3261</v>
      </c>
      <c r="L842" s="51">
        <v>2</v>
      </c>
      <c r="M842" s="51">
        <v>133107</v>
      </c>
      <c r="N842" s="51">
        <v>18985</v>
      </c>
      <c r="O842" s="51">
        <v>152092</v>
      </c>
      <c r="P842" s="45"/>
    </row>
    <row r="843" spans="1:16" ht="14.45" customHeight="1" x14ac:dyDescent="0.25">
      <c r="A843" s="45" t="s">
        <v>89</v>
      </c>
      <c r="B843" s="45" t="s">
        <v>63</v>
      </c>
      <c r="C843" s="51">
        <v>196133</v>
      </c>
      <c r="D843" s="51">
        <v>5625</v>
      </c>
      <c r="E843" s="51">
        <v>28091</v>
      </c>
      <c r="F843" s="51">
        <v>10704</v>
      </c>
      <c r="G843" s="51">
        <v>20</v>
      </c>
      <c r="H843" s="51">
        <v>3030</v>
      </c>
      <c r="I843" s="51">
        <v>10507</v>
      </c>
      <c r="J843" s="51">
        <v>3165</v>
      </c>
      <c r="K843" s="51">
        <v>3298</v>
      </c>
      <c r="L843" s="51">
        <v>0</v>
      </c>
      <c r="M843" s="51">
        <v>131693</v>
      </c>
      <c r="N843" s="51">
        <v>20528</v>
      </c>
      <c r="O843" s="51">
        <v>152221</v>
      </c>
      <c r="P843" s="45"/>
    </row>
    <row r="844" spans="1:16" ht="14.45" customHeight="1" x14ac:dyDescent="0.25">
      <c r="A844" s="45" t="s">
        <v>89</v>
      </c>
      <c r="B844" s="45" t="s">
        <v>64</v>
      </c>
      <c r="C844" s="51">
        <v>199166</v>
      </c>
      <c r="D844" s="51">
        <v>5625</v>
      </c>
      <c r="E844" s="51">
        <v>24776</v>
      </c>
      <c r="F844" s="51">
        <v>9651</v>
      </c>
      <c r="G844" s="51">
        <v>18</v>
      </c>
      <c r="H844" s="51">
        <v>2932</v>
      </c>
      <c r="I844" s="51">
        <v>9317</v>
      </c>
      <c r="J844" s="51">
        <v>2936</v>
      </c>
      <c r="K844" s="51">
        <v>4503</v>
      </c>
      <c r="L844" s="51">
        <v>4182</v>
      </c>
      <c r="M844" s="51">
        <v>135226</v>
      </c>
      <c r="N844" s="51">
        <v>19571</v>
      </c>
      <c r="O844" s="51">
        <v>154797</v>
      </c>
      <c r="P844" s="45"/>
    </row>
    <row r="845" spans="1:16" ht="14.45" customHeight="1" x14ac:dyDescent="0.25">
      <c r="A845" s="45" t="s">
        <v>89</v>
      </c>
      <c r="B845" s="45" t="s">
        <v>65</v>
      </c>
      <c r="C845" s="51">
        <v>199166</v>
      </c>
      <c r="D845" s="51">
        <v>5625</v>
      </c>
      <c r="E845" s="51">
        <v>25688</v>
      </c>
      <c r="F845" s="51">
        <v>9664</v>
      </c>
      <c r="G845" s="51">
        <v>18</v>
      </c>
      <c r="H845" s="51">
        <v>2846</v>
      </c>
      <c r="I845" s="51">
        <v>10842</v>
      </c>
      <c r="J845" s="51">
        <v>2966</v>
      </c>
      <c r="K845" s="51">
        <v>3943</v>
      </c>
      <c r="L845" s="51">
        <v>1794</v>
      </c>
      <c r="M845" s="51">
        <v>135780</v>
      </c>
      <c r="N845" s="51">
        <v>11277</v>
      </c>
      <c r="O845" s="51">
        <v>147057</v>
      </c>
      <c r="P845" s="45"/>
    </row>
    <row r="846" spans="1:16" ht="14.45" customHeight="1" x14ac:dyDescent="0.25">
      <c r="A846" s="45" t="s">
        <v>89</v>
      </c>
      <c r="B846" s="45" t="s">
        <v>66</v>
      </c>
      <c r="C846" s="51">
        <v>199166</v>
      </c>
      <c r="D846" s="51">
        <v>5625</v>
      </c>
      <c r="E846" s="51">
        <v>26848</v>
      </c>
      <c r="F846" s="51">
        <v>8842</v>
      </c>
      <c r="G846" s="51">
        <v>15</v>
      </c>
      <c r="H846" s="51">
        <v>2260</v>
      </c>
      <c r="I846" s="51">
        <v>12415</v>
      </c>
      <c r="J846" s="51">
        <v>2590</v>
      </c>
      <c r="K846" s="51">
        <v>2470</v>
      </c>
      <c r="L846" s="51">
        <v>1782</v>
      </c>
      <c r="M846" s="51">
        <v>136319</v>
      </c>
      <c r="N846" s="51">
        <v>8764</v>
      </c>
      <c r="O846" s="51">
        <v>145083</v>
      </c>
      <c r="P846" s="45"/>
    </row>
    <row r="847" spans="1:16" ht="14.45" customHeight="1" x14ac:dyDescent="0.25">
      <c r="A847" s="45" t="s">
        <v>89</v>
      </c>
      <c r="B847" s="45" t="s">
        <v>68</v>
      </c>
      <c r="C847" s="45">
        <v>199166</v>
      </c>
      <c r="D847" s="45">
        <v>5625</v>
      </c>
      <c r="E847" s="45">
        <v>27320</v>
      </c>
      <c r="F847" s="45">
        <v>7915</v>
      </c>
      <c r="G847" s="45">
        <v>2</v>
      </c>
      <c r="H847" s="45">
        <v>1760</v>
      </c>
      <c r="I847" s="45">
        <v>10372</v>
      </c>
      <c r="J847" s="45">
        <v>2193</v>
      </c>
      <c r="K847" s="45">
        <v>2872</v>
      </c>
      <c r="L847" s="45">
        <v>1782</v>
      </c>
      <c r="M847" s="45">
        <v>139325</v>
      </c>
      <c r="N847" s="45">
        <v>72</v>
      </c>
      <c r="O847" s="45">
        <v>139397</v>
      </c>
      <c r="P847" s="45"/>
    </row>
    <row r="848" spans="1:16" ht="14.45" customHeight="1" x14ac:dyDescent="0.25">
      <c r="A848" s="45" t="s">
        <v>89</v>
      </c>
      <c r="B848" s="45" t="s">
        <v>69</v>
      </c>
      <c r="C848" s="45">
        <v>199166</v>
      </c>
      <c r="D848" s="45">
        <v>5625</v>
      </c>
      <c r="E848" s="45">
        <v>27320</v>
      </c>
      <c r="F848" s="45">
        <v>7915</v>
      </c>
      <c r="G848" s="45">
        <v>2</v>
      </c>
      <c r="H848" s="45">
        <v>754</v>
      </c>
      <c r="I848" s="45">
        <v>12788</v>
      </c>
      <c r="J848" s="45">
        <v>2209</v>
      </c>
      <c r="K848" s="45">
        <v>3014</v>
      </c>
      <c r="L848" s="45">
        <v>4163</v>
      </c>
      <c r="M848" s="45">
        <v>135376</v>
      </c>
      <c r="N848" s="45">
        <v>2789</v>
      </c>
      <c r="O848" s="45">
        <v>138165</v>
      </c>
      <c r="P848" s="45"/>
    </row>
    <row r="849" spans="1:16" ht="14.45" customHeight="1" x14ac:dyDescent="0.25">
      <c r="A849" s="45" t="s">
        <v>89</v>
      </c>
      <c r="B849" s="45" t="s">
        <v>70</v>
      </c>
      <c r="C849" s="45">
        <v>199166</v>
      </c>
      <c r="D849" s="45">
        <v>5625</v>
      </c>
      <c r="E849" s="45">
        <v>26823</v>
      </c>
      <c r="F849" s="45">
        <v>7915</v>
      </c>
      <c r="G849" s="51"/>
      <c r="H849" s="45">
        <v>593</v>
      </c>
      <c r="I849" s="45">
        <v>10149</v>
      </c>
      <c r="J849" s="45">
        <v>1860</v>
      </c>
      <c r="K849" s="51"/>
      <c r="L849" s="45">
        <v>4253</v>
      </c>
      <c r="M849" s="45">
        <v>141948</v>
      </c>
      <c r="N849" s="45">
        <v>2973</v>
      </c>
      <c r="O849" s="45">
        <v>144921</v>
      </c>
      <c r="P849" s="45"/>
    </row>
    <row r="850" spans="1:16" ht="14.45" customHeight="1" x14ac:dyDescent="0.25">
      <c r="A850" s="45" t="s">
        <v>89</v>
      </c>
      <c r="B850" s="45" t="s">
        <v>71</v>
      </c>
      <c r="C850" s="45">
        <v>199166</v>
      </c>
      <c r="D850" s="45">
        <v>5625</v>
      </c>
      <c r="E850" s="45">
        <v>27397</v>
      </c>
      <c r="F850" s="45">
        <v>6813</v>
      </c>
      <c r="G850" s="51"/>
      <c r="H850" s="45">
        <v>528</v>
      </c>
      <c r="I850" s="45">
        <v>9405</v>
      </c>
      <c r="J850" s="45">
        <v>2009</v>
      </c>
      <c r="K850" s="45">
        <v>2266</v>
      </c>
      <c r="L850" s="45">
        <v>4335</v>
      </c>
      <c r="M850" s="45">
        <v>140788</v>
      </c>
      <c r="N850" s="45">
        <v>9985</v>
      </c>
      <c r="O850" s="45">
        <v>150773</v>
      </c>
      <c r="P850" s="45"/>
    </row>
    <row r="851" spans="1:16" ht="14.45" customHeight="1" x14ac:dyDescent="0.25">
      <c r="A851" s="45" t="s">
        <v>89</v>
      </c>
      <c r="B851" s="45" t="s">
        <v>72</v>
      </c>
      <c r="C851" s="45">
        <v>199166</v>
      </c>
      <c r="D851" s="45">
        <v>5625</v>
      </c>
      <c r="E851" s="45">
        <v>27655</v>
      </c>
      <c r="F851" s="45">
        <v>6217</v>
      </c>
      <c r="G851" s="51"/>
      <c r="H851" s="45">
        <v>373</v>
      </c>
      <c r="I851" s="45">
        <v>8535</v>
      </c>
      <c r="J851" s="45">
        <v>2188</v>
      </c>
      <c r="K851" s="45">
        <v>2298</v>
      </c>
      <c r="L851" s="45">
        <v>4417</v>
      </c>
      <c r="M851" s="45">
        <v>141858</v>
      </c>
      <c r="N851" s="45">
        <v>6410</v>
      </c>
      <c r="O851" s="45">
        <v>148268</v>
      </c>
      <c r="P851" s="45"/>
    </row>
    <row r="852" spans="1:16" ht="14.45" customHeight="1" x14ac:dyDescent="0.25">
      <c r="A852" s="45" t="s">
        <v>89</v>
      </c>
      <c r="B852" s="45" t="s">
        <v>73</v>
      </c>
      <c r="C852" s="45">
        <v>199166</v>
      </c>
      <c r="D852" s="45">
        <v>5625</v>
      </c>
      <c r="E852" s="45">
        <v>24185</v>
      </c>
      <c r="F852" s="45">
        <v>3700</v>
      </c>
      <c r="G852" s="45">
        <v>0</v>
      </c>
      <c r="H852" s="45">
        <v>344</v>
      </c>
      <c r="I852" s="45">
        <v>8560</v>
      </c>
      <c r="J852" s="45">
        <v>2138</v>
      </c>
      <c r="K852" s="45">
        <v>2129</v>
      </c>
      <c r="L852" s="45">
        <v>4421</v>
      </c>
      <c r="M852" s="45">
        <v>148064</v>
      </c>
      <c r="N852" s="45">
        <v>3807</v>
      </c>
      <c r="O852" s="45">
        <v>151871</v>
      </c>
      <c r="P852" s="45"/>
    </row>
    <row r="853" spans="1:16" ht="14.45" customHeight="1" x14ac:dyDescent="0.25">
      <c r="A853" s="45" t="s">
        <v>89</v>
      </c>
      <c r="B853" s="45" t="s">
        <v>74</v>
      </c>
      <c r="C853" s="45">
        <v>199166</v>
      </c>
      <c r="D853" s="45">
        <v>5625</v>
      </c>
      <c r="E853" s="45">
        <v>25370</v>
      </c>
      <c r="F853" s="45">
        <v>3592</v>
      </c>
      <c r="G853" s="51"/>
      <c r="H853" s="45">
        <v>309</v>
      </c>
      <c r="I853" s="45">
        <v>8445</v>
      </c>
      <c r="J853" s="45">
        <v>1543</v>
      </c>
      <c r="K853" s="45">
        <v>2067</v>
      </c>
      <c r="L853" s="45">
        <v>4462</v>
      </c>
      <c r="M853" s="45">
        <v>147753</v>
      </c>
      <c r="N853" s="45">
        <v>4879</v>
      </c>
      <c r="O853" s="45">
        <v>152632</v>
      </c>
      <c r="P853" s="45"/>
    </row>
    <row r="854" spans="1:16" ht="14.45" customHeight="1" x14ac:dyDescent="0.25">
      <c r="A854" s="45" t="s">
        <v>89</v>
      </c>
      <c r="B854" s="45" t="s">
        <v>75</v>
      </c>
      <c r="C854" s="45">
        <v>199166</v>
      </c>
      <c r="D854" s="45">
        <v>5625</v>
      </c>
      <c r="E854" s="45">
        <v>25611</v>
      </c>
      <c r="F854" s="45">
        <v>3588</v>
      </c>
      <c r="G854" s="45">
        <v>0</v>
      </c>
      <c r="H854" s="45">
        <v>258</v>
      </c>
      <c r="I854" s="45">
        <v>8806</v>
      </c>
      <c r="J854" s="45">
        <v>2160</v>
      </c>
      <c r="K854" s="45">
        <v>2597</v>
      </c>
      <c r="L854" s="45">
        <v>4463</v>
      </c>
      <c r="M854" s="45">
        <v>146058</v>
      </c>
      <c r="N854" s="45">
        <v>9440</v>
      </c>
      <c r="O854" s="45">
        <v>155498</v>
      </c>
      <c r="P854" s="45"/>
    </row>
    <row r="855" spans="1:16" ht="14.45" customHeight="1" x14ac:dyDescent="0.25">
      <c r="A855" s="45" t="s">
        <v>89</v>
      </c>
      <c r="B855" s="45" t="s">
        <v>190</v>
      </c>
      <c r="C855" s="45">
        <v>199166</v>
      </c>
      <c r="D855" s="45">
        <v>5625</v>
      </c>
      <c r="E855" s="45">
        <v>26164</v>
      </c>
      <c r="F855" s="45">
        <v>3556</v>
      </c>
      <c r="G855" s="45">
        <v>0</v>
      </c>
      <c r="H855" s="45">
        <v>205</v>
      </c>
      <c r="I855" s="45">
        <v>9423</v>
      </c>
      <c r="J855" s="45">
        <v>2449</v>
      </c>
      <c r="K855" s="45">
        <v>2435</v>
      </c>
      <c r="L855" s="45">
        <v>4437</v>
      </c>
      <c r="M855" s="45">
        <v>144872</v>
      </c>
      <c r="N855" s="45">
        <v>10917</v>
      </c>
      <c r="O855" s="45">
        <v>155789</v>
      </c>
      <c r="P855" s="45"/>
    </row>
    <row r="856" spans="1:16" ht="14.45" customHeight="1" x14ac:dyDescent="0.25">
      <c r="A856" s="45" t="s">
        <v>90</v>
      </c>
      <c r="B856" s="5" t="s">
        <v>38</v>
      </c>
      <c r="C856" s="54">
        <v>3808860.9259119998</v>
      </c>
      <c r="D856" s="54">
        <v>994889.37017799995</v>
      </c>
      <c r="E856" s="54">
        <v>203582.95790399998</v>
      </c>
      <c r="F856" s="54">
        <v>201252.77591599998</v>
      </c>
      <c r="G856" s="54">
        <v>48800.680053999997</v>
      </c>
      <c r="H856" s="54">
        <v>205731.03119199999</v>
      </c>
      <c r="I856" s="54">
        <v>176927.909828</v>
      </c>
      <c r="J856" s="54">
        <v>83828.276784000001</v>
      </c>
      <c r="K856" s="54">
        <v>62618.683524</v>
      </c>
      <c r="L856" s="65"/>
      <c r="M856" s="54">
        <v>1831229.2405319999</v>
      </c>
      <c r="N856" s="54">
        <v>346955.9233560001</v>
      </c>
      <c r="O856" s="54">
        <v>2178185.163888</v>
      </c>
      <c r="P856" s="45"/>
    </row>
    <row r="857" spans="1:16" ht="14.45" customHeight="1" x14ac:dyDescent="0.25">
      <c r="A857" s="45" t="s">
        <v>90</v>
      </c>
      <c r="B857" s="5" t="s">
        <v>35</v>
      </c>
      <c r="C857" s="51">
        <v>3858523</v>
      </c>
      <c r="D857" s="51">
        <v>1017947</v>
      </c>
      <c r="E857" s="51">
        <v>201101</v>
      </c>
      <c r="F857" s="51">
        <v>198948</v>
      </c>
      <c r="G857" s="51">
        <v>48215</v>
      </c>
      <c r="H857" s="51">
        <v>218871</v>
      </c>
      <c r="I857" s="51">
        <v>190699</v>
      </c>
      <c r="J857" s="51">
        <v>83278</v>
      </c>
      <c r="K857" s="51">
        <v>60147</v>
      </c>
      <c r="L857" s="51"/>
      <c r="M857" s="51">
        <v>1839317</v>
      </c>
      <c r="N857" s="51">
        <v>371589</v>
      </c>
      <c r="O857" s="51">
        <v>2210906</v>
      </c>
      <c r="P857" s="45"/>
    </row>
    <row r="858" spans="1:16" ht="14.45" customHeight="1" x14ac:dyDescent="0.25">
      <c r="A858" s="45" t="s">
        <v>90</v>
      </c>
      <c r="B858" s="5" t="s">
        <v>36</v>
      </c>
      <c r="C858" s="52">
        <v>3858523</v>
      </c>
      <c r="D858" s="52">
        <v>1056048</v>
      </c>
      <c r="E858" s="49">
        <v>202282.33333333334</v>
      </c>
      <c r="F858" s="49">
        <v>183079</v>
      </c>
      <c r="G858" s="49">
        <v>47219.333333333336</v>
      </c>
      <c r="H858" s="49">
        <v>214000.66666666666</v>
      </c>
      <c r="I858" s="49">
        <v>174935.66666666666</v>
      </c>
      <c r="J858" s="49">
        <v>76431.666666666672</v>
      </c>
      <c r="K858" s="49">
        <v>62472</v>
      </c>
      <c r="L858" s="66"/>
      <c r="M858" s="49">
        <v>1842054.3333333333</v>
      </c>
      <c r="N858" s="49">
        <v>398575.66666666674</v>
      </c>
      <c r="O858" s="49">
        <v>2240630</v>
      </c>
      <c r="P858" s="45"/>
    </row>
    <row r="859" spans="1:16" ht="14.45" customHeight="1" x14ac:dyDescent="0.25">
      <c r="A859" s="45" t="s">
        <v>90</v>
      </c>
      <c r="B859" s="5" t="s">
        <v>37</v>
      </c>
      <c r="C859" s="52">
        <v>3858523</v>
      </c>
      <c r="D859" s="52">
        <v>1056048</v>
      </c>
      <c r="E859" s="49">
        <v>203463.66666666669</v>
      </c>
      <c r="F859" s="49">
        <v>167210</v>
      </c>
      <c r="G859" s="49">
        <v>46223.666666666672</v>
      </c>
      <c r="H859" s="49">
        <v>209130.33333333331</v>
      </c>
      <c r="I859" s="49">
        <v>159172.33333333331</v>
      </c>
      <c r="J859" s="49">
        <v>69585.333333333343</v>
      </c>
      <c r="K859" s="49">
        <v>64797</v>
      </c>
      <c r="L859" s="66"/>
      <c r="M859" s="49">
        <v>1882892.6666666667</v>
      </c>
      <c r="N859" s="49">
        <v>423097.33333333326</v>
      </c>
      <c r="O859" s="49">
        <v>2305990</v>
      </c>
      <c r="P859" s="45"/>
    </row>
    <row r="860" spans="1:16" ht="14.45" customHeight="1" x14ac:dyDescent="0.25">
      <c r="A860" s="45" t="s">
        <v>90</v>
      </c>
      <c r="B860" s="5" t="s">
        <v>15</v>
      </c>
      <c r="C860" s="51">
        <v>3858523</v>
      </c>
      <c r="D860" s="51">
        <v>1056048</v>
      </c>
      <c r="E860" s="51">
        <v>204645</v>
      </c>
      <c r="F860" s="51">
        <v>151341</v>
      </c>
      <c r="G860" s="51">
        <v>45228</v>
      </c>
      <c r="H860" s="51">
        <v>204260</v>
      </c>
      <c r="I860" s="51">
        <v>143409</v>
      </c>
      <c r="J860" s="51">
        <v>62739</v>
      </c>
      <c r="K860" s="51">
        <v>67122</v>
      </c>
      <c r="L860" s="51"/>
      <c r="M860" s="51">
        <v>1923731</v>
      </c>
      <c r="N860" s="51">
        <v>425158</v>
      </c>
      <c r="O860" s="51">
        <v>2348889</v>
      </c>
      <c r="P860" s="45"/>
    </row>
    <row r="861" spans="1:16" ht="14.45" customHeight="1" x14ac:dyDescent="0.25">
      <c r="A861" s="45" t="s">
        <v>90</v>
      </c>
      <c r="B861" s="5" t="s">
        <v>0</v>
      </c>
      <c r="C861" s="51">
        <v>3858523</v>
      </c>
      <c r="D861" s="51">
        <v>1056048</v>
      </c>
      <c r="E861" s="51">
        <v>209486</v>
      </c>
      <c r="F861" s="51">
        <v>146116</v>
      </c>
      <c r="G861" s="51">
        <v>44534</v>
      </c>
      <c r="H861" s="51">
        <v>202191</v>
      </c>
      <c r="I861" s="51">
        <v>140895</v>
      </c>
      <c r="J861" s="51">
        <v>60958</v>
      </c>
      <c r="K861" s="51">
        <v>96366</v>
      </c>
      <c r="L861" s="51"/>
      <c r="M861" s="51">
        <v>1901929</v>
      </c>
      <c r="N861" s="51">
        <v>409452</v>
      </c>
      <c r="O861" s="51">
        <v>2311381</v>
      </c>
      <c r="P861" s="45"/>
    </row>
    <row r="862" spans="1:16" ht="14.45" customHeight="1" x14ac:dyDescent="0.25">
      <c r="A862" s="45" t="s">
        <v>90</v>
      </c>
      <c r="B862" s="5" t="s">
        <v>1</v>
      </c>
      <c r="C862" s="51">
        <v>3858523</v>
      </c>
      <c r="D862" s="51">
        <v>1056140</v>
      </c>
      <c r="E862" s="51">
        <v>213962</v>
      </c>
      <c r="F862" s="51">
        <v>121455</v>
      </c>
      <c r="G862" s="51">
        <v>34841</v>
      </c>
      <c r="H862" s="51">
        <v>208864</v>
      </c>
      <c r="I862" s="51">
        <v>126776</v>
      </c>
      <c r="J862" s="51">
        <v>43276</v>
      </c>
      <c r="K862" s="51">
        <v>43881</v>
      </c>
      <c r="L862" s="51"/>
      <c r="M862" s="51">
        <v>2009328</v>
      </c>
      <c r="N862" s="51">
        <v>437341</v>
      </c>
      <c r="O862" s="51">
        <v>2446669</v>
      </c>
      <c r="P862" s="45"/>
    </row>
    <row r="863" spans="1:16" ht="14.45" customHeight="1" x14ac:dyDescent="0.25">
      <c r="A863" s="45" t="s">
        <v>90</v>
      </c>
      <c r="B863" s="5" t="s">
        <v>2</v>
      </c>
      <c r="C863" s="51">
        <v>3858523</v>
      </c>
      <c r="D863" s="51">
        <v>1054723</v>
      </c>
      <c r="E863" s="51">
        <v>217946</v>
      </c>
      <c r="F863" s="51">
        <v>116896</v>
      </c>
      <c r="G863" s="51">
        <v>34433</v>
      </c>
      <c r="H863" s="51">
        <v>207353</v>
      </c>
      <c r="I863" s="51">
        <v>124935</v>
      </c>
      <c r="J863" s="51">
        <v>42092</v>
      </c>
      <c r="K863" s="51">
        <v>38109</v>
      </c>
      <c r="L863" s="51"/>
      <c r="M863" s="51">
        <v>2022036</v>
      </c>
      <c r="N863" s="51">
        <v>439711</v>
      </c>
      <c r="O863" s="51">
        <v>2461747</v>
      </c>
      <c r="P863" s="45"/>
    </row>
    <row r="864" spans="1:16" ht="14.45" customHeight="1" x14ac:dyDescent="0.25">
      <c r="A864" s="45" t="s">
        <v>90</v>
      </c>
      <c r="B864" s="5" t="s">
        <v>3</v>
      </c>
      <c r="C864" s="51">
        <v>3858523</v>
      </c>
      <c r="D864" s="51">
        <v>1052003</v>
      </c>
      <c r="E864" s="51">
        <v>221887</v>
      </c>
      <c r="F864" s="51">
        <v>115941</v>
      </c>
      <c r="G864" s="51">
        <v>34435</v>
      </c>
      <c r="H864" s="51">
        <v>208748</v>
      </c>
      <c r="I864" s="51">
        <v>118761</v>
      </c>
      <c r="J864" s="51">
        <v>34124</v>
      </c>
      <c r="K864" s="51">
        <v>34734</v>
      </c>
      <c r="L864" s="51"/>
      <c r="M864" s="51">
        <v>2037890</v>
      </c>
      <c r="N864" s="51">
        <v>452437</v>
      </c>
      <c r="O864" s="51">
        <v>2490327</v>
      </c>
      <c r="P864" s="45"/>
    </row>
    <row r="865" spans="1:16" ht="14.45" customHeight="1" x14ac:dyDescent="0.25">
      <c r="A865" s="45" t="s">
        <v>90</v>
      </c>
      <c r="B865" s="5" t="s">
        <v>4</v>
      </c>
      <c r="C865" s="51">
        <v>3858523</v>
      </c>
      <c r="D865" s="51">
        <v>1055076</v>
      </c>
      <c r="E865" s="51">
        <v>228230</v>
      </c>
      <c r="F865" s="51">
        <v>108925</v>
      </c>
      <c r="G865" s="51">
        <v>27800</v>
      </c>
      <c r="H865" s="51">
        <v>200005</v>
      </c>
      <c r="I865" s="51">
        <v>107950</v>
      </c>
      <c r="J865" s="51">
        <v>31980</v>
      </c>
      <c r="K865" s="51">
        <v>32220</v>
      </c>
      <c r="L865" s="51"/>
      <c r="M865" s="51">
        <v>2066337</v>
      </c>
      <c r="N865" s="51">
        <v>457007</v>
      </c>
      <c r="O865" s="51">
        <v>2523344</v>
      </c>
      <c r="P865" s="45"/>
    </row>
    <row r="866" spans="1:16" ht="14.45" customHeight="1" x14ac:dyDescent="0.25">
      <c r="A866" s="45" t="s">
        <v>90</v>
      </c>
      <c r="B866" s="5" t="s">
        <v>5</v>
      </c>
      <c r="C866" s="51">
        <v>3858523</v>
      </c>
      <c r="D866" s="51">
        <v>1055832</v>
      </c>
      <c r="E866" s="51">
        <v>235321</v>
      </c>
      <c r="F866" s="51">
        <v>100437</v>
      </c>
      <c r="G866" s="51">
        <v>27800</v>
      </c>
      <c r="H866" s="51">
        <v>181842</v>
      </c>
      <c r="I866" s="51">
        <v>105651</v>
      </c>
      <c r="J866" s="51">
        <v>33965</v>
      </c>
      <c r="K866" s="51">
        <v>26446</v>
      </c>
      <c r="L866" s="51"/>
      <c r="M866" s="51">
        <v>2091229</v>
      </c>
      <c r="N866" s="51">
        <v>530742</v>
      </c>
      <c r="O866" s="51">
        <v>2621971</v>
      </c>
      <c r="P866" s="45"/>
    </row>
    <row r="867" spans="1:16" ht="14.45" customHeight="1" x14ac:dyDescent="0.25">
      <c r="A867" s="45" t="s">
        <v>90</v>
      </c>
      <c r="B867" s="5" t="s">
        <v>6</v>
      </c>
      <c r="C867" s="51">
        <v>3858523</v>
      </c>
      <c r="D867" s="51">
        <v>1055811</v>
      </c>
      <c r="E867" s="51">
        <v>241830</v>
      </c>
      <c r="F867" s="51">
        <v>91830</v>
      </c>
      <c r="G867" s="51">
        <v>27800</v>
      </c>
      <c r="H867" s="51">
        <v>161862</v>
      </c>
      <c r="I867" s="51">
        <v>98556</v>
      </c>
      <c r="J867" s="51">
        <v>29656</v>
      </c>
      <c r="K867" s="51">
        <v>23333</v>
      </c>
      <c r="L867" s="51"/>
      <c r="M867" s="51">
        <v>2127845</v>
      </c>
      <c r="N867" s="51">
        <v>628594</v>
      </c>
      <c r="O867" s="51">
        <v>2756439</v>
      </c>
      <c r="P867" s="45"/>
    </row>
    <row r="868" spans="1:16" ht="14.45" customHeight="1" x14ac:dyDescent="0.25">
      <c r="A868" s="45" t="s">
        <v>90</v>
      </c>
      <c r="B868" s="6" t="s">
        <v>7</v>
      </c>
      <c r="C868" s="51">
        <v>3858523</v>
      </c>
      <c r="D868" s="51">
        <v>1055810</v>
      </c>
      <c r="E868" s="51">
        <v>250995</v>
      </c>
      <c r="F868" s="51">
        <v>91959</v>
      </c>
      <c r="G868" s="51">
        <v>27800</v>
      </c>
      <c r="H868" s="51">
        <v>150277</v>
      </c>
      <c r="I868" s="51">
        <v>89263</v>
      </c>
      <c r="J868" s="51">
        <v>27630</v>
      </c>
      <c r="K868" s="51">
        <v>23154</v>
      </c>
      <c r="L868" s="51"/>
      <c r="M868" s="51">
        <v>2141635</v>
      </c>
      <c r="N868" s="51">
        <v>699078</v>
      </c>
      <c r="O868" s="51">
        <v>2840713</v>
      </c>
      <c r="P868" s="45"/>
    </row>
    <row r="869" spans="1:16" ht="14.45" customHeight="1" x14ac:dyDescent="0.25">
      <c r="A869" s="45" t="s">
        <v>90</v>
      </c>
      <c r="B869" s="6" t="s">
        <v>8</v>
      </c>
      <c r="C869" s="51">
        <v>3858523</v>
      </c>
      <c r="D869" s="51">
        <v>1055733</v>
      </c>
      <c r="E869" s="51">
        <v>267665</v>
      </c>
      <c r="F869" s="51">
        <v>73805</v>
      </c>
      <c r="G869" s="51">
        <v>27800</v>
      </c>
      <c r="H869" s="51">
        <v>140235</v>
      </c>
      <c r="I869" s="51">
        <v>81275</v>
      </c>
      <c r="J869" s="51">
        <v>22866</v>
      </c>
      <c r="K869" s="51">
        <v>23242</v>
      </c>
      <c r="L869" s="51"/>
      <c r="M869" s="51">
        <v>2165902</v>
      </c>
      <c r="N869" s="51">
        <v>750256</v>
      </c>
      <c r="O869" s="51">
        <v>2916158</v>
      </c>
      <c r="P869" s="45"/>
    </row>
    <row r="870" spans="1:16" ht="14.45" customHeight="1" x14ac:dyDescent="0.25">
      <c r="A870" s="45" t="s">
        <v>90</v>
      </c>
      <c r="B870" s="6" t="s">
        <v>16</v>
      </c>
      <c r="C870" s="51">
        <v>3858523</v>
      </c>
      <c r="D870" s="51">
        <v>1055733</v>
      </c>
      <c r="E870" s="51">
        <v>275000</v>
      </c>
      <c r="F870" s="51">
        <v>72000</v>
      </c>
      <c r="G870" s="51">
        <v>27800</v>
      </c>
      <c r="H870" s="51">
        <v>130000</v>
      </c>
      <c r="I870" s="51">
        <v>80000</v>
      </c>
      <c r="J870" s="51">
        <v>23000</v>
      </c>
      <c r="K870" s="51">
        <v>24000</v>
      </c>
      <c r="L870" s="51"/>
      <c r="M870" s="51">
        <v>2170990</v>
      </c>
      <c r="N870" s="51">
        <v>762010</v>
      </c>
      <c r="O870" s="51">
        <v>2933000</v>
      </c>
      <c r="P870" s="45"/>
    </row>
    <row r="871" spans="1:16" ht="14.45" customHeight="1" x14ac:dyDescent="0.25">
      <c r="A871" s="45" t="s">
        <v>90</v>
      </c>
      <c r="B871" s="6" t="s">
        <v>17</v>
      </c>
      <c r="C871" s="51">
        <v>3858523</v>
      </c>
      <c r="D871" s="51">
        <v>1055733</v>
      </c>
      <c r="E871" s="51">
        <v>276000</v>
      </c>
      <c r="F871" s="51">
        <v>69000</v>
      </c>
      <c r="G871" s="51">
        <v>27800</v>
      </c>
      <c r="H871" s="51">
        <v>121000</v>
      </c>
      <c r="I871" s="51">
        <v>78000</v>
      </c>
      <c r="J871" s="51">
        <v>21000</v>
      </c>
      <c r="K871" s="51">
        <v>23000</v>
      </c>
      <c r="L871" s="51"/>
      <c r="M871" s="51">
        <v>2186990</v>
      </c>
      <c r="N871" s="51">
        <v>771010</v>
      </c>
      <c r="O871" s="51">
        <v>2958000</v>
      </c>
      <c r="P871" s="45"/>
    </row>
    <row r="872" spans="1:16" ht="14.45" customHeight="1" x14ac:dyDescent="0.25">
      <c r="A872" s="45" t="s">
        <v>90</v>
      </c>
      <c r="B872" s="6" t="s">
        <v>9</v>
      </c>
      <c r="C872" s="51">
        <v>3858523</v>
      </c>
      <c r="D872" s="51">
        <v>1055733</v>
      </c>
      <c r="E872" s="51">
        <v>276000</v>
      </c>
      <c r="F872" s="51">
        <v>68000</v>
      </c>
      <c r="G872" s="51">
        <v>27800</v>
      </c>
      <c r="H872" s="51">
        <v>113000</v>
      </c>
      <c r="I872" s="51">
        <v>74000</v>
      </c>
      <c r="J872" s="51">
        <v>21000</v>
      </c>
      <c r="K872" s="51">
        <v>26000</v>
      </c>
      <c r="L872" s="51"/>
      <c r="M872" s="51">
        <v>2196990</v>
      </c>
      <c r="N872" s="51">
        <v>789010</v>
      </c>
      <c r="O872" s="51">
        <v>2986000</v>
      </c>
      <c r="P872" s="45"/>
    </row>
    <row r="873" spans="1:16" ht="14.45" customHeight="1" x14ac:dyDescent="0.25">
      <c r="A873" s="45" t="s">
        <v>90</v>
      </c>
      <c r="B873" s="6" t="s">
        <v>10</v>
      </c>
      <c r="C873" s="51">
        <v>3858523</v>
      </c>
      <c r="D873" s="51">
        <v>1053228</v>
      </c>
      <c r="E873" s="51">
        <v>285791</v>
      </c>
      <c r="F873" s="51">
        <v>65530</v>
      </c>
      <c r="G873" s="51">
        <v>27800</v>
      </c>
      <c r="H873" s="51">
        <v>100169</v>
      </c>
      <c r="I873" s="51">
        <v>74149</v>
      </c>
      <c r="J873" s="51">
        <v>21621</v>
      </c>
      <c r="K873" s="51">
        <v>27952</v>
      </c>
      <c r="L873" s="51"/>
      <c r="M873" s="51">
        <v>2202283</v>
      </c>
      <c r="N873" s="51">
        <v>797298</v>
      </c>
      <c r="O873" s="51">
        <v>2999581</v>
      </c>
      <c r="P873" s="45"/>
    </row>
    <row r="874" spans="1:16" ht="14.45" customHeight="1" x14ac:dyDescent="0.25">
      <c r="A874" s="45" t="s">
        <v>90</v>
      </c>
      <c r="B874" s="6" t="s">
        <v>11</v>
      </c>
      <c r="C874" s="51">
        <v>3858523</v>
      </c>
      <c r="D874" s="51">
        <v>1047282</v>
      </c>
      <c r="E874" s="51">
        <v>295113</v>
      </c>
      <c r="F874" s="51">
        <v>64887</v>
      </c>
      <c r="G874" s="51">
        <v>27800</v>
      </c>
      <c r="H874" s="51">
        <v>97687</v>
      </c>
      <c r="I874" s="51">
        <v>71950</v>
      </c>
      <c r="J874" s="51">
        <v>20808</v>
      </c>
      <c r="K874" s="51">
        <v>24545</v>
      </c>
      <c r="L874" s="51"/>
      <c r="M874" s="51">
        <v>2208451</v>
      </c>
      <c r="N874" s="51">
        <v>819624</v>
      </c>
      <c r="O874" s="51">
        <v>3028075</v>
      </c>
      <c r="P874" s="45"/>
    </row>
    <row r="875" spans="1:16" ht="14.45" customHeight="1" x14ac:dyDescent="0.25">
      <c r="A875" s="45" t="s">
        <v>90</v>
      </c>
      <c r="B875" s="6" t="s">
        <v>12</v>
      </c>
      <c r="C875" s="51">
        <v>3885497</v>
      </c>
      <c r="D875" s="51">
        <v>1081509</v>
      </c>
      <c r="E875" s="51">
        <v>259230</v>
      </c>
      <c r="F875" s="51">
        <v>78494</v>
      </c>
      <c r="G875" s="51">
        <v>19915</v>
      </c>
      <c r="H875" s="51">
        <v>84250</v>
      </c>
      <c r="I875" s="51">
        <v>113414</v>
      </c>
      <c r="J875" s="51">
        <v>22954</v>
      </c>
      <c r="K875" s="51">
        <v>36559</v>
      </c>
      <c r="L875" s="51"/>
      <c r="M875" s="51">
        <v>2189172</v>
      </c>
      <c r="N875" s="51">
        <v>792107</v>
      </c>
      <c r="O875" s="51">
        <v>2981279</v>
      </c>
      <c r="P875" s="45"/>
    </row>
    <row r="876" spans="1:16" ht="14.45" customHeight="1" x14ac:dyDescent="0.25">
      <c r="A876" s="45" t="s">
        <v>90</v>
      </c>
      <c r="B876" s="6" t="s">
        <v>13</v>
      </c>
      <c r="C876" s="51">
        <v>3885497</v>
      </c>
      <c r="D876" s="51">
        <v>1081509</v>
      </c>
      <c r="E876" s="51">
        <v>260388</v>
      </c>
      <c r="F876" s="51">
        <v>78837</v>
      </c>
      <c r="G876" s="51">
        <v>16095</v>
      </c>
      <c r="H876" s="51">
        <v>72668</v>
      </c>
      <c r="I876" s="51">
        <v>115726</v>
      </c>
      <c r="J876" s="51">
        <v>22264</v>
      </c>
      <c r="K876" s="51">
        <v>37409</v>
      </c>
      <c r="L876" s="51"/>
      <c r="M876" s="51">
        <v>2200601</v>
      </c>
      <c r="N876" s="51">
        <v>732849</v>
      </c>
      <c r="O876" s="51">
        <v>2933450</v>
      </c>
      <c r="P876" s="45"/>
    </row>
    <row r="877" spans="1:16" ht="14.45" customHeight="1" x14ac:dyDescent="0.25">
      <c r="A877" s="45" t="s">
        <v>90</v>
      </c>
      <c r="B877" s="6" t="s">
        <v>18</v>
      </c>
      <c r="C877" s="51">
        <v>3885497</v>
      </c>
      <c r="D877" s="51">
        <v>1081509</v>
      </c>
      <c r="E877" s="51">
        <v>257276</v>
      </c>
      <c r="F877" s="51">
        <v>75382</v>
      </c>
      <c r="G877" s="51">
        <v>10616</v>
      </c>
      <c r="H877" s="51">
        <v>67960</v>
      </c>
      <c r="I877" s="51">
        <v>118256</v>
      </c>
      <c r="J877" s="51">
        <v>27118</v>
      </c>
      <c r="K877" s="51">
        <v>46111</v>
      </c>
      <c r="L877" s="51"/>
      <c r="M877" s="51">
        <v>2201269</v>
      </c>
      <c r="N877" s="51">
        <v>722535</v>
      </c>
      <c r="O877" s="51">
        <v>2923804</v>
      </c>
      <c r="P877" s="45"/>
    </row>
    <row r="878" spans="1:16" ht="14.45" customHeight="1" x14ac:dyDescent="0.25">
      <c r="A878" s="45" t="s">
        <v>90</v>
      </c>
      <c r="B878" s="7" t="s">
        <v>19</v>
      </c>
      <c r="C878" s="51">
        <v>3885497</v>
      </c>
      <c r="D878" s="51">
        <v>1081509</v>
      </c>
      <c r="E878" s="51">
        <v>260443</v>
      </c>
      <c r="F878" s="51">
        <v>74613</v>
      </c>
      <c r="G878" s="51">
        <v>6245</v>
      </c>
      <c r="H878" s="51">
        <v>66374</v>
      </c>
      <c r="I878" s="51">
        <v>123341</v>
      </c>
      <c r="J878" s="51">
        <v>26598</v>
      </c>
      <c r="K878" s="51">
        <v>42246</v>
      </c>
      <c r="L878" s="51"/>
      <c r="M878" s="51">
        <v>2204128</v>
      </c>
      <c r="N878" s="51">
        <v>681582</v>
      </c>
      <c r="O878" s="51">
        <v>2885710</v>
      </c>
      <c r="P878" s="45"/>
    </row>
    <row r="879" spans="1:16" ht="14.45" customHeight="1" x14ac:dyDescent="0.25">
      <c r="A879" s="45" t="s">
        <v>90</v>
      </c>
      <c r="B879" s="45" t="s">
        <v>40</v>
      </c>
      <c r="C879" s="51">
        <v>3885497</v>
      </c>
      <c r="D879" s="51">
        <v>1081509</v>
      </c>
      <c r="E879" s="51">
        <v>263497</v>
      </c>
      <c r="F879" s="51">
        <v>78187</v>
      </c>
      <c r="G879" s="51">
        <v>5630</v>
      </c>
      <c r="H879" s="51">
        <v>65502</v>
      </c>
      <c r="I879" s="51">
        <v>125015</v>
      </c>
      <c r="J879" s="51">
        <v>27684</v>
      </c>
      <c r="K879" s="51">
        <v>43384</v>
      </c>
      <c r="L879" s="51"/>
      <c r="M879" s="51">
        <v>2195089</v>
      </c>
      <c r="N879" s="51">
        <v>658966</v>
      </c>
      <c r="O879" s="51">
        <v>2854055</v>
      </c>
      <c r="P879" s="45"/>
    </row>
    <row r="880" spans="1:16" ht="14.45" customHeight="1" x14ac:dyDescent="0.25">
      <c r="A880" s="45" t="s">
        <v>90</v>
      </c>
      <c r="B880" s="45" t="s">
        <v>42</v>
      </c>
      <c r="C880" s="51">
        <v>3885497</v>
      </c>
      <c r="D880" s="51">
        <v>1081509</v>
      </c>
      <c r="E880" s="51">
        <v>269824</v>
      </c>
      <c r="F880" s="51">
        <v>85770</v>
      </c>
      <c r="G880" s="51">
        <v>5432</v>
      </c>
      <c r="H880" s="51">
        <v>63875</v>
      </c>
      <c r="I880" s="51">
        <v>129032</v>
      </c>
      <c r="J880" s="51">
        <v>26886</v>
      </c>
      <c r="K880" s="51">
        <v>43579</v>
      </c>
      <c r="L880" s="51"/>
      <c r="M880" s="51">
        <v>2179590</v>
      </c>
      <c r="N880" s="51">
        <v>705250</v>
      </c>
      <c r="O880" s="51">
        <v>2884840</v>
      </c>
      <c r="P880" s="45"/>
    </row>
    <row r="881" spans="1:16" ht="14.45" customHeight="1" x14ac:dyDescent="0.25">
      <c r="A881" s="45" t="s">
        <v>90</v>
      </c>
      <c r="B881" s="45" t="s">
        <v>43</v>
      </c>
      <c r="C881" s="51">
        <v>3885497</v>
      </c>
      <c r="D881" s="51">
        <v>1081509</v>
      </c>
      <c r="E881" s="51">
        <v>266451</v>
      </c>
      <c r="F881" s="51">
        <v>85600</v>
      </c>
      <c r="G881" s="51">
        <v>5382</v>
      </c>
      <c r="H881" s="51">
        <v>55187</v>
      </c>
      <c r="I881" s="51">
        <v>130204</v>
      </c>
      <c r="J881" s="51">
        <v>26827</v>
      </c>
      <c r="K881" s="51">
        <v>44487</v>
      </c>
      <c r="L881" s="51"/>
      <c r="M881" s="51">
        <v>2189850</v>
      </c>
      <c r="N881" s="51">
        <v>715407</v>
      </c>
      <c r="O881" s="51">
        <v>2905257</v>
      </c>
      <c r="P881" s="45"/>
    </row>
    <row r="882" spans="1:16" ht="14.45" customHeight="1" x14ac:dyDescent="0.25">
      <c r="A882" s="45" t="s">
        <v>90</v>
      </c>
      <c r="B882" s="45" t="s">
        <v>44</v>
      </c>
      <c r="C882" s="46">
        <v>3885497</v>
      </c>
      <c r="D882" s="46">
        <v>1081509</v>
      </c>
      <c r="E882" s="46">
        <v>275908</v>
      </c>
      <c r="F882" s="46">
        <v>86217</v>
      </c>
      <c r="G882" s="46">
        <v>5311</v>
      </c>
      <c r="H882" s="46">
        <v>54705</v>
      </c>
      <c r="I882" s="46">
        <v>130213</v>
      </c>
      <c r="J882" s="46">
        <v>27425</v>
      </c>
      <c r="K882" s="46">
        <v>44455</v>
      </c>
      <c r="L882" s="46"/>
      <c r="M882" s="46">
        <v>2179754</v>
      </c>
      <c r="N882" s="46">
        <v>682319</v>
      </c>
      <c r="O882" s="46">
        <v>2862073</v>
      </c>
      <c r="P882" s="45"/>
    </row>
    <row r="883" spans="1:16" ht="14.45" customHeight="1" x14ac:dyDescent="0.25">
      <c r="A883" s="45" t="s">
        <v>90</v>
      </c>
      <c r="B883" s="45" t="s">
        <v>45</v>
      </c>
      <c r="C883" s="46">
        <v>3885497</v>
      </c>
      <c r="D883" s="46">
        <v>1081509</v>
      </c>
      <c r="E883" s="46">
        <v>277719</v>
      </c>
      <c r="F883" s="46">
        <v>86590</v>
      </c>
      <c r="G883" s="46">
        <v>5222</v>
      </c>
      <c r="H883" s="46">
        <v>54701</v>
      </c>
      <c r="I883" s="46">
        <v>128924</v>
      </c>
      <c r="J883" s="46">
        <v>27539</v>
      </c>
      <c r="K883" s="46">
        <v>42938</v>
      </c>
      <c r="L883" s="46"/>
      <c r="M883" s="46">
        <v>2180355</v>
      </c>
      <c r="N883" s="46">
        <v>681347</v>
      </c>
      <c r="O883" s="46">
        <v>2861702</v>
      </c>
      <c r="P883" s="45"/>
    </row>
    <row r="884" spans="1:16" ht="14.45" customHeight="1" x14ac:dyDescent="0.25">
      <c r="A884" s="45" t="s">
        <v>90</v>
      </c>
      <c r="B884" s="45" t="s">
        <v>39</v>
      </c>
      <c r="C884" s="46">
        <v>3885497</v>
      </c>
      <c r="D884" s="46">
        <v>1081509</v>
      </c>
      <c r="E884" s="46">
        <v>279703</v>
      </c>
      <c r="F884" s="46">
        <v>85688</v>
      </c>
      <c r="G884" s="46">
        <v>4158</v>
      </c>
      <c r="H884" s="46">
        <v>51039</v>
      </c>
      <c r="I884" s="46">
        <v>130098</v>
      </c>
      <c r="J884" s="46">
        <v>27221</v>
      </c>
      <c r="K884" s="46">
        <v>41658</v>
      </c>
      <c r="L884" s="46"/>
      <c r="M884" s="46">
        <v>2184423</v>
      </c>
      <c r="N884" s="46">
        <v>690220</v>
      </c>
      <c r="O884" s="46">
        <v>2874643</v>
      </c>
      <c r="P884" s="45"/>
    </row>
    <row r="885" spans="1:16" ht="14.45" customHeight="1" x14ac:dyDescent="0.25">
      <c r="A885" s="45" t="s">
        <v>90</v>
      </c>
      <c r="B885" s="45" t="s">
        <v>84</v>
      </c>
      <c r="C885" s="46">
        <v>3885497</v>
      </c>
      <c r="D885" s="46">
        <v>1081509</v>
      </c>
      <c r="E885" s="46">
        <v>278601</v>
      </c>
      <c r="F885" s="46">
        <v>83107</v>
      </c>
      <c r="G885" s="46">
        <v>4223</v>
      </c>
      <c r="H885" s="46">
        <v>50228</v>
      </c>
      <c r="I885" s="46">
        <v>125559</v>
      </c>
      <c r="J885" s="46">
        <v>28038</v>
      </c>
      <c r="K885" s="46">
        <v>43247</v>
      </c>
      <c r="L885" s="46"/>
      <c r="M885" s="46">
        <v>2190985</v>
      </c>
      <c r="N885" s="46">
        <v>675567</v>
      </c>
      <c r="O885" s="46">
        <v>2866552</v>
      </c>
      <c r="P885" s="45"/>
    </row>
    <row r="886" spans="1:16" ht="14.45" customHeight="1" x14ac:dyDescent="0.25">
      <c r="A886" s="45" t="s">
        <v>90</v>
      </c>
      <c r="B886" s="45" t="s">
        <v>46</v>
      </c>
      <c r="C886" s="46">
        <v>3885497</v>
      </c>
      <c r="D886" s="46">
        <v>1081509</v>
      </c>
      <c r="E886" s="46">
        <v>263017</v>
      </c>
      <c r="F886" s="46">
        <v>82343</v>
      </c>
      <c r="G886" s="46">
        <v>3711</v>
      </c>
      <c r="H886" s="46">
        <v>46614</v>
      </c>
      <c r="I886" s="46">
        <v>129582</v>
      </c>
      <c r="J886" s="46">
        <v>27727</v>
      </c>
      <c r="K886" s="46">
        <v>44258</v>
      </c>
      <c r="L886" s="46"/>
      <c r="M886" s="46">
        <v>2206736</v>
      </c>
      <c r="N886" s="46">
        <v>663578</v>
      </c>
      <c r="O886" s="46">
        <v>2870314</v>
      </c>
      <c r="P886" s="45"/>
    </row>
    <row r="887" spans="1:16" ht="14.45" customHeight="1" x14ac:dyDescent="0.25">
      <c r="A887" s="45" t="s">
        <v>90</v>
      </c>
      <c r="B887" s="45" t="s">
        <v>47</v>
      </c>
      <c r="C887" s="46">
        <v>3885497</v>
      </c>
      <c r="D887" s="46">
        <v>1081509</v>
      </c>
      <c r="E887" s="46">
        <v>284802</v>
      </c>
      <c r="F887" s="46">
        <v>72491</v>
      </c>
      <c r="G887" s="46">
        <v>3089</v>
      </c>
      <c r="H887" s="46">
        <v>40606</v>
      </c>
      <c r="I887" s="46">
        <v>115342</v>
      </c>
      <c r="J887" s="46">
        <v>28779</v>
      </c>
      <c r="K887" s="46">
        <v>47605</v>
      </c>
      <c r="L887" s="46"/>
      <c r="M887" s="46">
        <v>2211274</v>
      </c>
      <c r="N887" s="46">
        <v>688581</v>
      </c>
      <c r="O887" s="46">
        <v>2899855</v>
      </c>
      <c r="P887" s="45"/>
    </row>
    <row r="888" spans="1:16" ht="14.45" customHeight="1" x14ac:dyDescent="0.25">
      <c r="A888" s="45" t="s">
        <v>90</v>
      </c>
      <c r="B888" s="45" t="s">
        <v>48</v>
      </c>
      <c r="C888" s="46">
        <v>3885497</v>
      </c>
      <c r="D888" s="46">
        <v>1081509</v>
      </c>
      <c r="E888" s="46">
        <v>284391</v>
      </c>
      <c r="F888" s="46">
        <v>71198</v>
      </c>
      <c r="G888" s="46">
        <v>3286</v>
      </c>
      <c r="H888" s="46">
        <v>41543</v>
      </c>
      <c r="I888" s="46">
        <v>115786</v>
      </c>
      <c r="J888" s="46">
        <v>28295</v>
      </c>
      <c r="K888" s="46">
        <v>46623</v>
      </c>
      <c r="L888" s="46"/>
      <c r="M888" s="46">
        <v>2212866</v>
      </c>
      <c r="N888" s="46">
        <v>750607</v>
      </c>
      <c r="O888" s="46">
        <v>2963473</v>
      </c>
      <c r="P888" s="45"/>
    </row>
    <row r="889" spans="1:16" ht="14.45" customHeight="1" x14ac:dyDescent="0.25">
      <c r="A889" s="45" t="s">
        <v>90</v>
      </c>
      <c r="B889" s="45" t="s">
        <v>49</v>
      </c>
      <c r="C889" s="46">
        <v>3885497</v>
      </c>
      <c r="D889" s="46">
        <v>1081509</v>
      </c>
      <c r="E889" s="46">
        <v>284850</v>
      </c>
      <c r="F889" s="46">
        <v>65994</v>
      </c>
      <c r="G889" s="46">
        <v>2916</v>
      </c>
      <c r="H889" s="46">
        <v>38095</v>
      </c>
      <c r="I889" s="46">
        <v>107362</v>
      </c>
      <c r="J889" s="46">
        <v>26609</v>
      </c>
      <c r="K889" s="46">
        <v>46044</v>
      </c>
      <c r="L889" s="46"/>
      <c r="M889" s="46">
        <v>2232118</v>
      </c>
      <c r="N889" s="46">
        <v>786901</v>
      </c>
      <c r="O889" s="46">
        <v>3019019</v>
      </c>
      <c r="P889" s="45"/>
    </row>
    <row r="890" spans="1:16" ht="14.45" customHeight="1" x14ac:dyDescent="0.25">
      <c r="A890" s="45" t="s">
        <v>90</v>
      </c>
      <c r="B890" s="45" t="s">
        <v>67</v>
      </c>
      <c r="C890" s="46">
        <v>3885497</v>
      </c>
      <c r="D890" s="46">
        <v>1081509</v>
      </c>
      <c r="E890" s="46">
        <v>297381</v>
      </c>
      <c r="F890" s="46">
        <v>58308</v>
      </c>
      <c r="G890" s="46">
        <v>1912</v>
      </c>
      <c r="H890" s="46">
        <v>34375</v>
      </c>
      <c r="I890" s="46">
        <v>94608</v>
      </c>
      <c r="J890" s="46">
        <v>26466</v>
      </c>
      <c r="K890" s="46">
        <v>44164</v>
      </c>
      <c r="L890" s="46"/>
      <c r="M890" s="46">
        <v>2246774</v>
      </c>
      <c r="N890" s="46">
        <v>773206</v>
      </c>
      <c r="O890" s="46">
        <v>3019980</v>
      </c>
      <c r="P890" s="45"/>
    </row>
    <row r="891" spans="1:16" ht="14.45" customHeight="1" x14ac:dyDescent="0.25">
      <c r="A891" s="45" t="s">
        <v>90</v>
      </c>
      <c r="B891" s="45" t="s">
        <v>50</v>
      </c>
      <c r="C891" s="46">
        <v>3885497</v>
      </c>
      <c r="D891" s="46">
        <v>1081509</v>
      </c>
      <c r="E891" s="46">
        <v>301371</v>
      </c>
      <c r="F891" s="46">
        <v>55136</v>
      </c>
      <c r="G891" s="46">
        <v>1779</v>
      </c>
      <c r="H891" s="46">
        <v>34294</v>
      </c>
      <c r="I891" s="46">
        <v>92792</v>
      </c>
      <c r="J891" s="46">
        <v>26728</v>
      </c>
      <c r="K891" s="46">
        <v>43921</v>
      </c>
      <c r="L891" s="46"/>
      <c r="M891" s="46">
        <v>2247967</v>
      </c>
      <c r="N891" s="46">
        <v>773149</v>
      </c>
      <c r="O891" s="46">
        <v>3021116</v>
      </c>
      <c r="P891" s="45"/>
    </row>
    <row r="892" spans="1:16" ht="14.45" customHeight="1" x14ac:dyDescent="0.25">
      <c r="A892" s="45" t="s">
        <v>90</v>
      </c>
      <c r="B892" s="45" t="s">
        <v>51</v>
      </c>
      <c r="C892" s="46">
        <v>3885497</v>
      </c>
      <c r="D892" s="46">
        <v>1081509</v>
      </c>
      <c r="E892" s="46">
        <v>302798</v>
      </c>
      <c r="F892" s="46">
        <v>55229</v>
      </c>
      <c r="G892" s="46">
        <v>1699</v>
      </c>
      <c r="H892" s="46">
        <v>34054</v>
      </c>
      <c r="I892" s="46">
        <v>91233</v>
      </c>
      <c r="J892" s="46">
        <v>27404</v>
      </c>
      <c r="K892" s="46">
        <v>41978</v>
      </c>
      <c r="L892" s="46"/>
      <c r="M892" s="46">
        <v>2249593</v>
      </c>
      <c r="N892" s="46">
        <v>796878</v>
      </c>
      <c r="O892" s="46">
        <v>3046471</v>
      </c>
      <c r="P892" s="45"/>
    </row>
    <row r="893" spans="1:16" ht="14.45" customHeight="1" x14ac:dyDescent="0.25">
      <c r="A893" s="45" t="s">
        <v>90</v>
      </c>
      <c r="B893" s="45" t="s">
        <v>52</v>
      </c>
      <c r="C893" s="46">
        <v>3885497</v>
      </c>
      <c r="D893" s="46">
        <v>1081509</v>
      </c>
      <c r="E893" s="46">
        <v>308439</v>
      </c>
      <c r="F893" s="46">
        <v>51530</v>
      </c>
      <c r="G893" s="46">
        <v>1569</v>
      </c>
      <c r="H893" s="46">
        <v>36713</v>
      </c>
      <c r="I893" s="46">
        <v>89769</v>
      </c>
      <c r="J893" s="46">
        <v>28695</v>
      </c>
      <c r="K893" s="46">
        <v>49171</v>
      </c>
      <c r="L893" s="46"/>
      <c r="M893" s="46">
        <v>2238102</v>
      </c>
      <c r="N893" s="46">
        <v>804599</v>
      </c>
      <c r="O893" s="46">
        <v>3042701</v>
      </c>
      <c r="P893" s="45"/>
    </row>
    <row r="894" spans="1:16" ht="14.45" customHeight="1" x14ac:dyDescent="0.25">
      <c r="A894" s="45" t="s">
        <v>90</v>
      </c>
      <c r="B894" s="45" t="s">
        <v>53</v>
      </c>
      <c r="C894" s="46">
        <v>3885497</v>
      </c>
      <c r="D894" s="46">
        <v>1081509</v>
      </c>
      <c r="E894" s="46">
        <v>322835</v>
      </c>
      <c r="F894" s="46">
        <v>48434</v>
      </c>
      <c r="G894" s="46">
        <v>1455</v>
      </c>
      <c r="H894" s="46">
        <v>32385</v>
      </c>
      <c r="I894" s="46">
        <v>82441</v>
      </c>
      <c r="J894" s="46">
        <v>29147</v>
      </c>
      <c r="K894" s="46">
        <v>47801</v>
      </c>
      <c r="L894" s="46"/>
      <c r="M894" s="46">
        <v>2239490</v>
      </c>
      <c r="N894" s="46">
        <v>808820</v>
      </c>
      <c r="O894" s="46">
        <v>3048310</v>
      </c>
      <c r="P894" s="45"/>
    </row>
    <row r="895" spans="1:16" ht="14.45" customHeight="1" x14ac:dyDescent="0.25">
      <c r="A895" s="45" t="s">
        <v>90</v>
      </c>
      <c r="B895" s="45" t="s">
        <v>54</v>
      </c>
      <c r="C895" s="46">
        <v>3885497</v>
      </c>
      <c r="D895" s="46">
        <v>1081509</v>
      </c>
      <c r="E895" s="46">
        <v>313131</v>
      </c>
      <c r="F895" s="46">
        <v>43154</v>
      </c>
      <c r="G895" s="46">
        <v>1170</v>
      </c>
      <c r="H895" s="46">
        <v>26852</v>
      </c>
      <c r="I895" s="46">
        <v>74382</v>
      </c>
      <c r="J895" s="46">
        <v>29143</v>
      </c>
      <c r="K895" s="46">
        <v>51314</v>
      </c>
      <c r="L895" s="46"/>
      <c r="M895" s="46">
        <v>2264842</v>
      </c>
      <c r="N895" s="46">
        <v>802383</v>
      </c>
      <c r="O895" s="46">
        <v>3067225</v>
      </c>
      <c r="P895" s="45"/>
    </row>
    <row r="896" spans="1:16" ht="14.45" customHeight="1" x14ac:dyDescent="0.25">
      <c r="A896" s="45" t="s">
        <v>90</v>
      </c>
      <c r="B896" s="45" t="s">
        <v>55</v>
      </c>
      <c r="C896" s="46">
        <v>3885497</v>
      </c>
      <c r="D896" s="46">
        <v>1081509</v>
      </c>
      <c r="E896" s="46">
        <v>317871</v>
      </c>
      <c r="F896" s="46">
        <v>41030</v>
      </c>
      <c r="G896" s="46">
        <v>931</v>
      </c>
      <c r="H896" s="46">
        <v>23256</v>
      </c>
      <c r="I896" s="46">
        <v>67413</v>
      </c>
      <c r="J896" s="46">
        <v>29342</v>
      </c>
      <c r="K896" s="46">
        <v>55532</v>
      </c>
      <c r="L896" s="46"/>
      <c r="M896" s="46">
        <v>2268613</v>
      </c>
      <c r="N896" s="46">
        <v>752611</v>
      </c>
      <c r="O896" s="46">
        <v>3021224</v>
      </c>
      <c r="P896" s="45"/>
    </row>
    <row r="897" spans="1:16" ht="14.45" customHeight="1" x14ac:dyDescent="0.25">
      <c r="A897" s="45" t="s">
        <v>90</v>
      </c>
      <c r="B897" s="45" t="s">
        <v>56</v>
      </c>
      <c r="C897" s="46">
        <v>3885497</v>
      </c>
      <c r="D897" s="46">
        <v>1081509</v>
      </c>
      <c r="E897" s="46">
        <v>320307</v>
      </c>
      <c r="F897" s="46">
        <v>38934</v>
      </c>
      <c r="G897" s="46">
        <v>825</v>
      </c>
      <c r="H897" s="46">
        <v>22028</v>
      </c>
      <c r="I897" s="46">
        <v>65072</v>
      </c>
      <c r="J897" s="46">
        <v>27730</v>
      </c>
      <c r="K897" s="46">
        <v>58499</v>
      </c>
      <c r="L897" s="46"/>
      <c r="M897" s="46">
        <v>2270593</v>
      </c>
      <c r="N897" s="46">
        <v>698409</v>
      </c>
      <c r="O897" s="46">
        <v>2969002</v>
      </c>
      <c r="P897" s="45"/>
    </row>
    <row r="898" spans="1:16" ht="14.45" customHeight="1" x14ac:dyDescent="0.25">
      <c r="A898" s="45" t="s">
        <v>90</v>
      </c>
      <c r="B898" s="45" t="s">
        <v>57</v>
      </c>
      <c r="C898" s="46">
        <v>3885497</v>
      </c>
      <c r="D898" s="46">
        <v>1081509</v>
      </c>
      <c r="E898" s="46">
        <v>333822</v>
      </c>
      <c r="F898" s="46">
        <v>28341</v>
      </c>
      <c r="G898" s="46">
        <v>682</v>
      </c>
      <c r="H898" s="46">
        <v>20200</v>
      </c>
      <c r="I898" s="46">
        <v>62710</v>
      </c>
      <c r="J898" s="46">
        <v>31537</v>
      </c>
      <c r="K898" s="46">
        <v>68022</v>
      </c>
      <c r="L898" s="46"/>
      <c r="M898" s="46">
        <v>2258674</v>
      </c>
      <c r="N898" s="46">
        <v>657831</v>
      </c>
      <c r="O898" s="46">
        <v>2916505</v>
      </c>
      <c r="P898" s="45"/>
    </row>
    <row r="899" spans="1:16" ht="14.45" customHeight="1" x14ac:dyDescent="0.25">
      <c r="A899" s="45" t="s">
        <v>90</v>
      </c>
      <c r="B899" s="45" t="s">
        <v>58</v>
      </c>
      <c r="C899" s="46">
        <v>3885497</v>
      </c>
      <c r="D899" s="46">
        <v>1081509</v>
      </c>
      <c r="E899" s="46">
        <v>354390</v>
      </c>
      <c r="F899" s="46">
        <v>28884</v>
      </c>
      <c r="G899" s="46">
        <v>253</v>
      </c>
      <c r="H899" s="46">
        <v>18515</v>
      </c>
      <c r="I899" s="46">
        <v>58279</v>
      </c>
      <c r="J899" s="46">
        <v>32138</v>
      </c>
      <c r="K899" s="46">
        <v>72166</v>
      </c>
      <c r="L899" s="46"/>
      <c r="M899" s="46">
        <v>2239363</v>
      </c>
      <c r="N899" s="46">
        <v>762341</v>
      </c>
      <c r="O899" s="46">
        <v>3001704</v>
      </c>
      <c r="P899" s="45"/>
    </row>
    <row r="900" spans="1:16" ht="14.45" customHeight="1" x14ac:dyDescent="0.25">
      <c r="A900" s="45" t="s">
        <v>90</v>
      </c>
      <c r="B900" s="45" t="s">
        <v>59</v>
      </c>
      <c r="C900" s="46">
        <v>3885497</v>
      </c>
      <c r="D900" s="46">
        <v>1081509</v>
      </c>
      <c r="E900" s="46">
        <v>381873</v>
      </c>
      <c r="F900" s="46">
        <v>29318</v>
      </c>
      <c r="G900" s="46">
        <v>164</v>
      </c>
      <c r="H900" s="46">
        <v>15409</v>
      </c>
      <c r="I900" s="46">
        <v>59257</v>
      </c>
      <c r="J900" s="46">
        <v>33988</v>
      </c>
      <c r="K900" s="46">
        <v>77853</v>
      </c>
      <c r="L900" s="46"/>
      <c r="M900" s="46">
        <v>2206126</v>
      </c>
      <c r="N900" s="46">
        <v>815546</v>
      </c>
      <c r="O900" s="46">
        <v>3021672</v>
      </c>
      <c r="P900" s="45"/>
    </row>
    <row r="901" spans="1:16" ht="14.45" customHeight="1" x14ac:dyDescent="0.25">
      <c r="A901" s="45" t="s">
        <v>90</v>
      </c>
      <c r="B901" s="45" t="s">
        <v>60</v>
      </c>
      <c r="C901" s="46">
        <v>3885497</v>
      </c>
      <c r="D901" s="46">
        <v>1081509</v>
      </c>
      <c r="E901" s="46">
        <v>392352</v>
      </c>
      <c r="F901" s="46">
        <v>29728</v>
      </c>
      <c r="G901" s="46">
        <v>233</v>
      </c>
      <c r="H901" s="46">
        <v>13613</v>
      </c>
      <c r="I901" s="46">
        <v>63771</v>
      </c>
      <c r="J901" s="46">
        <v>34331</v>
      </c>
      <c r="K901" s="46">
        <v>79270</v>
      </c>
      <c r="L901" s="46"/>
      <c r="M901" s="46">
        <v>2190690</v>
      </c>
      <c r="N901" s="46">
        <v>801562</v>
      </c>
      <c r="O901" s="46">
        <v>2992252</v>
      </c>
      <c r="P901" s="45"/>
    </row>
    <row r="902" spans="1:16" ht="14.45" customHeight="1" x14ac:dyDescent="0.25">
      <c r="A902" s="45" t="s">
        <v>90</v>
      </c>
      <c r="B902" s="45" t="s">
        <v>61</v>
      </c>
      <c r="C902" s="46">
        <v>3885497</v>
      </c>
      <c r="D902" s="46">
        <v>1081509</v>
      </c>
      <c r="E902" s="46">
        <v>393341</v>
      </c>
      <c r="F902" s="46">
        <v>29580</v>
      </c>
      <c r="G902" s="46">
        <v>263</v>
      </c>
      <c r="H902" s="46">
        <v>13022</v>
      </c>
      <c r="I902" s="46">
        <v>69266</v>
      </c>
      <c r="J902" s="46">
        <v>39181</v>
      </c>
      <c r="K902" s="46">
        <v>70798</v>
      </c>
      <c r="L902" s="46"/>
      <c r="M902" s="46">
        <v>2188537</v>
      </c>
      <c r="N902" s="46">
        <v>781847</v>
      </c>
      <c r="O902" s="46">
        <v>2970384</v>
      </c>
      <c r="P902" s="45"/>
    </row>
    <row r="903" spans="1:16" ht="14.45" customHeight="1" x14ac:dyDescent="0.25">
      <c r="A903" s="45" t="s">
        <v>90</v>
      </c>
      <c r="B903" s="45" t="s">
        <v>62</v>
      </c>
      <c r="C903" s="46">
        <v>3885497</v>
      </c>
      <c r="D903" s="46">
        <v>1081509</v>
      </c>
      <c r="E903" s="46">
        <v>395980</v>
      </c>
      <c r="F903" s="46">
        <v>28803</v>
      </c>
      <c r="G903" s="46">
        <v>316</v>
      </c>
      <c r="H903" s="46">
        <v>10831</v>
      </c>
      <c r="I903" s="46">
        <v>67285</v>
      </c>
      <c r="J903" s="46">
        <v>41261</v>
      </c>
      <c r="K903" s="46">
        <v>68679</v>
      </c>
      <c r="L903" s="46">
        <v>893</v>
      </c>
      <c r="M903" s="46">
        <v>2189940</v>
      </c>
      <c r="N903" s="46">
        <v>764514</v>
      </c>
      <c r="O903" s="46">
        <v>2954454</v>
      </c>
      <c r="P903" s="45"/>
    </row>
    <row r="904" spans="1:16" ht="14.45" customHeight="1" x14ac:dyDescent="0.25">
      <c r="A904" s="45" t="s">
        <v>90</v>
      </c>
      <c r="B904" s="45" t="s">
        <v>63</v>
      </c>
      <c r="C904" s="46">
        <v>3885497</v>
      </c>
      <c r="D904" s="46">
        <v>1081509</v>
      </c>
      <c r="E904" s="46">
        <v>430084</v>
      </c>
      <c r="F904" s="46">
        <v>28891</v>
      </c>
      <c r="G904" s="46">
        <v>292</v>
      </c>
      <c r="H904" s="46">
        <v>10193</v>
      </c>
      <c r="I904" s="46">
        <v>70092</v>
      </c>
      <c r="J904" s="46">
        <v>40917</v>
      </c>
      <c r="K904" s="46">
        <v>68634</v>
      </c>
      <c r="L904" s="46"/>
      <c r="M904" s="46">
        <v>2154885</v>
      </c>
      <c r="N904" s="46">
        <v>841408</v>
      </c>
      <c r="O904" s="46">
        <v>2996293</v>
      </c>
      <c r="P904" s="45"/>
    </row>
    <row r="905" spans="1:16" ht="14.45" customHeight="1" x14ac:dyDescent="0.25">
      <c r="A905" s="45" t="s">
        <v>90</v>
      </c>
      <c r="B905" s="45" t="s">
        <v>64</v>
      </c>
      <c r="C905" s="46">
        <v>3886287</v>
      </c>
      <c r="D905" s="46">
        <v>1081509</v>
      </c>
      <c r="E905" s="46">
        <v>370322</v>
      </c>
      <c r="F905" s="46">
        <v>26457</v>
      </c>
      <c r="G905" s="46">
        <v>274</v>
      </c>
      <c r="H905" s="46">
        <v>9526</v>
      </c>
      <c r="I905" s="46">
        <v>66133</v>
      </c>
      <c r="J905" s="46">
        <v>45171</v>
      </c>
      <c r="K905" s="46">
        <v>70166</v>
      </c>
      <c r="L905" s="46">
        <v>84246</v>
      </c>
      <c r="M905" s="46">
        <v>2132483</v>
      </c>
      <c r="N905" s="46">
        <v>853244</v>
      </c>
      <c r="O905" s="46">
        <v>2985727</v>
      </c>
      <c r="P905" s="45"/>
    </row>
    <row r="906" spans="1:16" ht="14.45" customHeight="1" x14ac:dyDescent="0.25">
      <c r="A906" s="45" t="s">
        <v>90</v>
      </c>
      <c r="B906" s="45" t="s">
        <v>65</v>
      </c>
      <c r="C906" s="46">
        <v>3886287</v>
      </c>
      <c r="D906" s="46">
        <v>1081509</v>
      </c>
      <c r="E906" s="46">
        <v>358684</v>
      </c>
      <c r="F906" s="46">
        <v>26125</v>
      </c>
      <c r="G906" s="46">
        <v>301</v>
      </c>
      <c r="H906" s="46">
        <v>8959</v>
      </c>
      <c r="I906" s="46">
        <v>90288</v>
      </c>
      <c r="J906" s="46">
        <v>47144</v>
      </c>
      <c r="K906" s="46">
        <v>81651</v>
      </c>
      <c r="L906" s="46">
        <v>90195</v>
      </c>
      <c r="M906" s="46">
        <v>2101431</v>
      </c>
      <c r="N906" s="46">
        <v>816110</v>
      </c>
      <c r="O906" s="46">
        <v>2917541</v>
      </c>
      <c r="P906" s="45"/>
    </row>
    <row r="907" spans="1:16" ht="14.45" customHeight="1" x14ac:dyDescent="0.25">
      <c r="A907" s="45" t="s">
        <v>90</v>
      </c>
      <c r="B907" s="45" t="s">
        <v>66</v>
      </c>
      <c r="C907" s="46">
        <v>3886287</v>
      </c>
      <c r="D907" s="46">
        <v>1081509</v>
      </c>
      <c r="E907" s="46">
        <v>371558</v>
      </c>
      <c r="F907" s="46">
        <v>25527</v>
      </c>
      <c r="G907" s="46">
        <v>216</v>
      </c>
      <c r="H907" s="46">
        <v>6397</v>
      </c>
      <c r="I907" s="46">
        <v>92764</v>
      </c>
      <c r="J907" s="46">
        <v>45214</v>
      </c>
      <c r="K907" s="46">
        <v>82953</v>
      </c>
      <c r="L907" s="46">
        <v>91120</v>
      </c>
      <c r="M907" s="46">
        <v>2089029</v>
      </c>
      <c r="N907" s="46">
        <v>672065</v>
      </c>
      <c r="O907" s="46">
        <v>2761094</v>
      </c>
      <c r="P907" s="45"/>
    </row>
    <row r="908" spans="1:16" ht="14.45" customHeight="1" x14ac:dyDescent="0.25">
      <c r="A908" s="45" t="s">
        <v>90</v>
      </c>
      <c r="B908" s="45" t="s">
        <v>68</v>
      </c>
      <c r="C908" s="45">
        <v>3886287</v>
      </c>
      <c r="D908" s="45">
        <v>1081509</v>
      </c>
      <c r="E908" s="45">
        <v>376155</v>
      </c>
      <c r="F908" s="45">
        <v>24931</v>
      </c>
      <c r="G908" s="45">
        <v>229</v>
      </c>
      <c r="H908" s="45">
        <v>6002</v>
      </c>
      <c r="I908" s="45">
        <v>96193</v>
      </c>
      <c r="J908" s="45">
        <v>45955</v>
      </c>
      <c r="K908" s="45">
        <v>67759</v>
      </c>
      <c r="L908" s="45">
        <v>98599</v>
      </c>
      <c r="M908" s="45">
        <v>2088955</v>
      </c>
      <c r="N908" s="45">
        <v>605988</v>
      </c>
      <c r="O908" s="45">
        <v>2694943</v>
      </c>
      <c r="P908" s="45"/>
    </row>
    <row r="909" spans="1:16" ht="14.45" customHeight="1" x14ac:dyDescent="0.25">
      <c r="A909" s="45" t="s">
        <v>90</v>
      </c>
      <c r="B909" s="45" t="s">
        <v>69</v>
      </c>
      <c r="C909" s="45">
        <v>3886287</v>
      </c>
      <c r="D909" s="45">
        <v>1081509</v>
      </c>
      <c r="E909" s="45">
        <v>371906</v>
      </c>
      <c r="F909" s="45">
        <v>22046</v>
      </c>
      <c r="G909" s="45">
        <v>228</v>
      </c>
      <c r="H909" s="45">
        <v>4423</v>
      </c>
      <c r="I909" s="45">
        <v>98014</v>
      </c>
      <c r="J909" s="45">
        <v>45374</v>
      </c>
      <c r="K909" s="45">
        <v>76945</v>
      </c>
      <c r="L909" s="45">
        <v>107127</v>
      </c>
      <c r="M909" s="45">
        <v>2078715</v>
      </c>
      <c r="N909" s="45">
        <v>589963</v>
      </c>
      <c r="O909" s="45">
        <v>2668678</v>
      </c>
      <c r="P909" s="45"/>
    </row>
    <row r="910" spans="1:16" ht="14.45" customHeight="1" x14ac:dyDescent="0.25">
      <c r="A910" s="45" t="s">
        <v>90</v>
      </c>
      <c r="B910" s="45" t="s">
        <v>70</v>
      </c>
      <c r="C910" s="45">
        <v>3886287</v>
      </c>
      <c r="D910" s="45">
        <v>1081509</v>
      </c>
      <c r="E910" s="45">
        <v>384174</v>
      </c>
      <c r="F910" s="45">
        <v>19573</v>
      </c>
      <c r="G910" s="45">
        <v>153</v>
      </c>
      <c r="H910" s="45">
        <v>3690</v>
      </c>
      <c r="I910" s="45">
        <v>91665</v>
      </c>
      <c r="J910" s="45">
        <v>51943</v>
      </c>
      <c r="K910" s="45">
        <v>76028</v>
      </c>
      <c r="L910" s="45">
        <v>106045</v>
      </c>
      <c r="M910" s="45">
        <v>2071507</v>
      </c>
      <c r="N910" s="45">
        <v>575954</v>
      </c>
      <c r="O910" s="45">
        <v>2647461</v>
      </c>
      <c r="P910" s="45"/>
    </row>
    <row r="911" spans="1:16" ht="14.45" customHeight="1" x14ac:dyDescent="0.25">
      <c r="A911" s="45" t="s">
        <v>90</v>
      </c>
      <c r="B911" s="45" t="s">
        <v>71</v>
      </c>
      <c r="C911" s="45">
        <v>3886287</v>
      </c>
      <c r="D911" s="45">
        <v>1081509</v>
      </c>
      <c r="E911" s="45">
        <v>399924</v>
      </c>
      <c r="F911" s="45">
        <v>17552</v>
      </c>
      <c r="G911" s="45">
        <v>85</v>
      </c>
      <c r="H911" s="45">
        <v>3366</v>
      </c>
      <c r="I911" s="45">
        <v>95437</v>
      </c>
      <c r="J911" s="45">
        <v>57670</v>
      </c>
      <c r="K911" s="45">
        <v>77056</v>
      </c>
      <c r="L911" s="45">
        <v>113556</v>
      </c>
      <c r="M911" s="45">
        <v>2040132</v>
      </c>
      <c r="N911" s="45">
        <v>621625</v>
      </c>
      <c r="O911" s="45">
        <v>2661757</v>
      </c>
      <c r="P911" s="45"/>
    </row>
    <row r="912" spans="1:16" ht="14.45" customHeight="1" x14ac:dyDescent="0.25">
      <c r="A912" s="45" t="s">
        <v>90</v>
      </c>
      <c r="B912" s="45" t="s">
        <v>72</v>
      </c>
      <c r="C912" s="45">
        <v>3886287</v>
      </c>
      <c r="D912" s="45">
        <v>1081509</v>
      </c>
      <c r="E912" s="45">
        <v>402577</v>
      </c>
      <c r="F912" s="45">
        <v>16354</v>
      </c>
      <c r="G912" s="45">
        <v>118</v>
      </c>
      <c r="H912" s="45">
        <v>2799</v>
      </c>
      <c r="I912" s="45">
        <v>96596</v>
      </c>
      <c r="J912" s="45">
        <v>55835</v>
      </c>
      <c r="K912" s="45">
        <v>76744</v>
      </c>
      <c r="L912" s="45">
        <v>105646</v>
      </c>
      <c r="M912" s="45">
        <v>2048109</v>
      </c>
      <c r="N912" s="45">
        <v>543625</v>
      </c>
      <c r="O912" s="45">
        <v>2591734</v>
      </c>
      <c r="P912" s="45"/>
    </row>
    <row r="913" spans="1:16" ht="14.45" customHeight="1" x14ac:dyDescent="0.25">
      <c r="A913" s="45" t="s">
        <v>90</v>
      </c>
      <c r="B913" s="45" t="s">
        <v>73</v>
      </c>
      <c r="C913" s="45">
        <v>3886287</v>
      </c>
      <c r="D913" s="45">
        <v>1081509</v>
      </c>
      <c r="E913" s="45">
        <v>405826</v>
      </c>
      <c r="F913" s="45">
        <v>13655</v>
      </c>
      <c r="G913" s="45">
        <v>8</v>
      </c>
      <c r="H913" s="45">
        <v>2521</v>
      </c>
      <c r="I913" s="45">
        <v>97069</v>
      </c>
      <c r="J913" s="45">
        <v>57346</v>
      </c>
      <c r="K913" s="45">
        <v>70976</v>
      </c>
      <c r="L913" s="45">
        <v>106383</v>
      </c>
      <c r="M913" s="45">
        <v>2050994</v>
      </c>
      <c r="N913" s="45">
        <v>565676</v>
      </c>
      <c r="O913" s="45">
        <v>2616670</v>
      </c>
      <c r="P913" s="45"/>
    </row>
    <row r="914" spans="1:16" ht="14.45" customHeight="1" x14ac:dyDescent="0.25">
      <c r="A914" s="45" t="s">
        <v>90</v>
      </c>
      <c r="B914" s="45" t="s">
        <v>74</v>
      </c>
      <c r="C914" s="45">
        <v>3886287</v>
      </c>
      <c r="D914" s="45">
        <v>1081509</v>
      </c>
      <c r="E914" s="45">
        <v>419128</v>
      </c>
      <c r="F914" s="45">
        <v>12952</v>
      </c>
      <c r="G914" s="45">
        <v>5</v>
      </c>
      <c r="H914" s="45">
        <v>2653</v>
      </c>
      <c r="I914" s="45">
        <v>100676</v>
      </c>
      <c r="J914" s="45">
        <v>54741</v>
      </c>
      <c r="K914" s="45">
        <v>65329</v>
      </c>
      <c r="L914" s="45">
        <v>106413</v>
      </c>
      <c r="M914" s="45">
        <v>2042881</v>
      </c>
      <c r="N914" s="45">
        <v>581743</v>
      </c>
      <c r="O914" s="45">
        <v>2624624</v>
      </c>
      <c r="P914" s="45"/>
    </row>
    <row r="915" spans="1:16" ht="14.45" customHeight="1" x14ac:dyDescent="0.25">
      <c r="A915" s="45" t="s">
        <v>90</v>
      </c>
      <c r="B915" s="45" t="s">
        <v>75</v>
      </c>
      <c r="C915" s="45">
        <v>3886287</v>
      </c>
      <c r="D915" s="45">
        <v>1081509</v>
      </c>
      <c r="E915" s="45">
        <v>434646</v>
      </c>
      <c r="F915" s="45">
        <v>13100</v>
      </c>
      <c r="G915" s="45">
        <v>0</v>
      </c>
      <c r="H915" s="45">
        <v>2663</v>
      </c>
      <c r="I915" s="45">
        <v>99499</v>
      </c>
      <c r="J915" s="45">
        <v>55258</v>
      </c>
      <c r="K915" s="45">
        <v>70003</v>
      </c>
      <c r="L915" s="45">
        <v>106536</v>
      </c>
      <c r="M915" s="45">
        <v>2023073</v>
      </c>
      <c r="N915" s="45">
        <v>604504</v>
      </c>
      <c r="O915" s="45">
        <v>2627577</v>
      </c>
      <c r="P915" s="45"/>
    </row>
    <row r="916" spans="1:16" ht="14.45" customHeight="1" x14ac:dyDescent="0.25">
      <c r="A916" s="45" t="s">
        <v>90</v>
      </c>
      <c r="B916" s="45" t="s">
        <v>190</v>
      </c>
      <c r="C916" s="45">
        <v>3886287</v>
      </c>
      <c r="D916" s="45">
        <v>1081509</v>
      </c>
      <c r="E916" s="45">
        <v>441934</v>
      </c>
      <c r="F916" s="45">
        <v>11780</v>
      </c>
      <c r="G916" s="45">
        <v>0</v>
      </c>
      <c r="H916" s="45">
        <v>2450</v>
      </c>
      <c r="I916" s="45">
        <v>101379</v>
      </c>
      <c r="J916" s="45">
        <v>55530</v>
      </c>
      <c r="K916" s="45">
        <v>72008</v>
      </c>
      <c r="L916" s="45">
        <v>104215</v>
      </c>
      <c r="M916" s="45">
        <v>2015482</v>
      </c>
      <c r="N916" s="47">
        <v>568525.19799999986</v>
      </c>
      <c r="O916" s="47">
        <v>2584007.1979999999</v>
      </c>
      <c r="P916" s="45"/>
    </row>
  </sheetData>
  <pageMargins left="0.53" right="0.44" top="0.33" bottom="0.45" header="0.3" footer="0.3"/>
  <pageSetup orientation="landscape" r:id="rId1"/>
  <headerFooter>
    <oddFoote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1038"/>
  <sheetViews>
    <sheetView workbookViewId="0">
      <pane ySplit="1" topLeftCell="A2" activePane="bottomLeft" state="frozen"/>
      <selection pane="bottomLeft"/>
    </sheetView>
  </sheetViews>
  <sheetFormatPr defaultColWidth="8.7109375" defaultRowHeight="14.45" customHeight="1" x14ac:dyDescent="0.25"/>
  <cols>
    <col min="1" max="1" width="12.140625" style="4" customWidth="1"/>
    <col min="2" max="2" width="9.140625" style="4" customWidth="1"/>
    <col min="3" max="3" width="8.85546875" style="4" customWidth="1"/>
    <col min="4" max="4" width="8.5703125" style="4" customWidth="1"/>
    <col min="5" max="5" width="10.5703125" style="4" customWidth="1"/>
    <col min="6" max="6" width="6.85546875" style="4" customWidth="1"/>
    <col min="7" max="7" width="7.140625" style="4" customWidth="1"/>
    <col min="8" max="8" width="9.5703125" style="4" customWidth="1"/>
    <col min="9" max="9" width="7.140625" style="4" customWidth="1"/>
    <col min="10" max="10" width="8.5703125" style="4" customWidth="1"/>
    <col min="11" max="11" width="7.5703125" style="4" customWidth="1"/>
    <col min="12" max="12" width="10.140625" style="4" customWidth="1"/>
    <col min="13" max="13" width="10.7109375" style="4" customWidth="1"/>
    <col min="14" max="14" width="7.5703125" style="4" customWidth="1"/>
    <col min="15" max="15" width="8.28515625" style="4" customWidth="1"/>
    <col min="16" max="16" width="6.85546875" style="4" bestFit="1" customWidth="1"/>
    <col min="17" max="17" width="9.5703125" style="4" customWidth="1"/>
    <col min="18" max="18" width="9.140625" style="4" customWidth="1"/>
    <col min="19" max="19" width="6.85546875" style="4" customWidth="1"/>
    <col min="20" max="20" width="10.85546875" style="4" bestFit="1" customWidth="1"/>
    <col min="21" max="21" width="12.42578125" style="4" customWidth="1"/>
    <col min="22" max="22" width="12.7109375" style="4" bestFit="1" customWidth="1"/>
    <col min="23" max="23" width="14.5703125" style="4" bestFit="1" customWidth="1"/>
    <col min="24" max="24" width="10.5703125" style="4" bestFit="1" customWidth="1"/>
    <col min="25" max="25" width="12.140625" style="4" bestFit="1" customWidth="1"/>
    <col min="26" max="26" width="14.28515625" style="4" bestFit="1" customWidth="1"/>
    <col min="27" max="27" width="8.85546875" style="4" bestFit="1" customWidth="1"/>
    <col min="28" max="28" width="15.85546875" style="4" bestFit="1" customWidth="1"/>
    <col min="29" max="29" width="15.85546875" style="4" customWidth="1"/>
    <col min="30" max="30" width="6.28515625" style="4" bestFit="1" customWidth="1"/>
    <col min="31" max="31" width="6.42578125" style="4" bestFit="1" customWidth="1"/>
    <col min="32" max="32" width="6.5703125" style="4" bestFit="1" customWidth="1"/>
    <col min="33" max="16384" width="8.7109375" style="4"/>
  </cols>
  <sheetData>
    <row r="1" spans="1:21" s="9" customFormat="1" ht="15" x14ac:dyDescent="0.25">
      <c r="A1" s="55" t="s">
        <v>91</v>
      </c>
      <c r="B1" s="56" t="s">
        <v>32</v>
      </c>
      <c r="C1" s="56" t="s">
        <v>20</v>
      </c>
      <c r="D1" s="56" t="s">
        <v>21</v>
      </c>
      <c r="E1" s="56" t="s">
        <v>22</v>
      </c>
      <c r="F1" s="56" t="s">
        <v>23</v>
      </c>
      <c r="G1" s="56" t="s">
        <v>24</v>
      </c>
      <c r="H1" s="56" t="s">
        <v>25</v>
      </c>
      <c r="I1" s="56" t="s">
        <v>26</v>
      </c>
      <c r="J1" s="56" t="s">
        <v>27</v>
      </c>
      <c r="K1" s="56" t="s">
        <v>28</v>
      </c>
      <c r="L1" s="56" t="s">
        <v>33</v>
      </c>
      <c r="M1" s="56" t="s">
        <v>29</v>
      </c>
      <c r="N1" s="56" t="s">
        <v>30</v>
      </c>
      <c r="O1" s="56" t="s">
        <v>31</v>
      </c>
      <c r="P1" s="55"/>
      <c r="Q1" s="55" t="s">
        <v>233</v>
      </c>
      <c r="R1" s="55" t="s">
        <v>234</v>
      </c>
      <c r="S1" s="55"/>
      <c r="T1" s="57" t="s">
        <v>202</v>
      </c>
      <c r="U1" s="57" t="s">
        <v>203</v>
      </c>
    </row>
    <row r="2" spans="1:21" s="9" customFormat="1" ht="15" x14ac:dyDescent="0.25">
      <c r="A2" s="58" t="s">
        <v>34</v>
      </c>
      <c r="B2" s="56" t="s">
        <v>38</v>
      </c>
      <c r="C2" s="2">
        <v>213314.68301365044</v>
      </c>
      <c r="D2" s="2">
        <v>43646.446714228856</v>
      </c>
      <c r="E2" s="2">
        <v>12712.988922772298</v>
      </c>
      <c r="F2" s="2">
        <v>2298.3207012945691</v>
      </c>
      <c r="G2" s="2">
        <v>1008.0986691648657</v>
      </c>
      <c r="H2" s="2">
        <v>715.31319698412301</v>
      </c>
      <c r="I2" s="2">
        <v>2621.9239386359027</v>
      </c>
      <c r="J2" s="2">
        <v>3065.120473681885</v>
      </c>
      <c r="K2" s="2">
        <v>2824.4881440572599</v>
      </c>
      <c r="L2" s="59"/>
      <c r="M2" s="2">
        <v>144421.9822528307</v>
      </c>
      <c r="N2" s="2">
        <v>48099.217448195617</v>
      </c>
      <c r="O2" s="2">
        <v>192521.19970102631</v>
      </c>
      <c r="P2" s="70"/>
      <c r="Q2" s="70">
        <f>M2+N2</f>
        <v>192521.19970102631</v>
      </c>
      <c r="R2" s="70">
        <f>Q2-O2</f>
        <v>0</v>
      </c>
      <c r="S2" s="70"/>
      <c r="T2" s="43">
        <f t="shared" ref="T2:T65" si="0">SUM(D2:M2)</f>
        <v>213314.68301365047</v>
      </c>
      <c r="U2" s="60">
        <f t="shared" ref="U2:U65" si="1">C2-T2</f>
        <v>0</v>
      </c>
    </row>
    <row r="3" spans="1:21" ht="14.45" customHeight="1" x14ac:dyDescent="0.25">
      <c r="A3" s="58" t="s">
        <v>34</v>
      </c>
      <c r="B3" s="56" t="s">
        <v>35</v>
      </c>
      <c r="C3" s="2">
        <v>216096</v>
      </c>
      <c r="D3" s="2">
        <v>44658</v>
      </c>
      <c r="E3" s="2">
        <v>12558</v>
      </c>
      <c r="F3" s="2">
        <v>2272</v>
      </c>
      <c r="G3" s="2">
        <v>996</v>
      </c>
      <c r="H3" s="2">
        <v>761</v>
      </c>
      <c r="I3" s="2">
        <v>2826</v>
      </c>
      <c r="J3" s="2">
        <v>3045</v>
      </c>
      <c r="K3" s="2">
        <v>2713</v>
      </c>
      <c r="L3" s="59"/>
      <c r="M3" s="2">
        <v>147263</v>
      </c>
      <c r="N3" s="2">
        <v>47780</v>
      </c>
      <c r="O3" s="2">
        <v>195043</v>
      </c>
      <c r="P3" s="65"/>
      <c r="Q3" s="70">
        <f t="shared" ref="Q3:Q66" si="2">M3+N3</f>
        <v>195043</v>
      </c>
      <c r="R3" s="70">
        <f t="shared" ref="R3:R66" si="3">Q3-O3</f>
        <v>0</v>
      </c>
      <c r="S3" s="65"/>
      <c r="T3" s="43">
        <f t="shared" si="0"/>
        <v>217092</v>
      </c>
      <c r="U3" s="60">
        <f t="shared" si="1"/>
        <v>-996</v>
      </c>
    </row>
    <row r="4" spans="1:21" ht="14.45" customHeight="1" x14ac:dyDescent="0.25">
      <c r="A4" s="58" t="s">
        <v>34</v>
      </c>
      <c r="B4" s="56" t="s">
        <v>36</v>
      </c>
      <c r="C4" s="2">
        <v>216096</v>
      </c>
      <c r="D4" s="2">
        <v>46329.515764573203</v>
      </c>
      <c r="E4" s="2">
        <v>12631.769817156553</v>
      </c>
      <c r="F4" s="2">
        <v>2090.7749160584672</v>
      </c>
      <c r="G4" s="2">
        <v>975.43204396971907</v>
      </c>
      <c r="H4" s="2">
        <v>744.06617292073099</v>
      </c>
      <c r="I4" s="2">
        <v>2592.400557947341</v>
      </c>
      <c r="J4" s="2">
        <v>2794.6687600566779</v>
      </c>
      <c r="K4" s="2">
        <v>2817.8718140555638</v>
      </c>
      <c r="L4" s="59"/>
      <c r="M4" s="2">
        <v>145119.50015326176</v>
      </c>
      <c r="N4" s="2">
        <v>52852.3302645855</v>
      </c>
      <c r="O4" s="2">
        <v>197971.83041784726</v>
      </c>
      <c r="P4" s="65"/>
      <c r="Q4" s="70">
        <f t="shared" si="2"/>
        <v>197971.83041784726</v>
      </c>
      <c r="R4" s="70">
        <f t="shared" si="3"/>
        <v>0</v>
      </c>
      <c r="S4" s="65"/>
      <c r="T4" s="43">
        <f t="shared" si="0"/>
        <v>216096</v>
      </c>
      <c r="U4" s="60">
        <f t="shared" si="1"/>
        <v>0</v>
      </c>
    </row>
    <row r="5" spans="1:21" ht="14.45" customHeight="1" x14ac:dyDescent="0.25">
      <c r="A5" s="58" t="s">
        <v>34</v>
      </c>
      <c r="B5" s="56" t="s">
        <v>37</v>
      </c>
      <c r="C5" s="2">
        <v>216096</v>
      </c>
      <c r="D5" s="2">
        <v>46329.515764573203</v>
      </c>
      <c r="E5" s="2">
        <v>12705.539634313107</v>
      </c>
      <c r="F5" s="2">
        <v>1909.549832116935</v>
      </c>
      <c r="G5" s="2">
        <v>954.86408793943804</v>
      </c>
      <c r="H5" s="2">
        <v>727.1323458414621</v>
      </c>
      <c r="I5" s="2">
        <v>2358.801115894682</v>
      </c>
      <c r="J5" s="2">
        <v>2544.3375201133554</v>
      </c>
      <c r="K5" s="2">
        <v>2922.7436281111277</v>
      </c>
      <c r="L5" s="59"/>
      <c r="M5" s="2">
        <v>145643.5160710967</v>
      </c>
      <c r="N5" s="2">
        <v>58095.969961526571</v>
      </c>
      <c r="O5" s="2">
        <v>203739.48603262327</v>
      </c>
      <c r="P5" s="65"/>
      <c r="Q5" s="70">
        <f t="shared" si="2"/>
        <v>203739.48603262327</v>
      </c>
      <c r="R5" s="70">
        <f t="shared" si="3"/>
        <v>0</v>
      </c>
      <c r="S5" s="65"/>
      <c r="T5" s="43">
        <f t="shared" si="0"/>
        <v>216096</v>
      </c>
      <c r="U5" s="60">
        <f t="shared" si="1"/>
        <v>0</v>
      </c>
    </row>
    <row r="6" spans="1:21" ht="14.45" customHeight="1" x14ac:dyDescent="0.25">
      <c r="A6" s="58" t="s">
        <v>34</v>
      </c>
      <c r="B6" s="56" t="s">
        <v>15</v>
      </c>
      <c r="C6" s="2">
        <v>216096</v>
      </c>
      <c r="D6" s="2">
        <v>44513</v>
      </c>
      <c r="E6" s="2">
        <v>11298</v>
      </c>
      <c r="F6" s="2">
        <v>2209</v>
      </c>
      <c r="G6" s="2">
        <v>996</v>
      </c>
      <c r="H6" s="2">
        <v>761</v>
      </c>
      <c r="I6" s="2">
        <v>2653</v>
      </c>
      <c r="J6" s="2">
        <v>3286</v>
      </c>
      <c r="K6" s="2">
        <v>2713</v>
      </c>
      <c r="L6" s="59"/>
      <c r="M6" s="2">
        <v>147667</v>
      </c>
      <c r="N6" s="2">
        <v>49043</v>
      </c>
      <c r="O6" s="2">
        <v>196610</v>
      </c>
      <c r="P6" s="65"/>
      <c r="Q6" s="70">
        <f t="shared" si="2"/>
        <v>196710</v>
      </c>
      <c r="R6" s="70">
        <f t="shared" si="3"/>
        <v>100</v>
      </c>
      <c r="S6" s="65"/>
      <c r="T6" s="43">
        <f t="shared" si="0"/>
        <v>216096</v>
      </c>
      <c r="U6" s="60">
        <f t="shared" si="1"/>
        <v>0</v>
      </c>
    </row>
    <row r="7" spans="1:21" ht="14.45" customHeight="1" x14ac:dyDescent="0.25">
      <c r="A7" s="58" t="s">
        <v>34</v>
      </c>
      <c r="B7" s="56" t="s">
        <v>0</v>
      </c>
      <c r="C7" s="2">
        <v>216096</v>
      </c>
      <c r="D7" s="2">
        <v>44513</v>
      </c>
      <c r="E7" s="2">
        <v>11771</v>
      </c>
      <c r="F7" s="2">
        <v>1021</v>
      </c>
      <c r="G7" s="2">
        <v>996</v>
      </c>
      <c r="H7" s="2">
        <v>722</v>
      </c>
      <c r="I7" s="2">
        <v>2126</v>
      </c>
      <c r="J7" s="2">
        <v>3098</v>
      </c>
      <c r="K7" s="2">
        <v>2239</v>
      </c>
      <c r="L7" s="59"/>
      <c r="M7" s="2">
        <v>149610</v>
      </c>
      <c r="N7" s="2">
        <v>48232</v>
      </c>
      <c r="O7" s="2">
        <v>197842</v>
      </c>
      <c r="P7" s="65"/>
      <c r="Q7" s="70">
        <f t="shared" si="2"/>
        <v>197842</v>
      </c>
      <c r="R7" s="70">
        <f t="shared" si="3"/>
        <v>0</v>
      </c>
      <c r="S7" s="65"/>
      <c r="T7" s="43">
        <f t="shared" si="0"/>
        <v>216096</v>
      </c>
      <c r="U7" s="60">
        <f t="shared" si="1"/>
        <v>0</v>
      </c>
    </row>
    <row r="8" spans="1:21" ht="14.45" customHeight="1" x14ac:dyDescent="0.25">
      <c r="A8" s="58" t="s">
        <v>34</v>
      </c>
      <c r="B8" s="56" t="s">
        <v>1</v>
      </c>
      <c r="C8" s="2">
        <v>216096</v>
      </c>
      <c r="D8" s="2">
        <v>44613</v>
      </c>
      <c r="E8" s="2">
        <v>12424</v>
      </c>
      <c r="F8" s="2">
        <v>1021</v>
      </c>
      <c r="G8" s="2">
        <v>570</v>
      </c>
      <c r="H8" s="2">
        <v>679</v>
      </c>
      <c r="I8" s="2">
        <v>1382</v>
      </c>
      <c r="J8" s="2">
        <v>2912</v>
      </c>
      <c r="K8" s="2">
        <v>2238</v>
      </c>
      <c r="L8" s="59"/>
      <c r="M8" s="2">
        <v>150257</v>
      </c>
      <c r="N8" s="2">
        <v>47849</v>
      </c>
      <c r="O8" s="2">
        <v>198106</v>
      </c>
      <c r="P8" s="65"/>
      <c r="Q8" s="70">
        <f t="shared" si="2"/>
        <v>198106</v>
      </c>
      <c r="R8" s="70">
        <f t="shared" si="3"/>
        <v>0</v>
      </c>
      <c r="S8" s="65"/>
      <c r="T8" s="43">
        <f t="shared" si="0"/>
        <v>216096</v>
      </c>
      <c r="U8" s="60">
        <f t="shared" si="1"/>
        <v>0</v>
      </c>
    </row>
    <row r="9" spans="1:21" ht="14.45" customHeight="1" x14ac:dyDescent="0.25">
      <c r="A9" s="58" t="s">
        <v>34</v>
      </c>
      <c r="B9" s="56" t="s">
        <v>2</v>
      </c>
      <c r="C9" s="2">
        <v>216096</v>
      </c>
      <c r="D9" s="2">
        <v>44613</v>
      </c>
      <c r="E9" s="2">
        <v>13033</v>
      </c>
      <c r="F9" s="2">
        <v>946</v>
      </c>
      <c r="G9" s="2">
        <v>599</v>
      </c>
      <c r="H9" s="2">
        <v>661</v>
      </c>
      <c r="I9" s="2">
        <v>1174</v>
      </c>
      <c r="J9" s="2">
        <v>3109</v>
      </c>
      <c r="K9" s="2">
        <v>1856</v>
      </c>
      <c r="L9" s="59"/>
      <c r="M9" s="2">
        <v>150105</v>
      </c>
      <c r="N9" s="2">
        <v>45981</v>
      </c>
      <c r="O9" s="2">
        <v>196086</v>
      </c>
      <c r="P9" s="65"/>
      <c r="Q9" s="70">
        <f t="shared" si="2"/>
        <v>196086</v>
      </c>
      <c r="R9" s="70">
        <f t="shared" si="3"/>
        <v>0</v>
      </c>
      <c r="S9" s="65"/>
      <c r="T9" s="43">
        <f t="shared" si="0"/>
        <v>216096</v>
      </c>
      <c r="U9" s="60">
        <f t="shared" si="1"/>
        <v>0</v>
      </c>
    </row>
    <row r="10" spans="1:21" ht="14.45" customHeight="1" x14ac:dyDescent="0.25">
      <c r="A10" s="58" t="s">
        <v>34</v>
      </c>
      <c r="B10" s="56" t="s">
        <v>3</v>
      </c>
      <c r="C10" s="2">
        <v>216096</v>
      </c>
      <c r="D10" s="2">
        <v>44613</v>
      </c>
      <c r="E10" s="2">
        <v>13616</v>
      </c>
      <c r="F10" s="2">
        <v>955</v>
      </c>
      <c r="G10" s="2">
        <v>599</v>
      </c>
      <c r="H10" s="2">
        <v>798</v>
      </c>
      <c r="I10" s="2">
        <v>907</v>
      </c>
      <c r="J10" s="2">
        <v>1965</v>
      </c>
      <c r="K10" s="2">
        <v>1169</v>
      </c>
      <c r="L10" s="59"/>
      <c r="M10" s="2">
        <v>151474</v>
      </c>
      <c r="N10" s="2">
        <v>45748</v>
      </c>
      <c r="O10" s="2">
        <v>197222</v>
      </c>
      <c r="P10" s="65"/>
      <c r="Q10" s="70">
        <f t="shared" si="2"/>
        <v>197222</v>
      </c>
      <c r="R10" s="70">
        <f t="shared" si="3"/>
        <v>0</v>
      </c>
      <c r="S10" s="65"/>
      <c r="T10" s="43">
        <f t="shared" si="0"/>
        <v>216096</v>
      </c>
      <c r="U10" s="60">
        <f t="shared" si="1"/>
        <v>0</v>
      </c>
    </row>
    <row r="11" spans="1:21" ht="14.45" customHeight="1" x14ac:dyDescent="0.25">
      <c r="A11" s="58" t="s">
        <v>34</v>
      </c>
      <c r="B11" s="56" t="s">
        <v>4</v>
      </c>
      <c r="C11" s="2">
        <v>216096</v>
      </c>
      <c r="D11" s="2">
        <v>44559</v>
      </c>
      <c r="E11" s="2">
        <v>14290</v>
      </c>
      <c r="F11" s="2">
        <v>545</v>
      </c>
      <c r="G11" s="2">
        <v>550</v>
      </c>
      <c r="H11" s="2">
        <v>800</v>
      </c>
      <c r="I11" s="2">
        <v>790</v>
      </c>
      <c r="J11" s="2">
        <v>1480</v>
      </c>
      <c r="K11" s="2">
        <v>1085</v>
      </c>
      <c r="L11" s="59"/>
      <c r="M11" s="2">
        <v>151997</v>
      </c>
      <c r="N11" s="2">
        <v>54147</v>
      </c>
      <c r="O11" s="2">
        <v>206144</v>
      </c>
      <c r="P11" s="65"/>
      <c r="Q11" s="70">
        <f t="shared" si="2"/>
        <v>206144</v>
      </c>
      <c r="R11" s="70">
        <f t="shared" si="3"/>
        <v>0</v>
      </c>
      <c r="S11" s="65"/>
      <c r="T11" s="43">
        <f t="shared" si="0"/>
        <v>216096</v>
      </c>
      <c r="U11" s="60">
        <f t="shared" si="1"/>
        <v>0</v>
      </c>
    </row>
    <row r="12" spans="1:21" ht="14.45" customHeight="1" x14ac:dyDescent="0.25">
      <c r="A12" s="58" t="s">
        <v>34</v>
      </c>
      <c r="B12" s="56" t="s">
        <v>5</v>
      </c>
      <c r="C12" s="2">
        <v>216096</v>
      </c>
      <c r="D12" s="2">
        <v>44559</v>
      </c>
      <c r="E12" s="2">
        <v>15662</v>
      </c>
      <c r="F12" s="2">
        <v>707</v>
      </c>
      <c r="G12" s="2">
        <v>550</v>
      </c>
      <c r="H12" s="2">
        <v>216</v>
      </c>
      <c r="I12" s="2">
        <v>761</v>
      </c>
      <c r="J12" s="2">
        <v>741</v>
      </c>
      <c r="K12" s="2">
        <v>597</v>
      </c>
      <c r="L12" s="59"/>
      <c r="M12" s="2">
        <v>152303</v>
      </c>
      <c r="N12" s="2">
        <v>63247</v>
      </c>
      <c r="O12" s="2">
        <v>215550</v>
      </c>
      <c r="P12" s="65"/>
      <c r="Q12" s="70">
        <f t="shared" si="2"/>
        <v>215550</v>
      </c>
      <c r="R12" s="70">
        <f t="shared" si="3"/>
        <v>0</v>
      </c>
      <c r="S12" s="65"/>
      <c r="T12" s="43">
        <f t="shared" si="0"/>
        <v>216096</v>
      </c>
      <c r="U12" s="60">
        <f t="shared" si="1"/>
        <v>0</v>
      </c>
    </row>
    <row r="13" spans="1:21" ht="14.45" customHeight="1" x14ac:dyDescent="0.25">
      <c r="A13" s="58" t="s">
        <v>34</v>
      </c>
      <c r="B13" s="56" t="s">
        <v>6</v>
      </c>
      <c r="C13" s="2">
        <v>216096</v>
      </c>
      <c r="D13" s="2">
        <v>44538</v>
      </c>
      <c r="E13" s="2">
        <v>16665</v>
      </c>
      <c r="F13" s="2">
        <v>670</v>
      </c>
      <c r="G13" s="2">
        <v>550</v>
      </c>
      <c r="H13" s="2">
        <v>216</v>
      </c>
      <c r="I13" s="2">
        <v>677</v>
      </c>
      <c r="J13" s="2">
        <v>741</v>
      </c>
      <c r="K13" s="2">
        <v>466</v>
      </c>
      <c r="L13" s="59"/>
      <c r="M13" s="2">
        <v>151573</v>
      </c>
      <c r="N13" s="2">
        <v>88177</v>
      </c>
      <c r="O13" s="62">
        <v>239750</v>
      </c>
      <c r="P13" s="65"/>
      <c r="Q13" s="70">
        <f t="shared" si="2"/>
        <v>239750</v>
      </c>
      <c r="R13" s="70">
        <f t="shared" si="3"/>
        <v>0</v>
      </c>
      <c r="S13" s="65"/>
      <c r="T13" s="43">
        <f t="shared" si="0"/>
        <v>216096</v>
      </c>
      <c r="U13" s="60">
        <f t="shared" si="1"/>
        <v>0</v>
      </c>
    </row>
    <row r="14" spans="1:21" ht="14.45" customHeight="1" x14ac:dyDescent="0.25">
      <c r="A14" s="58" t="s">
        <v>34</v>
      </c>
      <c r="B14" s="63" t="s">
        <v>7</v>
      </c>
      <c r="C14" s="62">
        <v>216096</v>
      </c>
      <c r="D14" s="62">
        <v>44537</v>
      </c>
      <c r="E14" s="62">
        <v>17025</v>
      </c>
      <c r="F14" s="62">
        <v>590</v>
      </c>
      <c r="G14" s="62">
        <v>550</v>
      </c>
      <c r="H14" s="62">
        <v>216</v>
      </c>
      <c r="I14" s="62">
        <v>633</v>
      </c>
      <c r="J14" s="62">
        <v>741</v>
      </c>
      <c r="K14" s="62">
        <v>281</v>
      </c>
      <c r="L14" s="59"/>
      <c r="M14" s="62">
        <v>151523</v>
      </c>
      <c r="N14" s="62">
        <v>83707</v>
      </c>
      <c r="O14" s="62">
        <v>235230</v>
      </c>
      <c r="P14" s="65"/>
      <c r="Q14" s="70">
        <f t="shared" si="2"/>
        <v>235230</v>
      </c>
      <c r="R14" s="70">
        <f t="shared" si="3"/>
        <v>0</v>
      </c>
      <c r="S14" s="65"/>
      <c r="T14" s="43">
        <f t="shared" si="0"/>
        <v>216096</v>
      </c>
      <c r="U14" s="60">
        <f t="shared" si="1"/>
        <v>0</v>
      </c>
    </row>
    <row r="15" spans="1:21" ht="14.45" customHeight="1" x14ac:dyDescent="0.25">
      <c r="A15" s="58" t="s">
        <v>34</v>
      </c>
      <c r="B15" s="63" t="s">
        <v>8</v>
      </c>
      <c r="C15" s="62">
        <v>216096</v>
      </c>
      <c r="D15" s="62">
        <v>44537</v>
      </c>
      <c r="E15" s="62">
        <v>17081</v>
      </c>
      <c r="F15" s="62">
        <v>605</v>
      </c>
      <c r="G15" s="62">
        <v>550</v>
      </c>
      <c r="H15" s="62">
        <v>216</v>
      </c>
      <c r="I15" s="62">
        <v>567</v>
      </c>
      <c r="J15" s="62">
        <v>741</v>
      </c>
      <c r="K15" s="62">
        <v>253</v>
      </c>
      <c r="L15" s="59"/>
      <c r="M15" s="62">
        <v>151546</v>
      </c>
      <c r="N15" s="62">
        <v>84375</v>
      </c>
      <c r="O15" s="62">
        <v>235921</v>
      </c>
      <c r="P15" s="65"/>
      <c r="Q15" s="70">
        <f t="shared" si="2"/>
        <v>235921</v>
      </c>
      <c r="R15" s="70">
        <f t="shared" si="3"/>
        <v>0</v>
      </c>
      <c r="S15" s="65"/>
      <c r="T15" s="43">
        <f t="shared" si="0"/>
        <v>216096</v>
      </c>
      <c r="U15" s="60">
        <f t="shared" si="1"/>
        <v>0</v>
      </c>
    </row>
    <row r="16" spans="1:21" ht="14.45" customHeight="1" x14ac:dyDescent="0.25">
      <c r="A16" s="58" t="s">
        <v>34</v>
      </c>
      <c r="B16" s="63" t="s">
        <v>16</v>
      </c>
      <c r="C16" s="62">
        <v>216096</v>
      </c>
      <c r="D16" s="62">
        <v>44537</v>
      </c>
      <c r="E16" s="62">
        <v>17549</v>
      </c>
      <c r="F16" s="62">
        <v>590</v>
      </c>
      <c r="G16" s="62">
        <v>550</v>
      </c>
      <c r="H16" s="62">
        <v>203</v>
      </c>
      <c r="I16" s="62">
        <v>558</v>
      </c>
      <c r="J16" s="62">
        <v>745</v>
      </c>
      <c r="K16" s="62">
        <v>261</v>
      </c>
      <c r="L16" s="59"/>
      <c r="M16" s="62">
        <v>151102</v>
      </c>
      <c r="N16" s="62">
        <v>86182</v>
      </c>
      <c r="O16" s="62">
        <v>237284</v>
      </c>
      <c r="P16" s="65"/>
      <c r="Q16" s="70">
        <f t="shared" si="2"/>
        <v>237284</v>
      </c>
      <c r="R16" s="70">
        <f t="shared" si="3"/>
        <v>0</v>
      </c>
      <c r="S16" s="65"/>
      <c r="T16" s="43">
        <f t="shared" si="0"/>
        <v>216095</v>
      </c>
      <c r="U16" s="60">
        <f t="shared" si="1"/>
        <v>1</v>
      </c>
    </row>
    <row r="17" spans="1:32" ht="14.45" customHeight="1" x14ac:dyDescent="0.25">
      <c r="A17" s="58" t="s">
        <v>34</v>
      </c>
      <c r="B17" s="63" t="s">
        <v>17</v>
      </c>
      <c r="C17" s="62">
        <v>216096</v>
      </c>
      <c r="D17" s="62">
        <v>44537</v>
      </c>
      <c r="E17" s="62">
        <v>17613</v>
      </c>
      <c r="F17" s="62">
        <v>566</v>
      </c>
      <c r="G17" s="62">
        <v>550</v>
      </c>
      <c r="H17" s="62">
        <v>186</v>
      </c>
      <c r="I17" s="62">
        <v>544</v>
      </c>
      <c r="J17" s="62">
        <v>681</v>
      </c>
      <c r="K17" s="62">
        <v>250</v>
      </c>
      <c r="L17" s="59"/>
      <c r="M17" s="62">
        <v>151169</v>
      </c>
      <c r="N17" s="62">
        <v>88137</v>
      </c>
      <c r="O17" s="62">
        <v>239306</v>
      </c>
      <c r="P17" s="65"/>
      <c r="Q17" s="70">
        <f t="shared" si="2"/>
        <v>239306</v>
      </c>
      <c r="R17" s="70">
        <f t="shared" si="3"/>
        <v>0</v>
      </c>
      <c r="S17" s="65"/>
      <c r="T17" s="43">
        <f t="shared" si="0"/>
        <v>216096</v>
      </c>
      <c r="U17" s="60">
        <f t="shared" si="1"/>
        <v>0</v>
      </c>
    </row>
    <row r="18" spans="1:32" ht="14.45" customHeight="1" x14ac:dyDescent="0.25">
      <c r="A18" s="58" t="s">
        <v>34</v>
      </c>
      <c r="B18" s="63" t="s">
        <v>9</v>
      </c>
      <c r="C18" s="62">
        <v>216096</v>
      </c>
      <c r="D18" s="62">
        <v>44537</v>
      </c>
      <c r="E18" s="62">
        <v>17613</v>
      </c>
      <c r="F18" s="62">
        <v>557</v>
      </c>
      <c r="G18" s="62">
        <v>550</v>
      </c>
      <c r="H18" s="62">
        <v>174</v>
      </c>
      <c r="I18" s="62">
        <v>516</v>
      </c>
      <c r="J18" s="62">
        <v>681</v>
      </c>
      <c r="K18" s="62">
        <v>283</v>
      </c>
      <c r="L18" s="59"/>
      <c r="M18" s="62">
        <v>151185</v>
      </c>
      <c r="N18" s="62">
        <v>90386</v>
      </c>
      <c r="O18" s="62">
        <v>241571</v>
      </c>
      <c r="P18" s="65"/>
      <c r="Q18" s="70">
        <f t="shared" si="2"/>
        <v>241571</v>
      </c>
      <c r="R18" s="70">
        <f t="shared" si="3"/>
        <v>0</v>
      </c>
      <c r="S18" s="65"/>
      <c r="T18" s="43">
        <f t="shared" si="0"/>
        <v>216096</v>
      </c>
      <c r="U18" s="60">
        <f t="shared" si="1"/>
        <v>0</v>
      </c>
    </row>
    <row r="19" spans="1:32" ht="14.45" customHeight="1" x14ac:dyDescent="0.25">
      <c r="A19" s="58" t="s">
        <v>34</v>
      </c>
      <c r="B19" s="63" t="s">
        <v>10</v>
      </c>
      <c r="C19" s="62">
        <v>216096</v>
      </c>
      <c r="D19" s="62">
        <v>43849</v>
      </c>
      <c r="E19" s="62">
        <v>17026</v>
      </c>
      <c r="F19" s="62">
        <v>565</v>
      </c>
      <c r="G19" s="62">
        <v>550</v>
      </c>
      <c r="H19" s="62">
        <v>489</v>
      </c>
      <c r="I19" s="62">
        <v>390</v>
      </c>
      <c r="J19" s="62">
        <v>717</v>
      </c>
      <c r="K19" s="62">
        <v>231</v>
      </c>
      <c r="L19" s="59"/>
      <c r="M19" s="62">
        <v>152279</v>
      </c>
      <c r="N19" s="62">
        <v>92015</v>
      </c>
      <c r="O19" s="62">
        <v>244294</v>
      </c>
      <c r="P19" s="65"/>
      <c r="Q19" s="70">
        <f t="shared" si="2"/>
        <v>244294</v>
      </c>
      <c r="R19" s="70">
        <f t="shared" si="3"/>
        <v>0</v>
      </c>
      <c r="S19" s="65"/>
      <c r="T19" s="43">
        <f t="shared" si="0"/>
        <v>216096</v>
      </c>
      <c r="U19" s="60">
        <f t="shared" si="1"/>
        <v>0</v>
      </c>
    </row>
    <row r="20" spans="1:32" ht="14.45" customHeight="1" x14ac:dyDescent="0.25">
      <c r="A20" s="58" t="s">
        <v>34</v>
      </c>
      <c r="B20" s="63" t="s">
        <v>11</v>
      </c>
      <c r="C20" s="62">
        <v>216096</v>
      </c>
      <c r="D20" s="62">
        <v>43860</v>
      </c>
      <c r="E20" s="62">
        <v>17534</v>
      </c>
      <c r="F20" s="62">
        <v>498</v>
      </c>
      <c r="G20" s="62">
        <v>550</v>
      </c>
      <c r="H20" s="62">
        <v>476</v>
      </c>
      <c r="I20" s="62">
        <v>340</v>
      </c>
      <c r="J20" s="62">
        <v>691</v>
      </c>
      <c r="K20" s="62">
        <v>224</v>
      </c>
      <c r="L20" s="59"/>
      <c r="M20" s="62">
        <v>151923</v>
      </c>
      <c r="N20" s="62">
        <v>94740</v>
      </c>
      <c r="O20" s="62">
        <v>246663</v>
      </c>
      <c r="P20" s="65"/>
      <c r="Q20" s="70">
        <f t="shared" si="2"/>
        <v>246663</v>
      </c>
      <c r="R20" s="70">
        <f t="shared" si="3"/>
        <v>0</v>
      </c>
      <c r="S20" s="65"/>
      <c r="T20" s="43">
        <f t="shared" si="0"/>
        <v>216096</v>
      </c>
      <c r="U20" s="60">
        <f t="shared" si="1"/>
        <v>0</v>
      </c>
    </row>
    <row r="21" spans="1:32" ht="14.45" customHeight="1" x14ac:dyDescent="0.25">
      <c r="A21" s="58" t="s">
        <v>34</v>
      </c>
      <c r="B21" s="63" t="s">
        <v>12</v>
      </c>
      <c r="C21" s="62">
        <v>218600</v>
      </c>
      <c r="D21" s="62">
        <v>49861</v>
      </c>
      <c r="E21" s="62">
        <v>17293</v>
      </c>
      <c r="F21" s="62">
        <v>1509</v>
      </c>
      <c r="G21" s="62">
        <v>86</v>
      </c>
      <c r="H21" s="62">
        <v>578</v>
      </c>
      <c r="I21" s="62">
        <v>1208</v>
      </c>
      <c r="J21" s="62">
        <v>1288</v>
      </c>
      <c r="K21" s="62">
        <v>1304</v>
      </c>
      <c r="L21" s="59"/>
      <c r="M21" s="62">
        <v>145473</v>
      </c>
      <c r="N21" s="62">
        <v>91575</v>
      </c>
      <c r="O21" s="62">
        <v>237048</v>
      </c>
      <c r="P21" s="65"/>
      <c r="Q21" s="70">
        <f t="shared" si="2"/>
        <v>237048</v>
      </c>
      <c r="R21" s="70">
        <f t="shared" si="3"/>
        <v>0</v>
      </c>
      <c r="S21" s="65"/>
      <c r="T21" s="43">
        <f t="shared" si="0"/>
        <v>218600</v>
      </c>
      <c r="U21" s="60">
        <f t="shared" si="1"/>
        <v>0</v>
      </c>
    </row>
    <row r="22" spans="1:32" ht="14.45" customHeight="1" x14ac:dyDescent="0.25">
      <c r="A22" s="58" t="s">
        <v>34</v>
      </c>
      <c r="B22" s="63" t="s">
        <v>13</v>
      </c>
      <c r="C22" s="62">
        <v>218600</v>
      </c>
      <c r="D22" s="62">
        <v>49861</v>
      </c>
      <c r="E22" s="62">
        <v>16999</v>
      </c>
      <c r="F22" s="62">
        <v>1466</v>
      </c>
      <c r="G22" s="62">
        <v>36</v>
      </c>
      <c r="H22" s="62">
        <v>346</v>
      </c>
      <c r="I22" s="62">
        <v>1017</v>
      </c>
      <c r="J22" s="62">
        <v>1670</v>
      </c>
      <c r="K22" s="62">
        <v>1172</v>
      </c>
      <c r="L22" s="59"/>
      <c r="M22" s="62">
        <v>146033</v>
      </c>
      <c r="N22" s="62">
        <v>95637</v>
      </c>
      <c r="O22" s="62">
        <v>241670</v>
      </c>
      <c r="P22" s="65"/>
      <c r="Q22" s="70">
        <f t="shared" si="2"/>
        <v>241670</v>
      </c>
      <c r="R22" s="70">
        <f t="shared" si="3"/>
        <v>0</v>
      </c>
      <c r="S22" s="65"/>
      <c r="T22" s="43">
        <f t="shared" si="0"/>
        <v>218600</v>
      </c>
      <c r="U22" s="60">
        <f t="shared" si="1"/>
        <v>0</v>
      </c>
    </row>
    <row r="23" spans="1:32" ht="14.45" customHeight="1" x14ac:dyDescent="0.25">
      <c r="A23" s="58" t="s">
        <v>34</v>
      </c>
      <c r="B23" s="63" t="s">
        <v>18</v>
      </c>
      <c r="C23" s="62">
        <v>218600</v>
      </c>
      <c r="D23" s="62">
        <v>49861</v>
      </c>
      <c r="E23" s="62">
        <v>16640</v>
      </c>
      <c r="F23" s="62">
        <v>1466</v>
      </c>
      <c r="G23" s="62">
        <v>50</v>
      </c>
      <c r="H23" s="62">
        <v>274</v>
      </c>
      <c r="I23" s="62">
        <v>2331</v>
      </c>
      <c r="J23" s="62">
        <v>1557</v>
      </c>
      <c r="K23" s="62">
        <v>2411</v>
      </c>
      <c r="L23" s="59"/>
      <c r="M23" s="62">
        <v>144010</v>
      </c>
      <c r="N23" s="62">
        <v>82830</v>
      </c>
      <c r="O23" s="62">
        <v>226840</v>
      </c>
      <c r="P23" s="65"/>
      <c r="Q23" s="70">
        <f t="shared" si="2"/>
        <v>226840</v>
      </c>
      <c r="R23" s="70">
        <f t="shared" si="3"/>
        <v>0</v>
      </c>
      <c r="S23" s="65"/>
      <c r="T23" s="43">
        <f t="shared" si="0"/>
        <v>218600</v>
      </c>
      <c r="U23" s="60">
        <f t="shared" si="1"/>
        <v>0</v>
      </c>
    </row>
    <row r="24" spans="1:32" ht="14.45" customHeight="1" x14ac:dyDescent="0.25">
      <c r="A24" s="58" t="s">
        <v>34</v>
      </c>
      <c r="B24" s="64" t="s">
        <v>19</v>
      </c>
      <c r="C24" s="62">
        <v>218600</v>
      </c>
      <c r="D24" s="62">
        <v>49861</v>
      </c>
      <c r="E24" s="62">
        <v>16656</v>
      </c>
      <c r="F24" s="62">
        <v>1720</v>
      </c>
      <c r="G24" s="62">
        <v>45</v>
      </c>
      <c r="H24" s="62">
        <v>241</v>
      </c>
      <c r="I24" s="62">
        <v>2272</v>
      </c>
      <c r="J24" s="62">
        <v>1646</v>
      </c>
      <c r="K24" s="62">
        <v>1261</v>
      </c>
      <c r="L24" s="59"/>
      <c r="M24" s="62">
        <v>144898</v>
      </c>
      <c r="N24" s="62">
        <v>80611</v>
      </c>
      <c r="O24" s="62">
        <v>225509</v>
      </c>
      <c r="P24" s="65"/>
      <c r="Q24" s="70">
        <f t="shared" si="2"/>
        <v>225509</v>
      </c>
      <c r="R24" s="70">
        <f t="shared" si="3"/>
        <v>0</v>
      </c>
      <c r="S24" s="65"/>
      <c r="T24" s="43">
        <f t="shared" si="0"/>
        <v>218600</v>
      </c>
      <c r="U24" s="60">
        <f t="shared" si="1"/>
        <v>0</v>
      </c>
    </row>
    <row r="25" spans="1:32" ht="15" x14ac:dyDescent="0.25">
      <c r="A25" s="58" t="s">
        <v>34</v>
      </c>
      <c r="B25" s="58" t="s">
        <v>40</v>
      </c>
      <c r="C25" s="65">
        <v>218600</v>
      </c>
      <c r="D25" s="65">
        <v>49861</v>
      </c>
      <c r="E25" s="65">
        <v>16986</v>
      </c>
      <c r="F25" s="65">
        <v>1866</v>
      </c>
      <c r="G25" s="65">
        <v>39</v>
      </c>
      <c r="H25" s="65">
        <v>222</v>
      </c>
      <c r="I25" s="65">
        <v>2121</v>
      </c>
      <c r="J25" s="65">
        <v>1795</v>
      </c>
      <c r="K25" s="65">
        <v>1352</v>
      </c>
      <c r="L25" s="59"/>
      <c r="M25" s="65">
        <v>144358</v>
      </c>
      <c r="N25" s="65">
        <v>74429</v>
      </c>
      <c r="O25" s="65">
        <v>218787</v>
      </c>
      <c r="P25" s="71" t="s">
        <v>14</v>
      </c>
      <c r="Q25" s="70">
        <f t="shared" si="2"/>
        <v>218787</v>
      </c>
      <c r="R25" s="70">
        <f t="shared" si="3"/>
        <v>0</v>
      </c>
      <c r="S25" s="71"/>
      <c r="T25" s="43">
        <f t="shared" si="0"/>
        <v>218600</v>
      </c>
      <c r="U25" s="60">
        <f t="shared" si="1"/>
        <v>0</v>
      </c>
      <c r="V25" s="5"/>
      <c r="W25" s="5"/>
      <c r="X25" s="5"/>
      <c r="Y25" s="5"/>
      <c r="Z25" s="5"/>
      <c r="AA25" s="5"/>
      <c r="AB25" s="5"/>
      <c r="AC25" s="5"/>
      <c r="AD25" s="5"/>
      <c r="AE25" s="5"/>
      <c r="AF25" s="5"/>
    </row>
    <row r="26" spans="1:32" ht="15" x14ac:dyDescent="0.25">
      <c r="A26" s="58" t="s">
        <v>34</v>
      </c>
      <c r="B26" s="58" t="s">
        <v>42</v>
      </c>
      <c r="C26" s="65">
        <v>218600</v>
      </c>
      <c r="D26" s="65">
        <v>49861</v>
      </c>
      <c r="E26" s="65">
        <v>17346</v>
      </c>
      <c r="F26" s="65">
        <v>2229</v>
      </c>
      <c r="G26" s="65">
        <v>34</v>
      </c>
      <c r="H26" s="65">
        <v>216</v>
      </c>
      <c r="I26" s="65">
        <v>2154</v>
      </c>
      <c r="J26" s="65">
        <v>1703</v>
      </c>
      <c r="K26" s="65">
        <v>1301</v>
      </c>
      <c r="L26" s="59"/>
      <c r="M26" s="65">
        <v>143756</v>
      </c>
      <c r="N26" s="65">
        <v>84169</v>
      </c>
      <c r="O26" s="65">
        <v>227925</v>
      </c>
      <c r="P26" s="65"/>
      <c r="Q26" s="70">
        <f t="shared" si="2"/>
        <v>227925</v>
      </c>
      <c r="R26" s="70">
        <f t="shared" si="3"/>
        <v>0</v>
      </c>
      <c r="S26" s="65"/>
      <c r="T26" s="43">
        <f t="shared" si="0"/>
        <v>218600</v>
      </c>
      <c r="U26" s="60">
        <f t="shared" si="1"/>
        <v>0</v>
      </c>
    </row>
    <row r="27" spans="1:32" ht="15" x14ac:dyDescent="0.25">
      <c r="A27" s="58" t="s">
        <v>34</v>
      </c>
      <c r="B27" s="58" t="s">
        <v>43</v>
      </c>
      <c r="C27" s="65">
        <v>218600</v>
      </c>
      <c r="D27" s="65">
        <v>49861</v>
      </c>
      <c r="E27" s="65">
        <v>16932</v>
      </c>
      <c r="F27" s="65">
        <v>2280</v>
      </c>
      <c r="G27" s="65">
        <v>34</v>
      </c>
      <c r="H27" s="65">
        <v>276</v>
      </c>
      <c r="I27" s="65">
        <v>2576</v>
      </c>
      <c r="J27" s="65">
        <v>1765</v>
      </c>
      <c r="K27" s="65">
        <v>1472</v>
      </c>
      <c r="L27" s="59"/>
      <c r="M27" s="65">
        <v>143404</v>
      </c>
      <c r="N27" s="65">
        <v>87543</v>
      </c>
      <c r="O27" s="65">
        <v>230947</v>
      </c>
      <c r="P27" s="65"/>
      <c r="Q27" s="70">
        <f t="shared" si="2"/>
        <v>230947</v>
      </c>
      <c r="R27" s="70">
        <f t="shared" si="3"/>
        <v>0</v>
      </c>
      <c r="S27" s="65"/>
      <c r="T27" s="43">
        <f t="shared" si="0"/>
        <v>218600</v>
      </c>
      <c r="U27" s="60">
        <f t="shared" si="1"/>
        <v>0</v>
      </c>
    </row>
    <row r="28" spans="1:32" ht="15" x14ac:dyDescent="0.25">
      <c r="A28" s="58" t="s">
        <v>34</v>
      </c>
      <c r="B28" s="58" t="s">
        <v>44</v>
      </c>
      <c r="C28" s="65">
        <v>218600</v>
      </c>
      <c r="D28" s="65">
        <v>49861</v>
      </c>
      <c r="E28" s="65">
        <v>17555</v>
      </c>
      <c r="F28" s="65">
        <v>2255</v>
      </c>
      <c r="G28" s="65">
        <v>36</v>
      </c>
      <c r="H28" s="65">
        <v>235</v>
      </c>
      <c r="I28" s="65">
        <v>2284</v>
      </c>
      <c r="J28" s="65">
        <v>1742</v>
      </c>
      <c r="K28" s="65">
        <v>1162</v>
      </c>
      <c r="L28" s="59"/>
      <c r="M28" s="65">
        <v>143470</v>
      </c>
      <c r="N28" s="65">
        <v>77813</v>
      </c>
      <c r="O28" s="65">
        <v>221283</v>
      </c>
      <c r="P28" s="65"/>
      <c r="Q28" s="70">
        <f t="shared" si="2"/>
        <v>221283</v>
      </c>
      <c r="R28" s="70">
        <f t="shared" si="3"/>
        <v>0</v>
      </c>
      <c r="S28" s="65"/>
      <c r="T28" s="43">
        <f t="shared" si="0"/>
        <v>218600</v>
      </c>
      <c r="U28" s="60">
        <f t="shared" si="1"/>
        <v>0</v>
      </c>
    </row>
    <row r="29" spans="1:32" ht="15" x14ac:dyDescent="0.25">
      <c r="A29" s="58" t="s">
        <v>34</v>
      </c>
      <c r="B29" s="58" t="s">
        <v>45</v>
      </c>
      <c r="C29" s="65">
        <v>218600</v>
      </c>
      <c r="D29" s="65">
        <v>49861</v>
      </c>
      <c r="E29" s="65">
        <v>17277</v>
      </c>
      <c r="F29" s="65">
        <v>2255</v>
      </c>
      <c r="G29" s="65">
        <v>35</v>
      </c>
      <c r="H29" s="65">
        <v>242</v>
      </c>
      <c r="I29" s="65">
        <v>2154</v>
      </c>
      <c r="J29" s="65">
        <v>1696</v>
      </c>
      <c r="K29" s="65">
        <v>1311</v>
      </c>
      <c r="L29" s="59"/>
      <c r="M29" s="65">
        <v>143769</v>
      </c>
      <c r="N29" s="65">
        <v>79292</v>
      </c>
      <c r="O29" s="65">
        <v>223061</v>
      </c>
      <c r="P29" s="65"/>
      <c r="Q29" s="70">
        <f t="shared" si="2"/>
        <v>223061</v>
      </c>
      <c r="R29" s="70">
        <f t="shared" si="3"/>
        <v>0</v>
      </c>
      <c r="S29" s="65"/>
      <c r="T29" s="43">
        <f t="shared" si="0"/>
        <v>218600</v>
      </c>
      <c r="U29" s="60">
        <f t="shared" si="1"/>
        <v>0</v>
      </c>
    </row>
    <row r="30" spans="1:32" ht="15" x14ac:dyDescent="0.25">
      <c r="A30" s="58" t="s">
        <v>34</v>
      </c>
      <c r="B30" s="58" t="s">
        <v>39</v>
      </c>
      <c r="C30" s="65">
        <v>218600</v>
      </c>
      <c r="D30" s="65">
        <v>49861</v>
      </c>
      <c r="E30" s="65">
        <v>17572</v>
      </c>
      <c r="F30" s="65">
        <v>2286</v>
      </c>
      <c r="G30" s="65">
        <v>34</v>
      </c>
      <c r="H30" s="65">
        <v>221</v>
      </c>
      <c r="I30" s="65">
        <v>2196</v>
      </c>
      <c r="J30" s="65">
        <v>1617</v>
      </c>
      <c r="K30" s="65">
        <v>1269</v>
      </c>
      <c r="L30" s="59"/>
      <c r="M30" s="65">
        <v>143544</v>
      </c>
      <c r="N30" s="65">
        <v>81565</v>
      </c>
      <c r="O30" s="65">
        <v>225109</v>
      </c>
      <c r="P30" s="65"/>
      <c r="Q30" s="70">
        <f t="shared" si="2"/>
        <v>225109</v>
      </c>
      <c r="R30" s="70">
        <f t="shared" si="3"/>
        <v>0</v>
      </c>
      <c r="S30" s="65"/>
      <c r="T30" s="43">
        <f t="shared" si="0"/>
        <v>218600</v>
      </c>
      <c r="U30" s="60">
        <f t="shared" si="1"/>
        <v>0</v>
      </c>
    </row>
    <row r="31" spans="1:32" ht="15" x14ac:dyDescent="0.25">
      <c r="A31" s="58" t="s">
        <v>34</v>
      </c>
      <c r="B31" s="58" t="s">
        <v>84</v>
      </c>
      <c r="C31" s="65">
        <v>218600</v>
      </c>
      <c r="D31" s="65">
        <v>49861</v>
      </c>
      <c r="E31" s="65">
        <v>17815</v>
      </c>
      <c r="F31" s="65">
        <v>2438</v>
      </c>
      <c r="G31" s="65">
        <v>31</v>
      </c>
      <c r="H31" s="65">
        <v>222</v>
      </c>
      <c r="I31" s="65">
        <v>2378</v>
      </c>
      <c r="J31" s="65">
        <v>1474</v>
      </c>
      <c r="K31" s="65">
        <v>1364</v>
      </c>
      <c r="L31" s="59"/>
      <c r="M31" s="65">
        <v>143017</v>
      </c>
      <c r="N31" s="65">
        <v>74994</v>
      </c>
      <c r="O31" s="65">
        <v>218011</v>
      </c>
      <c r="P31" s="65"/>
      <c r="Q31" s="70">
        <f t="shared" si="2"/>
        <v>218011</v>
      </c>
      <c r="R31" s="70">
        <f t="shared" si="3"/>
        <v>0</v>
      </c>
      <c r="S31" s="65"/>
      <c r="T31" s="43">
        <f t="shared" si="0"/>
        <v>218600</v>
      </c>
      <c r="U31" s="60">
        <f t="shared" si="1"/>
        <v>0</v>
      </c>
    </row>
    <row r="32" spans="1:32" ht="15" x14ac:dyDescent="0.25">
      <c r="A32" s="58" t="s">
        <v>34</v>
      </c>
      <c r="B32" s="58" t="s">
        <v>46</v>
      </c>
      <c r="C32" s="65">
        <v>218600</v>
      </c>
      <c r="D32" s="65">
        <v>49861</v>
      </c>
      <c r="E32" s="65">
        <v>16515</v>
      </c>
      <c r="F32" s="65">
        <v>2114</v>
      </c>
      <c r="G32" s="65">
        <v>34</v>
      </c>
      <c r="H32" s="65">
        <v>224</v>
      </c>
      <c r="I32" s="65">
        <v>2158</v>
      </c>
      <c r="J32" s="65">
        <v>1441</v>
      </c>
      <c r="K32" s="65">
        <v>1361</v>
      </c>
      <c r="L32" s="59"/>
      <c r="M32" s="65">
        <v>144892</v>
      </c>
      <c r="N32" s="65">
        <v>72713</v>
      </c>
      <c r="O32" s="65">
        <v>217605</v>
      </c>
      <c r="P32" s="65"/>
      <c r="Q32" s="70">
        <f t="shared" si="2"/>
        <v>217605</v>
      </c>
      <c r="R32" s="70">
        <f t="shared" si="3"/>
        <v>0</v>
      </c>
      <c r="S32" s="65"/>
      <c r="T32" s="43">
        <f t="shared" si="0"/>
        <v>218600</v>
      </c>
      <c r="U32" s="60">
        <f t="shared" si="1"/>
        <v>0</v>
      </c>
    </row>
    <row r="33" spans="1:21" ht="15" x14ac:dyDescent="0.25">
      <c r="A33" s="58" t="s">
        <v>34</v>
      </c>
      <c r="B33" s="58" t="s">
        <v>47</v>
      </c>
      <c r="C33" s="65">
        <v>218600</v>
      </c>
      <c r="D33" s="65">
        <v>49861</v>
      </c>
      <c r="E33" s="65">
        <v>18860</v>
      </c>
      <c r="F33" s="65">
        <v>1721</v>
      </c>
      <c r="G33" s="65">
        <v>27</v>
      </c>
      <c r="H33" s="65">
        <v>238</v>
      </c>
      <c r="I33" s="65">
        <v>1704</v>
      </c>
      <c r="J33" s="65">
        <v>1296</v>
      </c>
      <c r="K33" s="65">
        <v>1336</v>
      </c>
      <c r="L33" s="59"/>
      <c r="M33" s="65">
        <v>143557</v>
      </c>
      <c r="N33" s="65">
        <v>65499</v>
      </c>
      <c r="O33" s="65">
        <v>209056</v>
      </c>
      <c r="P33" s="65"/>
      <c r="Q33" s="70">
        <f t="shared" si="2"/>
        <v>209056</v>
      </c>
      <c r="R33" s="70">
        <f t="shared" si="3"/>
        <v>0</v>
      </c>
      <c r="S33" s="65"/>
      <c r="T33" s="43">
        <f t="shared" si="0"/>
        <v>218600</v>
      </c>
      <c r="U33" s="60">
        <f t="shared" si="1"/>
        <v>0</v>
      </c>
    </row>
    <row r="34" spans="1:21" ht="15" x14ac:dyDescent="0.25">
      <c r="A34" s="58" t="s">
        <v>34</v>
      </c>
      <c r="B34" s="58" t="s">
        <v>48</v>
      </c>
      <c r="C34" s="65">
        <v>218600</v>
      </c>
      <c r="D34" s="65">
        <v>49861</v>
      </c>
      <c r="E34" s="65">
        <v>19324</v>
      </c>
      <c r="F34" s="65">
        <v>1738</v>
      </c>
      <c r="G34" s="65">
        <v>34</v>
      </c>
      <c r="H34" s="65">
        <v>216</v>
      </c>
      <c r="I34" s="65">
        <v>1704</v>
      </c>
      <c r="J34" s="65">
        <v>1250</v>
      </c>
      <c r="K34" s="65">
        <v>1303</v>
      </c>
      <c r="L34" s="59"/>
      <c r="M34" s="65">
        <v>143170</v>
      </c>
      <c r="N34" s="65">
        <v>68989</v>
      </c>
      <c r="O34" s="65">
        <v>212159</v>
      </c>
      <c r="P34" s="65"/>
      <c r="Q34" s="70">
        <f t="shared" si="2"/>
        <v>212159</v>
      </c>
      <c r="R34" s="70">
        <f t="shared" si="3"/>
        <v>0</v>
      </c>
      <c r="S34" s="65"/>
      <c r="T34" s="43">
        <f t="shared" si="0"/>
        <v>218600</v>
      </c>
      <c r="U34" s="60">
        <f t="shared" si="1"/>
        <v>0</v>
      </c>
    </row>
    <row r="35" spans="1:21" ht="15" x14ac:dyDescent="0.25">
      <c r="A35" s="58" t="s">
        <v>34</v>
      </c>
      <c r="B35" s="58" t="s">
        <v>49</v>
      </c>
      <c r="C35" s="65">
        <v>218600</v>
      </c>
      <c r="D35" s="65">
        <v>49861</v>
      </c>
      <c r="E35" s="65">
        <v>19303</v>
      </c>
      <c r="F35" s="65">
        <v>1304</v>
      </c>
      <c r="G35" s="65">
        <v>26</v>
      </c>
      <c r="H35" s="65">
        <v>162</v>
      </c>
      <c r="I35" s="65">
        <v>695</v>
      </c>
      <c r="J35" s="65">
        <v>555</v>
      </c>
      <c r="K35" s="65">
        <v>884</v>
      </c>
      <c r="L35" s="59"/>
      <c r="M35" s="65">
        <v>145810</v>
      </c>
      <c r="N35" s="65">
        <v>64639</v>
      </c>
      <c r="O35" s="65">
        <v>210449</v>
      </c>
      <c r="P35" s="65"/>
      <c r="Q35" s="70">
        <f t="shared" si="2"/>
        <v>210449</v>
      </c>
      <c r="R35" s="70">
        <f t="shared" si="3"/>
        <v>0</v>
      </c>
      <c r="S35" s="65"/>
      <c r="T35" s="43">
        <f t="shared" si="0"/>
        <v>218600</v>
      </c>
      <c r="U35" s="60">
        <f t="shared" si="1"/>
        <v>0</v>
      </c>
    </row>
    <row r="36" spans="1:21" ht="15" x14ac:dyDescent="0.25">
      <c r="A36" s="58" t="s">
        <v>34</v>
      </c>
      <c r="B36" s="58" t="s">
        <v>67</v>
      </c>
      <c r="C36" s="65">
        <v>218600</v>
      </c>
      <c r="D36" s="65">
        <v>49861</v>
      </c>
      <c r="E36" s="65">
        <v>20785</v>
      </c>
      <c r="F36" s="65">
        <v>1262</v>
      </c>
      <c r="G36" s="65">
        <v>2</v>
      </c>
      <c r="H36" s="65">
        <v>150</v>
      </c>
      <c r="I36" s="65">
        <v>686</v>
      </c>
      <c r="J36" s="65">
        <v>560</v>
      </c>
      <c r="K36" s="65">
        <v>813</v>
      </c>
      <c r="L36" s="59"/>
      <c r="M36" s="65">
        <v>144481</v>
      </c>
      <c r="N36" s="65">
        <v>62574</v>
      </c>
      <c r="O36" s="65">
        <v>207055</v>
      </c>
      <c r="P36" s="65"/>
      <c r="Q36" s="70">
        <f t="shared" si="2"/>
        <v>207055</v>
      </c>
      <c r="R36" s="70">
        <f t="shared" si="3"/>
        <v>0</v>
      </c>
      <c r="S36" s="65"/>
      <c r="T36" s="43">
        <f t="shared" si="0"/>
        <v>218600</v>
      </c>
      <c r="U36" s="60">
        <f t="shared" si="1"/>
        <v>0</v>
      </c>
    </row>
    <row r="37" spans="1:21" ht="15" x14ac:dyDescent="0.25">
      <c r="A37" s="58" t="s">
        <v>34</v>
      </c>
      <c r="B37" s="58" t="s">
        <v>50</v>
      </c>
      <c r="C37" s="65">
        <v>218600</v>
      </c>
      <c r="D37" s="65">
        <v>49861</v>
      </c>
      <c r="E37" s="65">
        <v>20764</v>
      </c>
      <c r="F37" s="65">
        <v>1089</v>
      </c>
      <c r="G37" s="65">
        <v>33</v>
      </c>
      <c r="H37" s="65">
        <v>102</v>
      </c>
      <c r="I37" s="65">
        <v>644</v>
      </c>
      <c r="J37" s="65">
        <v>578</v>
      </c>
      <c r="K37" s="65">
        <v>768</v>
      </c>
      <c r="L37" s="59"/>
      <c r="M37" s="65">
        <v>144761</v>
      </c>
      <c r="N37" s="65">
        <v>57494</v>
      </c>
      <c r="O37" s="65">
        <v>202255</v>
      </c>
      <c r="P37" s="65"/>
      <c r="Q37" s="70">
        <f t="shared" si="2"/>
        <v>202255</v>
      </c>
      <c r="R37" s="70">
        <f t="shared" si="3"/>
        <v>0</v>
      </c>
      <c r="S37" s="65"/>
      <c r="T37" s="43">
        <f t="shared" si="0"/>
        <v>218600</v>
      </c>
      <c r="U37" s="60">
        <f t="shared" si="1"/>
        <v>0</v>
      </c>
    </row>
    <row r="38" spans="1:21" ht="15" x14ac:dyDescent="0.25">
      <c r="A38" s="58" t="s">
        <v>34</v>
      </c>
      <c r="B38" s="58" t="s">
        <v>51</v>
      </c>
      <c r="C38" s="65">
        <v>218600</v>
      </c>
      <c r="D38" s="65">
        <v>49861</v>
      </c>
      <c r="E38" s="65">
        <v>20952</v>
      </c>
      <c r="F38" s="65">
        <v>986</v>
      </c>
      <c r="G38" s="65">
        <v>29</v>
      </c>
      <c r="H38" s="65">
        <v>126</v>
      </c>
      <c r="I38" s="65">
        <v>665</v>
      </c>
      <c r="J38" s="65">
        <v>569</v>
      </c>
      <c r="K38" s="65">
        <v>791</v>
      </c>
      <c r="L38" s="59"/>
      <c r="M38" s="65">
        <v>144621</v>
      </c>
      <c r="N38" s="65">
        <v>60801</v>
      </c>
      <c r="O38" s="65">
        <v>205422</v>
      </c>
      <c r="P38" s="65"/>
      <c r="Q38" s="70">
        <f t="shared" si="2"/>
        <v>205422</v>
      </c>
      <c r="R38" s="70">
        <f t="shared" si="3"/>
        <v>0</v>
      </c>
      <c r="S38" s="65"/>
      <c r="T38" s="43">
        <f t="shared" si="0"/>
        <v>218600</v>
      </c>
      <c r="U38" s="60">
        <f t="shared" si="1"/>
        <v>0</v>
      </c>
    </row>
    <row r="39" spans="1:21" ht="15" x14ac:dyDescent="0.25">
      <c r="A39" s="58" t="s">
        <v>34</v>
      </c>
      <c r="B39" s="58" t="s">
        <v>52</v>
      </c>
      <c r="C39" s="65">
        <v>218600</v>
      </c>
      <c r="D39" s="65">
        <v>49861</v>
      </c>
      <c r="E39" s="65">
        <v>21142</v>
      </c>
      <c r="F39" s="65">
        <v>892</v>
      </c>
      <c r="G39" s="65">
        <v>29</v>
      </c>
      <c r="H39" s="65">
        <v>126</v>
      </c>
      <c r="I39" s="65">
        <v>665</v>
      </c>
      <c r="J39" s="65">
        <v>539</v>
      </c>
      <c r="K39" s="65">
        <v>564</v>
      </c>
      <c r="L39" s="59"/>
      <c r="M39" s="65">
        <v>144782</v>
      </c>
      <c r="N39" s="65">
        <v>57601</v>
      </c>
      <c r="O39" s="65">
        <v>202383</v>
      </c>
      <c r="P39" s="65"/>
      <c r="Q39" s="70">
        <f t="shared" si="2"/>
        <v>202383</v>
      </c>
      <c r="R39" s="70">
        <f t="shared" si="3"/>
        <v>0</v>
      </c>
      <c r="S39" s="65"/>
      <c r="T39" s="43">
        <f t="shared" si="0"/>
        <v>218600</v>
      </c>
      <c r="U39" s="60">
        <f t="shared" si="1"/>
        <v>0</v>
      </c>
    </row>
    <row r="40" spans="1:21" ht="15" x14ac:dyDescent="0.25">
      <c r="A40" s="58" t="s">
        <v>34</v>
      </c>
      <c r="B40" s="58" t="s">
        <v>53</v>
      </c>
      <c r="C40" s="65">
        <v>218600</v>
      </c>
      <c r="D40" s="65">
        <v>49861</v>
      </c>
      <c r="E40" s="65">
        <v>21718</v>
      </c>
      <c r="F40" s="65">
        <v>780</v>
      </c>
      <c r="G40" s="65">
        <v>25</v>
      </c>
      <c r="H40" s="65">
        <v>116</v>
      </c>
      <c r="I40" s="65">
        <v>724</v>
      </c>
      <c r="J40" s="65">
        <v>507</v>
      </c>
      <c r="K40" s="65">
        <v>752</v>
      </c>
      <c r="L40" s="59"/>
      <c r="M40" s="65">
        <v>144117</v>
      </c>
      <c r="N40" s="65">
        <v>53785</v>
      </c>
      <c r="O40" s="65">
        <v>197902</v>
      </c>
      <c r="P40" s="65"/>
      <c r="Q40" s="70">
        <f t="shared" si="2"/>
        <v>197902</v>
      </c>
      <c r="R40" s="70">
        <f t="shared" si="3"/>
        <v>0</v>
      </c>
      <c r="S40" s="65"/>
      <c r="T40" s="43">
        <f t="shared" si="0"/>
        <v>218600</v>
      </c>
      <c r="U40" s="60">
        <f t="shared" si="1"/>
        <v>0</v>
      </c>
    </row>
    <row r="41" spans="1:21" ht="15" x14ac:dyDescent="0.25">
      <c r="A41" s="58" t="s">
        <v>34</v>
      </c>
      <c r="B41" s="58" t="s">
        <v>54</v>
      </c>
      <c r="C41" s="65">
        <v>218600</v>
      </c>
      <c r="D41" s="65">
        <v>49861</v>
      </c>
      <c r="E41" s="65">
        <v>20851</v>
      </c>
      <c r="F41" s="65">
        <v>679</v>
      </c>
      <c r="G41" s="65">
        <v>18</v>
      </c>
      <c r="H41" s="65">
        <v>96</v>
      </c>
      <c r="I41" s="65">
        <v>584</v>
      </c>
      <c r="J41" s="65">
        <v>463</v>
      </c>
      <c r="K41" s="65">
        <v>647</v>
      </c>
      <c r="L41" s="59"/>
      <c r="M41" s="65">
        <v>145401</v>
      </c>
      <c r="N41" s="65">
        <v>58558</v>
      </c>
      <c r="O41" s="65">
        <v>203959</v>
      </c>
      <c r="P41" s="65"/>
      <c r="Q41" s="70">
        <f t="shared" si="2"/>
        <v>203959</v>
      </c>
      <c r="R41" s="70">
        <f t="shared" si="3"/>
        <v>0</v>
      </c>
      <c r="S41" s="65"/>
      <c r="T41" s="43">
        <f t="shared" si="0"/>
        <v>218600</v>
      </c>
      <c r="U41" s="60">
        <f t="shared" si="1"/>
        <v>0</v>
      </c>
    </row>
    <row r="42" spans="1:21" ht="15" x14ac:dyDescent="0.25">
      <c r="A42" s="58" t="s">
        <v>34</v>
      </c>
      <c r="B42" s="58" t="s">
        <v>55</v>
      </c>
      <c r="C42" s="65">
        <v>218600</v>
      </c>
      <c r="D42" s="65">
        <v>49861</v>
      </c>
      <c r="E42" s="65">
        <v>19716</v>
      </c>
      <c r="F42" s="65">
        <v>618</v>
      </c>
      <c r="G42" s="65">
        <v>19</v>
      </c>
      <c r="H42" s="65">
        <v>90</v>
      </c>
      <c r="I42" s="65">
        <v>409</v>
      </c>
      <c r="J42" s="65">
        <v>426</v>
      </c>
      <c r="K42" s="65">
        <v>828</v>
      </c>
      <c r="L42" s="59"/>
      <c r="M42" s="65">
        <v>146633</v>
      </c>
      <c r="N42" s="65">
        <v>49196</v>
      </c>
      <c r="O42" s="65">
        <v>195829</v>
      </c>
      <c r="P42" s="65"/>
      <c r="Q42" s="70">
        <f t="shared" si="2"/>
        <v>195829</v>
      </c>
      <c r="R42" s="70">
        <f t="shared" si="3"/>
        <v>0</v>
      </c>
      <c r="S42" s="65"/>
      <c r="T42" s="43">
        <f t="shared" si="0"/>
        <v>218600</v>
      </c>
      <c r="U42" s="60">
        <f t="shared" si="1"/>
        <v>0</v>
      </c>
    </row>
    <row r="43" spans="1:21" ht="15" x14ac:dyDescent="0.25">
      <c r="A43" s="58" t="s">
        <v>34</v>
      </c>
      <c r="B43" s="58" t="s">
        <v>56</v>
      </c>
      <c r="C43" s="65">
        <v>218600</v>
      </c>
      <c r="D43" s="65">
        <v>49861</v>
      </c>
      <c r="E43" s="65">
        <v>20002</v>
      </c>
      <c r="F43" s="65">
        <v>631</v>
      </c>
      <c r="G43" s="65">
        <v>16</v>
      </c>
      <c r="H43" s="65">
        <v>100</v>
      </c>
      <c r="I43" s="65">
        <v>428</v>
      </c>
      <c r="J43" s="65">
        <v>356</v>
      </c>
      <c r="K43" s="65">
        <v>734</v>
      </c>
      <c r="L43" s="59"/>
      <c r="M43" s="65">
        <v>146472</v>
      </c>
      <c r="N43" s="65">
        <v>42235</v>
      </c>
      <c r="O43" s="65">
        <v>188707</v>
      </c>
      <c r="P43" s="65"/>
      <c r="Q43" s="70">
        <f t="shared" si="2"/>
        <v>188707</v>
      </c>
      <c r="R43" s="70">
        <f t="shared" si="3"/>
        <v>0</v>
      </c>
      <c r="S43" s="65"/>
      <c r="T43" s="43">
        <f t="shared" si="0"/>
        <v>218600</v>
      </c>
      <c r="U43" s="60">
        <f t="shared" si="1"/>
        <v>0</v>
      </c>
    </row>
    <row r="44" spans="1:21" ht="15" x14ac:dyDescent="0.25">
      <c r="A44" s="58" t="s">
        <v>34</v>
      </c>
      <c r="B44" s="58" t="s">
        <v>57</v>
      </c>
      <c r="C44" s="65">
        <v>218600</v>
      </c>
      <c r="D44" s="65">
        <v>49861</v>
      </c>
      <c r="E44" s="65">
        <v>20492</v>
      </c>
      <c r="F44" s="65">
        <v>433</v>
      </c>
      <c r="G44" s="65">
        <v>8</v>
      </c>
      <c r="H44" s="65">
        <v>60</v>
      </c>
      <c r="I44" s="65">
        <v>326</v>
      </c>
      <c r="J44" s="65">
        <v>472</v>
      </c>
      <c r="K44" s="65">
        <v>741</v>
      </c>
      <c r="L44" s="59"/>
      <c r="M44" s="65">
        <v>146207</v>
      </c>
      <c r="N44" s="65">
        <v>50931</v>
      </c>
      <c r="O44" s="65">
        <v>197138</v>
      </c>
      <c r="P44" s="65"/>
      <c r="Q44" s="70">
        <f t="shared" si="2"/>
        <v>197138</v>
      </c>
      <c r="R44" s="70">
        <f t="shared" si="3"/>
        <v>0</v>
      </c>
      <c r="S44" s="65"/>
      <c r="T44" s="43">
        <f t="shared" si="0"/>
        <v>218600</v>
      </c>
      <c r="U44" s="60">
        <f t="shared" si="1"/>
        <v>0</v>
      </c>
    </row>
    <row r="45" spans="1:21" ht="15" x14ac:dyDescent="0.25">
      <c r="A45" s="58" t="s">
        <v>34</v>
      </c>
      <c r="B45" s="58" t="s">
        <v>58</v>
      </c>
      <c r="C45" s="65">
        <v>218600</v>
      </c>
      <c r="D45" s="65">
        <v>49861</v>
      </c>
      <c r="E45" s="65">
        <v>22564</v>
      </c>
      <c r="F45" s="65">
        <v>502</v>
      </c>
      <c r="G45" s="65">
        <v>8</v>
      </c>
      <c r="H45" s="65">
        <v>69</v>
      </c>
      <c r="I45" s="65">
        <v>448</v>
      </c>
      <c r="J45" s="65">
        <v>432</v>
      </c>
      <c r="K45" s="65">
        <v>930</v>
      </c>
      <c r="L45" s="59"/>
      <c r="M45" s="65">
        <v>143786</v>
      </c>
      <c r="N45" s="65">
        <v>53705</v>
      </c>
      <c r="O45" s="65">
        <v>197491</v>
      </c>
      <c r="P45" s="65"/>
      <c r="Q45" s="70">
        <f t="shared" si="2"/>
        <v>197491</v>
      </c>
      <c r="R45" s="70">
        <f t="shared" si="3"/>
        <v>0</v>
      </c>
      <c r="S45" s="65"/>
      <c r="T45" s="43">
        <f t="shared" si="0"/>
        <v>218600</v>
      </c>
      <c r="U45" s="60">
        <f t="shared" si="1"/>
        <v>0</v>
      </c>
    </row>
    <row r="46" spans="1:21" ht="15" x14ac:dyDescent="0.25">
      <c r="A46" s="58" t="s">
        <v>34</v>
      </c>
      <c r="B46" s="58" t="s">
        <v>59</v>
      </c>
      <c r="C46" s="65">
        <v>218600</v>
      </c>
      <c r="D46" s="65">
        <v>49861</v>
      </c>
      <c r="E46" s="65">
        <v>22877</v>
      </c>
      <c r="F46" s="65">
        <v>495</v>
      </c>
      <c r="G46" s="65">
        <v>8</v>
      </c>
      <c r="H46" s="65">
        <v>97</v>
      </c>
      <c r="I46" s="65">
        <v>395</v>
      </c>
      <c r="J46" s="65">
        <v>430</v>
      </c>
      <c r="K46" s="65">
        <v>1298</v>
      </c>
      <c r="L46" s="59"/>
      <c r="M46" s="65">
        <v>143139</v>
      </c>
      <c r="N46" s="65">
        <v>51640</v>
      </c>
      <c r="O46" s="65">
        <v>194779</v>
      </c>
      <c r="P46" s="65"/>
      <c r="Q46" s="70">
        <f t="shared" si="2"/>
        <v>194779</v>
      </c>
      <c r="R46" s="70">
        <f t="shared" si="3"/>
        <v>0</v>
      </c>
      <c r="S46" s="65"/>
      <c r="T46" s="43">
        <f t="shared" si="0"/>
        <v>218600</v>
      </c>
      <c r="U46" s="60">
        <f t="shared" si="1"/>
        <v>0</v>
      </c>
    </row>
    <row r="47" spans="1:21" ht="15" x14ac:dyDescent="0.25">
      <c r="A47" s="58" t="s">
        <v>34</v>
      </c>
      <c r="B47" s="58" t="s">
        <v>60</v>
      </c>
      <c r="C47" s="65">
        <v>218600</v>
      </c>
      <c r="D47" s="65">
        <v>49861</v>
      </c>
      <c r="E47" s="65">
        <v>23470</v>
      </c>
      <c r="F47" s="65">
        <v>486</v>
      </c>
      <c r="G47" s="65">
        <v>7</v>
      </c>
      <c r="H47" s="65">
        <v>85</v>
      </c>
      <c r="I47" s="65">
        <v>395</v>
      </c>
      <c r="J47" s="65">
        <v>390</v>
      </c>
      <c r="K47" s="65">
        <v>1098</v>
      </c>
      <c r="L47" s="59"/>
      <c r="M47" s="65">
        <v>142808</v>
      </c>
      <c r="N47" s="65">
        <v>50870</v>
      </c>
      <c r="O47" s="65">
        <v>193678</v>
      </c>
      <c r="P47" s="65"/>
      <c r="Q47" s="70">
        <f t="shared" si="2"/>
        <v>193678</v>
      </c>
      <c r="R47" s="70">
        <f t="shared" si="3"/>
        <v>0</v>
      </c>
      <c r="S47" s="65"/>
      <c r="T47" s="43">
        <f t="shared" si="0"/>
        <v>218600</v>
      </c>
      <c r="U47" s="60">
        <f t="shared" si="1"/>
        <v>0</v>
      </c>
    </row>
    <row r="48" spans="1:21" ht="15" x14ac:dyDescent="0.25">
      <c r="A48" s="58" t="s">
        <v>34</v>
      </c>
      <c r="B48" s="58" t="s">
        <v>61</v>
      </c>
      <c r="C48" s="65">
        <v>218600</v>
      </c>
      <c r="D48" s="65">
        <v>49861</v>
      </c>
      <c r="E48" s="65">
        <v>23542</v>
      </c>
      <c r="F48" s="65">
        <v>484</v>
      </c>
      <c r="G48" s="65">
        <v>9</v>
      </c>
      <c r="H48" s="65">
        <v>104</v>
      </c>
      <c r="I48" s="65">
        <v>323</v>
      </c>
      <c r="J48" s="65">
        <v>446</v>
      </c>
      <c r="K48" s="65">
        <v>1290</v>
      </c>
      <c r="L48" s="59"/>
      <c r="M48" s="65">
        <v>142541</v>
      </c>
      <c r="N48" s="65">
        <v>47181</v>
      </c>
      <c r="O48" s="65">
        <v>189722</v>
      </c>
      <c r="P48" s="65"/>
      <c r="Q48" s="70">
        <f t="shared" si="2"/>
        <v>189722</v>
      </c>
      <c r="R48" s="70">
        <f t="shared" si="3"/>
        <v>0</v>
      </c>
      <c r="S48" s="65"/>
      <c r="T48" s="43">
        <f t="shared" si="0"/>
        <v>218600</v>
      </c>
      <c r="U48" s="60">
        <f t="shared" si="1"/>
        <v>0</v>
      </c>
    </row>
    <row r="49" spans="1:21" ht="15" x14ac:dyDescent="0.25">
      <c r="A49" s="58" t="s">
        <v>34</v>
      </c>
      <c r="B49" s="58" t="s">
        <v>62</v>
      </c>
      <c r="C49" s="65">
        <v>218600</v>
      </c>
      <c r="D49" s="65">
        <v>49861</v>
      </c>
      <c r="E49" s="65">
        <v>23736</v>
      </c>
      <c r="F49" s="65">
        <v>430</v>
      </c>
      <c r="G49" s="65">
        <v>15</v>
      </c>
      <c r="H49" s="65">
        <v>51</v>
      </c>
      <c r="I49" s="65">
        <v>418</v>
      </c>
      <c r="J49" s="65">
        <v>427</v>
      </c>
      <c r="K49" s="65">
        <v>1621</v>
      </c>
      <c r="L49" s="59">
        <v>13</v>
      </c>
      <c r="M49" s="65">
        <v>142028</v>
      </c>
      <c r="N49" s="65">
        <v>41163</v>
      </c>
      <c r="O49" s="65">
        <v>183191</v>
      </c>
      <c r="P49" s="65"/>
      <c r="Q49" s="70">
        <f t="shared" si="2"/>
        <v>183191</v>
      </c>
      <c r="R49" s="70">
        <f t="shared" si="3"/>
        <v>0</v>
      </c>
      <c r="S49" s="65"/>
      <c r="T49" s="43">
        <f t="shared" si="0"/>
        <v>218600</v>
      </c>
      <c r="U49" s="60">
        <f t="shared" si="1"/>
        <v>0</v>
      </c>
    </row>
    <row r="50" spans="1:21" ht="15" x14ac:dyDescent="0.25">
      <c r="A50" s="58" t="s">
        <v>34</v>
      </c>
      <c r="B50" s="58" t="s">
        <v>63</v>
      </c>
      <c r="C50" s="65">
        <v>218600</v>
      </c>
      <c r="D50" s="65">
        <v>49861</v>
      </c>
      <c r="E50" s="65">
        <v>27525</v>
      </c>
      <c r="F50" s="65">
        <v>390</v>
      </c>
      <c r="G50" s="65">
        <v>10</v>
      </c>
      <c r="H50" s="65">
        <v>51</v>
      </c>
      <c r="I50" s="65">
        <v>393</v>
      </c>
      <c r="J50" s="65">
        <v>407</v>
      </c>
      <c r="K50" s="65">
        <v>1539</v>
      </c>
      <c r="L50" s="59"/>
      <c r="M50" s="65">
        <v>138424</v>
      </c>
      <c r="N50" s="65">
        <v>43062</v>
      </c>
      <c r="O50" s="65">
        <v>181486</v>
      </c>
      <c r="P50" s="65"/>
      <c r="Q50" s="70">
        <f t="shared" si="2"/>
        <v>181486</v>
      </c>
      <c r="R50" s="70">
        <f t="shared" si="3"/>
        <v>0</v>
      </c>
      <c r="S50" s="65"/>
      <c r="T50" s="43">
        <f t="shared" si="0"/>
        <v>218600</v>
      </c>
      <c r="U50" s="60">
        <f t="shared" si="1"/>
        <v>0</v>
      </c>
    </row>
    <row r="51" spans="1:21" ht="15" x14ac:dyDescent="0.25">
      <c r="A51" s="58" t="s">
        <v>34</v>
      </c>
      <c r="B51" s="58" t="s">
        <v>64</v>
      </c>
      <c r="C51" s="65">
        <v>218781</v>
      </c>
      <c r="D51" s="65">
        <v>49861</v>
      </c>
      <c r="E51" s="65">
        <v>24917</v>
      </c>
      <c r="F51" s="65">
        <v>350</v>
      </c>
      <c r="G51" s="65">
        <v>9</v>
      </c>
      <c r="H51" s="65">
        <v>48</v>
      </c>
      <c r="I51" s="65">
        <v>422</v>
      </c>
      <c r="J51" s="65">
        <v>436</v>
      </c>
      <c r="K51" s="65">
        <v>1545</v>
      </c>
      <c r="L51" s="59">
        <v>779</v>
      </c>
      <c r="M51" s="65">
        <v>140414</v>
      </c>
      <c r="N51" s="65">
        <v>39807</v>
      </c>
      <c r="O51" s="65">
        <v>180221</v>
      </c>
      <c r="P51" s="65"/>
      <c r="Q51" s="70">
        <f t="shared" si="2"/>
        <v>180221</v>
      </c>
      <c r="R51" s="70">
        <f t="shared" si="3"/>
        <v>0</v>
      </c>
      <c r="S51" s="65"/>
      <c r="T51" s="43">
        <f t="shared" si="0"/>
        <v>218781</v>
      </c>
      <c r="U51" s="60">
        <f t="shared" si="1"/>
        <v>0</v>
      </c>
    </row>
    <row r="52" spans="1:21" ht="15" x14ac:dyDescent="0.25">
      <c r="A52" s="58" t="s">
        <v>34</v>
      </c>
      <c r="B52" s="58" t="s">
        <v>65</v>
      </c>
      <c r="C52" s="65">
        <v>218781</v>
      </c>
      <c r="D52" s="65">
        <v>49861</v>
      </c>
      <c r="E52" s="65">
        <v>20328</v>
      </c>
      <c r="F52" s="65">
        <v>361</v>
      </c>
      <c r="G52" s="65">
        <v>4</v>
      </c>
      <c r="H52" s="65">
        <v>54</v>
      </c>
      <c r="I52" s="65">
        <v>564</v>
      </c>
      <c r="J52" s="65">
        <v>230</v>
      </c>
      <c r="K52" s="65">
        <v>2644</v>
      </c>
      <c r="L52" s="59">
        <v>779</v>
      </c>
      <c r="M52" s="65">
        <v>143956</v>
      </c>
      <c r="N52" s="65">
        <v>23170</v>
      </c>
      <c r="O52" s="65">
        <v>167126</v>
      </c>
      <c r="P52" s="65"/>
      <c r="Q52" s="70">
        <f t="shared" si="2"/>
        <v>167126</v>
      </c>
      <c r="R52" s="70">
        <f t="shared" si="3"/>
        <v>0</v>
      </c>
      <c r="S52" s="65"/>
      <c r="T52" s="43">
        <f t="shared" si="0"/>
        <v>218781</v>
      </c>
      <c r="U52" s="60">
        <f t="shared" si="1"/>
        <v>0</v>
      </c>
    </row>
    <row r="53" spans="1:21" ht="15" x14ac:dyDescent="0.25">
      <c r="A53" s="58" t="s">
        <v>34</v>
      </c>
      <c r="B53" s="58" t="s">
        <v>66</v>
      </c>
      <c r="C53" s="65">
        <v>218781</v>
      </c>
      <c r="D53" s="65">
        <v>49861</v>
      </c>
      <c r="E53" s="65">
        <v>23902</v>
      </c>
      <c r="F53" s="65">
        <v>318</v>
      </c>
      <c r="G53" s="65">
        <v>8</v>
      </c>
      <c r="H53" s="65">
        <v>60</v>
      </c>
      <c r="I53" s="65">
        <v>474</v>
      </c>
      <c r="J53" s="65">
        <v>329</v>
      </c>
      <c r="K53" s="65">
        <v>2457</v>
      </c>
      <c r="L53" s="59">
        <v>491</v>
      </c>
      <c r="M53" s="65">
        <v>140881</v>
      </c>
      <c r="N53" s="65">
        <v>17946</v>
      </c>
      <c r="O53" s="65">
        <v>158827</v>
      </c>
      <c r="P53" s="65"/>
      <c r="Q53" s="70">
        <f t="shared" si="2"/>
        <v>158827</v>
      </c>
      <c r="R53" s="70">
        <f t="shared" si="3"/>
        <v>0</v>
      </c>
      <c r="S53" s="65"/>
      <c r="T53" s="43">
        <f t="shared" si="0"/>
        <v>218781</v>
      </c>
      <c r="U53" s="60">
        <f t="shared" si="1"/>
        <v>0</v>
      </c>
    </row>
    <row r="54" spans="1:21" ht="14.45" customHeight="1" x14ac:dyDescent="0.25">
      <c r="A54" s="58" t="s">
        <v>34</v>
      </c>
      <c r="B54" s="58" t="s">
        <v>68</v>
      </c>
      <c r="C54" s="65">
        <v>218781</v>
      </c>
      <c r="D54" s="65">
        <v>49861</v>
      </c>
      <c r="E54" s="65">
        <v>28278</v>
      </c>
      <c r="F54" s="65">
        <v>310</v>
      </c>
      <c r="G54" s="59"/>
      <c r="H54" s="65">
        <v>39</v>
      </c>
      <c r="I54" s="65">
        <v>339</v>
      </c>
      <c r="J54" s="65">
        <v>719</v>
      </c>
      <c r="K54" s="65">
        <v>2827</v>
      </c>
      <c r="L54" s="65">
        <v>653</v>
      </c>
      <c r="M54" s="65">
        <v>135755</v>
      </c>
      <c r="N54" s="65">
        <v>27530</v>
      </c>
      <c r="O54" s="65">
        <v>163285</v>
      </c>
      <c r="P54" s="65"/>
      <c r="Q54" s="70">
        <f t="shared" si="2"/>
        <v>163285</v>
      </c>
      <c r="R54" s="70">
        <f t="shared" si="3"/>
        <v>0</v>
      </c>
      <c r="S54" s="65"/>
      <c r="T54" s="43">
        <f t="shared" si="0"/>
        <v>218781</v>
      </c>
      <c r="U54" s="60">
        <f t="shared" si="1"/>
        <v>0</v>
      </c>
    </row>
    <row r="55" spans="1:21" ht="14.45" customHeight="1" x14ac:dyDescent="0.25">
      <c r="A55" s="58" t="s">
        <v>34</v>
      </c>
      <c r="B55" s="58" t="s">
        <v>69</v>
      </c>
      <c r="C55" s="65">
        <v>218781</v>
      </c>
      <c r="D55" s="65">
        <v>49861</v>
      </c>
      <c r="E55" s="65">
        <v>26651</v>
      </c>
      <c r="F55" s="65">
        <v>224</v>
      </c>
      <c r="G55" s="65">
        <v>0</v>
      </c>
      <c r="H55" s="65">
        <v>30</v>
      </c>
      <c r="I55" s="65">
        <v>418</v>
      </c>
      <c r="J55" s="65">
        <v>336</v>
      </c>
      <c r="K55" s="65">
        <v>2904</v>
      </c>
      <c r="L55" s="65">
        <v>4495</v>
      </c>
      <c r="M55" s="65">
        <v>133862</v>
      </c>
      <c r="N55" s="65">
        <v>20526</v>
      </c>
      <c r="O55" s="65">
        <v>154388</v>
      </c>
      <c r="P55" s="65"/>
      <c r="Q55" s="70">
        <f t="shared" si="2"/>
        <v>154388</v>
      </c>
      <c r="R55" s="70">
        <f t="shared" si="3"/>
        <v>0</v>
      </c>
      <c r="S55" s="65"/>
      <c r="T55" s="43">
        <f t="shared" si="0"/>
        <v>218781</v>
      </c>
      <c r="U55" s="60">
        <f t="shared" si="1"/>
        <v>0</v>
      </c>
    </row>
    <row r="56" spans="1:21" ht="14.45" customHeight="1" x14ac:dyDescent="0.25">
      <c r="A56" s="58" t="s">
        <v>34</v>
      </c>
      <c r="B56" s="58" t="s">
        <v>70</v>
      </c>
      <c r="C56" s="65">
        <v>218781</v>
      </c>
      <c r="D56" s="65">
        <v>49861</v>
      </c>
      <c r="E56" s="65">
        <v>26949</v>
      </c>
      <c r="F56" s="65">
        <v>243</v>
      </c>
      <c r="G56" s="59"/>
      <c r="H56" s="65">
        <v>39</v>
      </c>
      <c r="I56" s="65">
        <v>365</v>
      </c>
      <c r="J56" s="65">
        <v>335</v>
      </c>
      <c r="K56" s="65">
        <v>2935</v>
      </c>
      <c r="L56" s="65">
        <v>4495</v>
      </c>
      <c r="M56" s="65">
        <v>133559</v>
      </c>
      <c r="N56" s="65">
        <v>20551</v>
      </c>
      <c r="O56" s="65">
        <v>154110</v>
      </c>
      <c r="P56" s="65"/>
      <c r="Q56" s="70">
        <f t="shared" si="2"/>
        <v>154110</v>
      </c>
      <c r="R56" s="70">
        <f t="shared" si="3"/>
        <v>0</v>
      </c>
      <c r="S56" s="65"/>
      <c r="T56" s="43">
        <f t="shared" si="0"/>
        <v>218781</v>
      </c>
      <c r="U56" s="60">
        <f t="shared" si="1"/>
        <v>0</v>
      </c>
    </row>
    <row r="57" spans="1:21" ht="14.45" customHeight="1" x14ac:dyDescent="0.25">
      <c r="A57" s="58" t="s">
        <v>34</v>
      </c>
      <c r="B57" s="58" t="s">
        <v>71</v>
      </c>
      <c r="C57" s="65">
        <v>218781</v>
      </c>
      <c r="D57" s="65">
        <v>49861</v>
      </c>
      <c r="E57" s="65">
        <v>29834</v>
      </c>
      <c r="F57" s="65">
        <v>140</v>
      </c>
      <c r="G57" s="59"/>
      <c r="H57" s="65">
        <v>36</v>
      </c>
      <c r="I57" s="65">
        <v>186</v>
      </c>
      <c r="J57" s="65">
        <v>331</v>
      </c>
      <c r="K57" s="65">
        <v>3133</v>
      </c>
      <c r="L57" s="65">
        <v>4502</v>
      </c>
      <c r="M57" s="65">
        <v>130758</v>
      </c>
      <c r="N57" s="65">
        <v>24307</v>
      </c>
      <c r="O57" s="65">
        <v>155065</v>
      </c>
      <c r="P57" s="65"/>
      <c r="Q57" s="70">
        <f t="shared" si="2"/>
        <v>155065</v>
      </c>
      <c r="R57" s="70">
        <f t="shared" si="3"/>
        <v>0</v>
      </c>
      <c r="S57" s="65"/>
      <c r="T57" s="43">
        <f t="shared" si="0"/>
        <v>218781</v>
      </c>
      <c r="U57" s="60">
        <f t="shared" si="1"/>
        <v>0</v>
      </c>
    </row>
    <row r="58" spans="1:21" ht="14.45" customHeight="1" x14ac:dyDescent="0.25">
      <c r="A58" s="58" t="s">
        <v>34</v>
      </c>
      <c r="B58" s="58" t="s">
        <v>72</v>
      </c>
      <c r="C58" s="65">
        <v>218781</v>
      </c>
      <c r="D58" s="65">
        <v>49861</v>
      </c>
      <c r="E58" s="65">
        <v>29767</v>
      </c>
      <c r="F58" s="65">
        <v>134</v>
      </c>
      <c r="G58" s="65">
        <v>2</v>
      </c>
      <c r="H58" s="65">
        <v>24</v>
      </c>
      <c r="I58" s="65">
        <v>257</v>
      </c>
      <c r="J58" s="65">
        <v>517</v>
      </c>
      <c r="K58" s="65">
        <v>3357</v>
      </c>
      <c r="L58" s="65">
        <v>4502</v>
      </c>
      <c r="M58" s="65">
        <v>130360</v>
      </c>
      <c r="N58" s="65">
        <v>23962</v>
      </c>
      <c r="O58" s="65">
        <v>154322</v>
      </c>
      <c r="P58" s="65"/>
      <c r="Q58" s="70">
        <f t="shared" si="2"/>
        <v>154322</v>
      </c>
      <c r="R58" s="70">
        <f t="shared" si="3"/>
        <v>0</v>
      </c>
      <c r="S58" s="65"/>
      <c r="T58" s="43">
        <f t="shared" si="0"/>
        <v>218781</v>
      </c>
      <c r="U58" s="60">
        <f t="shared" si="1"/>
        <v>0</v>
      </c>
    </row>
    <row r="59" spans="1:21" ht="14.45" customHeight="1" x14ac:dyDescent="0.25">
      <c r="A59" s="58" t="s">
        <v>34</v>
      </c>
      <c r="B59" s="58" t="s">
        <v>73</v>
      </c>
      <c r="C59" s="65">
        <v>218781</v>
      </c>
      <c r="D59" s="65">
        <v>49861</v>
      </c>
      <c r="E59" s="65">
        <v>30396</v>
      </c>
      <c r="F59" s="65">
        <v>236</v>
      </c>
      <c r="G59" s="65">
        <v>0</v>
      </c>
      <c r="H59" s="65">
        <v>20</v>
      </c>
      <c r="I59" s="65">
        <v>374</v>
      </c>
      <c r="J59" s="65">
        <v>660</v>
      </c>
      <c r="K59" s="65">
        <v>2986</v>
      </c>
      <c r="L59" s="65">
        <v>4498</v>
      </c>
      <c r="M59" s="65">
        <v>129750</v>
      </c>
      <c r="N59" s="65">
        <v>29467</v>
      </c>
      <c r="O59" s="65">
        <v>159217</v>
      </c>
      <c r="P59" s="65"/>
      <c r="Q59" s="70">
        <f t="shared" si="2"/>
        <v>159217</v>
      </c>
      <c r="R59" s="70">
        <f t="shared" si="3"/>
        <v>0</v>
      </c>
      <c r="S59" s="65"/>
      <c r="T59" s="43">
        <f t="shared" si="0"/>
        <v>218781</v>
      </c>
      <c r="U59" s="60">
        <f t="shared" si="1"/>
        <v>0</v>
      </c>
    </row>
    <row r="60" spans="1:21" ht="14.45" customHeight="1" x14ac:dyDescent="0.25">
      <c r="A60" s="58" t="s">
        <v>34</v>
      </c>
      <c r="B60" s="58" t="s">
        <v>74</v>
      </c>
      <c r="C60" s="65">
        <v>218781</v>
      </c>
      <c r="D60" s="65">
        <v>49861</v>
      </c>
      <c r="E60" s="65">
        <v>31887</v>
      </c>
      <c r="F60" s="65">
        <v>206</v>
      </c>
      <c r="G60" s="59"/>
      <c r="H60" s="65">
        <v>16</v>
      </c>
      <c r="I60" s="65">
        <v>412</v>
      </c>
      <c r="J60" s="65">
        <v>744</v>
      </c>
      <c r="K60" s="65">
        <v>2869</v>
      </c>
      <c r="L60" s="65">
        <v>4496</v>
      </c>
      <c r="M60" s="65">
        <v>128290</v>
      </c>
      <c r="N60" s="65">
        <v>34458</v>
      </c>
      <c r="O60" s="65">
        <v>162748</v>
      </c>
      <c r="P60" s="65"/>
      <c r="Q60" s="70">
        <f t="shared" si="2"/>
        <v>162748</v>
      </c>
      <c r="R60" s="70">
        <f t="shared" si="3"/>
        <v>0</v>
      </c>
      <c r="S60" s="65"/>
      <c r="T60" s="43">
        <f t="shared" si="0"/>
        <v>218781</v>
      </c>
      <c r="U60" s="60">
        <f t="shared" si="1"/>
        <v>0</v>
      </c>
    </row>
    <row r="61" spans="1:21" ht="14.45" customHeight="1" x14ac:dyDescent="0.25">
      <c r="A61" s="58" t="s">
        <v>34</v>
      </c>
      <c r="B61" s="58" t="s">
        <v>75</v>
      </c>
      <c r="C61" s="65">
        <v>218781</v>
      </c>
      <c r="D61" s="65">
        <v>49861</v>
      </c>
      <c r="E61" s="65">
        <v>33161</v>
      </c>
      <c r="F61" s="65">
        <v>243</v>
      </c>
      <c r="G61" s="65">
        <v>0</v>
      </c>
      <c r="H61" s="65">
        <v>18</v>
      </c>
      <c r="I61" s="65">
        <v>438</v>
      </c>
      <c r="J61" s="65">
        <v>1072</v>
      </c>
      <c r="K61" s="65">
        <v>2912</v>
      </c>
      <c r="L61" s="65">
        <v>4496</v>
      </c>
      <c r="M61" s="65">
        <v>126580</v>
      </c>
      <c r="N61" s="65">
        <v>36268</v>
      </c>
      <c r="O61" s="65">
        <v>162848</v>
      </c>
      <c r="P61" s="65"/>
      <c r="Q61" s="70">
        <f t="shared" si="2"/>
        <v>162848</v>
      </c>
      <c r="R61" s="70">
        <f t="shared" si="3"/>
        <v>0</v>
      </c>
      <c r="S61" s="65"/>
      <c r="T61" s="43">
        <f t="shared" si="0"/>
        <v>218781</v>
      </c>
      <c r="U61" s="60">
        <f t="shared" si="1"/>
        <v>0</v>
      </c>
    </row>
    <row r="62" spans="1:21" ht="14.45" customHeight="1" x14ac:dyDescent="0.25">
      <c r="A62" s="58" t="s">
        <v>34</v>
      </c>
      <c r="B62" s="58" t="s">
        <v>190</v>
      </c>
      <c r="C62" s="65">
        <v>218781</v>
      </c>
      <c r="D62" s="65">
        <v>49861</v>
      </c>
      <c r="E62" s="65">
        <v>33025</v>
      </c>
      <c r="F62" s="65">
        <v>154</v>
      </c>
      <c r="G62" s="65">
        <v>0</v>
      </c>
      <c r="H62" s="65">
        <v>20</v>
      </c>
      <c r="I62" s="65">
        <v>401</v>
      </c>
      <c r="J62" s="65">
        <v>703</v>
      </c>
      <c r="K62" s="65">
        <v>2884</v>
      </c>
      <c r="L62" s="65">
        <v>2734</v>
      </c>
      <c r="M62" s="65">
        <v>128999</v>
      </c>
      <c r="N62" s="65">
        <v>29980.14</v>
      </c>
      <c r="O62" s="65">
        <v>158979.14000000001</v>
      </c>
      <c r="P62" s="65"/>
      <c r="Q62" s="70">
        <f t="shared" si="2"/>
        <v>158979.14000000001</v>
      </c>
      <c r="R62" s="70">
        <f t="shared" si="3"/>
        <v>0</v>
      </c>
      <c r="S62" s="65"/>
      <c r="T62" s="43">
        <f t="shared" si="0"/>
        <v>218781</v>
      </c>
      <c r="U62" s="60">
        <f t="shared" si="1"/>
        <v>0</v>
      </c>
    </row>
    <row r="63" spans="1:21" ht="14.45" customHeight="1" x14ac:dyDescent="0.25">
      <c r="A63" s="58" t="s">
        <v>76</v>
      </c>
      <c r="B63" s="56" t="s">
        <v>38</v>
      </c>
      <c r="C63" s="65">
        <v>463013.96315635531</v>
      </c>
      <c r="D63" s="65">
        <v>206984.90254899047</v>
      </c>
      <c r="E63" s="65">
        <v>11828.202147927339</v>
      </c>
      <c r="F63" s="65">
        <v>17295.065594204774</v>
      </c>
      <c r="G63" s="65">
        <v>3036.4417745929686</v>
      </c>
      <c r="H63" s="65">
        <v>5468.7150854843994</v>
      </c>
      <c r="I63" s="65">
        <v>7148.5930457146605</v>
      </c>
      <c r="J63" s="65">
        <v>3669.0850990379213</v>
      </c>
      <c r="K63" s="65">
        <v>2616.2693350593049</v>
      </c>
      <c r="L63" s="59"/>
      <c r="M63" s="65">
        <v>204966.68852534349</v>
      </c>
      <c r="N63" s="65">
        <v>29576.087716951384</v>
      </c>
      <c r="O63" s="65">
        <v>234542.77624229487</v>
      </c>
      <c r="P63" s="65"/>
      <c r="Q63" s="70">
        <f t="shared" si="2"/>
        <v>234542.77624229487</v>
      </c>
      <c r="R63" s="70">
        <f t="shared" si="3"/>
        <v>0</v>
      </c>
      <c r="S63" s="65"/>
      <c r="T63" s="43">
        <f t="shared" si="0"/>
        <v>463013.96315635531</v>
      </c>
      <c r="U63" s="60">
        <f t="shared" si="1"/>
        <v>0</v>
      </c>
    </row>
    <row r="64" spans="1:21" ht="14.45" customHeight="1" x14ac:dyDescent="0.25">
      <c r="A64" s="58" t="s">
        <v>76</v>
      </c>
      <c r="B64" s="56" t="s">
        <v>35</v>
      </c>
      <c r="C64" s="65">
        <v>469051</v>
      </c>
      <c r="D64" s="65">
        <v>211782</v>
      </c>
      <c r="E64" s="65">
        <v>11684</v>
      </c>
      <c r="F64" s="65">
        <v>17097</v>
      </c>
      <c r="G64" s="65">
        <v>3000</v>
      </c>
      <c r="H64" s="65">
        <v>5818</v>
      </c>
      <c r="I64" s="65">
        <v>7705</v>
      </c>
      <c r="J64" s="65">
        <v>3645</v>
      </c>
      <c r="K64" s="65">
        <v>2513</v>
      </c>
      <c r="L64" s="59"/>
      <c r="M64" s="65">
        <v>205807</v>
      </c>
      <c r="N64" s="65">
        <v>32020</v>
      </c>
      <c r="O64" s="65">
        <v>237827</v>
      </c>
      <c r="P64" s="65"/>
      <c r="Q64" s="70">
        <f t="shared" si="2"/>
        <v>237827</v>
      </c>
      <c r="R64" s="70">
        <f t="shared" si="3"/>
        <v>0</v>
      </c>
      <c r="S64" s="65"/>
      <c r="T64" s="43">
        <f t="shared" si="0"/>
        <v>469051</v>
      </c>
      <c r="U64" s="60">
        <f t="shared" si="1"/>
        <v>0</v>
      </c>
    </row>
    <row r="65" spans="1:21" ht="14.45" customHeight="1" x14ac:dyDescent="0.25">
      <c r="A65" s="58" t="s">
        <v>76</v>
      </c>
      <c r="B65" s="56" t="s">
        <v>36</v>
      </c>
      <c r="C65" s="65">
        <v>469051</v>
      </c>
      <c r="D65" s="65">
        <v>219708.84293190119</v>
      </c>
      <c r="E65" s="65">
        <v>11752.635654057745</v>
      </c>
      <c r="F65" s="65">
        <v>15733.265290427649</v>
      </c>
      <c r="G65" s="65">
        <v>2938.0483252099971</v>
      </c>
      <c r="H65" s="65">
        <v>5688.5374429077701</v>
      </c>
      <c r="I65" s="65">
        <v>7068.0984780552944</v>
      </c>
      <c r="J65" s="65">
        <v>3345.3424073584861</v>
      </c>
      <c r="K65" s="65">
        <v>2610.1407551498828</v>
      </c>
      <c r="L65" s="59"/>
      <c r="M65" s="65">
        <v>200206.08871493198</v>
      </c>
      <c r="N65" s="65">
        <v>41252.20373627852</v>
      </c>
      <c r="O65" s="65">
        <v>241458.29245121049</v>
      </c>
      <c r="P65" s="65"/>
      <c r="Q65" s="70">
        <f t="shared" si="2"/>
        <v>241458.29245121049</v>
      </c>
      <c r="R65" s="70">
        <f t="shared" si="3"/>
        <v>0</v>
      </c>
      <c r="S65" s="65"/>
      <c r="T65" s="43">
        <f t="shared" si="0"/>
        <v>469051</v>
      </c>
      <c r="U65" s="60">
        <f t="shared" si="1"/>
        <v>0</v>
      </c>
    </row>
    <row r="66" spans="1:21" ht="14.45" customHeight="1" x14ac:dyDescent="0.25">
      <c r="A66" s="58" t="s">
        <v>76</v>
      </c>
      <c r="B66" s="56" t="s">
        <v>37</v>
      </c>
      <c r="C66" s="65">
        <v>469051</v>
      </c>
      <c r="D66" s="65">
        <v>219708.84293190119</v>
      </c>
      <c r="E66" s="65">
        <v>11821.271308115491</v>
      </c>
      <c r="F66" s="65">
        <v>14369.530580855298</v>
      </c>
      <c r="G66" s="65">
        <v>2876.0966504199941</v>
      </c>
      <c r="H66" s="65">
        <v>5559.0748858155412</v>
      </c>
      <c r="I66" s="65">
        <v>6431.1969561105889</v>
      </c>
      <c r="J66" s="65">
        <v>3045.6848147169726</v>
      </c>
      <c r="K66" s="65">
        <v>2707.2815102997656</v>
      </c>
      <c r="L66" s="59"/>
      <c r="M66" s="65">
        <v>202532.02036176517</v>
      </c>
      <c r="N66" s="65">
        <v>45990.142089521338</v>
      </c>
      <c r="O66" s="65">
        <v>248522.16245128651</v>
      </c>
      <c r="P66" s="65"/>
      <c r="Q66" s="70">
        <f t="shared" si="2"/>
        <v>248522.16245128651</v>
      </c>
      <c r="R66" s="70">
        <f t="shared" si="3"/>
        <v>0</v>
      </c>
      <c r="S66" s="65"/>
      <c r="T66" s="43">
        <f t="shared" ref="T66:T129" si="4">SUM(D66:M66)</f>
        <v>469051</v>
      </c>
      <c r="U66" s="60">
        <f t="shared" ref="U66:U129" si="5">C66-T66</f>
        <v>0</v>
      </c>
    </row>
    <row r="67" spans="1:21" ht="14.45" customHeight="1" x14ac:dyDescent="0.25">
      <c r="A67" s="58" t="s">
        <v>76</v>
      </c>
      <c r="B67" s="56" t="s">
        <v>15</v>
      </c>
      <c r="C67" s="65">
        <v>469051</v>
      </c>
      <c r="D67" s="65">
        <v>213120</v>
      </c>
      <c r="E67" s="65">
        <v>11979</v>
      </c>
      <c r="F67" s="65">
        <v>16630</v>
      </c>
      <c r="G67" s="65">
        <v>1684</v>
      </c>
      <c r="H67" s="65">
        <v>5878</v>
      </c>
      <c r="I67" s="65">
        <v>5893</v>
      </c>
      <c r="J67" s="65">
        <v>2315</v>
      </c>
      <c r="K67" s="65">
        <v>3709</v>
      </c>
      <c r="L67" s="59"/>
      <c r="M67" s="65">
        <v>207843</v>
      </c>
      <c r="N67" s="65">
        <v>49268</v>
      </c>
      <c r="O67" s="65">
        <v>257114</v>
      </c>
      <c r="P67" s="65"/>
      <c r="Q67" s="70">
        <f t="shared" ref="Q67:Q130" si="6">M67+N67</f>
        <v>257111</v>
      </c>
      <c r="R67" s="70">
        <f t="shared" ref="R67:R130" si="7">Q67-O67</f>
        <v>-3</v>
      </c>
      <c r="S67" s="65"/>
      <c r="T67" s="43">
        <f t="shared" si="4"/>
        <v>469051</v>
      </c>
      <c r="U67" s="60">
        <f t="shared" si="5"/>
        <v>0</v>
      </c>
    </row>
    <row r="68" spans="1:21" ht="14.45" customHeight="1" x14ac:dyDescent="0.25">
      <c r="A68" s="58" t="s">
        <v>76</v>
      </c>
      <c r="B68" s="56" t="s">
        <v>0</v>
      </c>
      <c r="C68" s="65">
        <v>469051</v>
      </c>
      <c r="D68" s="65">
        <v>213120</v>
      </c>
      <c r="E68" s="65">
        <v>12282</v>
      </c>
      <c r="F68" s="65">
        <v>16217</v>
      </c>
      <c r="G68" s="65">
        <v>1642</v>
      </c>
      <c r="H68" s="65">
        <v>5436</v>
      </c>
      <c r="I68" s="65">
        <v>5425</v>
      </c>
      <c r="J68" s="65">
        <v>2315</v>
      </c>
      <c r="K68" s="65">
        <v>3413</v>
      </c>
      <c r="L68" s="59"/>
      <c r="M68" s="65">
        <v>209201</v>
      </c>
      <c r="N68" s="65">
        <v>48487</v>
      </c>
      <c r="O68" s="65">
        <v>257688</v>
      </c>
      <c r="P68" s="65"/>
      <c r="Q68" s="70">
        <f t="shared" si="6"/>
        <v>257688</v>
      </c>
      <c r="R68" s="70">
        <f t="shared" si="7"/>
        <v>0</v>
      </c>
      <c r="S68" s="65"/>
      <c r="T68" s="43">
        <f t="shared" si="4"/>
        <v>469051</v>
      </c>
      <c r="U68" s="60">
        <f t="shared" si="5"/>
        <v>0</v>
      </c>
    </row>
    <row r="69" spans="1:21" ht="14.45" customHeight="1" x14ac:dyDescent="0.25">
      <c r="A69" s="58" t="s">
        <v>76</v>
      </c>
      <c r="B69" s="56" t="s">
        <v>1</v>
      </c>
      <c r="C69" s="65">
        <v>469051</v>
      </c>
      <c r="D69" s="65">
        <v>213120</v>
      </c>
      <c r="E69" s="65">
        <v>12588</v>
      </c>
      <c r="F69" s="65">
        <v>13230</v>
      </c>
      <c r="G69" s="65">
        <v>1340</v>
      </c>
      <c r="H69" s="65">
        <v>4724</v>
      </c>
      <c r="I69" s="65">
        <v>4115</v>
      </c>
      <c r="J69" s="65">
        <v>1782</v>
      </c>
      <c r="K69" s="65">
        <v>2218</v>
      </c>
      <c r="L69" s="59"/>
      <c r="M69" s="65">
        <v>215934</v>
      </c>
      <c r="N69" s="65">
        <v>55109</v>
      </c>
      <c r="O69" s="65">
        <v>271043</v>
      </c>
      <c r="P69" s="65"/>
      <c r="Q69" s="70">
        <f t="shared" si="6"/>
        <v>271043</v>
      </c>
      <c r="R69" s="70">
        <f t="shared" si="7"/>
        <v>0</v>
      </c>
      <c r="S69" s="65"/>
      <c r="T69" s="43">
        <f t="shared" si="4"/>
        <v>469051</v>
      </c>
      <c r="U69" s="60">
        <f t="shared" si="5"/>
        <v>0</v>
      </c>
    </row>
    <row r="70" spans="1:21" ht="14.45" customHeight="1" x14ac:dyDescent="0.25">
      <c r="A70" s="58" t="s">
        <v>76</v>
      </c>
      <c r="B70" s="56" t="s">
        <v>2</v>
      </c>
      <c r="C70" s="65">
        <v>469051</v>
      </c>
      <c r="D70" s="65">
        <v>211898</v>
      </c>
      <c r="E70" s="65">
        <v>13419</v>
      </c>
      <c r="F70" s="65">
        <v>12251</v>
      </c>
      <c r="G70" s="65">
        <v>1341</v>
      </c>
      <c r="H70" s="65">
        <v>4951</v>
      </c>
      <c r="I70" s="65">
        <v>3926</v>
      </c>
      <c r="J70" s="65">
        <v>1656</v>
      </c>
      <c r="K70" s="65">
        <v>1709</v>
      </c>
      <c r="L70" s="59"/>
      <c r="M70" s="65">
        <v>217900</v>
      </c>
      <c r="N70" s="65">
        <v>59095</v>
      </c>
      <c r="O70" s="65">
        <v>276995</v>
      </c>
      <c r="P70" s="65"/>
      <c r="Q70" s="70">
        <f t="shared" si="6"/>
        <v>276995</v>
      </c>
      <c r="R70" s="70">
        <f t="shared" si="7"/>
        <v>0</v>
      </c>
      <c r="S70" s="65"/>
      <c r="T70" s="43">
        <f t="shared" si="4"/>
        <v>469051</v>
      </c>
      <c r="U70" s="60">
        <f t="shared" si="5"/>
        <v>0</v>
      </c>
    </row>
    <row r="71" spans="1:21" ht="14.45" customHeight="1" x14ac:dyDescent="0.25">
      <c r="A71" s="58" t="s">
        <v>76</v>
      </c>
      <c r="B71" s="56" t="s">
        <v>3</v>
      </c>
      <c r="C71" s="65">
        <v>469051</v>
      </c>
      <c r="D71" s="65">
        <v>210857</v>
      </c>
      <c r="E71" s="65">
        <v>13701</v>
      </c>
      <c r="F71" s="65">
        <v>12398</v>
      </c>
      <c r="G71" s="65">
        <v>1341</v>
      </c>
      <c r="H71" s="65">
        <v>4678</v>
      </c>
      <c r="I71" s="65">
        <v>3729</v>
      </c>
      <c r="J71" s="65">
        <v>1604</v>
      </c>
      <c r="K71" s="65">
        <v>1869</v>
      </c>
      <c r="L71" s="59"/>
      <c r="M71" s="65">
        <v>218874</v>
      </c>
      <c r="N71" s="65">
        <v>59837</v>
      </c>
      <c r="O71" s="65">
        <v>278711</v>
      </c>
      <c r="P71" s="65"/>
      <c r="Q71" s="70">
        <f t="shared" si="6"/>
        <v>278711</v>
      </c>
      <c r="R71" s="70">
        <f t="shared" si="7"/>
        <v>0</v>
      </c>
      <c r="S71" s="65"/>
      <c r="T71" s="43">
        <f t="shared" si="4"/>
        <v>469051</v>
      </c>
      <c r="U71" s="60">
        <f t="shared" si="5"/>
        <v>0</v>
      </c>
    </row>
    <row r="72" spans="1:21" ht="14.45" customHeight="1" x14ac:dyDescent="0.25">
      <c r="A72" s="58" t="s">
        <v>76</v>
      </c>
      <c r="B72" s="56" t="s">
        <v>4</v>
      </c>
      <c r="C72" s="65">
        <v>469051</v>
      </c>
      <c r="D72" s="65">
        <v>210857</v>
      </c>
      <c r="E72" s="65">
        <v>14040</v>
      </c>
      <c r="F72" s="65">
        <v>12040</v>
      </c>
      <c r="G72" s="65">
        <v>1300</v>
      </c>
      <c r="H72" s="65">
        <v>3300</v>
      </c>
      <c r="I72" s="65">
        <v>3000</v>
      </c>
      <c r="J72" s="65">
        <v>1525</v>
      </c>
      <c r="K72" s="65">
        <v>1570</v>
      </c>
      <c r="L72" s="59"/>
      <c r="M72" s="65">
        <v>221419</v>
      </c>
      <c r="N72" s="65">
        <v>66103</v>
      </c>
      <c r="O72" s="65">
        <v>287522</v>
      </c>
      <c r="P72" s="65"/>
      <c r="Q72" s="70">
        <f t="shared" si="6"/>
        <v>287522</v>
      </c>
      <c r="R72" s="70">
        <f t="shared" si="7"/>
        <v>0</v>
      </c>
      <c r="S72" s="65"/>
      <c r="T72" s="43">
        <f t="shared" si="4"/>
        <v>469051</v>
      </c>
      <c r="U72" s="60">
        <f t="shared" si="5"/>
        <v>0</v>
      </c>
    </row>
    <row r="73" spans="1:21" ht="14.45" customHeight="1" x14ac:dyDescent="0.25">
      <c r="A73" s="58" t="s">
        <v>76</v>
      </c>
      <c r="B73" s="56" t="s">
        <v>5</v>
      </c>
      <c r="C73" s="65">
        <v>469051</v>
      </c>
      <c r="D73" s="65">
        <v>210857</v>
      </c>
      <c r="E73" s="65">
        <v>14979</v>
      </c>
      <c r="F73" s="65">
        <v>11800</v>
      </c>
      <c r="G73" s="65">
        <v>1300</v>
      </c>
      <c r="H73" s="65">
        <v>2000</v>
      </c>
      <c r="I73" s="65">
        <v>2560</v>
      </c>
      <c r="J73" s="65">
        <v>2308</v>
      </c>
      <c r="K73" s="65">
        <v>1384</v>
      </c>
      <c r="L73" s="59"/>
      <c r="M73" s="65">
        <v>221863</v>
      </c>
      <c r="N73" s="65">
        <v>75319</v>
      </c>
      <c r="O73" s="65">
        <v>297182</v>
      </c>
      <c r="P73" s="65"/>
      <c r="Q73" s="70">
        <f t="shared" si="6"/>
        <v>297182</v>
      </c>
      <c r="R73" s="70">
        <f t="shared" si="7"/>
        <v>0</v>
      </c>
      <c r="S73" s="65"/>
      <c r="T73" s="43">
        <f t="shared" si="4"/>
        <v>469051</v>
      </c>
      <c r="U73" s="60">
        <f t="shared" si="5"/>
        <v>0</v>
      </c>
    </row>
    <row r="74" spans="1:21" ht="14.45" customHeight="1" x14ac:dyDescent="0.25">
      <c r="A74" s="58" t="s">
        <v>76</v>
      </c>
      <c r="B74" s="56" t="s">
        <v>6</v>
      </c>
      <c r="C74" s="65">
        <v>469051</v>
      </c>
      <c r="D74" s="65">
        <v>210857</v>
      </c>
      <c r="E74" s="65">
        <v>15580</v>
      </c>
      <c r="F74" s="65">
        <v>10850</v>
      </c>
      <c r="G74" s="65">
        <v>1300</v>
      </c>
      <c r="H74" s="65">
        <v>2000</v>
      </c>
      <c r="I74" s="65">
        <v>2449</v>
      </c>
      <c r="J74" s="65">
        <v>1246</v>
      </c>
      <c r="K74" s="65">
        <v>1384</v>
      </c>
      <c r="L74" s="59"/>
      <c r="M74" s="65">
        <v>223385</v>
      </c>
      <c r="N74" s="65">
        <v>110254</v>
      </c>
      <c r="O74" s="65">
        <v>333639</v>
      </c>
      <c r="P74" s="65"/>
      <c r="Q74" s="70">
        <f t="shared" si="6"/>
        <v>333639</v>
      </c>
      <c r="R74" s="70">
        <f t="shared" si="7"/>
        <v>0</v>
      </c>
      <c r="S74" s="65"/>
      <c r="T74" s="43">
        <f t="shared" si="4"/>
        <v>469051</v>
      </c>
      <c r="U74" s="60">
        <f t="shared" si="5"/>
        <v>0</v>
      </c>
    </row>
    <row r="75" spans="1:21" ht="14.45" customHeight="1" x14ac:dyDescent="0.25">
      <c r="A75" s="58" t="s">
        <v>76</v>
      </c>
      <c r="B75" s="63" t="s">
        <v>7</v>
      </c>
      <c r="C75" s="65">
        <v>469051</v>
      </c>
      <c r="D75" s="65">
        <v>210857</v>
      </c>
      <c r="E75" s="65">
        <v>16234</v>
      </c>
      <c r="F75" s="65">
        <v>10156</v>
      </c>
      <c r="G75" s="65">
        <v>1300</v>
      </c>
      <c r="H75" s="65">
        <v>3584</v>
      </c>
      <c r="I75" s="65">
        <v>2444</v>
      </c>
      <c r="J75" s="65">
        <v>596</v>
      </c>
      <c r="K75" s="65">
        <v>480</v>
      </c>
      <c r="L75" s="59"/>
      <c r="M75" s="65">
        <v>223400</v>
      </c>
      <c r="N75" s="65">
        <v>122161</v>
      </c>
      <c r="O75" s="65">
        <v>345561</v>
      </c>
      <c r="P75" s="65"/>
      <c r="Q75" s="70">
        <f t="shared" si="6"/>
        <v>345561</v>
      </c>
      <c r="R75" s="70">
        <f t="shared" si="7"/>
        <v>0</v>
      </c>
      <c r="S75" s="65"/>
      <c r="T75" s="43">
        <f t="shared" si="4"/>
        <v>469051</v>
      </c>
      <c r="U75" s="60">
        <f t="shared" si="5"/>
        <v>0</v>
      </c>
    </row>
    <row r="76" spans="1:21" ht="14.45" customHeight="1" x14ac:dyDescent="0.25">
      <c r="A76" s="58" t="s">
        <v>76</v>
      </c>
      <c r="B76" s="63" t="s">
        <v>8</v>
      </c>
      <c r="C76" s="65">
        <v>469051</v>
      </c>
      <c r="D76" s="65">
        <v>210783</v>
      </c>
      <c r="E76" s="65">
        <v>17046</v>
      </c>
      <c r="F76" s="65">
        <v>9226</v>
      </c>
      <c r="G76" s="65">
        <v>1300</v>
      </c>
      <c r="H76" s="65">
        <v>1735</v>
      </c>
      <c r="I76" s="65">
        <v>2347</v>
      </c>
      <c r="J76" s="65">
        <v>885</v>
      </c>
      <c r="K76" s="65">
        <v>425</v>
      </c>
      <c r="L76" s="59"/>
      <c r="M76" s="65">
        <v>225304</v>
      </c>
      <c r="N76" s="65">
        <v>126759</v>
      </c>
      <c r="O76" s="65">
        <v>352063</v>
      </c>
      <c r="P76" s="65"/>
      <c r="Q76" s="70">
        <f t="shared" si="6"/>
        <v>352063</v>
      </c>
      <c r="R76" s="70">
        <f t="shared" si="7"/>
        <v>0</v>
      </c>
      <c r="S76" s="65"/>
      <c r="T76" s="43">
        <f t="shared" si="4"/>
        <v>469051</v>
      </c>
      <c r="U76" s="60">
        <f t="shared" si="5"/>
        <v>0</v>
      </c>
    </row>
    <row r="77" spans="1:21" ht="14.45" customHeight="1" x14ac:dyDescent="0.25">
      <c r="A77" s="58" t="s">
        <v>76</v>
      </c>
      <c r="B77" s="63" t="s">
        <v>16</v>
      </c>
      <c r="C77" s="65">
        <v>469051</v>
      </c>
      <c r="D77" s="65">
        <v>210783</v>
      </c>
      <c r="E77" s="65">
        <v>17513</v>
      </c>
      <c r="F77" s="65">
        <v>9000</v>
      </c>
      <c r="G77" s="65">
        <v>1300</v>
      </c>
      <c r="H77" s="65">
        <v>1633</v>
      </c>
      <c r="I77" s="65">
        <v>2310</v>
      </c>
      <c r="J77" s="65">
        <v>890</v>
      </c>
      <c r="K77" s="65">
        <v>439</v>
      </c>
      <c r="L77" s="59"/>
      <c r="M77" s="65">
        <v>225182</v>
      </c>
      <c r="N77" s="65">
        <v>128914</v>
      </c>
      <c r="O77" s="65">
        <v>354096</v>
      </c>
      <c r="P77" s="65"/>
      <c r="Q77" s="70">
        <f t="shared" si="6"/>
        <v>354096</v>
      </c>
      <c r="R77" s="70">
        <f t="shared" si="7"/>
        <v>0</v>
      </c>
      <c r="S77" s="65"/>
      <c r="T77" s="43">
        <f t="shared" si="4"/>
        <v>469050</v>
      </c>
      <c r="U77" s="60">
        <f t="shared" si="5"/>
        <v>1</v>
      </c>
    </row>
    <row r="78" spans="1:21" ht="14.45" customHeight="1" x14ac:dyDescent="0.25">
      <c r="A78" s="58" t="s">
        <v>76</v>
      </c>
      <c r="B78" s="63" t="s">
        <v>17</v>
      </c>
      <c r="C78" s="65">
        <v>469051</v>
      </c>
      <c r="D78" s="65">
        <v>210783</v>
      </c>
      <c r="E78" s="65">
        <v>17577</v>
      </c>
      <c r="F78" s="65">
        <v>8625</v>
      </c>
      <c r="G78" s="65">
        <v>1300</v>
      </c>
      <c r="H78" s="65">
        <v>1497</v>
      </c>
      <c r="I78" s="65">
        <v>2252</v>
      </c>
      <c r="J78" s="65">
        <v>813</v>
      </c>
      <c r="K78" s="65">
        <v>421</v>
      </c>
      <c r="L78" s="59"/>
      <c r="M78" s="65">
        <v>225783</v>
      </c>
      <c r="N78" s="65">
        <v>131331</v>
      </c>
      <c r="O78" s="65">
        <v>357115</v>
      </c>
      <c r="P78" s="65"/>
      <c r="Q78" s="70">
        <f t="shared" si="6"/>
        <v>357114</v>
      </c>
      <c r="R78" s="70">
        <f t="shared" si="7"/>
        <v>-1</v>
      </c>
      <c r="S78" s="65"/>
      <c r="T78" s="43">
        <f t="shared" si="4"/>
        <v>469051</v>
      </c>
      <c r="U78" s="60">
        <f t="shared" si="5"/>
        <v>0</v>
      </c>
    </row>
    <row r="79" spans="1:21" ht="14.45" customHeight="1" x14ac:dyDescent="0.25">
      <c r="A79" s="58" t="s">
        <v>76</v>
      </c>
      <c r="B79" s="63" t="s">
        <v>9</v>
      </c>
      <c r="C79" s="65">
        <v>469051</v>
      </c>
      <c r="D79" s="65">
        <v>210783</v>
      </c>
      <c r="E79" s="65">
        <v>17577</v>
      </c>
      <c r="F79" s="65">
        <v>8500</v>
      </c>
      <c r="G79" s="65">
        <v>1300</v>
      </c>
      <c r="H79" s="65">
        <v>1398</v>
      </c>
      <c r="I79" s="65">
        <v>2137</v>
      </c>
      <c r="J79" s="65">
        <v>813</v>
      </c>
      <c r="K79" s="65">
        <v>475</v>
      </c>
      <c r="L79" s="59"/>
      <c r="M79" s="65">
        <v>226068</v>
      </c>
      <c r="N79" s="65">
        <v>134427</v>
      </c>
      <c r="O79" s="65">
        <v>360495</v>
      </c>
      <c r="P79" s="65"/>
      <c r="Q79" s="70">
        <f t="shared" si="6"/>
        <v>360495</v>
      </c>
      <c r="R79" s="70">
        <f t="shared" si="7"/>
        <v>0</v>
      </c>
      <c r="S79" s="65"/>
      <c r="T79" s="43">
        <f t="shared" si="4"/>
        <v>469051</v>
      </c>
      <c r="U79" s="60">
        <f t="shared" si="5"/>
        <v>0</v>
      </c>
    </row>
    <row r="80" spans="1:21" ht="14.45" customHeight="1" x14ac:dyDescent="0.25">
      <c r="A80" s="58" t="s">
        <v>76</v>
      </c>
      <c r="B80" s="63" t="s">
        <v>10</v>
      </c>
      <c r="C80" s="65">
        <v>469051</v>
      </c>
      <c r="D80" s="65">
        <v>210650</v>
      </c>
      <c r="E80" s="65">
        <v>16142</v>
      </c>
      <c r="F80" s="65">
        <v>7085</v>
      </c>
      <c r="G80" s="65">
        <v>1300</v>
      </c>
      <c r="H80" s="65">
        <v>980</v>
      </c>
      <c r="I80" s="65">
        <v>2015</v>
      </c>
      <c r="J80" s="65">
        <v>801</v>
      </c>
      <c r="K80" s="65">
        <v>488</v>
      </c>
      <c r="L80" s="59"/>
      <c r="M80" s="65">
        <v>229590</v>
      </c>
      <c r="N80" s="65">
        <v>141817</v>
      </c>
      <c r="O80" s="65">
        <v>371407</v>
      </c>
      <c r="P80" s="65"/>
      <c r="Q80" s="70">
        <f t="shared" si="6"/>
        <v>371407</v>
      </c>
      <c r="R80" s="70">
        <f t="shared" si="7"/>
        <v>0</v>
      </c>
      <c r="S80" s="65"/>
      <c r="T80" s="43">
        <f t="shared" si="4"/>
        <v>469051</v>
      </c>
      <c r="U80" s="60">
        <f t="shared" si="5"/>
        <v>0</v>
      </c>
    </row>
    <row r="81" spans="1:21" ht="14.45" customHeight="1" x14ac:dyDescent="0.25">
      <c r="A81" s="58" t="s">
        <v>76</v>
      </c>
      <c r="B81" s="63" t="s">
        <v>11</v>
      </c>
      <c r="C81" s="65">
        <v>469051</v>
      </c>
      <c r="D81" s="65">
        <v>209074</v>
      </c>
      <c r="E81" s="65">
        <v>18042</v>
      </c>
      <c r="F81" s="65">
        <v>6902</v>
      </c>
      <c r="G81" s="65">
        <v>1300</v>
      </c>
      <c r="H81" s="65">
        <v>984</v>
      </c>
      <c r="I81" s="65">
        <v>1985</v>
      </c>
      <c r="J81" s="65">
        <v>769</v>
      </c>
      <c r="K81" s="65">
        <v>484</v>
      </c>
      <c r="L81" s="59"/>
      <c r="M81" s="65">
        <v>229511</v>
      </c>
      <c r="N81" s="65">
        <v>147937</v>
      </c>
      <c r="O81" s="65">
        <v>377448</v>
      </c>
      <c r="P81" s="65"/>
      <c r="Q81" s="70">
        <f t="shared" si="6"/>
        <v>377448</v>
      </c>
      <c r="R81" s="70">
        <f t="shared" si="7"/>
        <v>0</v>
      </c>
      <c r="S81" s="65"/>
      <c r="T81" s="43">
        <f t="shared" si="4"/>
        <v>469051</v>
      </c>
      <c r="U81" s="60">
        <f t="shared" si="5"/>
        <v>0</v>
      </c>
    </row>
    <row r="82" spans="1:21" ht="14.45" customHeight="1" x14ac:dyDescent="0.25">
      <c r="A82" s="58" t="s">
        <v>76</v>
      </c>
      <c r="B82" s="63" t="s">
        <v>12</v>
      </c>
      <c r="C82" s="65">
        <v>474290</v>
      </c>
      <c r="D82" s="65">
        <v>236048</v>
      </c>
      <c r="E82" s="65">
        <v>22229</v>
      </c>
      <c r="F82" s="65">
        <v>3939</v>
      </c>
      <c r="G82" s="65">
        <v>100</v>
      </c>
      <c r="H82" s="65">
        <v>752</v>
      </c>
      <c r="I82" s="65">
        <v>1557</v>
      </c>
      <c r="J82" s="65">
        <v>787</v>
      </c>
      <c r="K82" s="65">
        <v>1313</v>
      </c>
      <c r="L82" s="59"/>
      <c r="M82" s="65">
        <v>207565</v>
      </c>
      <c r="N82" s="65">
        <v>137784</v>
      </c>
      <c r="O82" s="65">
        <v>345349</v>
      </c>
      <c r="P82" s="65"/>
      <c r="Q82" s="70">
        <f t="shared" si="6"/>
        <v>345349</v>
      </c>
      <c r="R82" s="70">
        <f t="shared" si="7"/>
        <v>0</v>
      </c>
      <c r="S82" s="65"/>
      <c r="T82" s="43">
        <f t="shared" si="4"/>
        <v>474290</v>
      </c>
      <c r="U82" s="60">
        <f t="shared" si="5"/>
        <v>0</v>
      </c>
    </row>
    <row r="83" spans="1:21" ht="14.45" customHeight="1" x14ac:dyDescent="0.25">
      <c r="A83" s="58" t="s">
        <v>76</v>
      </c>
      <c r="B83" s="63" t="s">
        <v>13</v>
      </c>
      <c r="C83" s="65">
        <v>474290</v>
      </c>
      <c r="D83" s="65">
        <v>236048</v>
      </c>
      <c r="E83" s="65">
        <v>24269</v>
      </c>
      <c r="F83" s="65">
        <v>3302</v>
      </c>
      <c r="G83" s="65">
        <v>75</v>
      </c>
      <c r="H83" s="65">
        <v>587</v>
      </c>
      <c r="I83" s="65">
        <v>1395</v>
      </c>
      <c r="J83" s="65">
        <v>1289</v>
      </c>
      <c r="K83" s="65">
        <v>1654</v>
      </c>
      <c r="L83" s="59"/>
      <c r="M83" s="65">
        <v>205671</v>
      </c>
      <c r="N83" s="65">
        <v>130378</v>
      </c>
      <c r="O83" s="65">
        <v>336049</v>
      </c>
      <c r="P83" s="65"/>
      <c r="Q83" s="70">
        <f t="shared" si="6"/>
        <v>336049</v>
      </c>
      <c r="R83" s="70">
        <f t="shared" si="7"/>
        <v>0</v>
      </c>
      <c r="S83" s="65"/>
      <c r="T83" s="43">
        <f t="shared" si="4"/>
        <v>474290</v>
      </c>
      <c r="U83" s="60">
        <f t="shared" si="5"/>
        <v>0</v>
      </c>
    </row>
    <row r="84" spans="1:21" ht="14.45" customHeight="1" x14ac:dyDescent="0.25">
      <c r="A84" s="58" t="s">
        <v>76</v>
      </c>
      <c r="B84" s="63" t="s">
        <v>18</v>
      </c>
      <c r="C84" s="65">
        <v>474290</v>
      </c>
      <c r="D84" s="65">
        <v>236048</v>
      </c>
      <c r="E84" s="65">
        <v>24372</v>
      </c>
      <c r="F84" s="65">
        <v>2802</v>
      </c>
      <c r="G84" s="65">
        <v>50</v>
      </c>
      <c r="H84" s="65">
        <v>401</v>
      </c>
      <c r="I84" s="65">
        <v>1217</v>
      </c>
      <c r="J84" s="65">
        <v>1429</v>
      </c>
      <c r="K84" s="65">
        <v>1834</v>
      </c>
      <c r="L84" s="59"/>
      <c r="M84" s="65">
        <v>206137</v>
      </c>
      <c r="N84" s="65">
        <v>118453</v>
      </c>
      <c r="O84" s="65">
        <v>324590</v>
      </c>
      <c r="P84" s="65"/>
      <c r="Q84" s="70">
        <f t="shared" si="6"/>
        <v>324590</v>
      </c>
      <c r="R84" s="70">
        <f t="shared" si="7"/>
        <v>0</v>
      </c>
      <c r="S84" s="65"/>
      <c r="T84" s="43">
        <f t="shared" si="4"/>
        <v>474290</v>
      </c>
      <c r="U84" s="60">
        <f t="shared" si="5"/>
        <v>0</v>
      </c>
    </row>
    <row r="85" spans="1:21" ht="14.45" customHeight="1" x14ac:dyDescent="0.25">
      <c r="A85" s="58" t="s">
        <v>76</v>
      </c>
      <c r="B85" s="64" t="s">
        <v>19</v>
      </c>
      <c r="C85" s="65">
        <v>474290</v>
      </c>
      <c r="D85" s="65">
        <v>236048</v>
      </c>
      <c r="E85" s="65">
        <v>24631</v>
      </c>
      <c r="F85" s="65">
        <v>2618</v>
      </c>
      <c r="G85" s="65">
        <v>39</v>
      </c>
      <c r="H85" s="65">
        <v>358</v>
      </c>
      <c r="I85" s="65">
        <v>1491</v>
      </c>
      <c r="J85" s="65">
        <v>1274</v>
      </c>
      <c r="K85" s="65">
        <v>1917</v>
      </c>
      <c r="L85" s="59"/>
      <c r="M85" s="65">
        <v>205914</v>
      </c>
      <c r="N85" s="65">
        <v>101302</v>
      </c>
      <c r="O85" s="65">
        <v>307216</v>
      </c>
      <c r="P85" s="65"/>
      <c r="Q85" s="70">
        <f t="shared" si="6"/>
        <v>307216</v>
      </c>
      <c r="R85" s="70">
        <f t="shared" si="7"/>
        <v>0</v>
      </c>
      <c r="S85" s="65"/>
      <c r="T85" s="43">
        <f t="shared" si="4"/>
        <v>474290</v>
      </c>
      <c r="U85" s="60">
        <f t="shared" si="5"/>
        <v>0</v>
      </c>
    </row>
    <row r="86" spans="1:21" ht="14.45" customHeight="1" x14ac:dyDescent="0.25">
      <c r="A86" s="58" t="s">
        <v>76</v>
      </c>
      <c r="B86" s="58" t="s">
        <v>40</v>
      </c>
      <c r="C86" s="65">
        <v>474290</v>
      </c>
      <c r="D86" s="65">
        <v>236048</v>
      </c>
      <c r="E86" s="65">
        <v>25150</v>
      </c>
      <c r="F86" s="65">
        <v>2362</v>
      </c>
      <c r="G86" s="65">
        <v>36</v>
      </c>
      <c r="H86" s="65">
        <v>312</v>
      </c>
      <c r="I86" s="65">
        <v>1493</v>
      </c>
      <c r="J86" s="65">
        <v>1195</v>
      </c>
      <c r="K86" s="65">
        <v>1859</v>
      </c>
      <c r="L86" s="59"/>
      <c r="M86" s="65">
        <v>205835</v>
      </c>
      <c r="N86" s="65">
        <v>93989</v>
      </c>
      <c r="O86" s="65">
        <v>299824</v>
      </c>
      <c r="P86" s="65"/>
      <c r="Q86" s="70">
        <f t="shared" si="6"/>
        <v>299824</v>
      </c>
      <c r="R86" s="70">
        <f t="shared" si="7"/>
        <v>0</v>
      </c>
      <c r="S86" s="65"/>
      <c r="T86" s="43">
        <f t="shared" si="4"/>
        <v>474290</v>
      </c>
      <c r="U86" s="60">
        <f t="shared" si="5"/>
        <v>0</v>
      </c>
    </row>
    <row r="87" spans="1:21" ht="14.45" customHeight="1" x14ac:dyDescent="0.25">
      <c r="A87" s="58" t="s">
        <v>76</v>
      </c>
      <c r="B87" s="58" t="s">
        <v>42</v>
      </c>
      <c r="C87" s="59">
        <v>474290</v>
      </c>
      <c r="D87" s="59">
        <v>236048</v>
      </c>
      <c r="E87" s="59">
        <v>24822</v>
      </c>
      <c r="F87" s="59">
        <v>2361</v>
      </c>
      <c r="G87" s="59">
        <v>37</v>
      </c>
      <c r="H87" s="59">
        <v>331</v>
      </c>
      <c r="I87" s="59">
        <v>1493</v>
      </c>
      <c r="J87" s="59">
        <v>1190</v>
      </c>
      <c r="K87" s="59">
        <v>1853</v>
      </c>
      <c r="L87" s="59"/>
      <c r="M87" s="59">
        <v>206155</v>
      </c>
      <c r="N87" s="59">
        <v>88106</v>
      </c>
      <c r="O87" s="59">
        <v>294261</v>
      </c>
      <c r="P87" s="65"/>
      <c r="Q87" s="70">
        <f t="shared" si="6"/>
        <v>294261</v>
      </c>
      <c r="R87" s="70">
        <f t="shared" si="7"/>
        <v>0</v>
      </c>
      <c r="S87" s="65"/>
      <c r="T87" s="43">
        <f t="shared" si="4"/>
        <v>474290</v>
      </c>
      <c r="U87" s="60">
        <f t="shared" si="5"/>
        <v>0</v>
      </c>
    </row>
    <row r="88" spans="1:21" ht="14.45" customHeight="1" x14ac:dyDescent="0.25">
      <c r="A88" s="58" t="s">
        <v>76</v>
      </c>
      <c r="B88" s="58" t="s">
        <v>43</v>
      </c>
      <c r="C88" s="59">
        <v>474290</v>
      </c>
      <c r="D88" s="59">
        <v>236048</v>
      </c>
      <c r="E88" s="59">
        <v>24826</v>
      </c>
      <c r="F88" s="59">
        <v>2160</v>
      </c>
      <c r="G88" s="59">
        <v>37</v>
      </c>
      <c r="H88" s="59">
        <v>936</v>
      </c>
      <c r="I88" s="59">
        <v>1286</v>
      </c>
      <c r="J88" s="59">
        <v>1108</v>
      </c>
      <c r="K88" s="59">
        <v>1891</v>
      </c>
      <c r="L88" s="59"/>
      <c r="M88" s="59">
        <v>205998</v>
      </c>
      <c r="N88" s="59">
        <v>90938</v>
      </c>
      <c r="O88" s="59">
        <v>296936</v>
      </c>
      <c r="P88" s="65"/>
      <c r="Q88" s="70">
        <f t="shared" si="6"/>
        <v>296936</v>
      </c>
      <c r="R88" s="70">
        <f t="shared" si="7"/>
        <v>0</v>
      </c>
      <c r="S88" s="65"/>
      <c r="T88" s="43">
        <f t="shared" si="4"/>
        <v>474290</v>
      </c>
      <c r="U88" s="60">
        <f t="shared" si="5"/>
        <v>0</v>
      </c>
    </row>
    <row r="89" spans="1:21" ht="14.45" customHeight="1" x14ac:dyDescent="0.25">
      <c r="A89" s="58" t="s">
        <v>76</v>
      </c>
      <c r="B89" s="58" t="s">
        <v>44</v>
      </c>
      <c r="C89" s="59">
        <v>474290</v>
      </c>
      <c r="D89" s="59">
        <v>236048</v>
      </c>
      <c r="E89" s="59">
        <v>24439</v>
      </c>
      <c r="F89" s="59">
        <v>2181</v>
      </c>
      <c r="G89" s="59">
        <v>37</v>
      </c>
      <c r="H89" s="59">
        <v>465</v>
      </c>
      <c r="I89" s="59">
        <v>1125</v>
      </c>
      <c r="J89" s="59">
        <v>1209</v>
      </c>
      <c r="K89" s="59">
        <v>1669</v>
      </c>
      <c r="L89" s="59"/>
      <c r="M89" s="59">
        <v>207117</v>
      </c>
      <c r="N89" s="59">
        <v>84302</v>
      </c>
      <c r="O89" s="59">
        <v>291419</v>
      </c>
      <c r="P89" s="65"/>
      <c r="Q89" s="70">
        <f t="shared" si="6"/>
        <v>291419</v>
      </c>
      <c r="R89" s="70">
        <f t="shared" si="7"/>
        <v>0</v>
      </c>
      <c r="S89" s="65"/>
      <c r="T89" s="43">
        <f t="shared" si="4"/>
        <v>474290</v>
      </c>
      <c r="U89" s="60">
        <f t="shared" si="5"/>
        <v>0</v>
      </c>
    </row>
    <row r="90" spans="1:21" ht="14.45" customHeight="1" x14ac:dyDescent="0.25">
      <c r="A90" s="58" t="s">
        <v>76</v>
      </c>
      <c r="B90" s="58" t="s">
        <v>45</v>
      </c>
      <c r="C90" s="59">
        <v>251838</v>
      </c>
      <c r="D90" s="59">
        <v>81438</v>
      </c>
      <c r="E90" s="59">
        <v>20696</v>
      </c>
      <c r="F90" s="59">
        <v>1069</v>
      </c>
      <c r="G90" s="59">
        <v>30</v>
      </c>
      <c r="H90" s="59">
        <v>385</v>
      </c>
      <c r="I90" s="59">
        <v>867</v>
      </c>
      <c r="J90" s="59">
        <v>779</v>
      </c>
      <c r="K90" s="59">
        <v>1117</v>
      </c>
      <c r="L90" s="59"/>
      <c r="M90" s="59">
        <v>145457</v>
      </c>
      <c r="N90" s="59">
        <v>93208</v>
      </c>
      <c r="O90" s="59">
        <v>238665</v>
      </c>
      <c r="P90" s="65"/>
      <c r="Q90" s="70">
        <f t="shared" si="6"/>
        <v>238665</v>
      </c>
      <c r="R90" s="70">
        <f t="shared" si="7"/>
        <v>0</v>
      </c>
      <c r="S90" s="65"/>
      <c r="T90" s="43">
        <f t="shared" si="4"/>
        <v>251838</v>
      </c>
      <c r="U90" s="60">
        <f t="shared" si="5"/>
        <v>0</v>
      </c>
    </row>
    <row r="91" spans="1:21" ht="14.45" customHeight="1" x14ac:dyDescent="0.25">
      <c r="A91" s="58" t="s">
        <v>76</v>
      </c>
      <c r="B91" s="58" t="s">
        <v>39</v>
      </c>
      <c r="C91" s="59">
        <v>251838</v>
      </c>
      <c r="D91" s="59">
        <v>81438</v>
      </c>
      <c r="E91" s="59">
        <v>21817</v>
      </c>
      <c r="F91" s="59">
        <v>1088</v>
      </c>
      <c r="G91" s="59">
        <v>28</v>
      </c>
      <c r="H91" s="59">
        <v>338</v>
      </c>
      <c r="I91" s="59">
        <v>1122</v>
      </c>
      <c r="J91" s="59">
        <v>906</v>
      </c>
      <c r="K91" s="59">
        <v>1075</v>
      </c>
      <c r="L91" s="59"/>
      <c r="M91" s="59">
        <v>144026</v>
      </c>
      <c r="N91" s="59">
        <v>83746</v>
      </c>
      <c r="O91" s="59">
        <v>227772</v>
      </c>
      <c r="P91" s="65"/>
      <c r="Q91" s="70">
        <f t="shared" si="6"/>
        <v>227772</v>
      </c>
      <c r="R91" s="70">
        <f t="shared" si="7"/>
        <v>0</v>
      </c>
      <c r="S91" s="65"/>
      <c r="T91" s="43">
        <f t="shared" si="4"/>
        <v>251838</v>
      </c>
      <c r="U91" s="60">
        <f t="shared" si="5"/>
        <v>0</v>
      </c>
    </row>
    <row r="92" spans="1:21" ht="14.45" customHeight="1" x14ac:dyDescent="0.25">
      <c r="A92" s="58" t="s">
        <v>76</v>
      </c>
      <c r="B92" s="58" t="s">
        <v>84</v>
      </c>
      <c r="C92" s="59">
        <v>251838</v>
      </c>
      <c r="D92" s="59">
        <v>81438</v>
      </c>
      <c r="E92" s="59">
        <v>23554</v>
      </c>
      <c r="F92" s="59">
        <v>882</v>
      </c>
      <c r="G92" s="59">
        <v>26</v>
      </c>
      <c r="H92" s="59">
        <v>284</v>
      </c>
      <c r="I92" s="59">
        <v>801</v>
      </c>
      <c r="J92" s="59">
        <v>905</v>
      </c>
      <c r="K92" s="59">
        <v>1153</v>
      </c>
      <c r="L92" s="59"/>
      <c r="M92" s="59">
        <v>142795</v>
      </c>
      <c r="N92" s="59">
        <v>80676</v>
      </c>
      <c r="O92" s="59">
        <v>223471</v>
      </c>
      <c r="P92" s="65"/>
      <c r="Q92" s="70">
        <f t="shared" si="6"/>
        <v>223471</v>
      </c>
      <c r="R92" s="70">
        <f t="shared" si="7"/>
        <v>0</v>
      </c>
      <c r="S92" s="65"/>
      <c r="T92" s="43">
        <f t="shared" si="4"/>
        <v>251838</v>
      </c>
      <c r="U92" s="60">
        <f t="shared" si="5"/>
        <v>0</v>
      </c>
    </row>
    <row r="93" spans="1:21" ht="14.45" customHeight="1" x14ac:dyDescent="0.25">
      <c r="A93" s="58" t="s">
        <v>76</v>
      </c>
      <c r="B93" s="58" t="s">
        <v>46</v>
      </c>
      <c r="C93" s="59">
        <v>251838</v>
      </c>
      <c r="D93" s="59">
        <v>81438</v>
      </c>
      <c r="E93" s="59">
        <v>21269</v>
      </c>
      <c r="F93" s="59">
        <v>851</v>
      </c>
      <c r="G93" s="59">
        <v>24</v>
      </c>
      <c r="H93" s="59">
        <v>268</v>
      </c>
      <c r="I93" s="59">
        <v>864</v>
      </c>
      <c r="J93" s="59">
        <v>919</v>
      </c>
      <c r="K93" s="59">
        <v>1624</v>
      </c>
      <c r="L93" s="59"/>
      <c r="M93" s="59">
        <v>144581</v>
      </c>
      <c r="N93" s="59">
        <v>75536</v>
      </c>
      <c r="O93" s="59">
        <v>220117</v>
      </c>
      <c r="P93" s="65"/>
      <c r="Q93" s="70">
        <f t="shared" si="6"/>
        <v>220117</v>
      </c>
      <c r="R93" s="70">
        <f t="shared" si="7"/>
        <v>0</v>
      </c>
      <c r="S93" s="65"/>
      <c r="T93" s="43">
        <f t="shared" si="4"/>
        <v>251838</v>
      </c>
      <c r="U93" s="60">
        <f t="shared" si="5"/>
        <v>0</v>
      </c>
    </row>
    <row r="94" spans="1:21" ht="14.45" customHeight="1" x14ac:dyDescent="0.25">
      <c r="A94" s="58" t="s">
        <v>76</v>
      </c>
      <c r="B94" s="58" t="s">
        <v>47</v>
      </c>
      <c r="C94" s="59">
        <v>251838</v>
      </c>
      <c r="D94" s="59">
        <v>81438</v>
      </c>
      <c r="E94" s="59">
        <v>23166</v>
      </c>
      <c r="F94" s="59">
        <v>670</v>
      </c>
      <c r="G94" s="59">
        <v>19</v>
      </c>
      <c r="H94" s="59">
        <v>209</v>
      </c>
      <c r="I94" s="59">
        <v>648</v>
      </c>
      <c r="J94" s="59">
        <v>724</v>
      </c>
      <c r="K94" s="59">
        <v>1238</v>
      </c>
      <c r="L94" s="59"/>
      <c r="M94" s="59">
        <v>143726</v>
      </c>
      <c r="N94" s="59">
        <v>76245</v>
      </c>
      <c r="O94" s="59">
        <v>219971</v>
      </c>
      <c r="P94" s="65"/>
      <c r="Q94" s="70">
        <f t="shared" si="6"/>
        <v>219971</v>
      </c>
      <c r="R94" s="70">
        <f t="shared" si="7"/>
        <v>0</v>
      </c>
      <c r="S94" s="65"/>
      <c r="T94" s="43">
        <f t="shared" si="4"/>
        <v>251838</v>
      </c>
      <c r="U94" s="60">
        <f t="shared" si="5"/>
        <v>0</v>
      </c>
    </row>
    <row r="95" spans="1:21" ht="14.45" customHeight="1" x14ac:dyDescent="0.25">
      <c r="A95" s="58" t="s">
        <v>76</v>
      </c>
      <c r="B95" s="58" t="s">
        <v>48</v>
      </c>
      <c r="C95" s="59">
        <v>251838</v>
      </c>
      <c r="D95" s="59">
        <v>81438</v>
      </c>
      <c r="E95" s="59">
        <v>23143</v>
      </c>
      <c r="F95" s="59">
        <v>687</v>
      </c>
      <c r="G95" s="59">
        <v>18</v>
      </c>
      <c r="H95" s="59">
        <v>209</v>
      </c>
      <c r="I95" s="59">
        <v>639</v>
      </c>
      <c r="J95" s="59">
        <v>817</v>
      </c>
      <c r="K95" s="59">
        <v>1249</v>
      </c>
      <c r="L95" s="59"/>
      <c r="M95" s="59">
        <v>143638</v>
      </c>
      <c r="N95" s="59">
        <v>82634</v>
      </c>
      <c r="O95" s="59">
        <v>226272</v>
      </c>
      <c r="P95" s="65"/>
      <c r="Q95" s="70">
        <f t="shared" si="6"/>
        <v>226272</v>
      </c>
      <c r="R95" s="70">
        <f t="shared" si="7"/>
        <v>0</v>
      </c>
      <c r="S95" s="65"/>
      <c r="T95" s="43">
        <f t="shared" si="4"/>
        <v>251838</v>
      </c>
      <c r="U95" s="60">
        <f t="shared" si="5"/>
        <v>0</v>
      </c>
    </row>
    <row r="96" spans="1:21" ht="14.45" customHeight="1" x14ac:dyDescent="0.25">
      <c r="A96" s="58" t="s">
        <v>76</v>
      </c>
      <c r="B96" s="58" t="s">
        <v>49</v>
      </c>
      <c r="C96" s="59">
        <v>251838</v>
      </c>
      <c r="D96" s="59">
        <v>81438</v>
      </c>
      <c r="E96" s="59">
        <v>22744</v>
      </c>
      <c r="F96" s="59">
        <v>618</v>
      </c>
      <c r="G96" s="59">
        <v>17</v>
      </c>
      <c r="H96" s="59">
        <v>208</v>
      </c>
      <c r="I96" s="59">
        <v>607</v>
      </c>
      <c r="J96" s="59">
        <v>738</v>
      </c>
      <c r="K96" s="59">
        <v>1308</v>
      </c>
      <c r="L96" s="59"/>
      <c r="M96" s="59">
        <v>144160</v>
      </c>
      <c r="N96" s="59">
        <v>84564</v>
      </c>
      <c r="O96" s="59">
        <v>228724</v>
      </c>
      <c r="P96" s="65"/>
      <c r="Q96" s="70">
        <f t="shared" si="6"/>
        <v>228724</v>
      </c>
      <c r="R96" s="70">
        <f t="shared" si="7"/>
        <v>0</v>
      </c>
      <c r="S96" s="65"/>
      <c r="T96" s="43">
        <f t="shared" si="4"/>
        <v>251838</v>
      </c>
      <c r="U96" s="60">
        <f t="shared" si="5"/>
        <v>0</v>
      </c>
    </row>
    <row r="97" spans="1:21" ht="14.45" customHeight="1" x14ac:dyDescent="0.25">
      <c r="A97" s="58" t="s">
        <v>76</v>
      </c>
      <c r="B97" s="58" t="s">
        <v>67</v>
      </c>
      <c r="C97" s="59">
        <v>251838</v>
      </c>
      <c r="D97" s="59">
        <v>81438</v>
      </c>
      <c r="E97" s="59">
        <v>23887</v>
      </c>
      <c r="F97" s="59">
        <v>591</v>
      </c>
      <c r="G97" s="59">
        <v>17</v>
      </c>
      <c r="H97" s="59">
        <v>197</v>
      </c>
      <c r="I97" s="59">
        <v>609</v>
      </c>
      <c r="J97" s="59">
        <v>608</v>
      </c>
      <c r="K97" s="59">
        <v>1310</v>
      </c>
      <c r="L97" s="59"/>
      <c r="M97" s="59">
        <v>143181</v>
      </c>
      <c r="N97" s="59">
        <v>79911</v>
      </c>
      <c r="O97" s="59">
        <v>223092</v>
      </c>
      <c r="P97" s="65"/>
      <c r="Q97" s="70">
        <f t="shared" si="6"/>
        <v>223092</v>
      </c>
      <c r="R97" s="70">
        <f t="shared" si="7"/>
        <v>0</v>
      </c>
      <c r="S97" s="65"/>
      <c r="T97" s="43">
        <f t="shared" si="4"/>
        <v>251838</v>
      </c>
      <c r="U97" s="60">
        <f t="shared" si="5"/>
        <v>0</v>
      </c>
    </row>
    <row r="98" spans="1:21" ht="14.45" customHeight="1" x14ac:dyDescent="0.25">
      <c r="A98" s="58" t="s">
        <v>76</v>
      </c>
      <c r="B98" s="58" t="s">
        <v>50</v>
      </c>
      <c r="C98" s="59">
        <v>251838</v>
      </c>
      <c r="D98" s="59">
        <v>81438</v>
      </c>
      <c r="E98" s="59">
        <v>23939</v>
      </c>
      <c r="F98" s="59">
        <v>485</v>
      </c>
      <c r="G98" s="59">
        <v>17</v>
      </c>
      <c r="H98" s="59">
        <v>204</v>
      </c>
      <c r="I98" s="59">
        <v>468</v>
      </c>
      <c r="J98" s="59">
        <v>602</v>
      </c>
      <c r="K98" s="59">
        <v>1347</v>
      </c>
      <c r="L98" s="59"/>
      <c r="M98" s="59">
        <v>143338</v>
      </c>
      <c r="N98" s="59">
        <v>74929</v>
      </c>
      <c r="O98" s="59">
        <v>218267</v>
      </c>
      <c r="P98" s="65"/>
      <c r="Q98" s="70">
        <f t="shared" si="6"/>
        <v>218267</v>
      </c>
      <c r="R98" s="70">
        <f t="shared" si="7"/>
        <v>0</v>
      </c>
      <c r="S98" s="65"/>
      <c r="T98" s="43">
        <f t="shared" si="4"/>
        <v>251838</v>
      </c>
      <c r="U98" s="60">
        <f t="shared" si="5"/>
        <v>0</v>
      </c>
    </row>
    <row r="99" spans="1:21" ht="14.45" customHeight="1" x14ac:dyDescent="0.25">
      <c r="A99" s="58" t="s">
        <v>76</v>
      </c>
      <c r="B99" s="58" t="s">
        <v>51</v>
      </c>
      <c r="C99" s="59">
        <v>251838</v>
      </c>
      <c r="D99" s="59">
        <v>81438</v>
      </c>
      <c r="E99" s="59">
        <v>23882</v>
      </c>
      <c r="F99" s="59">
        <v>550</v>
      </c>
      <c r="G99" s="59">
        <v>18</v>
      </c>
      <c r="H99" s="59">
        <v>180</v>
      </c>
      <c r="I99" s="59">
        <v>584</v>
      </c>
      <c r="J99" s="59">
        <v>656</v>
      </c>
      <c r="K99" s="59">
        <v>1414</v>
      </c>
      <c r="L99" s="59"/>
      <c r="M99" s="59">
        <v>143116</v>
      </c>
      <c r="N99" s="59">
        <v>75710</v>
      </c>
      <c r="O99" s="59">
        <v>218826</v>
      </c>
      <c r="P99" s="65"/>
      <c r="Q99" s="70">
        <f t="shared" si="6"/>
        <v>218826</v>
      </c>
      <c r="R99" s="70">
        <f t="shared" si="7"/>
        <v>0</v>
      </c>
      <c r="S99" s="65"/>
      <c r="T99" s="43">
        <f t="shared" si="4"/>
        <v>251838</v>
      </c>
      <c r="U99" s="60">
        <f t="shared" si="5"/>
        <v>0</v>
      </c>
    </row>
    <row r="100" spans="1:21" ht="14.45" customHeight="1" x14ac:dyDescent="0.25">
      <c r="A100" s="58" t="s">
        <v>76</v>
      </c>
      <c r="B100" s="58" t="s">
        <v>52</v>
      </c>
      <c r="C100" s="59">
        <v>251838</v>
      </c>
      <c r="D100" s="59">
        <v>81438</v>
      </c>
      <c r="E100" s="59">
        <v>23825</v>
      </c>
      <c r="F100" s="59">
        <v>525</v>
      </c>
      <c r="G100" s="59">
        <v>14</v>
      </c>
      <c r="H100" s="59">
        <v>230</v>
      </c>
      <c r="I100" s="59">
        <v>51</v>
      </c>
      <c r="J100" s="59">
        <v>688</v>
      </c>
      <c r="K100" s="59">
        <v>1662</v>
      </c>
      <c r="L100" s="59"/>
      <c r="M100" s="59">
        <v>143405</v>
      </c>
      <c r="N100" s="59">
        <v>76860</v>
      </c>
      <c r="O100" s="59">
        <v>220265</v>
      </c>
      <c r="P100" s="65"/>
      <c r="Q100" s="70">
        <f t="shared" si="6"/>
        <v>220265</v>
      </c>
      <c r="R100" s="70">
        <f t="shared" si="7"/>
        <v>0</v>
      </c>
      <c r="S100" s="65"/>
      <c r="T100" s="43">
        <f t="shared" si="4"/>
        <v>251838</v>
      </c>
      <c r="U100" s="60">
        <f t="shared" si="5"/>
        <v>0</v>
      </c>
    </row>
    <row r="101" spans="1:21" ht="14.45" customHeight="1" x14ac:dyDescent="0.25">
      <c r="A101" s="58" t="s">
        <v>76</v>
      </c>
      <c r="B101" s="58" t="s">
        <v>53</v>
      </c>
      <c r="C101" s="59">
        <v>251838</v>
      </c>
      <c r="D101" s="59">
        <v>81438</v>
      </c>
      <c r="E101" s="59">
        <v>22663</v>
      </c>
      <c r="F101" s="59">
        <v>236</v>
      </c>
      <c r="G101" s="59">
        <v>16</v>
      </c>
      <c r="H101" s="59">
        <v>155</v>
      </c>
      <c r="I101" s="59">
        <v>476</v>
      </c>
      <c r="J101" s="59">
        <v>635</v>
      </c>
      <c r="K101" s="59">
        <v>1494</v>
      </c>
      <c r="L101" s="59"/>
      <c r="M101" s="59">
        <v>144725</v>
      </c>
      <c r="N101" s="59">
        <v>73602</v>
      </c>
      <c r="O101" s="59">
        <v>218327</v>
      </c>
      <c r="P101" s="65"/>
      <c r="Q101" s="70">
        <f t="shared" si="6"/>
        <v>218327</v>
      </c>
      <c r="R101" s="70">
        <f t="shared" si="7"/>
        <v>0</v>
      </c>
      <c r="S101" s="65"/>
      <c r="T101" s="43">
        <f t="shared" si="4"/>
        <v>251838</v>
      </c>
      <c r="U101" s="60">
        <f t="shared" si="5"/>
        <v>0</v>
      </c>
    </row>
    <row r="102" spans="1:21" ht="14.45" customHeight="1" x14ac:dyDescent="0.25">
      <c r="A102" s="58" t="s">
        <v>76</v>
      </c>
      <c r="B102" s="58" t="s">
        <v>54</v>
      </c>
      <c r="C102" s="59">
        <v>251838</v>
      </c>
      <c r="D102" s="59">
        <v>81438</v>
      </c>
      <c r="E102" s="59">
        <v>21614</v>
      </c>
      <c r="F102" s="59">
        <v>391</v>
      </c>
      <c r="G102" s="59">
        <v>11</v>
      </c>
      <c r="H102" s="59">
        <v>144</v>
      </c>
      <c r="I102" s="59">
        <v>379</v>
      </c>
      <c r="J102" s="59">
        <v>705</v>
      </c>
      <c r="K102" s="59">
        <v>1414</v>
      </c>
      <c r="L102" s="59"/>
      <c r="M102" s="59">
        <v>145742</v>
      </c>
      <c r="N102" s="59">
        <v>74313</v>
      </c>
      <c r="O102" s="59">
        <v>220055</v>
      </c>
      <c r="P102" s="65"/>
      <c r="Q102" s="70">
        <f t="shared" si="6"/>
        <v>220055</v>
      </c>
      <c r="R102" s="70">
        <f t="shared" si="7"/>
        <v>0</v>
      </c>
      <c r="S102" s="65"/>
      <c r="T102" s="43">
        <f t="shared" si="4"/>
        <v>251838</v>
      </c>
      <c r="U102" s="60">
        <f t="shared" si="5"/>
        <v>0</v>
      </c>
    </row>
    <row r="103" spans="1:21" ht="14.45" customHeight="1" x14ac:dyDescent="0.25">
      <c r="A103" s="58" t="s">
        <v>76</v>
      </c>
      <c r="B103" s="58" t="s">
        <v>55</v>
      </c>
      <c r="C103" s="59">
        <v>251838</v>
      </c>
      <c r="D103" s="59">
        <v>81438</v>
      </c>
      <c r="E103" s="59">
        <v>21124</v>
      </c>
      <c r="F103" s="59">
        <v>293</v>
      </c>
      <c r="G103" s="59">
        <v>10</v>
      </c>
      <c r="H103" s="59">
        <v>124</v>
      </c>
      <c r="I103" s="59">
        <v>543</v>
      </c>
      <c r="J103" s="59">
        <v>951</v>
      </c>
      <c r="K103" s="59">
        <v>1629</v>
      </c>
      <c r="L103" s="59"/>
      <c r="M103" s="59">
        <v>145726</v>
      </c>
      <c r="N103" s="59">
        <v>80726</v>
      </c>
      <c r="O103" s="59">
        <v>226452</v>
      </c>
      <c r="P103" s="65"/>
      <c r="Q103" s="70">
        <f t="shared" si="6"/>
        <v>226452</v>
      </c>
      <c r="R103" s="70">
        <f t="shared" si="7"/>
        <v>0</v>
      </c>
      <c r="S103" s="65"/>
      <c r="T103" s="43">
        <f t="shared" si="4"/>
        <v>251838</v>
      </c>
      <c r="U103" s="60">
        <f t="shared" si="5"/>
        <v>0</v>
      </c>
    </row>
    <row r="104" spans="1:21" ht="14.45" customHeight="1" x14ac:dyDescent="0.25">
      <c r="A104" s="58" t="s">
        <v>76</v>
      </c>
      <c r="B104" s="58" t="s">
        <v>56</v>
      </c>
      <c r="C104" s="59">
        <v>251838</v>
      </c>
      <c r="D104" s="59">
        <v>81438</v>
      </c>
      <c r="E104" s="59">
        <v>21045</v>
      </c>
      <c r="F104" s="59">
        <v>298</v>
      </c>
      <c r="G104" s="59">
        <v>12</v>
      </c>
      <c r="H104" s="59">
        <v>115</v>
      </c>
      <c r="I104" s="59">
        <v>548</v>
      </c>
      <c r="J104" s="59">
        <v>759</v>
      </c>
      <c r="K104" s="59">
        <v>1790</v>
      </c>
      <c r="L104" s="59"/>
      <c r="M104" s="59">
        <v>145833</v>
      </c>
      <c r="N104" s="59">
        <v>80704</v>
      </c>
      <c r="O104" s="59">
        <v>226537</v>
      </c>
      <c r="P104" s="65"/>
      <c r="Q104" s="70">
        <f t="shared" si="6"/>
        <v>226537</v>
      </c>
      <c r="R104" s="70">
        <f t="shared" si="7"/>
        <v>0</v>
      </c>
      <c r="S104" s="65"/>
      <c r="T104" s="43">
        <f t="shared" si="4"/>
        <v>251838</v>
      </c>
      <c r="U104" s="60">
        <f t="shared" si="5"/>
        <v>0</v>
      </c>
    </row>
    <row r="105" spans="1:21" ht="14.45" customHeight="1" x14ac:dyDescent="0.25">
      <c r="A105" s="58" t="s">
        <v>76</v>
      </c>
      <c r="B105" s="58" t="s">
        <v>57</v>
      </c>
      <c r="C105" s="59">
        <v>251838</v>
      </c>
      <c r="D105" s="59">
        <v>81438</v>
      </c>
      <c r="E105" s="59">
        <v>21060</v>
      </c>
      <c r="F105" s="59">
        <v>277</v>
      </c>
      <c r="G105" s="59">
        <v>8</v>
      </c>
      <c r="H105" s="59">
        <v>241</v>
      </c>
      <c r="I105" s="59">
        <v>652</v>
      </c>
      <c r="J105" s="59">
        <v>957</v>
      </c>
      <c r="K105" s="59">
        <v>2754</v>
      </c>
      <c r="L105" s="59"/>
      <c r="M105" s="59">
        <v>144451</v>
      </c>
      <c r="N105" s="59">
        <v>67927</v>
      </c>
      <c r="O105" s="59">
        <v>212378</v>
      </c>
      <c r="P105" s="65"/>
      <c r="Q105" s="70">
        <f t="shared" si="6"/>
        <v>212378</v>
      </c>
      <c r="R105" s="70">
        <f t="shared" si="7"/>
        <v>0</v>
      </c>
      <c r="S105" s="65"/>
      <c r="T105" s="43">
        <f t="shared" si="4"/>
        <v>251838</v>
      </c>
      <c r="U105" s="60">
        <f t="shared" si="5"/>
        <v>0</v>
      </c>
    </row>
    <row r="106" spans="1:21" ht="14.45" customHeight="1" x14ac:dyDescent="0.25">
      <c r="A106" s="58" t="s">
        <v>76</v>
      </c>
      <c r="B106" s="58" t="s">
        <v>58</v>
      </c>
      <c r="C106" s="59">
        <v>251838</v>
      </c>
      <c r="D106" s="59">
        <v>81438</v>
      </c>
      <c r="E106" s="59">
        <v>21705</v>
      </c>
      <c r="F106" s="59">
        <v>256</v>
      </c>
      <c r="G106" s="59">
        <v>3</v>
      </c>
      <c r="H106" s="59">
        <v>103</v>
      </c>
      <c r="I106" s="59">
        <v>698</v>
      </c>
      <c r="J106" s="59">
        <v>949</v>
      </c>
      <c r="K106" s="59">
        <v>3384</v>
      </c>
      <c r="L106" s="59"/>
      <c r="M106" s="59">
        <v>143302</v>
      </c>
      <c r="N106" s="59">
        <v>69309</v>
      </c>
      <c r="O106" s="59">
        <v>212611</v>
      </c>
      <c r="P106" s="65"/>
      <c r="Q106" s="70">
        <f t="shared" si="6"/>
        <v>212611</v>
      </c>
      <c r="R106" s="70">
        <f t="shared" si="7"/>
        <v>0</v>
      </c>
      <c r="S106" s="65"/>
      <c r="T106" s="43">
        <f t="shared" si="4"/>
        <v>251838</v>
      </c>
      <c r="U106" s="60">
        <f t="shared" si="5"/>
        <v>0</v>
      </c>
    </row>
    <row r="107" spans="1:21" ht="14.45" customHeight="1" x14ac:dyDescent="0.25">
      <c r="A107" s="58" t="s">
        <v>76</v>
      </c>
      <c r="B107" s="58" t="s">
        <v>59</v>
      </c>
      <c r="C107" s="59">
        <v>251838</v>
      </c>
      <c r="D107" s="59">
        <v>81438</v>
      </c>
      <c r="E107" s="59">
        <v>22571</v>
      </c>
      <c r="F107" s="59">
        <v>257</v>
      </c>
      <c r="G107" s="59">
        <v>3</v>
      </c>
      <c r="H107" s="59">
        <v>65</v>
      </c>
      <c r="I107" s="59">
        <v>508</v>
      </c>
      <c r="J107" s="59">
        <v>1580</v>
      </c>
      <c r="K107" s="59">
        <v>3183</v>
      </c>
      <c r="L107" s="59"/>
      <c r="M107" s="59">
        <v>142233</v>
      </c>
      <c r="N107" s="59">
        <v>70096</v>
      </c>
      <c r="O107" s="59">
        <v>212329</v>
      </c>
      <c r="P107" s="65"/>
      <c r="Q107" s="70">
        <f t="shared" si="6"/>
        <v>212329</v>
      </c>
      <c r="R107" s="70">
        <f t="shared" si="7"/>
        <v>0</v>
      </c>
      <c r="S107" s="65"/>
      <c r="T107" s="43">
        <f t="shared" si="4"/>
        <v>251838</v>
      </c>
      <c r="U107" s="60">
        <f t="shared" si="5"/>
        <v>0</v>
      </c>
    </row>
    <row r="108" spans="1:21" ht="14.45" customHeight="1" x14ac:dyDescent="0.25">
      <c r="A108" s="58" t="s">
        <v>76</v>
      </c>
      <c r="B108" s="58" t="s">
        <v>60</v>
      </c>
      <c r="C108" s="59">
        <v>251838</v>
      </c>
      <c r="D108" s="59">
        <v>81438</v>
      </c>
      <c r="E108" s="59">
        <v>23421</v>
      </c>
      <c r="F108" s="59">
        <v>230</v>
      </c>
      <c r="G108" s="59">
        <v>2</v>
      </c>
      <c r="H108" s="59">
        <v>73</v>
      </c>
      <c r="I108" s="59">
        <v>380</v>
      </c>
      <c r="J108" s="59">
        <v>473</v>
      </c>
      <c r="K108" s="59">
        <v>3983</v>
      </c>
      <c r="L108" s="59"/>
      <c r="M108" s="59">
        <v>141838</v>
      </c>
      <c r="N108" s="59">
        <v>62556</v>
      </c>
      <c r="O108" s="59">
        <v>204394</v>
      </c>
      <c r="P108" s="65"/>
      <c r="Q108" s="70">
        <f t="shared" si="6"/>
        <v>204394</v>
      </c>
      <c r="R108" s="70">
        <f t="shared" si="7"/>
        <v>0</v>
      </c>
      <c r="S108" s="65"/>
      <c r="T108" s="43">
        <f t="shared" si="4"/>
        <v>251838</v>
      </c>
      <c r="U108" s="60">
        <f t="shared" si="5"/>
        <v>0</v>
      </c>
    </row>
    <row r="109" spans="1:21" ht="14.45" customHeight="1" x14ac:dyDescent="0.25">
      <c r="A109" s="58" t="s">
        <v>76</v>
      </c>
      <c r="B109" s="58" t="s">
        <v>61</v>
      </c>
      <c r="C109" s="59">
        <v>251838</v>
      </c>
      <c r="D109" s="59">
        <v>81438</v>
      </c>
      <c r="E109" s="59">
        <v>23491</v>
      </c>
      <c r="F109" s="59">
        <v>242</v>
      </c>
      <c r="G109" s="59">
        <v>14</v>
      </c>
      <c r="H109" s="59">
        <v>82</v>
      </c>
      <c r="I109" s="59">
        <v>981</v>
      </c>
      <c r="J109" s="59">
        <v>570</v>
      </c>
      <c r="K109" s="59">
        <v>4327</v>
      </c>
      <c r="L109" s="59"/>
      <c r="M109" s="59">
        <v>140693</v>
      </c>
      <c r="N109" s="59">
        <v>53326</v>
      </c>
      <c r="O109" s="59">
        <v>194019</v>
      </c>
      <c r="P109" s="65"/>
      <c r="Q109" s="70">
        <f t="shared" si="6"/>
        <v>194019</v>
      </c>
      <c r="R109" s="70">
        <f t="shared" si="7"/>
        <v>0</v>
      </c>
      <c r="S109" s="65"/>
      <c r="T109" s="43">
        <f t="shared" si="4"/>
        <v>251838</v>
      </c>
      <c r="U109" s="60">
        <f t="shared" si="5"/>
        <v>0</v>
      </c>
    </row>
    <row r="110" spans="1:21" ht="14.45" customHeight="1" x14ac:dyDescent="0.25">
      <c r="A110" s="58" t="s">
        <v>76</v>
      </c>
      <c r="B110" s="58" t="s">
        <v>62</v>
      </c>
      <c r="C110" s="59">
        <v>251838</v>
      </c>
      <c r="D110" s="59">
        <v>81438</v>
      </c>
      <c r="E110" s="59">
        <v>23584</v>
      </c>
      <c r="F110" s="59">
        <v>288</v>
      </c>
      <c r="G110" s="59">
        <v>14</v>
      </c>
      <c r="H110" s="59">
        <v>163</v>
      </c>
      <c r="I110" s="59">
        <v>392</v>
      </c>
      <c r="J110" s="59">
        <v>617</v>
      </c>
      <c r="K110" s="59">
        <v>3795</v>
      </c>
      <c r="L110" s="59">
        <v>142</v>
      </c>
      <c r="M110" s="59">
        <v>141405</v>
      </c>
      <c r="N110" s="59">
        <v>46092</v>
      </c>
      <c r="O110" s="59">
        <v>187497</v>
      </c>
      <c r="P110" s="65"/>
      <c r="Q110" s="70">
        <f t="shared" si="6"/>
        <v>187497</v>
      </c>
      <c r="R110" s="70">
        <f t="shared" si="7"/>
        <v>0</v>
      </c>
      <c r="S110" s="65"/>
      <c r="T110" s="43">
        <f t="shared" si="4"/>
        <v>251838</v>
      </c>
      <c r="U110" s="60">
        <f t="shared" si="5"/>
        <v>0</v>
      </c>
    </row>
    <row r="111" spans="1:21" ht="14.45" customHeight="1" x14ac:dyDescent="0.25">
      <c r="A111" s="58" t="s">
        <v>76</v>
      </c>
      <c r="B111" s="58" t="s">
        <v>63</v>
      </c>
      <c r="C111" s="59">
        <v>251838</v>
      </c>
      <c r="D111" s="59">
        <v>81438</v>
      </c>
      <c r="E111" s="59">
        <v>27017</v>
      </c>
      <c r="F111" s="59">
        <v>275</v>
      </c>
      <c r="G111" s="59">
        <v>13</v>
      </c>
      <c r="H111" s="59">
        <v>157</v>
      </c>
      <c r="I111" s="59">
        <v>427</v>
      </c>
      <c r="J111" s="59">
        <v>587</v>
      </c>
      <c r="K111" s="59">
        <v>3874</v>
      </c>
      <c r="L111" s="59">
        <v>0</v>
      </c>
      <c r="M111" s="59">
        <v>138050</v>
      </c>
      <c r="N111" s="59">
        <v>51535</v>
      </c>
      <c r="O111" s="59">
        <v>189585</v>
      </c>
      <c r="P111" s="65"/>
      <c r="Q111" s="70">
        <f t="shared" si="6"/>
        <v>189585</v>
      </c>
      <c r="R111" s="70">
        <f t="shared" si="7"/>
        <v>0</v>
      </c>
      <c r="S111" s="65"/>
      <c r="T111" s="43">
        <f t="shared" si="4"/>
        <v>251838</v>
      </c>
      <c r="U111" s="60">
        <f t="shared" si="5"/>
        <v>0</v>
      </c>
    </row>
    <row r="112" spans="1:21" ht="14.45" customHeight="1" x14ac:dyDescent="0.25">
      <c r="A112" s="58" t="s">
        <v>76</v>
      </c>
      <c r="B112" s="58" t="s">
        <v>64</v>
      </c>
      <c r="C112" s="59">
        <v>248788</v>
      </c>
      <c r="D112" s="59">
        <v>81438</v>
      </c>
      <c r="E112" s="59">
        <v>22136</v>
      </c>
      <c r="F112" s="59">
        <v>249</v>
      </c>
      <c r="G112" s="59">
        <v>11</v>
      </c>
      <c r="H112" s="59">
        <v>126</v>
      </c>
      <c r="I112" s="59">
        <v>495</v>
      </c>
      <c r="J112" s="59">
        <v>630</v>
      </c>
      <c r="K112" s="59">
        <v>3797</v>
      </c>
      <c r="L112" s="59">
        <v>7931</v>
      </c>
      <c r="M112" s="59">
        <v>131975</v>
      </c>
      <c r="N112" s="59">
        <v>57500</v>
      </c>
      <c r="O112" s="59">
        <v>189475</v>
      </c>
      <c r="P112" s="65"/>
      <c r="Q112" s="70">
        <f t="shared" si="6"/>
        <v>189475</v>
      </c>
      <c r="R112" s="70">
        <f t="shared" si="7"/>
        <v>0</v>
      </c>
      <c r="S112" s="65"/>
      <c r="T112" s="43">
        <f t="shared" si="4"/>
        <v>248788</v>
      </c>
      <c r="U112" s="60">
        <f t="shared" si="5"/>
        <v>0</v>
      </c>
    </row>
    <row r="113" spans="1:21" ht="14.45" customHeight="1" x14ac:dyDescent="0.25">
      <c r="A113" s="58" t="s">
        <v>76</v>
      </c>
      <c r="B113" s="58" t="s">
        <v>65</v>
      </c>
      <c r="C113" s="59">
        <v>248788</v>
      </c>
      <c r="D113" s="59">
        <v>81438</v>
      </c>
      <c r="E113" s="59">
        <v>21810</v>
      </c>
      <c r="F113" s="59">
        <v>190</v>
      </c>
      <c r="G113" s="59"/>
      <c r="H113" s="59">
        <v>87</v>
      </c>
      <c r="I113" s="59">
        <v>697</v>
      </c>
      <c r="J113" s="59">
        <v>1488</v>
      </c>
      <c r="K113" s="59">
        <v>5264</v>
      </c>
      <c r="L113" s="59">
        <v>7807</v>
      </c>
      <c r="M113" s="59">
        <v>130007</v>
      </c>
      <c r="N113" s="59">
        <v>53282</v>
      </c>
      <c r="O113" s="59">
        <v>183289</v>
      </c>
      <c r="P113" s="65"/>
      <c r="Q113" s="70">
        <f t="shared" si="6"/>
        <v>183289</v>
      </c>
      <c r="R113" s="70">
        <f t="shared" si="7"/>
        <v>0</v>
      </c>
      <c r="S113" s="65"/>
      <c r="T113" s="43">
        <f t="shared" si="4"/>
        <v>248788</v>
      </c>
      <c r="U113" s="60">
        <f t="shared" si="5"/>
        <v>0</v>
      </c>
    </row>
    <row r="114" spans="1:21" ht="14.45" customHeight="1" x14ac:dyDescent="0.25">
      <c r="A114" s="58" t="s">
        <v>76</v>
      </c>
      <c r="B114" s="58" t="s">
        <v>66</v>
      </c>
      <c r="C114" s="59">
        <v>248788</v>
      </c>
      <c r="D114" s="59">
        <v>81438</v>
      </c>
      <c r="E114" s="59">
        <v>23568</v>
      </c>
      <c r="F114" s="59">
        <v>228</v>
      </c>
      <c r="G114" s="59"/>
      <c r="H114" s="59">
        <v>115</v>
      </c>
      <c r="I114" s="59">
        <v>958</v>
      </c>
      <c r="J114" s="59">
        <v>1716</v>
      </c>
      <c r="K114" s="59">
        <v>4646</v>
      </c>
      <c r="L114" s="59">
        <v>7777</v>
      </c>
      <c r="M114" s="59">
        <v>128342</v>
      </c>
      <c r="N114" s="59">
        <v>42559</v>
      </c>
      <c r="O114" s="59">
        <v>170901</v>
      </c>
      <c r="P114" s="65"/>
      <c r="Q114" s="70">
        <f t="shared" si="6"/>
        <v>170901</v>
      </c>
      <c r="R114" s="70">
        <f t="shared" si="7"/>
        <v>0</v>
      </c>
      <c r="S114" s="65"/>
      <c r="T114" s="43">
        <f t="shared" si="4"/>
        <v>248788</v>
      </c>
      <c r="U114" s="60">
        <f t="shared" si="5"/>
        <v>0</v>
      </c>
    </row>
    <row r="115" spans="1:21" ht="14.45" customHeight="1" x14ac:dyDescent="0.25">
      <c r="A115" s="58" t="s">
        <v>76</v>
      </c>
      <c r="B115" s="58" t="s">
        <v>68</v>
      </c>
      <c r="C115" s="65">
        <v>248788</v>
      </c>
      <c r="D115" s="65">
        <v>81438</v>
      </c>
      <c r="E115" s="65">
        <v>24493</v>
      </c>
      <c r="F115" s="65">
        <v>241</v>
      </c>
      <c r="G115" s="59"/>
      <c r="H115" s="65">
        <v>85</v>
      </c>
      <c r="I115" s="65">
        <v>1225</v>
      </c>
      <c r="J115" s="65">
        <v>1700</v>
      </c>
      <c r="K115" s="65">
        <v>3459</v>
      </c>
      <c r="L115" s="65">
        <v>7745</v>
      </c>
      <c r="M115" s="65">
        <v>128402</v>
      </c>
      <c r="N115" s="65">
        <v>38440</v>
      </c>
      <c r="O115" s="65">
        <v>166842</v>
      </c>
      <c r="P115" s="65"/>
      <c r="Q115" s="70">
        <f t="shared" si="6"/>
        <v>166842</v>
      </c>
      <c r="R115" s="70">
        <f t="shared" si="7"/>
        <v>0</v>
      </c>
      <c r="S115" s="65"/>
      <c r="T115" s="43">
        <f t="shared" si="4"/>
        <v>248788</v>
      </c>
      <c r="U115" s="60">
        <f t="shared" si="5"/>
        <v>0</v>
      </c>
    </row>
    <row r="116" spans="1:21" ht="14.45" customHeight="1" x14ac:dyDescent="0.25">
      <c r="A116" s="58" t="s">
        <v>76</v>
      </c>
      <c r="B116" s="58" t="s">
        <v>69</v>
      </c>
      <c r="C116" s="65">
        <v>248788</v>
      </c>
      <c r="D116" s="65">
        <v>81438</v>
      </c>
      <c r="E116" s="65">
        <v>24860</v>
      </c>
      <c r="F116" s="65">
        <v>201</v>
      </c>
      <c r="G116" s="65">
        <v>0</v>
      </c>
      <c r="H116" s="65">
        <v>79</v>
      </c>
      <c r="I116" s="65">
        <v>1364</v>
      </c>
      <c r="J116" s="65">
        <v>1164</v>
      </c>
      <c r="K116" s="65">
        <v>4714</v>
      </c>
      <c r="L116" s="65">
        <v>8596</v>
      </c>
      <c r="M116" s="65">
        <v>126372</v>
      </c>
      <c r="N116" s="65">
        <v>35126</v>
      </c>
      <c r="O116" s="65">
        <v>161498</v>
      </c>
      <c r="P116" s="65"/>
      <c r="Q116" s="70">
        <f t="shared" si="6"/>
        <v>161498</v>
      </c>
      <c r="R116" s="70">
        <f t="shared" si="7"/>
        <v>0</v>
      </c>
      <c r="S116" s="65"/>
      <c r="T116" s="43">
        <f t="shared" si="4"/>
        <v>248788</v>
      </c>
      <c r="U116" s="60">
        <f t="shared" si="5"/>
        <v>0</v>
      </c>
    </row>
    <row r="117" spans="1:21" ht="14.45" customHeight="1" x14ac:dyDescent="0.25">
      <c r="A117" s="58" t="s">
        <v>76</v>
      </c>
      <c r="B117" s="58" t="s">
        <v>70</v>
      </c>
      <c r="C117" s="65">
        <v>248788</v>
      </c>
      <c r="D117" s="65">
        <v>81438</v>
      </c>
      <c r="E117" s="65">
        <v>25199</v>
      </c>
      <c r="F117" s="65">
        <v>231</v>
      </c>
      <c r="G117" s="59"/>
      <c r="H117" s="65">
        <v>85</v>
      </c>
      <c r="I117" s="65">
        <v>1520</v>
      </c>
      <c r="J117" s="65">
        <v>1506</v>
      </c>
      <c r="K117" s="65">
        <v>4505</v>
      </c>
      <c r="L117" s="65">
        <v>8305</v>
      </c>
      <c r="M117" s="65">
        <v>125999</v>
      </c>
      <c r="N117" s="65">
        <v>33707</v>
      </c>
      <c r="O117" s="65">
        <v>159706</v>
      </c>
      <c r="P117" s="65"/>
      <c r="Q117" s="70">
        <f t="shared" si="6"/>
        <v>159706</v>
      </c>
      <c r="R117" s="70">
        <f t="shared" si="7"/>
        <v>0</v>
      </c>
      <c r="S117" s="65"/>
      <c r="T117" s="43">
        <f t="shared" si="4"/>
        <v>248788</v>
      </c>
      <c r="U117" s="60">
        <f t="shared" si="5"/>
        <v>0</v>
      </c>
    </row>
    <row r="118" spans="1:21" ht="14.45" customHeight="1" x14ac:dyDescent="0.25">
      <c r="A118" s="58" t="s">
        <v>76</v>
      </c>
      <c r="B118" s="58" t="s">
        <v>71</v>
      </c>
      <c r="C118" s="65">
        <v>248788</v>
      </c>
      <c r="D118" s="65">
        <v>81438</v>
      </c>
      <c r="E118" s="65">
        <v>26567</v>
      </c>
      <c r="F118" s="65">
        <v>222</v>
      </c>
      <c r="G118" s="65">
        <v>2</v>
      </c>
      <c r="H118" s="65">
        <v>64</v>
      </c>
      <c r="I118" s="65">
        <v>1583</v>
      </c>
      <c r="J118" s="65">
        <v>1804</v>
      </c>
      <c r="K118" s="65">
        <v>4457</v>
      </c>
      <c r="L118" s="65">
        <v>7872</v>
      </c>
      <c r="M118" s="65">
        <v>124779</v>
      </c>
      <c r="N118" s="65">
        <v>32564</v>
      </c>
      <c r="O118" s="65">
        <v>157343</v>
      </c>
      <c r="P118" s="65"/>
      <c r="Q118" s="70">
        <f t="shared" si="6"/>
        <v>157343</v>
      </c>
      <c r="R118" s="70">
        <f t="shared" si="7"/>
        <v>0</v>
      </c>
      <c r="S118" s="65"/>
      <c r="T118" s="43">
        <f t="shared" si="4"/>
        <v>248788</v>
      </c>
      <c r="U118" s="60">
        <f t="shared" si="5"/>
        <v>0</v>
      </c>
    </row>
    <row r="119" spans="1:21" ht="14.45" customHeight="1" x14ac:dyDescent="0.25">
      <c r="A119" s="58" t="s">
        <v>76</v>
      </c>
      <c r="B119" s="58" t="s">
        <v>72</v>
      </c>
      <c r="C119" s="65">
        <v>248788</v>
      </c>
      <c r="D119" s="65">
        <v>81438</v>
      </c>
      <c r="E119" s="65">
        <v>26734</v>
      </c>
      <c r="F119" s="65">
        <v>212</v>
      </c>
      <c r="G119" s="59"/>
      <c r="H119" s="65">
        <v>96</v>
      </c>
      <c r="I119" s="65">
        <v>2043</v>
      </c>
      <c r="J119" s="65">
        <v>1980</v>
      </c>
      <c r="K119" s="65">
        <v>4272</v>
      </c>
      <c r="L119" s="65">
        <v>8302</v>
      </c>
      <c r="M119" s="65">
        <v>123711</v>
      </c>
      <c r="N119" s="65">
        <v>32053</v>
      </c>
      <c r="O119" s="65">
        <v>155764</v>
      </c>
      <c r="P119" s="65"/>
      <c r="Q119" s="70">
        <f t="shared" si="6"/>
        <v>155764</v>
      </c>
      <c r="R119" s="70">
        <f t="shared" si="7"/>
        <v>0</v>
      </c>
      <c r="S119" s="65"/>
      <c r="T119" s="43">
        <f t="shared" si="4"/>
        <v>248788</v>
      </c>
      <c r="U119" s="60">
        <f t="shared" si="5"/>
        <v>0</v>
      </c>
    </row>
    <row r="120" spans="1:21" ht="14.45" customHeight="1" x14ac:dyDescent="0.25">
      <c r="A120" s="58" t="s">
        <v>76</v>
      </c>
      <c r="B120" s="58" t="s">
        <v>73</v>
      </c>
      <c r="C120" s="65">
        <v>248788</v>
      </c>
      <c r="D120" s="65">
        <v>81438</v>
      </c>
      <c r="E120" s="65">
        <v>27247</v>
      </c>
      <c r="F120" s="65">
        <v>189</v>
      </c>
      <c r="G120" s="65">
        <v>0</v>
      </c>
      <c r="H120" s="65">
        <v>62</v>
      </c>
      <c r="I120" s="65">
        <v>1913</v>
      </c>
      <c r="J120" s="65">
        <v>1708</v>
      </c>
      <c r="K120" s="65">
        <v>3672</v>
      </c>
      <c r="L120" s="65">
        <v>8493</v>
      </c>
      <c r="M120" s="65">
        <v>124066</v>
      </c>
      <c r="N120" s="65">
        <v>35518</v>
      </c>
      <c r="O120" s="65">
        <v>159584</v>
      </c>
      <c r="P120" s="65"/>
      <c r="Q120" s="70">
        <f t="shared" si="6"/>
        <v>159584</v>
      </c>
      <c r="R120" s="70">
        <f t="shared" si="7"/>
        <v>0</v>
      </c>
      <c r="S120" s="65"/>
      <c r="T120" s="43">
        <f t="shared" si="4"/>
        <v>248788</v>
      </c>
      <c r="U120" s="60">
        <f t="shared" si="5"/>
        <v>0</v>
      </c>
    </row>
    <row r="121" spans="1:21" ht="14.45" customHeight="1" x14ac:dyDescent="0.25">
      <c r="A121" s="58" t="s">
        <v>76</v>
      </c>
      <c r="B121" s="58" t="s">
        <v>74</v>
      </c>
      <c r="C121" s="65">
        <v>248788</v>
      </c>
      <c r="D121" s="65">
        <v>81438</v>
      </c>
      <c r="E121" s="65">
        <v>27832</v>
      </c>
      <c r="F121" s="65">
        <v>140</v>
      </c>
      <c r="G121" s="59"/>
      <c r="H121" s="65">
        <v>56</v>
      </c>
      <c r="I121" s="65">
        <v>2537</v>
      </c>
      <c r="J121" s="65">
        <v>1715</v>
      </c>
      <c r="K121" s="65">
        <v>4381</v>
      </c>
      <c r="L121" s="65">
        <v>7629</v>
      </c>
      <c r="M121" s="65">
        <v>123060</v>
      </c>
      <c r="N121" s="65">
        <v>28186</v>
      </c>
      <c r="O121" s="65">
        <v>151246</v>
      </c>
      <c r="P121" s="65"/>
      <c r="Q121" s="70">
        <f t="shared" si="6"/>
        <v>151246</v>
      </c>
      <c r="R121" s="70">
        <f t="shared" si="7"/>
        <v>0</v>
      </c>
      <c r="S121" s="65"/>
      <c r="T121" s="43">
        <f t="shared" si="4"/>
        <v>248788</v>
      </c>
      <c r="U121" s="60">
        <f t="shared" si="5"/>
        <v>0</v>
      </c>
    </row>
    <row r="122" spans="1:21" ht="14.45" customHeight="1" x14ac:dyDescent="0.25">
      <c r="A122" s="58" t="s">
        <v>76</v>
      </c>
      <c r="B122" s="58" t="s">
        <v>75</v>
      </c>
      <c r="C122" s="65">
        <v>248788</v>
      </c>
      <c r="D122" s="65">
        <v>81438</v>
      </c>
      <c r="E122" s="65">
        <v>28314</v>
      </c>
      <c r="F122" s="65">
        <v>178</v>
      </c>
      <c r="G122" s="65">
        <v>0</v>
      </c>
      <c r="H122" s="65">
        <v>46</v>
      </c>
      <c r="I122" s="65">
        <v>2673</v>
      </c>
      <c r="J122" s="65">
        <v>1691</v>
      </c>
      <c r="K122" s="65">
        <v>3255</v>
      </c>
      <c r="L122" s="65">
        <v>7630</v>
      </c>
      <c r="M122" s="65">
        <v>123563</v>
      </c>
      <c r="N122" s="65">
        <v>25754</v>
      </c>
      <c r="O122" s="65">
        <v>149317</v>
      </c>
      <c r="P122" s="65"/>
      <c r="Q122" s="70">
        <f t="shared" si="6"/>
        <v>149317</v>
      </c>
      <c r="R122" s="70">
        <f t="shared" si="7"/>
        <v>0</v>
      </c>
      <c r="S122" s="65"/>
      <c r="T122" s="43">
        <f t="shared" si="4"/>
        <v>248788</v>
      </c>
      <c r="U122" s="60">
        <f t="shared" si="5"/>
        <v>0</v>
      </c>
    </row>
    <row r="123" spans="1:21" ht="14.45" customHeight="1" x14ac:dyDescent="0.25">
      <c r="A123" s="58" t="s">
        <v>76</v>
      </c>
      <c r="B123" s="58" t="s">
        <v>190</v>
      </c>
      <c r="C123" s="65">
        <v>248788</v>
      </c>
      <c r="D123" s="65">
        <v>81438</v>
      </c>
      <c r="E123" s="65">
        <v>28703</v>
      </c>
      <c r="F123" s="65">
        <v>92</v>
      </c>
      <c r="G123" s="65">
        <v>0</v>
      </c>
      <c r="H123" s="65">
        <v>43</v>
      </c>
      <c r="I123" s="65">
        <v>2708</v>
      </c>
      <c r="J123" s="65">
        <v>1909</v>
      </c>
      <c r="K123" s="65">
        <v>3393</v>
      </c>
      <c r="L123" s="65">
        <v>7624</v>
      </c>
      <c r="M123" s="65">
        <v>122878</v>
      </c>
      <c r="N123" s="65">
        <v>25064.37</v>
      </c>
      <c r="O123" s="65">
        <v>147942.37</v>
      </c>
      <c r="P123" s="65"/>
      <c r="Q123" s="70">
        <f t="shared" si="6"/>
        <v>147942.37</v>
      </c>
      <c r="R123" s="70">
        <f t="shared" si="7"/>
        <v>0</v>
      </c>
      <c r="S123" s="65"/>
      <c r="T123" s="43">
        <f t="shared" si="4"/>
        <v>248788</v>
      </c>
      <c r="U123" s="60">
        <f t="shared" si="5"/>
        <v>0</v>
      </c>
    </row>
    <row r="124" spans="1:21" ht="14.45" customHeight="1" x14ac:dyDescent="0.25">
      <c r="A124" s="58" t="s">
        <v>77</v>
      </c>
      <c r="B124" s="56" t="s">
        <v>38</v>
      </c>
      <c r="C124" s="59"/>
      <c r="D124" s="59"/>
      <c r="E124" s="59"/>
      <c r="F124" s="59"/>
      <c r="G124" s="59"/>
      <c r="H124" s="59"/>
      <c r="I124" s="59"/>
      <c r="J124" s="59"/>
      <c r="K124" s="59"/>
      <c r="L124" s="59"/>
      <c r="M124" s="59"/>
      <c r="N124" s="59"/>
      <c r="O124" s="59"/>
      <c r="P124" s="65"/>
      <c r="Q124" s="70">
        <f t="shared" si="6"/>
        <v>0</v>
      </c>
      <c r="R124" s="70">
        <f t="shared" si="7"/>
        <v>0</v>
      </c>
      <c r="S124" s="65"/>
      <c r="T124" s="43">
        <f t="shared" si="4"/>
        <v>0</v>
      </c>
      <c r="U124" s="60">
        <f t="shared" si="5"/>
        <v>0</v>
      </c>
    </row>
    <row r="125" spans="1:21" ht="14.45" customHeight="1" x14ac:dyDescent="0.25">
      <c r="A125" s="58" t="s">
        <v>77</v>
      </c>
      <c r="B125" s="56" t="s">
        <v>35</v>
      </c>
      <c r="C125" s="59"/>
      <c r="D125" s="59"/>
      <c r="E125" s="59"/>
      <c r="F125" s="59"/>
      <c r="G125" s="59"/>
      <c r="H125" s="59"/>
      <c r="I125" s="59"/>
      <c r="J125" s="59"/>
      <c r="K125" s="59"/>
      <c r="L125" s="59"/>
      <c r="M125" s="59"/>
      <c r="N125" s="59"/>
      <c r="O125" s="59"/>
      <c r="P125" s="65"/>
      <c r="Q125" s="70">
        <f t="shared" si="6"/>
        <v>0</v>
      </c>
      <c r="R125" s="70">
        <f t="shared" si="7"/>
        <v>0</v>
      </c>
      <c r="S125" s="65"/>
      <c r="T125" s="43">
        <f t="shared" si="4"/>
        <v>0</v>
      </c>
      <c r="U125" s="60">
        <f t="shared" si="5"/>
        <v>0</v>
      </c>
    </row>
    <row r="126" spans="1:21" ht="14.45" customHeight="1" x14ac:dyDescent="0.25">
      <c r="A126" s="58" t="s">
        <v>77</v>
      </c>
      <c r="B126" s="56" t="s">
        <v>36</v>
      </c>
      <c r="C126" s="59"/>
      <c r="D126" s="59"/>
      <c r="E126" s="59"/>
      <c r="F126" s="59"/>
      <c r="G126" s="59"/>
      <c r="H126" s="59"/>
      <c r="I126" s="59"/>
      <c r="J126" s="59"/>
      <c r="K126" s="59"/>
      <c r="L126" s="59"/>
      <c r="M126" s="59"/>
      <c r="N126" s="59"/>
      <c r="O126" s="59"/>
      <c r="P126" s="65"/>
      <c r="Q126" s="70">
        <f t="shared" si="6"/>
        <v>0</v>
      </c>
      <c r="R126" s="70">
        <f t="shared" si="7"/>
        <v>0</v>
      </c>
      <c r="S126" s="65"/>
      <c r="T126" s="43">
        <f t="shared" si="4"/>
        <v>0</v>
      </c>
      <c r="U126" s="60">
        <f t="shared" si="5"/>
        <v>0</v>
      </c>
    </row>
    <row r="127" spans="1:21" ht="14.45" customHeight="1" x14ac:dyDescent="0.25">
      <c r="A127" s="58" t="s">
        <v>77</v>
      </c>
      <c r="B127" s="56" t="s">
        <v>37</v>
      </c>
      <c r="C127" s="59"/>
      <c r="D127" s="59"/>
      <c r="E127" s="59"/>
      <c r="F127" s="59"/>
      <c r="G127" s="59"/>
      <c r="H127" s="59"/>
      <c r="I127" s="59"/>
      <c r="J127" s="59"/>
      <c r="K127" s="59"/>
      <c r="L127" s="59"/>
      <c r="M127" s="59"/>
      <c r="N127" s="59"/>
      <c r="O127" s="59"/>
      <c r="P127" s="65"/>
      <c r="Q127" s="70">
        <f t="shared" si="6"/>
        <v>0</v>
      </c>
      <c r="R127" s="70">
        <f t="shared" si="7"/>
        <v>0</v>
      </c>
      <c r="S127" s="65"/>
      <c r="T127" s="43">
        <f t="shared" si="4"/>
        <v>0</v>
      </c>
      <c r="U127" s="60">
        <f t="shared" si="5"/>
        <v>0</v>
      </c>
    </row>
    <row r="128" spans="1:21" ht="14.45" customHeight="1" x14ac:dyDescent="0.25">
      <c r="A128" s="58" t="s">
        <v>77</v>
      </c>
      <c r="B128" s="56" t="s">
        <v>15</v>
      </c>
      <c r="C128" s="59"/>
      <c r="D128" s="59"/>
      <c r="E128" s="59"/>
      <c r="F128" s="59"/>
      <c r="G128" s="59"/>
      <c r="H128" s="59"/>
      <c r="I128" s="59"/>
      <c r="J128" s="59"/>
      <c r="K128" s="59"/>
      <c r="L128" s="59"/>
      <c r="M128" s="59"/>
      <c r="N128" s="59"/>
      <c r="O128" s="59"/>
      <c r="P128" s="65"/>
      <c r="Q128" s="70">
        <f t="shared" si="6"/>
        <v>0</v>
      </c>
      <c r="R128" s="70">
        <f t="shared" si="7"/>
        <v>0</v>
      </c>
      <c r="S128" s="65"/>
      <c r="T128" s="43">
        <f t="shared" si="4"/>
        <v>0</v>
      </c>
      <c r="U128" s="60">
        <f t="shared" si="5"/>
        <v>0</v>
      </c>
    </row>
    <row r="129" spans="1:21" ht="14.45" customHeight="1" x14ac:dyDescent="0.25">
      <c r="A129" s="58" t="s">
        <v>77</v>
      </c>
      <c r="B129" s="56" t="s">
        <v>0</v>
      </c>
      <c r="C129" s="59"/>
      <c r="D129" s="59"/>
      <c r="E129" s="59"/>
      <c r="F129" s="59"/>
      <c r="G129" s="59"/>
      <c r="H129" s="59"/>
      <c r="I129" s="59"/>
      <c r="J129" s="59"/>
      <c r="K129" s="59"/>
      <c r="L129" s="59"/>
      <c r="M129" s="59"/>
      <c r="N129" s="59"/>
      <c r="O129" s="59"/>
      <c r="P129" s="65"/>
      <c r="Q129" s="70">
        <f t="shared" si="6"/>
        <v>0</v>
      </c>
      <c r="R129" s="70">
        <f t="shared" si="7"/>
        <v>0</v>
      </c>
      <c r="S129" s="65"/>
      <c r="T129" s="43">
        <f t="shared" si="4"/>
        <v>0</v>
      </c>
      <c r="U129" s="60">
        <f t="shared" si="5"/>
        <v>0</v>
      </c>
    </row>
    <row r="130" spans="1:21" ht="14.45" customHeight="1" x14ac:dyDescent="0.25">
      <c r="A130" s="58" t="s">
        <v>77</v>
      </c>
      <c r="B130" s="56" t="s">
        <v>1</v>
      </c>
      <c r="C130" s="59"/>
      <c r="D130" s="59"/>
      <c r="E130" s="59"/>
      <c r="F130" s="59"/>
      <c r="G130" s="59"/>
      <c r="H130" s="59"/>
      <c r="I130" s="59"/>
      <c r="J130" s="59"/>
      <c r="K130" s="59"/>
      <c r="L130" s="59"/>
      <c r="M130" s="59"/>
      <c r="N130" s="59"/>
      <c r="O130" s="59"/>
      <c r="P130" s="65"/>
      <c r="Q130" s="70">
        <f t="shared" si="6"/>
        <v>0</v>
      </c>
      <c r="R130" s="70">
        <f t="shared" si="7"/>
        <v>0</v>
      </c>
      <c r="S130" s="65"/>
      <c r="T130" s="43">
        <f t="shared" ref="T130:T193" si="8">SUM(D130:M130)</f>
        <v>0</v>
      </c>
      <c r="U130" s="60">
        <f t="shared" ref="U130:U193" si="9">C130-T130</f>
        <v>0</v>
      </c>
    </row>
    <row r="131" spans="1:21" ht="14.45" customHeight="1" x14ac:dyDescent="0.25">
      <c r="A131" s="58" t="s">
        <v>77</v>
      </c>
      <c r="B131" s="56" t="s">
        <v>2</v>
      </c>
      <c r="C131" s="59"/>
      <c r="D131" s="59"/>
      <c r="E131" s="59"/>
      <c r="F131" s="59"/>
      <c r="G131" s="59"/>
      <c r="H131" s="59"/>
      <c r="I131" s="59"/>
      <c r="J131" s="59"/>
      <c r="K131" s="59"/>
      <c r="L131" s="59"/>
      <c r="M131" s="59"/>
      <c r="N131" s="59"/>
      <c r="O131" s="59"/>
      <c r="P131" s="65"/>
      <c r="Q131" s="70">
        <f t="shared" ref="Q131:Q194" si="10">M131+N131</f>
        <v>0</v>
      </c>
      <c r="R131" s="70">
        <f t="shared" ref="R131:R194" si="11">Q131-O131</f>
        <v>0</v>
      </c>
      <c r="S131" s="65"/>
      <c r="T131" s="43">
        <f t="shared" si="8"/>
        <v>0</v>
      </c>
      <c r="U131" s="60">
        <f t="shared" si="9"/>
        <v>0</v>
      </c>
    </row>
    <row r="132" spans="1:21" ht="14.45" customHeight="1" x14ac:dyDescent="0.25">
      <c r="A132" s="58" t="s">
        <v>77</v>
      </c>
      <c r="B132" s="56" t="s">
        <v>3</v>
      </c>
      <c r="C132" s="59"/>
      <c r="D132" s="59"/>
      <c r="E132" s="59"/>
      <c r="F132" s="59"/>
      <c r="G132" s="59"/>
      <c r="H132" s="59"/>
      <c r="I132" s="59"/>
      <c r="J132" s="59"/>
      <c r="K132" s="59"/>
      <c r="L132" s="59"/>
      <c r="M132" s="59"/>
      <c r="N132" s="59"/>
      <c r="O132" s="59"/>
      <c r="P132" s="65"/>
      <c r="Q132" s="70">
        <f t="shared" si="10"/>
        <v>0</v>
      </c>
      <c r="R132" s="70">
        <f t="shared" si="11"/>
        <v>0</v>
      </c>
      <c r="S132" s="65"/>
      <c r="T132" s="43">
        <f t="shared" si="8"/>
        <v>0</v>
      </c>
      <c r="U132" s="60">
        <f t="shared" si="9"/>
        <v>0</v>
      </c>
    </row>
    <row r="133" spans="1:21" ht="14.45" customHeight="1" x14ac:dyDescent="0.25">
      <c r="A133" s="58" t="s">
        <v>77</v>
      </c>
      <c r="B133" s="56" t="s">
        <v>4</v>
      </c>
      <c r="C133" s="59"/>
      <c r="D133" s="59"/>
      <c r="E133" s="59"/>
      <c r="F133" s="59"/>
      <c r="G133" s="59"/>
      <c r="H133" s="59"/>
      <c r="I133" s="59"/>
      <c r="J133" s="59"/>
      <c r="K133" s="59"/>
      <c r="L133" s="59"/>
      <c r="M133" s="59"/>
      <c r="N133" s="59"/>
      <c r="O133" s="59"/>
      <c r="P133" s="65"/>
      <c r="Q133" s="70">
        <f t="shared" si="10"/>
        <v>0</v>
      </c>
      <c r="R133" s="70">
        <f t="shared" si="11"/>
        <v>0</v>
      </c>
      <c r="S133" s="65"/>
      <c r="T133" s="43">
        <f t="shared" si="8"/>
        <v>0</v>
      </c>
      <c r="U133" s="60">
        <f t="shared" si="9"/>
        <v>0</v>
      </c>
    </row>
    <row r="134" spans="1:21" ht="14.45" customHeight="1" x14ac:dyDescent="0.25">
      <c r="A134" s="58" t="s">
        <v>77</v>
      </c>
      <c r="B134" s="56" t="s">
        <v>5</v>
      </c>
      <c r="C134" s="59"/>
      <c r="D134" s="59"/>
      <c r="E134" s="59"/>
      <c r="F134" s="59"/>
      <c r="G134" s="59"/>
      <c r="H134" s="59"/>
      <c r="I134" s="59"/>
      <c r="J134" s="59"/>
      <c r="K134" s="59"/>
      <c r="L134" s="59"/>
      <c r="M134" s="59"/>
      <c r="N134" s="59"/>
      <c r="O134" s="59"/>
      <c r="P134" s="65"/>
      <c r="Q134" s="70">
        <f t="shared" si="10"/>
        <v>0</v>
      </c>
      <c r="R134" s="70">
        <f t="shared" si="11"/>
        <v>0</v>
      </c>
      <c r="S134" s="65"/>
      <c r="T134" s="43">
        <f t="shared" si="8"/>
        <v>0</v>
      </c>
      <c r="U134" s="60">
        <f t="shared" si="9"/>
        <v>0</v>
      </c>
    </row>
    <row r="135" spans="1:21" ht="14.45" customHeight="1" x14ac:dyDescent="0.25">
      <c r="A135" s="58" t="s">
        <v>77</v>
      </c>
      <c r="B135" s="56" t="s">
        <v>6</v>
      </c>
      <c r="C135" s="59"/>
      <c r="D135" s="59"/>
      <c r="E135" s="59"/>
      <c r="F135" s="59"/>
      <c r="G135" s="59"/>
      <c r="H135" s="59"/>
      <c r="I135" s="59"/>
      <c r="J135" s="59"/>
      <c r="K135" s="59"/>
      <c r="L135" s="59"/>
      <c r="M135" s="59"/>
      <c r="N135" s="59"/>
      <c r="O135" s="59"/>
      <c r="P135" s="65"/>
      <c r="Q135" s="70">
        <f t="shared" si="10"/>
        <v>0</v>
      </c>
      <c r="R135" s="70">
        <f t="shared" si="11"/>
        <v>0</v>
      </c>
      <c r="S135" s="65"/>
      <c r="T135" s="43">
        <f t="shared" si="8"/>
        <v>0</v>
      </c>
      <c r="U135" s="60">
        <f t="shared" si="9"/>
        <v>0</v>
      </c>
    </row>
    <row r="136" spans="1:21" ht="14.45" customHeight="1" x14ac:dyDescent="0.25">
      <c r="A136" s="58" t="s">
        <v>77</v>
      </c>
      <c r="B136" s="63" t="s">
        <v>7</v>
      </c>
      <c r="C136" s="59"/>
      <c r="D136" s="59"/>
      <c r="E136" s="59"/>
      <c r="F136" s="59"/>
      <c r="G136" s="59"/>
      <c r="H136" s="59"/>
      <c r="I136" s="59"/>
      <c r="J136" s="59"/>
      <c r="K136" s="59"/>
      <c r="L136" s="59"/>
      <c r="M136" s="59"/>
      <c r="N136" s="59"/>
      <c r="O136" s="59"/>
      <c r="P136" s="65"/>
      <c r="Q136" s="70">
        <f t="shared" si="10"/>
        <v>0</v>
      </c>
      <c r="R136" s="70">
        <f t="shared" si="11"/>
        <v>0</v>
      </c>
      <c r="S136" s="65"/>
      <c r="T136" s="43">
        <f t="shared" si="8"/>
        <v>0</v>
      </c>
      <c r="U136" s="60">
        <f t="shared" si="9"/>
        <v>0</v>
      </c>
    </row>
    <row r="137" spans="1:21" ht="14.45" customHeight="1" x14ac:dyDescent="0.25">
      <c r="A137" s="58" t="s">
        <v>77</v>
      </c>
      <c r="B137" s="63" t="s">
        <v>8</v>
      </c>
      <c r="C137" s="59"/>
      <c r="D137" s="59"/>
      <c r="E137" s="59"/>
      <c r="F137" s="59"/>
      <c r="G137" s="59"/>
      <c r="H137" s="59"/>
      <c r="I137" s="59"/>
      <c r="J137" s="59"/>
      <c r="K137" s="59"/>
      <c r="L137" s="59"/>
      <c r="M137" s="59"/>
      <c r="N137" s="59"/>
      <c r="O137" s="59"/>
      <c r="P137" s="65"/>
      <c r="Q137" s="70">
        <f t="shared" si="10"/>
        <v>0</v>
      </c>
      <c r="R137" s="70">
        <f t="shared" si="11"/>
        <v>0</v>
      </c>
      <c r="S137" s="65"/>
      <c r="T137" s="43">
        <f t="shared" si="8"/>
        <v>0</v>
      </c>
      <c r="U137" s="60">
        <f t="shared" si="9"/>
        <v>0</v>
      </c>
    </row>
    <row r="138" spans="1:21" ht="14.45" customHeight="1" x14ac:dyDescent="0.25">
      <c r="A138" s="58" t="s">
        <v>77</v>
      </c>
      <c r="B138" s="63" t="s">
        <v>16</v>
      </c>
      <c r="C138" s="59"/>
      <c r="D138" s="59"/>
      <c r="E138" s="59"/>
      <c r="F138" s="59"/>
      <c r="G138" s="59"/>
      <c r="H138" s="59"/>
      <c r="I138" s="59"/>
      <c r="J138" s="59"/>
      <c r="K138" s="59"/>
      <c r="L138" s="59"/>
      <c r="M138" s="59"/>
      <c r="N138" s="59"/>
      <c r="O138" s="59"/>
      <c r="P138" s="65"/>
      <c r="Q138" s="70">
        <f t="shared" si="10"/>
        <v>0</v>
      </c>
      <c r="R138" s="70">
        <f t="shared" si="11"/>
        <v>0</v>
      </c>
      <c r="S138" s="65"/>
      <c r="T138" s="43">
        <f t="shared" si="8"/>
        <v>0</v>
      </c>
      <c r="U138" s="60">
        <f t="shared" si="9"/>
        <v>0</v>
      </c>
    </row>
    <row r="139" spans="1:21" ht="14.45" customHeight="1" x14ac:dyDescent="0.25">
      <c r="A139" s="58" t="s">
        <v>77</v>
      </c>
      <c r="B139" s="63" t="s">
        <v>17</v>
      </c>
      <c r="C139" s="59"/>
      <c r="D139" s="59"/>
      <c r="E139" s="59"/>
      <c r="F139" s="59"/>
      <c r="G139" s="59"/>
      <c r="H139" s="59"/>
      <c r="I139" s="59"/>
      <c r="J139" s="59"/>
      <c r="K139" s="59"/>
      <c r="L139" s="59"/>
      <c r="M139" s="59"/>
      <c r="N139" s="59"/>
      <c r="O139" s="59"/>
      <c r="P139" s="65"/>
      <c r="Q139" s="70">
        <f t="shared" si="10"/>
        <v>0</v>
      </c>
      <c r="R139" s="70">
        <f t="shared" si="11"/>
        <v>0</v>
      </c>
      <c r="S139" s="65"/>
      <c r="T139" s="43">
        <f t="shared" si="8"/>
        <v>0</v>
      </c>
      <c r="U139" s="60">
        <f t="shared" si="9"/>
        <v>0</v>
      </c>
    </row>
    <row r="140" spans="1:21" ht="14.45" customHeight="1" x14ac:dyDescent="0.25">
      <c r="A140" s="58" t="s">
        <v>77</v>
      </c>
      <c r="B140" s="63" t="s">
        <v>9</v>
      </c>
      <c r="C140" s="59"/>
      <c r="D140" s="59"/>
      <c r="E140" s="59"/>
      <c r="F140" s="59"/>
      <c r="G140" s="59"/>
      <c r="H140" s="59"/>
      <c r="I140" s="59"/>
      <c r="J140" s="59"/>
      <c r="K140" s="59"/>
      <c r="L140" s="59"/>
      <c r="M140" s="59"/>
      <c r="N140" s="59"/>
      <c r="O140" s="59"/>
      <c r="P140" s="65"/>
      <c r="Q140" s="70">
        <f t="shared" si="10"/>
        <v>0</v>
      </c>
      <c r="R140" s="70">
        <f t="shared" si="11"/>
        <v>0</v>
      </c>
      <c r="S140" s="65"/>
      <c r="T140" s="43">
        <f t="shared" si="8"/>
        <v>0</v>
      </c>
      <c r="U140" s="60">
        <f t="shared" si="9"/>
        <v>0</v>
      </c>
    </row>
    <row r="141" spans="1:21" ht="14.45" customHeight="1" x14ac:dyDescent="0.25">
      <c r="A141" s="58" t="s">
        <v>77</v>
      </c>
      <c r="B141" s="63" t="s">
        <v>10</v>
      </c>
      <c r="C141" s="59"/>
      <c r="D141" s="59"/>
      <c r="E141" s="59"/>
      <c r="F141" s="59"/>
      <c r="G141" s="59"/>
      <c r="H141" s="59"/>
      <c r="I141" s="59"/>
      <c r="J141" s="59"/>
      <c r="K141" s="59"/>
      <c r="L141" s="59"/>
      <c r="M141" s="59"/>
      <c r="N141" s="59"/>
      <c r="O141" s="59"/>
      <c r="P141" s="65"/>
      <c r="Q141" s="70">
        <f t="shared" si="10"/>
        <v>0</v>
      </c>
      <c r="R141" s="70">
        <f t="shared" si="11"/>
        <v>0</v>
      </c>
      <c r="S141" s="65"/>
      <c r="T141" s="43">
        <f t="shared" si="8"/>
        <v>0</v>
      </c>
      <c r="U141" s="60">
        <f t="shared" si="9"/>
        <v>0</v>
      </c>
    </row>
    <row r="142" spans="1:21" ht="14.45" customHeight="1" x14ac:dyDescent="0.25">
      <c r="A142" s="58" t="s">
        <v>77</v>
      </c>
      <c r="B142" s="63" t="s">
        <v>11</v>
      </c>
      <c r="C142" s="59"/>
      <c r="D142" s="59"/>
      <c r="E142" s="59"/>
      <c r="F142" s="59"/>
      <c r="G142" s="59"/>
      <c r="H142" s="59"/>
      <c r="I142" s="59"/>
      <c r="J142" s="59"/>
      <c r="K142" s="59"/>
      <c r="L142" s="59"/>
      <c r="M142" s="59"/>
      <c r="N142" s="59"/>
      <c r="O142" s="59"/>
      <c r="P142" s="65"/>
      <c r="Q142" s="70">
        <f t="shared" si="10"/>
        <v>0</v>
      </c>
      <c r="R142" s="70">
        <f t="shared" si="11"/>
        <v>0</v>
      </c>
      <c r="S142" s="65"/>
      <c r="T142" s="43">
        <f t="shared" si="8"/>
        <v>0</v>
      </c>
      <c r="U142" s="60">
        <f t="shared" si="9"/>
        <v>0</v>
      </c>
    </row>
    <row r="143" spans="1:21" ht="14.45" customHeight="1" x14ac:dyDescent="0.25">
      <c r="A143" s="58" t="s">
        <v>77</v>
      </c>
      <c r="B143" s="63" t="s">
        <v>12</v>
      </c>
      <c r="C143" s="59"/>
      <c r="D143" s="59"/>
      <c r="E143" s="59"/>
      <c r="F143" s="59"/>
      <c r="G143" s="59"/>
      <c r="H143" s="59"/>
      <c r="I143" s="59"/>
      <c r="J143" s="59"/>
      <c r="K143" s="59"/>
      <c r="L143" s="59"/>
      <c r="M143" s="59"/>
      <c r="N143" s="59"/>
      <c r="O143" s="59"/>
      <c r="P143" s="65"/>
      <c r="Q143" s="70">
        <f t="shared" si="10"/>
        <v>0</v>
      </c>
      <c r="R143" s="70">
        <f t="shared" si="11"/>
        <v>0</v>
      </c>
      <c r="S143" s="65"/>
      <c r="T143" s="43">
        <f t="shared" si="8"/>
        <v>0</v>
      </c>
      <c r="U143" s="60">
        <f t="shared" si="9"/>
        <v>0</v>
      </c>
    </row>
    <row r="144" spans="1:21" ht="14.45" customHeight="1" x14ac:dyDescent="0.25">
      <c r="A144" s="58" t="s">
        <v>77</v>
      </c>
      <c r="B144" s="63" t="s">
        <v>13</v>
      </c>
      <c r="C144" s="59"/>
      <c r="D144" s="59"/>
      <c r="E144" s="59"/>
      <c r="F144" s="59"/>
      <c r="G144" s="59"/>
      <c r="H144" s="59"/>
      <c r="I144" s="59"/>
      <c r="J144" s="59"/>
      <c r="K144" s="59"/>
      <c r="L144" s="59"/>
      <c r="M144" s="59"/>
      <c r="N144" s="59"/>
      <c r="O144" s="59"/>
      <c r="P144" s="65"/>
      <c r="Q144" s="70">
        <f t="shared" si="10"/>
        <v>0</v>
      </c>
      <c r="R144" s="70">
        <f t="shared" si="11"/>
        <v>0</v>
      </c>
      <c r="S144" s="65"/>
      <c r="T144" s="43">
        <f t="shared" si="8"/>
        <v>0</v>
      </c>
      <c r="U144" s="60">
        <f t="shared" si="9"/>
        <v>0</v>
      </c>
    </row>
    <row r="145" spans="1:21" ht="14.45" customHeight="1" x14ac:dyDescent="0.25">
      <c r="A145" s="58" t="s">
        <v>77</v>
      </c>
      <c r="B145" s="63" t="s">
        <v>18</v>
      </c>
      <c r="C145" s="59"/>
      <c r="D145" s="59"/>
      <c r="E145" s="59"/>
      <c r="F145" s="59"/>
      <c r="G145" s="59"/>
      <c r="H145" s="59"/>
      <c r="I145" s="59"/>
      <c r="J145" s="59"/>
      <c r="K145" s="59"/>
      <c r="L145" s="59"/>
      <c r="M145" s="59"/>
      <c r="N145" s="59"/>
      <c r="O145" s="59"/>
      <c r="P145" s="65"/>
      <c r="Q145" s="70">
        <f t="shared" si="10"/>
        <v>0</v>
      </c>
      <c r="R145" s="70">
        <f t="shared" si="11"/>
        <v>0</v>
      </c>
      <c r="S145" s="65"/>
      <c r="T145" s="43">
        <f t="shared" si="8"/>
        <v>0</v>
      </c>
      <c r="U145" s="60">
        <f t="shared" si="9"/>
        <v>0</v>
      </c>
    </row>
    <row r="146" spans="1:21" ht="14.45" customHeight="1" x14ac:dyDescent="0.25">
      <c r="A146" s="58" t="s">
        <v>77</v>
      </c>
      <c r="B146" s="64" t="s">
        <v>19</v>
      </c>
      <c r="C146" s="59"/>
      <c r="D146" s="59"/>
      <c r="E146" s="59"/>
      <c r="F146" s="59"/>
      <c r="G146" s="59"/>
      <c r="H146" s="59"/>
      <c r="I146" s="59"/>
      <c r="J146" s="59"/>
      <c r="K146" s="59"/>
      <c r="L146" s="59"/>
      <c r="M146" s="59"/>
      <c r="N146" s="59"/>
      <c r="O146" s="59"/>
      <c r="P146" s="65"/>
      <c r="Q146" s="70">
        <f t="shared" si="10"/>
        <v>0</v>
      </c>
      <c r="R146" s="70">
        <f t="shared" si="11"/>
        <v>0</v>
      </c>
      <c r="S146" s="65"/>
      <c r="T146" s="43">
        <f t="shared" si="8"/>
        <v>0</v>
      </c>
      <c r="U146" s="60">
        <f t="shared" si="9"/>
        <v>0</v>
      </c>
    </row>
    <row r="147" spans="1:21" ht="14.45" customHeight="1" x14ac:dyDescent="0.25">
      <c r="A147" s="58" t="s">
        <v>77</v>
      </c>
      <c r="B147" s="58" t="s">
        <v>40</v>
      </c>
      <c r="C147" s="59"/>
      <c r="D147" s="59"/>
      <c r="E147" s="59"/>
      <c r="F147" s="59"/>
      <c r="G147" s="59"/>
      <c r="H147" s="59"/>
      <c r="I147" s="59"/>
      <c r="J147" s="59"/>
      <c r="K147" s="59"/>
      <c r="L147" s="59"/>
      <c r="M147" s="59"/>
      <c r="N147" s="59"/>
      <c r="O147" s="59"/>
      <c r="P147" s="65"/>
      <c r="Q147" s="70">
        <f t="shared" si="10"/>
        <v>0</v>
      </c>
      <c r="R147" s="70">
        <f t="shared" si="11"/>
        <v>0</v>
      </c>
      <c r="S147" s="65"/>
      <c r="T147" s="43">
        <f t="shared" si="8"/>
        <v>0</v>
      </c>
      <c r="U147" s="60">
        <f t="shared" si="9"/>
        <v>0</v>
      </c>
    </row>
    <row r="148" spans="1:21" ht="14.45" customHeight="1" x14ac:dyDescent="0.25">
      <c r="A148" s="58" t="s">
        <v>77</v>
      </c>
      <c r="B148" s="58" t="s">
        <v>42</v>
      </c>
      <c r="C148" s="59"/>
      <c r="D148" s="59"/>
      <c r="E148" s="59"/>
      <c r="F148" s="59"/>
      <c r="G148" s="59"/>
      <c r="H148" s="59"/>
      <c r="I148" s="59"/>
      <c r="J148" s="59"/>
      <c r="K148" s="59"/>
      <c r="L148" s="59"/>
      <c r="M148" s="59"/>
      <c r="N148" s="59"/>
      <c r="O148" s="59"/>
      <c r="P148" s="65"/>
      <c r="Q148" s="70">
        <f t="shared" si="10"/>
        <v>0</v>
      </c>
      <c r="R148" s="70">
        <f t="shared" si="11"/>
        <v>0</v>
      </c>
      <c r="S148" s="65"/>
      <c r="T148" s="43">
        <f t="shared" si="8"/>
        <v>0</v>
      </c>
      <c r="U148" s="60">
        <f t="shared" si="9"/>
        <v>0</v>
      </c>
    </row>
    <row r="149" spans="1:21" ht="14.45" customHeight="1" x14ac:dyDescent="0.25">
      <c r="A149" s="58" t="s">
        <v>77</v>
      </c>
      <c r="B149" s="58" t="s">
        <v>43</v>
      </c>
      <c r="C149" s="59"/>
      <c r="D149" s="59"/>
      <c r="E149" s="59"/>
      <c r="F149" s="59"/>
      <c r="G149" s="59"/>
      <c r="H149" s="59"/>
      <c r="I149" s="59"/>
      <c r="J149" s="59"/>
      <c r="K149" s="59"/>
      <c r="L149" s="59"/>
      <c r="M149" s="59"/>
      <c r="N149" s="59"/>
      <c r="O149" s="59"/>
      <c r="P149" s="65"/>
      <c r="Q149" s="70">
        <f t="shared" si="10"/>
        <v>0</v>
      </c>
      <c r="R149" s="70">
        <f t="shared" si="11"/>
        <v>0</v>
      </c>
      <c r="S149" s="65"/>
      <c r="T149" s="43">
        <f t="shared" si="8"/>
        <v>0</v>
      </c>
      <c r="U149" s="60">
        <f t="shared" si="9"/>
        <v>0</v>
      </c>
    </row>
    <row r="150" spans="1:21" ht="14.45" customHeight="1" x14ac:dyDescent="0.25">
      <c r="A150" s="58" t="s">
        <v>77</v>
      </c>
      <c r="B150" s="58" t="s">
        <v>44</v>
      </c>
      <c r="C150" s="59"/>
      <c r="D150" s="59"/>
      <c r="E150" s="59"/>
      <c r="F150" s="59"/>
      <c r="G150" s="59"/>
      <c r="H150" s="59"/>
      <c r="I150" s="59"/>
      <c r="J150" s="59"/>
      <c r="K150" s="59"/>
      <c r="L150" s="59"/>
      <c r="M150" s="59"/>
      <c r="N150" s="59"/>
      <c r="O150" s="59"/>
      <c r="P150" s="65"/>
      <c r="Q150" s="70">
        <f t="shared" si="10"/>
        <v>0</v>
      </c>
      <c r="R150" s="70">
        <f t="shared" si="11"/>
        <v>0</v>
      </c>
      <c r="S150" s="65"/>
      <c r="T150" s="43">
        <f t="shared" si="8"/>
        <v>0</v>
      </c>
      <c r="U150" s="60">
        <f t="shared" si="9"/>
        <v>0</v>
      </c>
    </row>
    <row r="151" spans="1:21" ht="14.45" customHeight="1" x14ac:dyDescent="0.25">
      <c r="A151" s="58" t="s">
        <v>77</v>
      </c>
      <c r="B151" s="58" t="s">
        <v>45</v>
      </c>
      <c r="C151" s="59">
        <v>268750</v>
      </c>
      <c r="D151" s="59">
        <v>155214</v>
      </c>
      <c r="E151" s="59">
        <v>8395</v>
      </c>
      <c r="F151" s="59">
        <v>926</v>
      </c>
      <c r="G151" s="59">
        <v>8</v>
      </c>
      <c r="H151" s="59">
        <v>213</v>
      </c>
      <c r="I151" s="59">
        <v>532</v>
      </c>
      <c r="J151" s="59">
        <v>490</v>
      </c>
      <c r="K151" s="59">
        <v>935</v>
      </c>
      <c r="L151" s="59"/>
      <c r="M151" s="59">
        <v>102037</v>
      </c>
      <c r="N151" s="59">
        <v>4970</v>
      </c>
      <c r="O151" s="59">
        <v>107007</v>
      </c>
      <c r="P151" s="65"/>
      <c r="Q151" s="70">
        <f t="shared" si="10"/>
        <v>107007</v>
      </c>
      <c r="R151" s="70">
        <f t="shared" si="11"/>
        <v>0</v>
      </c>
      <c r="S151" s="65"/>
      <c r="T151" s="43">
        <f t="shared" si="8"/>
        <v>268750</v>
      </c>
      <c r="U151" s="60">
        <f t="shared" si="9"/>
        <v>0</v>
      </c>
    </row>
    <row r="152" spans="1:21" ht="14.45" customHeight="1" x14ac:dyDescent="0.25">
      <c r="A152" s="58" t="s">
        <v>77</v>
      </c>
      <c r="B152" s="58" t="s">
        <v>39</v>
      </c>
      <c r="C152" s="59">
        <v>268750</v>
      </c>
      <c r="D152" s="59">
        <v>155214</v>
      </c>
      <c r="E152" s="59">
        <v>8346</v>
      </c>
      <c r="F152" s="59">
        <v>827</v>
      </c>
      <c r="G152" s="59">
        <v>11</v>
      </c>
      <c r="H152" s="59">
        <v>181</v>
      </c>
      <c r="I152" s="59">
        <v>634</v>
      </c>
      <c r="J152" s="59">
        <v>501</v>
      </c>
      <c r="K152" s="59">
        <v>1023</v>
      </c>
      <c r="L152" s="59"/>
      <c r="M152" s="59">
        <v>102013</v>
      </c>
      <c r="N152" s="59">
        <v>2551</v>
      </c>
      <c r="O152" s="59">
        <v>104564</v>
      </c>
      <c r="P152" s="65"/>
      <c r="Q152" s="70">
        <f t="shared" si="10"/>
        <v>104564</v>
      </c>
      <c r="R152" s="70">
        <f t="shared" si="11"/>
        <v>0</v>
      </c>
      <c r="S152" s="65"/>
      <c r="T152" s="43">
        <f t="shared" si="8"/>
        <v>268750</v>
      </c>
      <c r="U152" s="60">
        <f t="shared" si="9"/>
        <v>0</v>
      </c>
    </row>
    <row r="153" spans="1:21" ht="14.45" customHeight="1" x14ac:dyDescent="0.25">
      <c r="A153" s="58" t="s">
        <v>77</v>
      </c>
      <c r="B153" s="58" t="s">
        <v>84</v>
      </c>
      <c r="C153" s="59">
        <v>268750</v>
      </c>
      <c r="D153" s="59">
        <v>155214</v>
      </c>
      <c r="E153" s="59">
        <v>9168</v>
      </c>
      <c r="F153" s="59">
        <v>948</v>
      </c>
      <c r="G153" s="59">
        <v>6</v>
      </c>
      <c r="H153" s="59">
        <v>158</v>
      </c>
      <c r="I153" s="59">
        <v>512</v>
      </c>
      <c r="J153" s="59">
        <v>531</v>
      </c>
      <c r="K153" s="59">
        <v>1112</v>
      </c>
      <c r="L153" s="59"/>
      <c r="M153" s="59">
        <v>101101</v>
      </c>
      <c r="N153" s="59">
        <v>10260</v>
      </c>
      <c r="O153" s="59">
        <v>111361</v>
      </c>
      <c r="P153" s="65"/>
      <c r="Q153" s="70">
        <f t="shared" si="10"/>
        <v>111361</v>
      </c>
      <c r="R153" s="70">
        <f t="shared" si="11"/>
        <v>0</v>
      </c>
      <c r="S153" s="65"/>
      <c r="T153" s="43">
        <f t="shared" si="8"/>
        <v>268750</v>
      </c>
      <c r="U153" s="60">
        <f t="shared" si="9"/>
        <v>0</v>
      </c>
    </row>
    <row r="154" spans="1:21" ht="14.45" customHeight="1" x14ac:dyDescent="0.25">
      <c r="A154" s="58" t="s">
        <v>77</v>
      </c>
      <c r="B154" s="58" t="s">
        <v>46</v>
      </c>
      <c r="C154" s="59">
        <v>268750</v>
      </c>
      <c r="D154" s="59">
        <v>155214</v>
      </c>
      <c r="E154" s="59">
        <v>7912</v>
      </c>
      <c r="F154" s="59">
        <v>1078</v>
      </c>
      <c r="G154" s="59">
        <v>6</v>
      </c>
      <c r="H154" s="59">
        <v>103</v>
      </c>
      <c r="I154" s="59">
        <v>565</v>
      </c>
      <c r="J154" s="59">
        <v>661</v>
      </c>
      <c r="K154" s="59">
        <v>1219</v>
      </c>
      <c r="L154" s="59"/>
      <c r="M154" s="59">
        <v>101992</v>
      </c>
      <c r="N154" s="59">
        <v>6295</v>
      </c>
      <c r="O154" s="59">
        <v>108287</v>
      </c>
      <c r="P154" s="65"/>
      <c r="Q154" s="70">
        <f t="shared" si="10"/>
        <v>108287</v>
      </c>
      <c r="R154" s="70">
        <f t="shared" si="11"/>
        <v>0</v>
      </c>
      <c r="S154" s="65"/>
      <c r="T154" s="43">
        <f t="shared" si="8"/>
        <v>268750</v>
      </c>
      <c r="U154" s="60">
        <f t="shared" si="9"/>
        <v>0</v>
      </c>
    </row>
    <row r="155" spans="1:21" ht="14.45" customHeight="1" x14ac:dyDescent="0.25">
      <c r="A155" s="58" t="s">
        <v>77</v>
      </c>
      <c r="B155" s="58" t="s">
        <v>47</v>
      </c>
      <c r="C155" s="59">
        <v>268750</v>
      </c>
      <c r="D155" s="59">
        <v>155214</v>
      </c>
      <c r="E155" s="59">
        <v>9149</v>
      </c>
      <c r="F155" s="59">
        <v>830</v>
      </c>
      <c r="G155" s="59">
        <v>6</v>
      </c>
      <c r="H155" s="59">
        <v>126</v>
      </c>
      <c r="I155" s="59">
        <v>476</v>
      </c>
      <c r="J155" s="59">
        <v>609</v>
      </c>
      <c r="K155" s="59">
        <v>1254</v>
      </c>
      <c r="L155" s="59"/>
      <c r="M155" s="59">
        <v>101086</v>
      </c>
      <c r="N155" s="59">
        <v>17944</v>
      </c>
      <c r="O155" s="59">
        <v>119030</v>
      </c>
      <c r="P155" s="65"/>
      <c r="Q155" s="70">
        <f t="shared" si="10"/>
        <v>119030</v>
      </c>
      <c r="R155" s="70">
        <f t="shared" si="11"/>
        <v>0</v>
      </c>
      <c r="S155" s="65"/>
      <c r="T155" s="43">
        <f t="shared" si="8"/>
        <v>268750</v>
      </c>
      <c r="U155" s="60">
        <f t="shared" si="9"/>
        <v>0</v>
      </c>
    </row>
    <row r="156" spans="1:21" ht="14.45" customHeight="1" x14ac:dyDescent="0.25">
      <c r="A156" s="58" t="s">
        <v>77</v>
      </c>
      <c r="B156" s="58" t="s">
        <v>48</v>
      </c>
      <c r="C156" s="59">
        <v>268750</v>
      </c>
      <c r="D156" s="59">
        <v>155214</v>
      </c>
      <c r="E156" s="59">
        <v>9290</v>
      </c>
      <c r="F156" s="59">
        <v>818</v>
      </c>
      <c r="G156" s="59">
        <v>6</v>
      </c>
      <c r="H156" s="59">
        <v>131</v>
      </c>
      <c r="I156" s="59">
        <v>487</v>
      </c>
      <c r="J156" s="59">
        <v>609</v>
      </c>
      <c r="K156" s="59">
        <v>1272</v>
      </c>
      <c r="L156" s="59"/>
      <c r="M156" s="59">
        <v>100923</v>
      </c>
      <c r="N156" s="59">
        <v>21411</v>
      </c>
      <c r="O156" s="59">
        <v>122334</v>
      </c>
      <c r="P156" s="65"/>
      <c r="Q156" s="70">
        <f t="shared" si="10"/>
        <v>122334</v>
      </c>
      <c r="R156" s="70">
        <f t="shared" si="11"/>
        <v>0</v>
      </c>
      <c r="S156" s="65"/>
      <c r="T156" s="43">
        <f t="shared" si="8"/>
        <v>268750</v>
      </c>
      <c r="U156" s="60">
        <f t="shared" si="9"/>
        <v>0</v>
      </c>
    </row>
    <row r="157" spans="1:21" ht="14.45" customHeight="1" x14ac:dyDescent="0.25">
      <c r="A157" s="58" t="s">
        <v>77</v>
      </c>
      <c r="B157" s="58" t="s">
        <v>49</v>
      </c>
      <c r="C157" s="59">
        <v>268750</v>
      </c>
      <c r="D157" s="59">
        <v>155214</v>
      </c>
      <c r="E157" s="59">
        <v>9738</v>
      </c>
      <c r="F157" s="59">
        <v>770</v>
      </c>
      <c r="G157" s="59">
        <v>6</v>
      </c>
      <c r="H157" s="59">
        <v>115</v>
      </c>
      <c r="I157" s="59">
        <v>446</v>
      </c>
      <c r="J157" s="59">
        <v>570</v>
      </c>
      <c r="K157" s="59">
        <v>1374</v>
      </c>
      <c r="L157" s="59"/>
      <c r="M157" s="59">
        <v>100517</v>
      </c>
      <c r="N157" s="59">
        <v>24896</v>
      </c>
      <c r="O157" s="59">
        <v>125413</v>
      </c>
      <c r="P157" s="65"/>
      <c r="Q157" s="70">
        <f t="shared" si="10"/>
        <v>125413</v>
      </c>
      <c r="R157" s="70">
        <f t="shared" si="11"/>
        <v>0</v>
      </c>
      <c r="S157" s="65"/>
      <c r="T157" s="43">
        <f t="shared" si="8"/>
        <v>268750</v>
      </c>
      <c r="U157" s="60">
        <f t="shared" si="9"/>
        <v>0</v>
      </c>
    </row>
    <row r="158" spans="1:21" ht="14.45" customHeight="1" x14ac:dyDescent="0.25">
      <c r="A158" s="58" t="s">
        <v>77</v>
      </c>
      <c r="B158" s="58" t="s">
        <v>67</v>
      </c>
      <c r="C158" s="59">
        <v>268750</v>
      </c>
      <c r="D158" s="59">
        <v>155214</v>
      </c>
      <c r="E158" s="59">
        <v>10884</v>
      </c>
      <c r="F158" s="59">
        <v>701</v>
      </c>
      <c r="G158" s="59">
        <v>6</v>
      </c>
      <c r="H158" s="59">
        <v>99</v>
      </c>
      <c r="I158" s="59">
        <v>380</v>
      </c>
      <c r="J158" s="59">
        <v>371</v>
      </c>
      <c r="K158" s="59">
        <v>970</v>
      </c>
      <c r="L158" s="59"/>
      <c r="M158" s="59">
        <v>100125</v>
      </c>
      <c r="N158" s="59">
        <v>27294</v>
      </c>
      <c r="O158" s="59">
        <v>127419</v>
      </c>
      <c r="P158" s="65"/>
      <c r="Q158" s="70">
        <f t="shared" si="10"/>
        <v>127419</v>
      </c>
      <c r="R158" s="70">
        <f t="shared" si="11"/>
        <v>0</v>
      </c>
      <c r="S158" s="65"/>
      <c r="T158" s="43">
        <f t="shared" si="8"/>
        <v>268750</v>
      </c>
      <c r="U158" s="60">
        <f t="shared" si="9"/>
        <v>0</v>
      </c>
    </row>
    <row r="159" spans="1:21" ht="14.45" customHeight="1" x14ac:dyDescent="0.25">
      <c r="A159" s="58" t="s">
        <v>77</v>
      </c>
      <c r="B159" s="58" t="s">
        <v>50</v>
      </c>
      <c r="C159" s="59">
        <v>268750</v>
      </c>
      <c r="D159" s="59">
        <v>155214</v>
      </c>
      <c r="E159" s="59">
        <v>10963</v>
      </c>
      <c r="F159" s="59">
        <v>645</v>
      </c>
      <c r="G159" s="59">
        <v>7</v>
      </c>
      <c r="H159" s="59">
        <v>98</v>
      </c>
      <c r="I159" s="59">
        <v>434</v>
      </c>
      <c r="J159" s="59">
        <v>551</v>
      </c>
      <c r="K159" s="59">
        <v>1261</v>
      </c>
      <c r="L159" s="59"/>
      <c r="M159" s="59">
        <v>99577</v>
      </c>
      <c r="N159" s="59">
        <v>27986</v>
      </c>
      <c r="O159" s="59">
        <v>127563</v>
      </c>
      <c r="P159" s="65"/>
      <c r="Q159" s="70">
        <f t="shared" si="10"/>
        <v>127563</v>
      </c>
      <c r="R159" s="70">
        <f t="shared" si="11"/>
        <v>0</v>
      </c>
      <c r="S159" s="65"/>
      <c r="T159" s="43">
        <f t="shared" si="8"/>
        <v>268750</v>
      </c>
      <c r="U159" s="60">
        <f t="shared" si="9"/>
        <v>0</v>
      </c>
    </row>
    <row r="160" spans="1:21" ht="14.45" customHeight="1" x14ac:dyDescent="0.25">
      <c r="A160" s="58" t="s">
        <v>77</v>
      </c>
      <c r="B160" s="58" t="s">
        <v>51</v>
      </c>
      <c r="C160" s="59">
        <v>268750</v>
      </c>
      <c r="D160" s="59">
        <v>155214</v>
      </c>
      <c r="E160" s="59">
        <v>10985</v>
      </c>
      <c r="F160" s="59">
        <v>673</v>
      </c>
      <c r="G160" s="59">
        <v>6</v>
      </c>
      <c r="H160" s="59">
        <v>99</v>
      </c>
      <c r="I160" s="59">
        <v>458</v>
      </c>
      <c r="J160" s="59">
        <v>565</v>
      </c>
      <c r="K160" s="59">
        <v>1165</v>
      </c>
      <c r="L160" s="59"/>
      <c r="M160" s="59">
        <v>99585</v>
      </c>
      <c r="N160" s="59">
        <v>28207</v>
      </c>
      <c r="O160" s="59">
        <v>127792</v>
      </c>
      <c r="P160" s="65"/>
      <c r="Q160" s="70">
        <f t="shared" si="10"/>
        <v>127792</v>
      </c>
      <c r="R160" s="70">
        <f t="shared" si="11"/>
        <v>0</v>
      </c>
      <c r="S160" s="65"/>
      <c r="T160" s="43">
        <f t="shared" si="8"/>
        <v>268750</v>
      </c>
      <c r="U160" s="60">
        <f t="shared" si="9"/>
        <v>0</v>
      </c>
    </row>
    <row r="161" spans="1:21" ht="14.45" customHeight="1" x14ac:dyDescent="0.25">
      <c r="A161" s="58" t="s">
        <v>77</v>
      </c>
      <c r="B161" s="58" t="s">
        <v>52</v>
      </c>
      <c r="C161" s="59">
        <v>268750</v>
      </c>
      <c r="D161" s="59">
        <v>155214</v>
      </c>
      <c r="E161" s="59">
        <v>11007</v>
      </c>
      <c r="F161" s="59">
        <v>575</v>
      </c>
      <c r="G161" s="59">
        <v>8</v>
      </c>
      <c r="H161" s="59">
        <v>219</v>
      </c>
      <c r="I161" s="59">
        <v>498</v>
      </c>
      <c r="J161" s="59">
        <v>714</v>
      </c>
      <c r="K161" s="59">
        <v>1718</v>
      </c>
      <c r="L161" s="59"/>
      <c r="M161" s="59">
        <v>98797</v>
      </c>
      <c r="N161" s="59">
        <v>18736</v>
      </c>
      <c r="O161" s="59">
        <v>117533</v>
      </c>
      <c r="P161" s="65"/>
      <c r="Q161" s="70">
        <f t="shared" si="10"/>
        <v>117533</v>
      </c>
      <c r="R161" s="70">
        <f t="shared" si="11"/>
        <v>0</v>
      </c>
      <c r="S161" s="65"/>
      <c r="T161" s="43">
        <f t="shared" si="8"/>
        <v>268750</v>
      </c>
      <c r="U161" s="60">
        <f t="shared" si="9"/>
        <v>0</v>
      </c>
    </row>
    <row r="162" spans="1:21" ht="14.45" customHeight="1" x14ac:dyDescent="0.25">
      <c r="A162" s="58" t="s">
        <v>77</v>
      </c>
      <c r="B162" s="58" t="s">
        <v>53</v>
      </c>
      <c r="C162" s="59">
        <v>268750</v>
      </c>
      <c r="D162" s="59">
        <v>155214</v>
      </c>
      <c r="E162" s="59">
        <v>16161</v>
      </c>
      <c r="F162" s="59">
        <v>514</v>
      </c>
      <c r="G162" s="59">
        <v>4</v>
      </c>
      <c r="H162" s="59">
        <v>128</v>
      </c>
      <c r="I162" s="59">
        <v>509</v>
      </c>
      <c r="J162" s="59">
        <v>691</v>
      </c>
      <c r="K162" s="59">
        <v>1453</v>
      </c>
      <c r="L162" s="59"/>
      <c r="M162" s="59">
        <v>94076</v>
      </c>
      <c r="N162" s="59">
        <v>26250</v>
      </c>
      <c r="O162" s="59">
        <v>120326</v>
      </c>
      <c r="P162" s="65"/>
      <c r="Q162" s="70">
        <f t="shared" si="10"/>
        <v>120326</v>
      </c>
      <c r="R162" s="70">
        <f t="shared" si="11"/>
        <v>0</v>
      </c>
      <c r="S162" s="65"/>
      <c r="T162" s="43">
        <f t="shared" si="8"/>
        <v>268750</v>
      </c>
      <c r="U162" s="60">
        <f t="shared" si="9"/>
        <v>0</v>
      </c>
    </row>
    <row r="163" spans="1:21" ht="14.45" customHeight="1" x14ac:dyDescent="0.25">
      <c r="A163" s="58" t="s">
        <v>77</v>
      </c>
      <c r="B163" s="58" t="s">
        <v>54</v>
      </c>
      <c r="C163" s="59">
        <v>268750</v>
      </c>
      <c r="D163" s="59">
        <v>155214</v>
      </c>
      <c r="E163" s="59">
        <v>13894</v>
      </c>
      <c r="F163" s="59">
        <v>461</v>
      </c>
      <c r="G163" s="59">
        <v>1</v>
      </c>
      <c r="H163" s="59">
        <v>99</v>
      </c>
      <c r="I163" s="59">
        <v>415</v>
      </c>
      <c r="J163" s="59">
        <v>528</v>
      </c>
      <c r="K163" s="59">
        <v>1668</v>
      </c>
      <c r="L163" s="59"/>
      <c r="M163" s="59">
        <v>96470</v>
      </c>
      <c r="N163" s="59">
        <v>20121</v>
      </c>
      <c r="O163" s="59">
        <v>116591</v>
      </c>
      <c r="P163" s="65"/>
      <c r="Q163" s="70">
        <f t="shared" si="10"/>
        <v>116591</v>
      </c>
      <c r="R163" s="70">
        <f t="shared" si="11"/>
        <v>0</v>
      </c>
      <c r="S163" s="65"/>
      <c r="T163" s="43">
        <f t="shared" si="8"/>
        <v>268750</v>
      </c>
      <c r="U163" s="60">
        <f t="shared" si="9"/>
        <v>0</v>
      </c>
    </row>
    <row r="164" spans="1:21" ht="14.45" customHeight="1" x14ac:dyDescent="0.25">
      <c r="A164" s="58" t="s">
        <v>77</v>
      </c>
      <c r="B164" s="58" t="s">
        <v>55</v>
      </c>
      <c r="C164" s="59">
        <v>268750</v>
      </c>
      <c r="D164" s="59">
        <v>155214</v>
      </c>
      <c r="E164" s="59">
        <v>14007</v>
      </c>
      <c r="F164" s="59">
        <v>426</v>
      </c>
      <c r="G164" s="59">
        <v>1</v>
      </c>
      <c r="H164" s="59">
        <v>86</v>
      </c>
      <c r="I164" s="59">
        <v>292</v>
      </c>
      <c r="J164" s="59">
        <v>487</v>
      </c>
      <c r="K164" s="59">
        <v>1922</v>
      </c>
      <c r="L164" s="59"/>
      <c r="M164" s="59">
        <v>96315</v>
      </c>
      <c r="N164" s="59">
        <v>20473</v>
      </c>
      <c r="O164" s="59">
        <v>116788</v>
      </c>
      <c r="P164" s="65"/>
      <c r="Q164" s="70">
        <f t="shared" si="10"/>
        <v>116788</v>
      </c>
      <c r="R164" s="70">
        <f t="shared" si="11"/>
        <v>0</v>
      </c>
      <c r="S164" s="65"/>
      <c r="T164" s="43">
        <f t="shared" si="8"/>
        <v>268750</v>
      </c>
      <c r="U164" s="60">
        <f t="shared" si="9"/>
        <v>0</v>
      </c>
    </row>
    <row r="165" spans="1:21" ht="14.45" customHeight="1" x14ac:dyDescent="0.25">
      <c r="A165" s="58" t="s">
        <v>77</v>
      </c>
      <c r="B165" s="58" t="s">
        <v>56</v>
      </c>
      <c r="C165" s="59">
        <v>268750</v>
      </c>
      <c r="D165" s="59">
        <v>155214</v>
      </c>
      <c r="E165" s="59">
        <v>14759</v>
      </c>
      <c r="F165" s="59">
        <v>490</v>
      </c>
      <c r="G165" s="59">
        <v>1</v>
      </c>
      <c r="H165" s="59">
        <v>89</v>
      </c>
      <c r="I165" s="59">
        <v>290</v>
      </c>
      <c r="J165" s="59">
        <v>423</v>
      </c>
      <c r="K165" s="59">
        <v>2098</v>
      </c>
      <c r="L165" s="59"/>
      <c r="M165" s="59">
        <v>95386</v>
      </c>
      <c r="N165" s="59">
        <v>16713</v>
      </c>
      <c r="O165" s="59">
        <v>112099</v>
      </c>
      <c r="P165" s="65"/>
      <c r="Q165" s="70">
        <f t="shared" si="10"/>
        <v>112099</v>
      </c>
      <c r="R165" s="70">
        <f t="shared" si="11"/>
        <v>0</v>
      </c>
      <c r="S165" s="65"/>
      <c r="T165" s="43">
        <f t="shared" si="8"/>
        <v>268750</v>
      </c>
      <c r="U165" s="60">
        <f t="shared" si="9"/>
        <v>0</v>
      </c>
    </row>
    <row r="166" spans="1:21" ht="14.45" customHeight="1" x14ac:dyDescent="0.25">
      <c r="A166" s="58" t="s">
        <v>77</v>
      </c>
      <c r="B166" s="58" t="s">
        <v>57</v>
      </c>
      <c r="C166" s="59">
        <v>268750</v>
      </c>
      <c r="D166" s="59">
        <v>155214</v>
      </c>
      <c r="E166" s="59">
        <v>14838</v>
      </c>
      <c r="F166" s="59">
        <v>429</v>
      </c>
      <c r="G166" s="59">
        <v>10</v>
      </c>
      <c r="H166" s="59">
        <v>80</v>
      </c>
      <c r="I166" s="59">
        <v>193</v>
      </c>
      <c r="J166" s="59">
        <v>321</v>
      </c>
      <c r="K166" s="59">
        <v>3591</v>
      </c>
      <c r="L166" s="59"/>
      <c r="M166" s="59">
        <v>94074</v>
      </c>
      <c r="N166" s="59">
        <v>15424</v>
      </c>
      <c r="O166" s="59">
        <v>109498</v>
      </c>
      <c r="P166" s="65"/>
      <c r="Q166" s="70">
        <f t="shared" si="10"/>
        <v>109498</v>
      </c>
      <c r="R166" s="70">
        <f t="shared" si="11"/>
        <v>0</v>
      </c>
      <c r="S166" s="65"/>
      <c r="T166" s="43">
        <f t="shared" si="8"/>
        <v>268750</v>
      </c>
      <c r="U166" s="60">
        <f t="shared" si="9"/>
        <v>0</v>
      </c>
    </row>
    <row r="167" spans="1:21" ht="14.45" customHeight="1" x14ac:dyDescent="0.25">
      <c r="A167" s="58" t="s">
        <v>77</v>
      </c>
      <c r="B167" s="58" t="s">
        <v>58</v>
      </c>
      <c r="C167" s="59">
        <v>268750</v>
      </c>
      <c r="D167" s="59">
        <v>155214</v>
      </c>
      <c r="E167" s="59">
        <v>14986</v>
      </c>
      <c r="F167" s="59">
        <v>446</v>
      </c>
      <c r="G167" s="59"/>
      <c r="H167" s="59">
        <v>90</v>
      </c>
      <c r="I167" s="59">
        <v>282</v>
      </c>
      <c r="J167" s="59">
        <v>468</v>
      </c>
      <c r="K167" s="59">
        <v>3547</v>
      </c>
      <c r="L167" s="59"/>
      <c r="M167" s="59">
        <v>93717</v>
      </c>
      <c r="N167" s="59">
        <v>18564</v>
      </c>
      <c r="O167" s="59">
        <v>112281</v>
      </c>
      <c r="P167" s="65"/>
      <c r="Q167" s="70">
        <f t="shared" si="10"/>
        <v>112281</v>
      </c>
      <c r="R167" s="70">
        <f t="shared" si="11"/>
        <v>0</v>
      </c>
      <c r="S167" s="65"/>
      <c r="T167" s="43">
        <f t="shared" si="8"/>
        <v>268750</v>
      </c>
      <c r="U167" s="60">
        <f t="shared" si="9"/>
        <v>0</v>
      </c>
    </row>
    <row r="168" spans="1:21" ht="14.45" customHeight="1" x14ac:dyDescent="0.25">
      <c r="A168" s="58" t="s">
        <v>77</v>
      </c>
      <c r="B168" s="58" t="s">
        <v>59</v>
      </c>
      <c r="C168" s="59">
        <v>268750</v>
      </c>
      <c r="D168" s="59">
        <v>155214</v>
      </c>
      <c r="E168" s="59">
        <v>15108</v>
      </c>
      <c r="F168" s="59">
        <v>413</v>
      </c>
      <c r="G168" s="59">
        <v>0</v>
      </c>
      <c r="H168" s="59">
        <v>77</v>
      </c>
      <c r="I168" s="59">
        <v>460</v>
      </c>
      <c r="J168" s="59">
        <v>675</v>
      </c>
      <c r="K168" s="59">
        <v>3998</v>
      </c>
      <c r="L168" s="59"/>
      <c r="M168" s="59">
        <v>92805</v>
      </c>
      <c r="N168" s="59">
        <v>22468</v>
      </c>
      <c r="O168" s="59">
        <v>115273</v>
      </c>
      <c r="P168" s="65"/>
      <c r="Q168" s="70">
        <f t="shared" si="10"/>
        <v>115273</v>
      </c>
      <c r="R168" s="70">
        <f t="shared" si="11"/>
        <v>0</v>
      </c>
      <c r="S168" s="65"/>
      <c r="T168" s="43">
        <f t="shared" si="8"/>
        <v>268750</v>
      </c>
      <c r="U168" s="60">
        <f t="shared" si="9"/>
        <v>0</v>
      </c>
    </row>
    <row r="169" spans="1:21" ht="14.45" customHeight="1" x14ac:dyDescent="0.25">
      <c r="A169" s="58" t="s">
        <v>77</v>
      </c>
      <c r="B169" s="58" t="s">
        <v>60</v>
      </c>
      <c r="C169" s="59">
        <v>268750</v>
      </c>
      <c r="D169" s="59">
        <v>155214</v>
      </c>
      <c r="E169" s="59">
        <v>15273</v>
      </c>
      <c r="F169" s="59">
        <v>438</v>
      </c>
      <c r="G169" s="59">
        <v>0</v>
      </c>
      <c r="H169" s="59">
        <v>66</v>
      </c>
      <c r="I169" s="59">
        <v>520</v>
      </c>
      <c r="J169" s="59">
        <v>776</v>
      </c>
      <c r="K169" s="59">
        <v>4398</v>
      </c>
      <c r="L169" s="59"/>
      <c r="M169" s="59">
        <v>92065</v>
      </c>
      <c r="N169" s="59">
        <v>24430</v>
      </c>
      <c r="O169" s="59">
        <v>116495</v>
      </c>
      <c r="P169" s="65"/>
      <c r="Q169" s="70">
        <f t="shared" si="10"/>
        <v>116495</v>
      </c>
      <c r="R169" s="70">
        <f t="shared" si="11"/>
        <v>0</v>
      </c>
      <c r="S169" s="65"/>
      <c r="T169" s="43">
        <f t="shared" si="8"/>
        <v>268750</v>
      </c>
      <c r="U169" s="60">
        <f t="shared" si="9"/>
        <v>0</v>
      </c>
    </row>
    <row r="170" spans="1:21" ht="14.45" customHeight="1" x14ac:dyDescent="0.25">
      <c r="A170" s="58" t="s">
        <v>77</v>
      </c>
      <c r="B170" s="58" t="s">
        <v>61</v>
      </c>
      <c r="C170" s="59">
        <v>268750</v>
      </c>
      <c r="D170" s="59">
        <v>155214</v>
      </c>
      <c r="E170" s="59">
        <v>15304</v>
      </c>
      <c r="F170" s="59">
        <v>438</v>
      </c>
      <c r="G170" s="59">
        <v>0</v>
      </c>
      <c r="H170" s="59">
        <v>74</v>
      </c>
      <c r="I170" s="59">
        <v>526</v>
      </c>
      <c r="J170" s="59">
        <v>871</v>
      </c>
      <c r="K170" s="59">
        <v>4245</v>
      </c>
      <c r="L170" s="59"/>
      <c r="M170" s="59">
        <v>92078</v>
      </c>
      <c r="N170" s="59">
        <v>24547</v>
      </c>
      <c r="O170" s="59">
        <v>116625</v>
      </c>
      <c r="P170" s="65"/>
      <c r="Q170" s="70">
        <f t="shared" si="10"/>
        <v>116625</v>
      </c>
      <c r="R170" s="70">
        <f t="shared" si="11"/>
        <v>0</v>
      </c>
      <c r="S170" s="65"/>
      <c r="T170" s="43">
        <f t="shared" si="8"/>
        <v>268750</v>
      </c>
      <c r="U170" s="60">
        <f t="shared" si="9"/>
        <v>0</v>
      </c>
    </row>
    <row r="171" spans="1:21" ht="14.45" customHeight="1" x14ac:dyDescent="0.25">
      <c r="A171" s="58" t="s">
        <v>77</v>
      </c>
      <c r="B171" s="58" t="s">
        <v>62</v>
      </c>
      <c r="C171" s="59">
        <v>268750</v>
      </c>
      <c r="D171" s="59">
        <v>155214</v>
      </c>
      <c r="E171" s="59">
        <v>15391</v>
      </c>
      <c r="F171" s="59">
        <v>426</v>
      </c>
      <c r="G171" s="59">
        <v>0</v>
      </c>
      <c r="H171" s="59">
        <v>106</v>
      </c>
      <c r="I171" s="59">
        <v>1444</v>
      </c>
      <c r="J171" s="59">
        <v>1687</v>
      </c>
      <c r="K171" s="59">
        <v>4059</v>
      </c>
      <c r="L171" s="59">
        <v>2</v>
      </c>
      <c r="M171" s="59">
        <v>90421</v>
      </c>
      <c r="N171" s="59">
        <v>24855</v>
      </c>
      <c r="O171" s="59">
        <v>115276</v>
      </c>
      <c r="P171" s="65"/>
      <c r="Q171" s="70">
        <f t="shared" si="10"/>
        <v>115276</v>
      </c>
      <c r="R171" s="70">
        <f t="shared" si="11"/>
        <v>0</v>
      </c>
      <c r="S171" s="65"/>
      <c r="T171" s="43">
        <f t="shared" si="8"/>
        <v>268750</v>
      </c>
      <c r="U171" s="60">
        <f t="shared" si="9"/>
        <v>0</v>
      </c>
    </row>
    <row r="172" spans="1:21" ht="14.45" customHeight="1" x14ac:dyDescent="0.25">
      <c r="A172" s="58" t="s">
        <v>77</v>
      </c>
      <c r="B172" s="58" t="s">
        <v>63</v>
      </c>
      <c r="C172" s="59">
        <v>268750</v>
      </c>
      <c r="D172" s="59">
        <v>155214</v>
      </c>
      <c r="E172" s="59">
        <v>16472</v>
      </c>
      <c r="F172" s="59">
        <v>391</v>
      </c>
      <c r="G172" s="59">
        <v>1</v>
      </c>
      <c r="H172" s="59">
        <v>104</v>
      </c>
      <c r="I172" s="59">
        <v>1372</v>
      </c>
      <c r="J172" s="59">
        <v>1788</v>
      </c>
      <c r="K172" s="59">
        <v>3572</v>
      </c>
      <c r="L172" s="59">
        <v>0</v>
      </c>
      <c r="M172" s="59">
        <v>89836</v>
      </c>
      <c r="N172" s="59">
        <v>27767</v>
      </c>
      <c r="O172" s="59">
        <v>117603</v>
      </c>
      <c r="P172" s="65"/>
      <c r="Q172" s="70">
        <f t="shared" si="10"/>
        <v>117603</v>
      </c>
      <c r="R172" s="70">
        <f t="shared" si="11"/>
        <v>0</v>
      </c>
      <c r="S172" s="65"/>
      <c r="T172" s="43">
        <f t="shared" si="8"/>
        <v>268750</v>
      </c>
      <c r="U172" s="60">
        <f t="shared" si="9"/>
        <v>0</v>
      </c>
    </row>
    <row r="173" spans="1:21" ht="14.45" customHeight="1" x14ac:dyDescent="0.25">
      <c r="A173" s="58" t="s">
        <v>77</v>
      </c>
      <c r="B173" s="58" t="s">
        <v>64</v>
      </c>
      <c r="C173" s="59">
        <v>265277</v>
      </c>
      <c r="D173" s="59">
        <v>155214</v>
      </c>
      <c r="E173" s="59">
        <v>14946</v>
      </c>
      <c r="F173" s="59">
        <v>350</v>
      </c>
      <c r="G173" s="59">
        <v>1</v>
      </c>
      <c r="H173" s="59">
        <v>98</v>
      </c>
      <c r="I173" s="59">
        <v>1585</v>
      </c>
      <c r="J173" s="59">
        <v>1925</v>
      </c>
      <c r="K173" s="59">
        <v>3583</v>
      </c>
      <c r="L173" s="59">
        <v>4243</v>
      </c>
      <c r="M173" s="59">
        <v>83332</v>
      </c>
      <c r="N173" s="59">
        <v>31755</v>
      </c>
      <c r="O173" s="59">
        <v>115087</v>
      </c>
      <c r="P173" s="65"/>
      <c r="Q173" s="70">
        <f t="shared" si="10"/>
        <v>115087</v>
      </c>
      <c r="R173" s="70">
        <f t="shared" si="11"/>
        <v>0</v>
      </c>
      <c r="S173" s="65"/>
      <c r="T173" s="43">
        <f t="shared" si="8"/>
        <v>265277</v>
      </c>
      <c r="U173" s="60">
        <f t="shared" si="9"/>
        <v>0</v>
      </c>
    </row>
    <row r="174" spans="1:21" ht="14.45" customHeight="1" x14ac:dyDescent="0.25">
      <c r="A174" s="58" t="s">
        <v>77</v>
      </c>
      <c r="B174" s="58" t="s">
        <v>65</v>
      </c>
      <c r="C174" s="59">
        <v>265277</v>
      </c>
      <c r="D174" s="59">
        <v>155214</v>
      </c>
      <c r="E174" s="59">
        <v>15034</v>
      </c>
      <c r="F174" s="59">
        <v>384</v>
      </c>
      <c r="G174" s="59"/>
      <c r="H174" s="59">
        <v>103</v>
      </c>
      <c r="I174" s="59">
        <v>3205</v>
      </c>
      <c r="J174" s="59">
        <v>3764</v>
      </c>
      <c r="K174" s="59">
        <v>3214</v>
      </c>
      <c r="L174" s="59">
        <v>2938</v>
      </c>
      <c r="M174" s="59">
        <v>81421</v>
      </c>
      <c r="N174" s="59">
        <v>29207</v>
      </c>
      <c r="O174" s="59">
        <v>110628</v>
      </c>
      <c r="P174" s="65"/>
      <c r="Q174" s="70">
        <f t="shared" si="10"/>
        <v>110628</v>
      </c>
      <c r="R174" s="70">
        <f t="shared" si="11"/>
        <v>0</v>
      </c>
      <c r="S174" s="65"/>
      <c r="T174" s="43">
        <f t="shared" si="8"/>
        <v>265277</v>
      </c>
      <c r="U174" s="60">
        <f t="shared" si="9"/>
        <v>0</v>
      </c>
    </row>
    <row r="175" spans="1:21" ht="14.45" customHeight="1" x14ac:dyDescent="0.25">
      <c r="A175" s="58" t="s">
        <v>77</v>
      </c>
      <c r="B175" s="58" t="s">
        <v>66</v>
      </c>
      <c r="C175" s="59">
        <v>265277</v>
      </c>
      <c r="D175" s="59">
        <v>155214</v>
      </c>
      <c r="E175" s="59">
        <v>14925</v>
      </c>
      <c r="F175" s="59">
        <v>381</v>
      </c>
      <c r="G175" s="59"/>
      <c r="H175" s="59">
        <v>118</v>
      </c>
      <c r="I175" s="59">
        <v>2911</v>
      </c>
      <c r="J175" s="59">
        <v>3571</v>
      </c>
      <c r="K175" s="59">
        <v>3050</v>
      </c>
      <c r="L175" s="59">
        <v>2938</v>
      </c>
      <c r="M175" s="59">
        <v>82169</v>
      </c>
      <c r="N175" s="59">
        <v>24537</v>
      </c>
      <c r="O175" s="59">
        <v>106706</v>
      </c>
      <c r="P175" s="65"/>
      <c r="Q175" s="70">
        <f t="shared" si="10"/>
        <v>106706</v>
      </c>
      <c r="R175" s="70">
        <f t="shared" si="11"/>
        <v>0</v>
      </c>
      <c r="S175" s="65"/>
      <c r="T175" s="43">
        <f t="shared" si="8"/>
        <v>265277</v>
      </c>
      <c r="U175" s="60">
        <f t="shared" si="9"/>
        <v>0</v>
      </c>
    </row>
    <row r="176" spans="1:21" ht="14.45" customHeight="1" x14ac:dyDescent="0.25">
      <c r="A176" s="58" t="s">
        <v>77</v>
      </c>
      <c r="B176" s="58" t="s">
        <v>68</v>
      </c>
      <c r="C176" s="65">
        <v>265277</v>
      </c>
      <c r="D176" s="65">
        <v>155214</v>
      </c>
      <c r="E176" s="65">
        <v>15182</v>
      </c>
      <c r="F176" s="65">
        <v>211</v>
      </c>
      <c r="G176" s="59"/>
      <c r="H176" s="65">
        <v>122</v>
      </c>
      <c r="I176" s="65">
        <v>2233</v>
      </c>
      <c r="J176" s="65">
        <v>3516</v>
      </c>
      <c r="K176" s="65">
        <v>3029</v>
      </c>
      <c r="L176" s="65">
        <v>2969</v>
      </c>
      <c r="M176" s="65">
        <v>82801</v>
      </c>
      <c r="N176" s="65">
        <v>18701</v>
      </c>
      <c r="O176" s="65">
        <v>101502</v>
      </c>
      <c r="P176" s="65"/>
      <c r="Q176" s="70">
        <f t="shared" si="10"/>
        <v>101502</v>
      </c>
      <c r="R176" s="70">
        <f t="shared" si="11"/>
        <v>0</v>
      </c>
      <c r="S176" s="65"/>
      <c r="T176" s="43">
        <f t="shared" si="8"/>
        <v>265277</v>
      </c>
      <c r="U176" s="60">
        <f t="shared" si="9"/>
        <v>0</v>
      </c>
    </row>
    <row r="177" spans="1:21" ht="14.45" customHeight="1" x14ac:dyDescent="0.25">
      <c r="A177" s="58" t="s">
        <v>77</v>
      </c>
      <c r="B177" s="58" t="s">
        <v>69</v>
      </c>
      <c r="C177" s="65">
        <v>265277</v>
      </c>
      <c r="D177" s="65">
        <v>155214</v>
      </c>
      <c r="E177" s="65">
        <v>16371</v>
      </c>
      <c r="F177" s="65">
        <v>220</v>
      </c>
      <c r="G177" s="65">
        <v>0</v>
      </c>
      <c r="H177" s="65">
        <v>132</v>
      </c>
      <c r="I177" s="65">
        <v>2411</v>
      </c>
      <c r="J177" s="65">
        <v>1885</v>
      </c>
      <c r="K177" s="65">
        <v>4432</v>
      </c>
      <c r="L177" s="65">
        <v>2969</v>
      </c>
      <c r="M177" s="65">
        <v>81643</v>
      </c>
      <c r="N177" s="65">
        <v>21896</v>
      </c>
      <c r="O177" s="65">
        <v>103539</v>
      </c>
      <c r="P177" s="65"/>
      <c r="Q177" s="70">
        <f t="shared" si="10"/>
        <v>103539</v>
      </c>
      <c r="R177" s="70">
        <f t="shared" si="11"/>
        <v>0</v>
      </c>
      <c r="S177" s="65"/>
      <c r="T177" s="43">
        <f t="shared" si="8"/>
        <v>265277</v>
      </c>
      <c r="U177" s="60">
        <f t="shared" si="9"/>
        <v>0</v>
      </c>
    </row>
    <row r="178" spans="1:21" ht="14.45" customHeight="1" x14ac:dyDescent="0.25">
      <c r="A178" s="58" t="s">
        <v>77</v>
      </c>
      <c r="B178" s="58" t="s">
        <v>70</v>
      </c>
      <c r="C178" s="65">
        <v>265277</v>
      </c>
      <c r="D178" s="65">
        <v>155214</v>
      </c>
      <c r="E178" s="65">
        <v>16361</v>
      </c>
      <c r="F178" s="65">
        <v>220</v>
      </c>
      <c r="G178" s="59"/>
      <c r="H178" s="65">
        <v>102</v>
      </c>
      <c r="I178" s="65">
        <v>1538</v>
      </c>
      <c r="J178" s="65">
        <v>2876</v>
      </c>
      <c r="K178" s="65">
        <v>4219</v>
      </c>
      <c r="L178" s="65">
        <v>2975</v>
      </c>
      <c r="M178" s="65">
        <v>81772</v>
      </c>
      <c r="N178" s="65">
        <v>21669</v>
      </c>
      <c r="O178" s="65">
        <v>103441</v>
      </c>
      <c r="P178" s="65"/>
      <c r="Q178" s="70">
        <f t="shared" si="10"/>
        <v>103441</v>
      </c>
      <c r="R178" s="70">
        <f t="shared" si="11"/>
        <v>0</v>
      </c>
      <c r="S178" s="65"/>
      <c r="T178" s="43">
        <f t="shared" si="8"/>
        <v>265277</v>
      </c>
      <c r="U178" s="60">
        <f t="shared" si="9"/>
        <v>0</v>
      </c>
    </row>
    <row r="179" spans="1:21" ht="14.45" customHeight="1" x14ac:dyDescent="0.25">
      <c r="A179" s="58" t="s">
        <v>77</v>
      </c>
      <c r="B179" s="58" t="s">
        <v>71</v>
      </c>
      <c r="C179" s="65">
        <v>265277</v>
      </c>
      <c r="D179" s="65">
        <v>155214</v>
      </c>
      <c r="E179" s="65">
        <v>16484</v>
      </c>
      <c r="F179" s="65">
        <v>165</v>
      </c>
      <c r="G179" s="59"/>
      <c r="H179" s="65">
        <v>126</v>
      </c>
      <c r="I179" s="65">
        <v>2323</v>
      </c>
      <c r="J179" s="65">
        <v>2595</v>
      </c>
      <c r="K179" s="65">
        <v>4314</v>
      </c>
      <c r="L179" s="65">
        <v>2985</v>
      </c>
      <c r="M179" s="65">
        <v>81071</v>
      </c>
      <c r="N179" s="65">
        <v>21314</v>
      </c>
      <c r="O179" s="65">
        <v>102385</v>
      </c>
      <c r="P179" s="65"/>
      <c r="Q179" s="70">
        <f t="shared" si="10"/>
        <v>102385</v>
      </c>
      <c r="R179" s="70">
        <f t="shared" si="11"/>
        <v>0</v>
      </c>
      <c r="S179" s="65"/>
      <c r="T179" s="43">
        <f t="shared" si="8"/>
        <v>265277</v>
      </c>
      <c r="U179" s="60">
        <f t="shared" si="9"/>
        <v>0</v>
      </c>
    </row>
    <row r="180" spans="1:21" ht="14.45" customHeight="1" x14ac:dyDescent="0.25">
      <c r="A180" s="58" t="s">
        <v>77</v>
      </c>
      <c r="B180" s="58" t="s">
        <v>72</v>
      </c>
      <c r="C180" s="65">
        <v>265277</v>
      </c>
      <c r="D180" s="65">
        <v>155214</v>
      </c>
      <c r="E180" s="65">
        <v>16126</v>
      </c>
      <c r="F180" s="65">
        <v>180</v>
      </c>
      <c r="G180" s="59"/>
      <c r="H180" s="65">
        <v>125</v>
      </c>
      <c r="I180" s="65">
        <v>1784</v>
      </c>
      <c r="J180" s="65">
        <v>2631</v>
      </c>
      <c r="K180" s="65">
        <v>4577</v>
      </c>
      <c r="L180" s="65">
        <v>2981</v>
      </c>
      <c r="M180" s="65">
        <v>81659</v>
      </c>
      <c r="N180" s="65">
        <v>18060</v>
      </c>
      <c r="O180" s="65">
        <v>99719</v>
      </c>
      <c r="P180" s="65"/>
      <c r="Q180" s="70">
        <f t="shared" si="10"/>
        <v>99719</v>
      </c>
      <c r="R180" s="70">
        <f t="shared" si="11"/>
        <v>0</v>
      </c>
      <c r="S180" s="65"/>
      <c r="T180" s="43">
        <f t="shared" si="8"/>
        <v>265277</v>
      </c>
      <c r="U180" s="60">
        <f t="shared" si="9"/>
        <v>0</v>
      </c>
    </row>
    <row r="181" spans="1:21" ht="14.45" customHeight="1" x14ac:dyDescent="0.25">
      <c r="A181" s="58" t="s">
        <v>77</v>
      </c>
      <c r="B181" s="58" t="s">
        <v>73</v>
      </c>
      <c r="C181" s="65">
        <v>265277</v>
      </c>
      <c r="D181" s="65">
        <v>155214</v>
      </c>
      <c r="E181" s="65">
        <v>16488</v>
      </c>
      <c r="F181" s="65">
        <v>162</v>
      </c>
      <c r="G181" s="65">
        <v>0</v>
      </c>
      <c r="H181" s="65">
        <v>93</v>
      </c>
      <c r="I181" s="65">
        <v>1873</v>
      </c>
      <c r="J181" s="65">
        <v>2974</v>
      </c>
      <c r="K181" s="65">
        <v>4128</v>
      </c>
      <c r="L181" s="65">
        <v>2981</v>
      </c>
      <c r="M181" s="65">
        <v>81364</v>
      </c>
      <c r="N181" s="65">
        <v>19962</v>
      </c>
      <c r="O181" s="65">
        <v>101326</v>
      </c>
      <c r="P181" s="65"/>
      <c r="Q181" s="70">
        <f t="shared" si="10"/>
        <v>101326</v>
      </c>
      <c r="R181" s="70">
        <f t="shared" si="11"/>
        <v>0</v>
      </c>
      <c r="S181" s="65"/>
      <c r="T181" s="43">
        <f t="shared" si="8"/>
        <v>265277</v>
      </c>
      <c r="U181" s="60">
        <f t="shared" si="9"/>
        <v>0</v>
      </c>
    </row>
    <row r="182" spans="1:21" ht="14.45" customHeight="1" x14ac:dyDescent="0.25">
      <c r="A182" s="58" t="s">
        <v>77</v>
      </c>
      <c r="B182" s="58" t="s">
        <v>74</v>
      </c>
      <c r="C182" s="65">
        <v>265277</v>
      </c>
      <c r="D182" s="65">
        <v>155214</v>
      </c>
      <c r="E182" s="65">
        <v>16647</v>
      </c>
      <c r="F182" s="65">
        <v>162</v>
      </c>
      <c r="G182" s="59"/>
      <c r="H182" s="65">
        <v>90</v>
      </c>
      <c r="I182" s="65">
        <v>1901</v>
      </c>
      <c r="J182" s="65">
        <v>2987</v>
      </c>
      <c r="K182" s="65">
        <v>3575</v>
      </c>
      <c r="L182" s="65">
        <v>2981</v>
      </c>
      <c r="M182" s="65">
        <v>81720</v>
      </c>
      <c r="N182" s="65">
        <v>21624</v>
      </c>
      <c r="O182" s="65">
        <v>103344</v>
      </c>
      <c r="P182" s="65"/>
      <c r="Q182" s="70">
        <f t="shared" si="10"/>
        <v>103344</v>
      </c>
      <c r="R182" s="70">
        <f t="shared" si="11"/>
        <v>0</v>
      </c>
      <c r="S182" s="65"/>
      <c r="T182" s="43">
        <f t="shared" si="8"/>
        <v>265277</v>
      </c>
      <c r="U182" s="60">
        <f t="shared" si="9"/>
        <v>0</v>
      </c>
    </row>
    <row r="183" spans="1:21" ht="14.45" customHeight="1" x14ac:dyDescent="0.25">
      <c r="A183" s="58" t="s">
        <v>77</v>
      </c>
      <c r="B183" s="58" t="s">
        <v>75</v>
      </c>
      <c r="C183" s="65">
        <v>265277</v>
      </c>
      <c r="D183" s="65">
        <v>155214</v>
      </c>
      <c r="E183" s="65">
        <v>17666</v>
      </c>
      <c r="F183" s="65">
        <v>181</v>
      </c>
      <c r="G183" s="65">
        <v>0</v>
      </c>
      <c r="H183" s="65">
        <v>100</v>
      </c>
      <c r="I183" s="65">
        <v>1694</v>
      </c>
      <c r="J183" s="65">
        <v>3165</v>
      </c>
      <c r="K183" s="65">
        <v>4053</v>
      </c>
      <c r="L183" s="65">
        <v>2981</v>
      </c>
      <c r="M183" s="65">
        <v>80223</v>
      </c>
      <c r="N183" s="65">
        <v>23348</v>
      </c>
      <c r="O183" s="65">
        <v>103571</v>
      </c>
      <c r="P183" s="65"/>
      <c r="Q183" s="70">
        <f t="shared" si="10"/>
        <v>103571</v>
      </c>
      <c r="R183" s="70">
        <f t="shared" si="11"/>
        <v>0</v>
      </c>
      <c r="S183" s="65"/>
      <c r="T183" s="43">
        <f t="shared" si="8"/>
        <v>265277</v>
      </c>
      <c r="U183" s="60">
        <f t="shared" si="9"/>
        <v>0</v>
      </c>
    </row>
    <row r="184" spans="1:21" ht="14.45" customHeight="1" x14ac:dyDescent="0.25">
      <c r="A184" s="58" t="s">
        <v>77</v>
      </c>
      <c r="B184" s="58" t="s">
        <v>190</v>
      </c>
      <c r="C184" s="65">
        <v>265277</v>
      </c>
      <c r="D184" s="65">
        <v>155214</v>
      </c>
      <c r="E184" s="65">
        <v>18269</v>
      </c>
      <c r="F184" s="65">
        <v>169</v>
      </c>
      <c r="G184" s="65">
        <v>0</v>
      </c>
      <c r="H184" s="65">
        <v>97</v>
      </c>
      <c r="I184" s="65">
        <v>2154</v>
      </c>
      <c r="J184" s="65">
        <v>2693</v>
      </c>
      <c r="K184" s="65">
        <v>3783</v>
      </c>
      <c r="L184" s="65">
        <v>2397</v>
      </c>
      <c r="M184" s="65">
        <v>80501</v>
      </c>
      <c r="N184" s="65">
        <v>23471.53</v>
      </c>
      <c r="O184" s="65">
        <v>103972.53</v>
      </c>
      <c r="P184" s="65"/>
      <c r="Q184" s="70">
        <f t="shared" si="10"/>
        <v>103972.53</v>
      </c>
      <c r="R184" s="70">
        <f t="shared" si="11"/>
        <v>0</v>
      </c>
      <c r="S184" s="65"/>
      <c r="T184" s="43">
        <f t="shared" si="8"/>
        <v>265277</v>
      </c>
      <c r="U184" s="60">
        <f t="shared" si="9"/>
        <v>0</v>
      </c>
    </row>
    <row r="185" spans="1:21" ht="14.45" customHeight="1" x14ac:dyDescent="0.25">
      <c r="A185" s="58" t="s">
        <v>78</v>
      </c>
      <c r="B185" s="56" t="s">
        <v>38</v>
      </c>
      <c r="C185" s="59">
        <v>184385.87313101476</v>
      </c>
      <c r="D185" s="59">
        <v>501.37998039319729</v>
      </c>
      <c r="E185" s="59">
        <v>10447.36786773452</v>
      </c>
      <c r="F185" s="59">
        <v>4903.1516017494614</v>
      </c>
      <c r="G185" s="59">
        <v>861.33731672620547</v>
      </c>
      <c r="H185" s="59">
        <v>4692.3041778511724</v>
      </c>
      <c r="I185" s="59">
        <v>3874.4353742899962</v>
      </c>
      <c r="J185" s="59">
        <v>1652.8498580576863</v>
      </c>
      <c r="K185" s="59">
        <v>1568.9287257995909</v>
      </c>
      <c r="L185" s="59"/>
      <c r="M185" s="59">
        <v>155884.11822841293</v>
      </c>
      <c r="N185" s="59">
        <v>37930.979645784653</v>
      </c>
      <c r="O185" s="59">
        <v>193815.09787419759</v>
      </c>
      <c r="P185" s="65"/>
      <c r="Q185" s="70">
        <f t="shared" si="10"/>
        <v>193815.09787419759</v>
      </c>
      <c r="R185" s="70">
        <f t="shared" si="11"/>
        <v>0</v>
      </c>
      <c r="S185" s="65"/>
      <c r="T185" s="43">
        <f t="shared" si="8"/>
        <v>184385.87313101476</v>
      </c>
      <c r="U185" s="60">
        <f t="shared" si="9"/>
        <v>0</v>
      </c>
    </row>
    <row r="186" spans="1:21" ht="14.45" customHeight="1" x14ac:dyDescent="0.25">
      <c r="A186" s="58" t="s">
        <v>78</v>
      </c>
      <c r="B186" s="56" t="s">
        <v>35</v>
      </c>
      <c r="C186" s="65">
        <v>186790</v>
      </c>
      <c r="D186" s="65">
        <v>513</v>
      </c>
      <c r="E186" s="65">
        <v>10320</v>
      </c>
      <c r="F186" s="65">
        <v>4847</v>
      </c>
      <c r="G186" s="65">
        <v>851</v>
      </c>
      <c r="H186" s="65">
        <v>4992</v>
      </c>
      <c r="I186" s="65">
        <v>4176</v>
      </c>
      <c r="J186" s="65">
        <v>1642</v>
      </c>
      <c r="K186" s="65">
        <v>1507</v>
      </c>
      <c r="L186" s="59"/>
      <c r="M186" s="65">
        <v>157942</v>
      </c>
      <c r="N186" s="65">
        <v>39122</v>
      </c>
      <c r="O186" s="65">
        <v>197064</v>
      </c>
      <c r="P186" s="65"/>
      <c r="Q186" s="70">
        <f t="shared" si="10"/>
        <v>197064</v>
      </c>
      <c r="R186" s="70">
        <f t="shared" si="11"/>
        <v>0</v>
      </c>
      <c r="S186" s="65"/>
      <c r="T186" s="43">
        <f t="shared" si="8"/>
        <v>186790</v>
      </c>
      <c r="U186" s="60">
        <f t="shared" si="9"/>
        <v>0</v>
      </c>
    </row>
    <row r="187" spans="1:21" ht="14.45" customHeight="1" x14ac:dyDescent="0.25">
      <c r="A187" s="58" t="s">
        <v>78</v>
      </c>
      <c r="B187" s="56" t="s">
        <v>36</v>
      </c>
      <c r="C187" s="65">
        <v>186790</v>
      </c>
      <c r="D187" s="65">
        <v>532.20120890380349</v>
      </c>
      <c r="E187" s="65">
        <v>10380.623069999652</v>
      </c>
      <c r="F187" s="65">
        <v>4460.3811699539583</v>
      </c>
      <c r="G187" s="65">
        <v>833.42637491790242</v>
      </c>
      <c r="H187" s="65">
        <v>4880.917654691576</v>
      </c>
      <c r="I187" s="65">
        <v>3830.8084677947968</v>
      </c>
      <c r="J187" s="65">
        <v>1507.0102147826158</v>
      </c>
      <c r="K187" s="65">
        <v>1565.2535288543068</v>
      </c>
      <c r="L187" s="59"/>
      <c r="M187" s="65">
        <v>158799.3783101014</v>
      </c>
      <c r="N187" s="65">
        <v>41424.806976805732</v>
      </c>
      <c r="O187" s="65">
        <v>200224.18528690713</v>
      </c>
      <c r="P187" s="65"/>
      <c r="Q187" s="70">
        <f t="shared" si="10"/>
        <v>200224.18528690713</v>
      </c>
      <c r="R187" s="70">
        <f t="shared" si="11"/>
        <v>0</v>
      </c>
      <c r="S187" s="65"/>
      <c r="T187" s="43">
        <f t="shared" si="8"/>
        <v>186790</v>
      </c>
      <c r="U187" s="60">
        <f t="shared" si="9"/>
        <v>0</v>
      </c>
    </row>
    <row r="188" spans="1:21" ht="14.45" customHeight="1" x14ac:dyDescent="0.25">
      <c r="A188" s="58" t="s">
        <v>78</v>
      </c>
      <c r="B188" s="56" t="s">
        <v>37</v>
      </c>
      <c r="C188" s="65">
        <v>186790</v>
      </c>
      <c r="D188" s="65">
        <v>532.20120890380349</v>
      </c>
      <c r="E188" s="65">
        <v>10441.246139999304</v>
      </c>
      <c r="F188" s="65">
        <v>4073.7623399079157</v>
      </c>
      <c r="G188" s="65">
        <v>815.85274983580496</v>
      </c>
      <c r="H188" s="65">
        <v>4769.835309383152</v>
      </c>
      <c r="I188" s="65">
        <v>3485.6169355895936</v>
      </c>
      <c r="J188" s="65">
        <v>1372.0204295652316</v>
      </c>
      <c r="K188" s="65">
        <v>1623.5070577086137</v>
      </c>
      <c r="L188" s="59"/>
      <c r="M188" s="65">
        <v>159675.95782910657</v>
      </c>
      <c r="N188" s="65">
        <v>46479.628828010289</v>
      </c>
      <c r="O188" s="65">
        <v>206155.58665711686</v>
      </c>
      <c r="P188" s="65"/>
      <c r="Q188" s="70">
        <f t="shared" si="10"/>
        <v>206155.58665711686</v>
      </c>
      <c r="R188" s="70">
        <f t="shared" si="11"/>
        <v>0</v>
      </c>
      <c r="S188" s="65"/>
      <c r="T188" s="43">
        <f t="shared" si="8"/>
        <v>186790</v>
      </c>
      <c r="U188" s="60">
        <f t="shared" si="9"/>
        <v>0</v>
      </c>
    </row>
    <row r="189" spans="1:21" ht="14.45" customHeight="1" x14ac:dyDescent="0.25">
      <c r="A189" s="58" t="s">
        <v>78</v>
      </c>
      <c r="B189" s="56" t="s">
        <v>15</v>
      </c>
      <c r="C189" s="65">
        <v>186790</v>
      </c>
      <c r="D189" s="65">
        <v>513</v>
      </c>
      <c r="E189" s="65">
        <v>10229</v>
      </c>
      <c r="F189" s="65">
        <v>2778</v>
      </c>
      <c r="G189" s="65">
        <v>477</v>
      </c>
      <c r="H189" s="65">
        <v>4984</v>
      </c>
      <c r="I189" s="65">
        <v>2849</v>
      </c>
      <c r="J189" s="65">
        <v>961</v>
      </c>
      <c r="K189" s="65">
        <v>5935</v>
      </c>
      <c r="L189" s="59"/>
      <c r="M189" s="65">
        <v>158064</v>
      </c>
      <c r="N189" s="65">
        <v>63838</v>
      </c>
      <c r="O189" s="65">
        <v>221902</v>
      </c>
      <c r="P189" s="65"/>
      <c r="Q189" s="70">
        <f t="shared" si="10"/>
        <v>221902</v>
      </c>
      <c r="R189" s="70">
        <f t="shared" si="11"/>
        <v>0</v>
      </c>
      <c r="S189" s="65"/>
      <c r="T189" s="43">
        <f t="shared" si="8"/>
        <v>186790</v>
      </c>
      <c r="U189" s="60">
        <f t="shared" si="9"/>
        <v>0</v>
      </c>
    </row>
    <row r="190" spans="1:21" ht="14.45" customHeight="1" x14ac:dyDescent="0.25">
      <c r="A190" s="58" t="s">
        <v>78</v>
      </c>
      <c r="B190" s="56" t="s">
        <v>0</v>
      </c>
      <c r="C190" s="65">
        <v>186790</v>
      </c>
      <c r="D190" s="65">
        <v>513</v>
      </c>
      <c r="E190" s="65">
        <v>10460</v>
      </c>
      <c r="F190" s="65">
        <v>2609</v>
      </c>
      <c r="G190" s="65">
        <v>448</v>
      </c>
      <c r="H190" s="65">
        <v>4587</v>
      </c>
      <c r="I190" s="65">
        <v>2590</v>
      </c>
      <c r="J190" s="65">
        <v>864</v>
      </c>
      <c r="K190" s="65">
        <v>5935</v>
      </c>
      <c r="L190" s="59"/>
      <c r="M190" s="65">
        <v>158784</v>
      </c>
      <c r="N190" s="65">
        <v>62577</v>
      </c>
      <c r="O190" s="65">
        <v>221361</v>
      </c>
      <c r="P190" s="65"/>
      <c r="Q190" s="70">
        <f t="shared" si="10"/>
        <v>221361</v>
      </c>
      <c r="R190" s="70">
        <f t="shared" si="11"/>
        <v>0</v>
      </c>
      <c r="S190" s="65"/>
      <c r="T190" s="43">
        <f t="shared" si="8"/>
        <v>186790</v>
      </c>
      <c r="U190" s="60">
        <f t="shared" si="9"/>
        <v>0</v>
      </c>
    </row>
    <row r="191" spans="1:21" ht="14.45" customHeight="1" x14ac:dyDescent="0.25">
      <c r="A191" s="58" t="s">
        <v>78</v>
      </c>
      <c r="B191" s="56" t="s">
        <v>1</v>
      </c>
      <c r="C191" s="65">
        <v>186790</v>
      </c>
      <c r="D191" s="65">
        <v>513</v>
      </c>
      <c r="E191" s="65">
        <v>10781</v>
      </c>
      <c r="F191" s="65">
        <v>1904</v>
      </c>
      <c r="G191" s="65">
        <v>336</v>
      </c>
      <c r="H191" s="65">
        <v>7840</v>
      </c>
      <c r="I191" s="65">
        <v>2590</v>
      </c>
      <c r="J191" s="65">
        <v>618</v>
      </c>
      <c r="K191" s="65">
        <v>3439</v>
      </c>
      <c r="L191" s="59"/>
      <c r="M191" s="65">
        <v>158769</v>
      </c>
      <c r="N191" s="65">
        <v>62691</v>
      </c>
      <c r="O191" s="65">
        <v>221460</v>
      </c>
      <c r="P191" s="65"/>
      <c r="Q191" s="70">
        <f t="shared" si="10"/>
        <v>221460</v>
      </c>
      <c r="R191" s="70">
        <f t="shared" si="11"/>
        <v>0</v>
      </c>
      <c r="S191" s="65"/>
      <c r="T191" s="43">
        <f t="shared" si="8"/>
        <v>186790</v>
      </c>
      <c r="U191" s="60">
        <f t="shared" si="9"/>
        <v>0</v>
      </c>
    </row>
    <row r="192" spans="1:21" ht="14.45" customHeight="1" x14ac:dyDescent="0.25">
      <c r="A192" s="58" t="s">
        <v>78</v>
      </c>
      <c r="B192" s="56" t="s">
        <v>2</v>
      </c>
      <c r="C192" s="65">
        <v>186790</v>
      </c>
      <c r="D192" s="65">
        <v>513</v>
      </c>
      <c r="E192" s="65">
        <v>10878</v>
      </c>
      <c r="F192" s="65">
        <v>1939</v>
      </c>
      <c r="G192" s="65">
        <v>271</v>
      </c>
      <c r="H192" s="65">
        <v>8256</v>
      </c>
      <c r="I192" s="65">
        <v>2529</v>
      </c>
      <c r="J192" s="65">
        <v>461</v>
      </c>
      <c r="K192" s="65">
        <v>1924</v>
      </c>
      <c r="L192" s="59"/>
      <c r="M192" s="65">
        <v>160019</v>
      </c>
      <c r="N192" s="65">
        <v>60188</v>
      </c>
      <c r="O192" s="65">
        <v>220207</v>
      </c>
      <c r="P192" s="65"/>
      <c r="Q192" s="70">
        <f t="shared" si="10"/>
        <v>220207</v>
      </c>
      <c r="R192" s="70">
        <f t="shared" si="11"/>
        <v>0</v>
      </c>
      <c r="S192" s="65"/>
      <c r="T192" s="43">
        <f t="shared" si="8"/>
        <v>186790</v>
      </c>
      <c r="U192" s="60">
        <f t="shared" si="9"/>
        <v>0</v>
      </c>
    </row>
    <row r="193" spans="1:21" ht="14.45" customHeight="1" x14ac:dyDescent="0.25">
      <c r="A193" s="58" t="s">
        <v>78</v>
      </c>
      <c r="B193" s="56" t="s">
        <v>3</v>
      </c>
      <c r="C193" s="65">
        <v>186790</v>
      </c>
      <c r="D193" s="65">
        <v>513</v>
      </c>
      <c r="E193" s="65">
        <v>11270</v>
      </c>
      <c r="F193" s="65">
        <v>1740</v>
      </c>
      <c r="G193" s="65">
        <v>271</v>
      </c>
      <c r="H193" s="65">
        <v>9145</v>
      </c>
      <c r="I193" s="65">
        <v>2566</v>
      </c>
      <c r="J193" s="65">
        <v>460</v>
      </c>
      <c r="K193" s="65">
        <v>639</v>
      </c>
      <c r="L193" s="59"/>
      <c r="M193" s="65">
        <v>160186</v>
      </c>
      <c r="N193" s="65">
        <v>59595</v>
      </c>
      <c r="O193" s="65">
        <v>219781</v>
      </c>
      <c r="P193" s="65"/>
      <c r="Q193" s="70">
        <f t="shared" si="10"/>
        <v>219781</v>
      </c>
      <c r="R193" s="70">
        <f t="shared" si="11"/>
        <v>0</v>
      </c>
      <c r="S193" s="65"/>
      <c r="T193" s="43">
        <f t="shared" si="8"/>
        <v>186790</v>
      </c>
      <c r="U193" s="60">
        <f t="shared" si="9"/>
        <v>0</v>
      </c>
    </row>
    <row r="194" spans="1:21" ht="14.45" customHeight="1" x14ac:dyDescent="0.25">
      <c r="A194" s="58" t="s">
        <v>78</v>
      </c>
      <c r="B194" s="56" t="s">
        <v>4</v>
      </c>
      <c r="C194" s="65">
        <v>186790</v>
      </c>
      <c r="D194" s="65">
        <v>513</v>
      </c>
      <c r="E194" s="65">
        <v>13115</v>
      </c>
      <c r="F194" s="65">
        <v>1310</v>
      </c>
      <c r="G194" s="65">
        <v>250</v>
      </c>
      <c r="H194" s="65">
        <v>6150</v>
      </c>
      <c r="I194" s="65">
        <v>2535</v>
      </c>
      <c r="J194" s="65">
        <v>480</v>
      </c>
      <c r="K194" s="65">
        <v>790</v>
      </c>
      <c r="L194" s="59"/>
      <c r="M194" s="65">
        <v>161647</v>
      </c>
      <c r="N194" s="65">
        <v>60635</v>
      </c>
      <c r="O194" s="65">
        <v>222282</v>
      </c>
      <c r="P194" s="65"/>
      <c r="Q194" s="70">
        <f t="shared" si="10"/>
        <v>222282</v>
      </c>
      <c r="R194" s="70">
        <f t="shared" si="11"/>
        <v>0</v>
      </c>
      <c r="S194" s="65"/>
      <c r="T194" s="43">
        <f t="shared" ref="T194:T257" si="12">SUM(D194:M194)</f>
        <v>186790</v>
      </c>
      <c r="U194" s="60">
        <f t="shared" ref="U194:U257" si="13">C194-T194</f>
        <v>0</v>
      </c>
    </row>
    <row r="195" spans="1:21" ht="14.45" customHeight="1" x14ac:dyDescent="0.25">
      <c r="A195" s="58" t="s">
        <v>78</v>
      </c>
      <c r="B195" s="56" t="s">
        <v>5</v>
      </c>
      <c r="C195" s="65">
        <v>186790</v>
      </c>
      <c r="D195" s="65">
        <v>513</v>
      </c>
      <c r="E195" s="65">
        <v>11803</v>
      </c>
      <c r="F195" s="65">
        <v>1102</v>
      </c>
      <c r="G195" s="65">
        <v>250</v>
      </c>
      <c r="H195" s="65">
        <v>6920</v>
      </c>
      <c r="I195" s="65">
        <v>1789</v>
      </c>
      <c r="J195" s="65">
        <v>1517</v>
      </c>
      <c r="K195" s="65">
        <v>600</v>
      </c>
      <c r="L195" s="59"/>
      <c r="M195" s="65">
        <v>162296</v>
      </c>
      <c r="N195" s="65">
        <v>63844</v>
      </c>
      <c r="O195" s="65">
        <v>226140</v>
      </c>
      <c r="P195" s="65"/>
      <c r="Q195" s="70">
        <f t="shared" ref="Q195:Q258" si="14">M195+N195</f>
        <v>226140</v>
      </c>
      <c r="R195" s="70">
        <f t="shared" ref="R195:R258" si="15">Q195-O195</f>
        <v>0</v>
      </c>
      <c r="S195" s="65"/>
      <c r="T195" s="43">
        <f t="shared" si="12"/>
        <v>186790</v>
      </c>
      <c r="U195" s="60">
        <f t="shared" si="13"/>
        <v>0</v>
      </c>
    </row>
    <row r="196" spans="1:21" ht="14.45" customHeight="1" x14ac:dyDescent="0.25">
      <c r="A196" s="58" t="s">
        <v>78</v>
      </c>
      <c r="B196" s="56" t="s">
        <v>6</v>
      </c>
      <c r="C196" s="65">
        <v>186790</v>
      </c>
      <c r="D196" s="65">
        <v>513</v>
      </c>
      <c r="E196" s="65">
        <v>12510</v>
      </c>
      <c r="F196" s="65">
        <v>950</v>
      </c>
      <c r="G196" s="65">
        <v>250</v>
      </c>
      <c r="H196" s="65">
        <v>7221</v>
      </c>
      <c r="I196" s="65">
        <v>1037</v>
      </c>
      <c r="J196" s="65">
        <v>1517</v>
      </c>
      <c r="K196" s="65">
        <v>494</v>
      </c>
      <c r="L196" s="59"/>
      <c r="M196" s="65">
        <v>162298</v>
      </c>
      <c r="N196" s="65">
        <v>67715</v>
      </c>
      <c r="O196" s="65">
        <v>230013</v>
      </c>
      <c r="P196" s="65"/>
      <c r="Q196" s="70">
        <f t="shared" si="14"/>
        <v>230013</v>
      </c>
      <c r="R196" s="70">
        <f t="shared" si="15"/>
        <v>0</v>
      </c>
      <c r="S196" s="65"/>
      <c r="T196" s="43">
        <f t="shared" si="12"/>
        <v>186790</v>
      </c>
      <c r="U196" s="60">
        <f t="shared" si="13"/>
        <v>0</v>
      </c>
    </row>
    <row r="197" spans="1:21" ht="14.45" customHeight="1" x14ac:dyDescent="0.25">
      <c r="A197" s="58" t="s">
        <v>78</v>
      </c>
      <c r="B197" s="63" t="s">
        <v>7</v>
      </c>
      <c r="C197" s="65">
        <v>186790</v>
      </c>
      <c r="D197" s="65">
        <v>513</v>
      </c>
      <c r="E197" s="65">
        <v>12660</v>
      </c>
      <c r="F197" s="65">
        <v>722</v>
      </c>
      <c r="G197" s="65">
        <v>250</v>
      </c>
      <c r="H197" s="65">
        <v>2762</v>
      </c>
      <c r="I197" s="65">
        <v>1001</v>
      </c>
      <c r="J197" s="65">
        <v>1371</v>
      </c>
      <c r="K197" s="65">
        <v>344</v>
      </c>
      <c r="L197" s="59"/>
      <c r="M197" s="65">
        <v>167167</v>
      </c>
      <c r="N197" s="65">
        <v>68708</v>
      </c>
      <c r="O197" s="65">
        <v>235875</v>
      </c>
      <c r="P197" s="65"/>
      <c r="Q197" s="70">
        <f t="shared" si="14"/>
        <v>235875</v>
      </c>
      <c r="R197" s="70">
        <f t="shared" si="15"/>
        <v>0</v>
      </c>
      <c r="S197" s="65"/>
      <c r="T197" s="43">
        <f t="shared" si="12"/>
        <v>186790</v>
      </c>
      <c r="U197" s="60">
        <f t="shared" si="13"/>
        <v>0</v>
      </c>
    </row>
    <row r="198" spans="1:21" ht="14.45" customHeight="1" x14ac:dyDescent="0.25">
      <c r="A198" s="58" t="s">
        <v>78</v>
      </c>
      <c r="B198" s="63" t="s">
        <v>8</v>
      </c>
      <c r="C198" s="65">
        <v>186790</v>
      </c>
      <c r="D198" s="65">
        <v>513</v>
      </c>
      <c r="E198" s="65">
        <v>12913</v>
      </c>
      <c r="F198" s="65">
        <v>650</v>
      </c>
      <c r="G198" s="65">
        <v>250</v>
      </c>
      <c r="H198" s="65">
        <v>2875</v>
      </c>
      <c r="I198" s="65">
        <v>892</v>
      </c>
      <c r="J198" s="65">
        <v>1139</v>
      </c>
      <c r="K198" s="65">
        <v>458</v>
      </c>
      <c r="L198" s="59"/>
      <c r="M198" s="65">
        <v>167100</v>
      </c>
      <c r="N198" s="65">
        <v>69075</v>
      </c>
      <c r="O198" s="65">
        <v>236175</v>
      </c>
      <c r="P198" s="65"/>
      <c r="Q198" s="70">
        <f t="shared" si="14"/>
        <v>236175</v>
      </c>
      <c r="R198" s="70">
        <f t="shared" si="15"/>
        <v>0</v>
      </c>
      <c r="S198" s="65"/>
      <c r="T198" s="43">
        <f t="shared" si="12"/>
        <v>186790</v>
      </c>
      <c r="U198" s="60">
        <f t="shared" si="13"/>
        <v>0</v>
      </c>
    </row>
    <row r="199" spans="1:21" ht="14.45" customHeight="1" x14ac:dyDescent="0.25">
      <c r="A199" s="58" t="s">
        <v>78</v>
      </c>
      <c r="B199" s="63" t="s">
        <v>16</v>
      </c>
      <c r="C199" s="65">
        <v>186790</v>
      </c>
      <c r="D199" s="65">
        <v>513</v>
      </c>
      <c r="E199" s="65">
        <v>13267</v>
      </c>
      <c r="F199" s="65">
        <v>634</v>
      </c>
      <c r="G199" s="65">
        <v>250</v>
      </c>
      <c r="H199" s="65">
        <v>2706</v>
      </c>
      <c r="I199" s="65">
        <v>878</v>
      </c>
      <c r="J199" s="65">
        <v>1146</v>
      </c>
      <c r="K199" s="65">
        <v>473</v>
      </c>
      <c r="L199" s="59"/>
      <c r="M199" s="65">
        <v>166923</v>
      </c>
      <c r="N199" s="65">
        <v>70616</v>
      </c>
      <c r="O199" s="65">
        <v>237539</v>
      </c>
      <c r="P199" s="65"/>
      <c r="Q199" s="70">
        <f t="shared" si="14"/>
        <v>237539</v>
      </c>
      <c r="R199" s="70">
        <f t="shared" si="15"/>
        <v>0</v>
      </c>
      <c r="S199" s="65"/>
      <c r="T199" s="43">
        <f t="shared" si="12"/>
        <v>186790</v>
      </c>
      <c r="U199" s="60">
        <f t="shared" si="13"/>
        <v>0</v>
      </c>
    </row>
    <row r="200" spans="1:21" ht="14.45" customHeight="1" x14ac:dyDescent="0.25">
      <c r="A200" s="58" t="s">
        <v>78</v>
      </c>
      <c r="B200" s="63" t="s">
        <v>17</v>
      </c>
      <c r="C200" s="65">
        <v>186790</v>
      </c>
      <c r="D200" s="65">
        <v>513</v>
      </c>
      <c r="E200" s="65">
        <v>13315</v>
      </c>
      <c r="F200" s="65">
        <v>608</v>
      </c>
      <c r="G200" s="65">
        <v>250</v>
      </c>
      <c r="H200" s="65">
        <v>2481</v>
      </c>
      <c r="I200" s="65">
        <v>856</v>
      </c>
      <c r="J200" s="65">
        <v>1046</v>
      </c>
      <c r="K200" s="65">
        <v>453</v>
      </c>
      <c r="L200" s="59"/>
      <c r="M200" s="65">
        <v>167268</v>
      </c>
      <c r="N200" s="65">
        <v>72296</v>
      </c>
      <c r="O200" s="65">
        <v>239564</v>
      </c>
      <c r="P200" s="65"/>
      <c r="Q200" s="70">
        <f t="shared" si="14"/>
        <v>239564</v>
      </c>
      <c r="R200" s="70">
        <f t="shared" si="15"/>
        <v>0</v>
      </c>
      <c r="S200" s="65"/>
      <c r="T200" s="43">
        <f t="shared" si="12"/>
        <v>186790</v>
      </c>
      <c r="U200" s="60">
        <f t="shared" si="13"/>
        <v>0</v>
      </c>
    </row>
    <row r="201" spans="1:21" ht="14.45" customHeight="1" x14ac:dyDescent="0.25">
      <c r="A201" s="58" t="s">
        <v>78</v>
      </c>
      <c r="B201" s="63" t="s">
        <v>9</v>
      </c>
      <c r="C201" s="65">
        <v>186790</v>
      </c>
      <c r="D201" s="65">
        <v>513</v>
      </c>
      <c r="E201" s="65">
        <v>13315</v>
      </c>
      <c r="F201" s="65">
        <v>599</v>
      </c>
      <c r="G201" s="65">
        <v>250</v>
      </c>
      <c r="H201" s="65">
        <v>2317</v>
      </c>
      <c r="I201" s="65">
        <v>812</v>
      </c>
      <c r="J201" s="65">
        <v>1046</v>
      </c>
      <c r="K201" s="65">
        <v>512</v>
      </c>
      <c r="L201" s="59"/>
      <c r="M201" s="65">
        <v>167426</v>
      </c>
      <c r="N201" s="65">
        <v>74406</v>
      </c>
      <c r="O201" s="65">
        <v>241831</v>
      </c>
      <c r="P201" s="65"/>
      <c r="Q201" s="70">
        <f t="shared" si="14"/>
        <v>241832</v>
      </c>
      <c r="R201" s="70">
        <f t="shared" si="15"/>
        <v>1</v>
      </c>
      <c r="S201" s="65"/>
      <c r="T201" s="43">
        <f t="shared" si="12"/>
        <v>186790</v>
      </c>
      <c r="U201" s="60">
        <f t="shared" si="13"/>
        <v>0</v>
      </c>
    </row>
    <row r="202" spans="1:21" ht="14.45" customHeight="1" x14ac:dyDescent="0.25">
      <c r="A202" s="58" t="s">
        <v>78</v>
      </c>
      <c r="B202" s="63" t="s">
        <v>10</v>
      </c>
      <c r="C202" s="65">
        <v>186790</v>
      </c>
      <c r="D202" s="65">
        <v>513</v>
      </c>
      <c r="E202" s="65">
        <v>12199</v>
      </c>
      <c r="F202" s="65">
        <v>731</v>
      </c>
      <c r="G202" s="65">
        <v>250</v>
      </c>
      <c r="H202" s="65">
        <v>7993</v>
      </c>
      <c r="I202" s="65">
        <v>826</v>
      </c>
      <c r="J202" s="65">
        <v>825</v>
      </c>
      <c r="K202" s="65">
        <v>561</v>
      </c>
      <c r="L202" s="59"/>
      <c r="M202" s="65">
        <v>162892</v>
      </c>
      <c r="N202" s="65">
        <v>77073</v>
      </c>
      <c r="O202" s="65">
        <v>239965</v>
      </c>
      <c r="P202" s="65"/>
      <c r="Q202" s="70">
        <f t="shared" si="14"/>
        <v>239965</v>
      </c>
      <c r="R202" s="70">
        <f t="shared" si="15"/>
        <v>0</v>
      </c>
      <c r="S202" s="65"/>
      <c r="T202" s="43">
        <f t="shared" si="12"/>
        <v>186790</v>
      </c>
      <c r="U202" s="60">
        <f t="shared" si="13"/>
        <v>0</v>
      </c>
    </row>
    <row r="203" spans="1:21" ht="14.45" customHeight="1" x14ac:dyDescent="0.25">
      <c r="A203" s="58" t="s">
        <v>78</v>
      </c>
      <c r="B203" s="63" t="s">
        <v>11</v>
      </c>
      <c r="C203" s="65">
        <v>186790</v>
      </c>
      <c r="D203" s="65">
        <v>513</v>
      </c>
      <c r="E203" s="65">
        <v>12450</v>
      </c>
      <c r="F203" s="65">
        <v>753</v>
      </c>
      <c r="G203" s="65">
        <v>250</v>
      </c>
      <c r="H203" s="65">
        <v>6350</v>
      </c>
      <c r="I203" s="65">
        <v>800</v>
      </c>
      <c r="J203" s="65">
        <v>760</v>
      </c>
      <c r="K203" s="65">
        <v>530</v>
      </c>
      <c r="L203" s="59"/>
      <c r="M203" s="65">
        <v>164384</v>
      </c>
      <c r="N203" s="65">
        <v>80329</v>
      </c>
      <c r="O203" s="65">
        <v>244713</v>
      </c>
      <c r="P203" s="65"/>
      <c r="Q203" s="70">
        <f t="shared" si="14"/>
        <v>244713</v>
      </c>
      <c r="R203" s="70">
        <f t="shared" si="15"/>
        <v>0</v>
      </c>
      <c r="S203" s="65"/>
      <c r="T203" s="43">
        <f t="shared" si="12"/>
        <v>186790</v>
      </c>
      <c r="U203" s="60">
        <f t="shared" si="13"/>
        <v>0</v>
      </c>
    </row>
    <row r="204" spans="1:21" ht="14.45" customHeight="1" x14ac:dyDescent="0.25">
      <c r="A204" s="58" t="s">
        <v>78</v>
      </c>
      <c r="B204" s="63" t="s">
        <v>12</v>
      </c>
      <c r="C204" s="65">
        <v>182270</v>
      </c>
      <c r="D204" s="65">
        <v>518</v>
      </c>
      <c r="E204" s="65">
        <v>26965</v>
      </c>
      <c r="F204" s="65">
        <v>638</v>
      </c>
      <c r="G204" s="65">
        <v>76</v>
      </c>
      <c r="H204" s="65">
        <v>457</v>
      </c>
      <c r="I204" s="65">
        <v>2311</v>
      </c>
      <c r="J204" s="65">
        <v>735</v>
      </c>
      <c r="K204" s="65">
        <v>1475</v>
      </c>
      <c r="L204" s="59"/>
      <c r="M204" s="65">
        <v>149095</v>
      </c>
      <c r="N204" s="65">
        <v>87671</v>
      </c>
      <c r="O204" s="65">
        <v>236766</v>
      </c>
      <c r="P204" s="65"/>
      <c r="Q204" s="70">
        <f t="shared" si="14"/>
        <v>236766</v>
      </c>
      <c r="R204" s="70">
        <f t="shared" si="15"/>
        <v>0</v>
      </c>
      <c r="S204" s="65"/>
      <c r="T204" s="43">
        <f t="shared" si="12"/>
        <v>182270</v>
      </c>
      <c r="U204" s="60">
        <f t="shared" si="13"/>
        <v>0</v>
      </c>
    </row>
    <row r="205" spans="1:21" ht="14.45" customHeight="1" x14ac:dyDescent="0.25">
      <c r="A205" s="58" t="s">
        <v>78</v>
      </c>
      <c r="B205" s="63" t="s">
        <v>13</v>
      </c>
      <c r="C205" s="65">
        <v>182270</v>
      </c>
      <c r="D205" s="65">
        <v>518</v>
      </c>
      <c r="E205" s="65">
        <v>27855</v>
      </c>
      <c r="F205" s="65">
        <v>847</v>
      </c>
      <c r="G205" s="65">
        <v>38</v>
      </c>
      <c r="H205" s="65">
        <v>287</v>
      </c>
      <c r="I205" s="65">
        <v>2068</v>
      </c>
      <c r="J205" s="65">
        <v>634</v>
      </c>
      <c r="K205" s="65">
        <v>2013</v>
      </c>
      <c r="L205" s="59"/>
      <c r="M205" s="65">
        <v>148010</v>
      </c>
      <c r="N205" s="65">
        <v>78383</v>
      </c>
      <c r="O205" s="65">
        <v>226393</v>
      </c>
      <c r="P205" s="65"/>
      <c r="Q205" s="70">
        <f t="shared" si="14"/>
        <v>226393</v>
      </c>
      <c r="R205" s="70">
        <f t="shared" si="15"/>
        <v>0</v>
      </c>
      <c r="S205" s="65"/>
      <c r="T205" s="43">
        <f t="shared" si="12"/>
        <v>182270</v>
      </c>
      <c r="U205" s="60">
        <f t="shared" si="13"/>
        <v>0</v>
      </c>
    </row>
    <row r="206" spans="1:21" ht="14.45" customHeight="1" x14ac:dyDescent="0.25">
      <c r="A206" s="58" t="s">
        <v>78</v>
      </c>
      <c r="B206" s="63" t="s">
        <v>18</v>
      </c>
      <c r="C206" s="65">
        <v>182270</v>
      </c>
      <c r="D206" s="65">
        <v>518</v>
      </c>
      <c r="E206" s="65">
        <v>30230</v>
      </c>
      <c r="F206" s="65">
        <v>650</v>
      </c>
      <c r="G206" s="65">
        <v>21</v>
      </c>
      <c r="H206" s="65">
        <v>231</v>
      </c>
      <c r="I206" s="65">
        <v>2792</v>
      </c>
      <c r="J206" s="65">
        <v>863</v>
      </c>
      <c r="K206" s="65">
        <v>5435</v>
      </c>
      <c r="L206" s="59"/>
      <c r="M206" s="65">
        <v>141530</v>
      </c>
      <c r="N206" s="65">
        <v>79629</v>
      </c>
      <c r="O206" s="65">
        <v>221159</v>
      </c>
      <c r="P206" s="65"/>
      <c r="Q206" s="70">
        <f t="shared" si="14"/>
        <v>221159</v>
      </c>
      <c r="R206" s="70">
        <f t="shared" si="15"/>
        <v>0</v>
      </c>
      <c r="S206" s="65"/>
      <c r="T206" s="43">
        <f t="shared" si="12"/>
        <v>182270</v>
      </c>
      <c r="U206" s="60">
        <f t="shared" si="13"/>
        <v>0</v>
      </c>
    </row>
    <row r="207" spans="1:21" ht="14.45" customHeight="1" x14ac:dyDescent="0.25">
      <c r="A207" s="58" t="s">
        <v>78</v>
      </c>
      <c r="B207" s="64" t="s">
        <v>19</v>
      </c>
      <c r="C207" s="65">
        <v>182270</v>
      </c>
      <c r="D207" s="65">
        <v>518</v>
      </c>
      <c r="E207" s="65">
        <v>30869</v>
      </c>
      <c r="F207" s="65">
        <v>667</v>
      </c>
      <c r="G207" s="65">
        <v>20</v>
      </c>
      <c r="H207" s="65">
        <v>221</v>
      </c>
      <c r="I207" s="65">
        <v>2434</v>
      </c>
      <c r="J207" s="65">
        <v>1076</v>
      </c>
      <c r="K207" s="65">
        <v>3817</v>
      </c>
      <c r="L207" s="59"/>
      <c r="M207" s="65">
        <v>142648</v>
      </c>
      <c r="N207" s="65">
        <v>66391</v>
      </c>
      <c r="O207" s="65">
        <v>209039</v>
      </c>
      <c r="P207" s="65"/>
      <c r="Q207" s="70">
        <f t="shared" si="14"/>
        <v>209039</v>
      </c>
      <c r="R207" s="70">
        <f t="shared" si="15"/>
        <v>0</v>
      </c>
      <c r="S207" s="65"/>
      <c r="T207" s="43">
        <f t="shared" si="12"/>
        <v>182270</v>
      </c>
      <c r="U207" s="60">
        <f t="shared" si="13"/>
        <v>0</v>
      </c>
    </row>
    <row r="208" spans="1:21" ht="14.45" customHeight="1" x14ac:dyDescent="0.25">
      <c r="A208" s="58" t="s">
        <v>78</v>
      </c>
      <c r="B208" s="58" t="s">
        <v>40</v>
      </c>
      <c r="C208" s="65">
        <v>182270</v>
      </c>
      <c r="D208" s="65">
        <v>518</v>
      </c>
      <c r="E208" s="65">
        <v>29866</v>
      </c>
      <c r="F208" s="65">
        <v>686</v>
      </c>
      <c r="G208" s="65">
        <v>18</v>
      </c>
      <c r="H208" s="65">
        <v>215</v>
      </c>
      <c r="I208" s="65">
        <v>2213</v>
      </c>
      <c r="J208" s="65">
        <v>1047</v>
      </c>
      <c r="K208" s="65">
        <v>2955</v>
      </c>
      <c r="L208" s="59"/>
      <c r="M208" s="65">
        <v>144752</v>
      </c>
      <c r="N208" s="65">
        <v>69190</v>
      </c>
      <c r="O208" s="65">
        <v>213942</v>
      </c>
      <c r="P208" s="65"/>
      <c r="Q208" s="70">
        <f t="shared" si="14"/>
        <v>213942</v>
      </c>
      <c r="R208" s="70">
        <f t="shared" si="15"/>
        <v>0</v>
      </c>
      <c r="S208" s="65"/>
      <c r="T208" s="43">
        <f t="shared" si="12"/>
        <v>182270</v>
      </c>
      <c r="U208" s="60">
        <f t="shared" si="13"/>
        <v>0</v>
      </c>
    </row>
    <row r="209" spans="1:21" ht="14.45" customHeight="1" x14ac:dyDescent="0.25">
      <c r="A209" s="58" t="s">
        <v>78</v>
      </c>
      <c r="B209" s="58" t="s">
        <v>42</v>
      </c>
      <c r="C209" s="59">
        <v>182270</v>
      </c>
      <c r="D209" s="59">
        <v>518</v>
      </c>
      <c r="E209" s="59">
        <v>30838</v>
      </c>
      <c r="F209" s="59">
        <v>576</v>
      </c>
      <c r="G209" s="59">
        <v>15</v>
      </c>
      <c r="H209" s="59">
        <v>192</v>
      </c>
      <c r="I209" s="59">
        <v>2000</v>
      </c>
      <c r="J209" s="59">
        <v>1092</v>
      </c>
      <c r="K209" s="59">
        <v>2067</v>
      </c>
      <c r="L209" s="59"/>
      <c r="M209" s="59">
        <v>144972</v>
      </c>
      <c r="N209" s="59">
        <v>73352</v>
      </c>
      <c r="O209" s="59">
        <v>218324</v>
      </c>
      <c r="P209" s="65"/>
      <c r="Q209" s="70">
        <f t="shared" si="14"/>
        <v>218324</v>
      </c>
      <c r="R209" s="70">
        <f t="shared" si="15"/>
        <v>0</v>
      </c>
      <c r="S209" s="65"/>
      <c r="T209" s="43">
        <f t="shared" si="12"/>
        <v>182270</v>
      </c>
      <c r="U209" s="60">
        <f t="shared" si="13"/>
        <v>0</v>
      </c>
    </row>
    <row r="210" spans="1:21" ht="14.45" customHeight="1" x14ac:dyDescent="0.25">
      <c r="A210" s="58" t="s">
        <v>78</v>
      </c>
      <c r="B210" s="58" t="s">
        <v>43</v>
      </c>
      <c r="C210" s="59">
        <v>182270</v>
      </c>
      <c r="D210" s="59">
        <v>518</v>
      </c>
      <c r="E210" s="59">
        <v>30761</v>
      </c>
      <c r="F210" s="59">
        <v>576</v>
      </c>
      <c r="G210" s="59">
        <v>15</v>
      </c>
      <c r="H210" s="59">
        <v>168</v>
      </c>
      <c r="I210" s="59">
        <v>1925</v>
      </c>
      <c r="J210" s="59">
        <v>1130</v>
      </c>
      <c r="K210" s="59">
        <v>2131</v>
      </c>
      <c r="L210" s="59"/>
      <c r="M210" s="59">
        <v>145046</v>
      </c>
      <c r="N210" s="59">
        <v>77059</v>
      </c>
      <c r="O210" s="59">
        <v>222105</v>
      </c>
      <c r="P210" s="65"/>
      <c r="Q210" s="70">
        <f t="shared" si="14"/>
        <v>222105</v>
      </c>
      <c r="R210" s="70">
        <f t="shared" si="15"/>
        <v>0</v>
      </c>
      <c r="S210" s="65"/>
      <c r="T210" s="43">
        <f t="shared" si="12"/>
        <v>182270</v>
      </c>
      <c r="U210" s="60">
        <f t="shared" si="13"/>
        <v>0</v>
      </c>
    </row>
    <row r="211" spans="1:21" ht="14.45" customHeight="1" x14ac:dyDescent="0.25">
      <c r="A211" s="58" t="s">
        <v>78</v>
      </c>
      <c r="B211" s="58" t="s">
        <v>44</v>
      </c>
      <c r="C211" s="59">
        <v>182270</v>
      </c>
      <c r="D211" s="59">
        <v>518</v>
      </c>
      <c r="E211" s="59">
        <v>30800</v>
      </c>
      <c r="F211" s="59">
        <v>576</v>
      </c>
      <c r="G211" s="59">
        <v>15</v>
      </c>
      <c r="H211" s="59">
        <v>153</v>
      </c>
      <c r="I211" s="59">
        <v>2070</v>
      </c>
      <c r="J211" s="59">
        <v>1192</v>
      </c>
      <c r="K211" s="59">
        <v>2337</v>
      </c>
      <c r="L211" s="59"/>
      <c r="M211" s="59">
        <v>144609</v>
      </c>
      <c r="N211" s="59">
        <v>67636</v>
      </c>
      <c r="O211" s="59">
        <v>212245</v>
      </c>
      <c r="P211" s="65"/>
      <c r="Q211" s="70">
        <f t="shared" si="14"/>
        <v>212245</v>
      </c>
      <c r="R211" s="70">
        <f t="shared" si="15"/>
        <v>0</v>
      </c>
      <c r="S211" s="65"/>
      <c r="T211" s="43">
        <f t="shared" si="12"/>
        <v>182270</v>
      </c>
      <c r="U211" s="60">
        <f t="shared" si="13"/>
        <v>0</v>
      </c>
    </row>
    <row r="212" spans="1:21" ht="14.45" customHeight="1" x14ac:dyDescent="0.25">
      <c r="A212" s="58" t="s">
        <v>78</v>
      </c>
      <c r="B212" s="58" t="s">
        <v>45</v>
      </c>
      <c r="C212" s="59">
        <v>136058</v>
      </c>
      <c r="D212" s="59"/>
      <c r="E212" s="59">
        <v>26148</v>
      </c>
      <c r="F212" s="59">
        <v>576</v>
      </c>
      <c r="G212" s="59">
        <v>14</v>
      </c>
      <c r="H212" s="59">
        <v>150</v>
      </c>
      <c r="I212" s="59">
        <v>1900</v>
      </c>
      <c r="J212" s="59">
        <v>1038</v>
      </c>
      <c r="K212" s="59">
        <v>1958</v>
      </c>
      <c r="L212" s="59"/>
      <c r="M212" s="59">
        <v>104274</v>
      </c>
      <c r="N212" s="59">
        <v>64053</v>
      </c>
      <c r="O212" s="59">
        <v>168327</v>
      </c>
      <c r="P212" s="65"/>
      <c r="Q212" s="70">
        <f t="shared" si="14"/>
        <v>168327</v>
      </c>
      <c r="R212" s="70">
        <f t="shared" si="15"/>
        <v>0</v>
      </c>
      <c r="S212" s="65"/>
      <c r="T212" s="43">
        <f t="shared" si="12"/>
        <v>136058</v>
      </c>
      <c r="U212" s="60">
        <f t="shared" si="13"/>
        <v>0</v>
      </c>
    </row>
    <row r="213" spans="1:21" ht="14.45" customHeight="1" x14ac:dyDescent="0.25">
      <c r="A213" s="58" t="s">
        <v>78</v>
      </c>
      <c r="B213" s="58" t="s">
        <v>39</v>
      </c>
      <c r="C213" s="59">
        <v>136058</v>
      </c>
      <c r="D213" s="59"/>
      <c r="E213" s="59">
        <v>27451</v>
      </c>
      <c r="F213" s="59">
        <v>576</v>
      </c>
      <c r="G213" s="59">
        <v>10</v>
      </c>
      <c r="H213" s="59">
        <v>134</v>
      </c>
      <c r="I213" s="59">
        <v>1849</v>
      </c>
      <c r="J213" s="59">
        <v>1088</v>
      </c>
      <c r="K213" s="59">
        <v>2122</v>
      </c>
      <c r="L213" s="59"/>
      <c r="M213" s="59">
        <v>102828</v>
      </c>
      <c r="N213" s="59">
        <v>69137</v>
      </c>
      <c r="O213" s="59">
        <v>171965</v>
      </c>
      <c r="P213" s="65"/>
      <c r="Q213" s="70">
        <f t="shared" si="14"/>
        <v>171965</v>
      </c>
      <c r="R213" s="70">
        <f t="shared" si="15"/>
        <v>0</v>
      </c>
      <c r="S213" s="65"/>
      <c r="T213" s="43">
        <f t="shared" si="12"/>
        <v>136058</v>
      </c>
      <c r="U213" s="60">
        <f t="shared" si="13"/>
        <v>0</v>
      </c>
    </row>
    <row r="214" spans="1:21" ht="14.45" customHeight="1" x14ac:dyDescent="0.25">
      <c r="A214" s="58" t="s">
        <v>78</v>
      </c>
      <c r="B214" s="58" t="s">
        <v>84</v>
      </c>
      <c r="C214" s="59">
        <v>136058</v>
      </c>
      <c r="D214" s="59"/>
      <c r="E214" s="59">
        <v>26540</v>
      </c>
      <c r="F214" s="59">
        <v>467</v>
      </c>
      <c r="G214" s="59">
        <v>10</v>
      </c>
      <c r="H214" s="59">
        <v>134</v>
      </c>
      <c r="I214" s="59">
        <v>2091</v>
      </c>
      <c r="J214" s="59">
        <v>1287</v>
      </c>
      <c r="K214" s="59">
        <v>2510</v>
      </c>
      <c r="L214" s="59"/>
      <c r="M214" s="59">
        <v>103019</v>
      </c>
      <c r="N214" s="59">
        <v>53015</v>
      </c>
      <c r="O214" s="59">
        <v>156034</v>
      </c>
      <c r="P214" s="65"/>
      <c r="Q214" s="70">
        <f t="shared" si="14"/>
        <v>156034</v>
      </c>
      <c r="R214" s="70">
        <f t="shared" si="15"/>
        <v>0</v>
      </c>
      <c r="S214" s="65"/>
      <c r="T214" s="43">
        <f t="shared" si="12"/>
        <v>136058</v>
      </c>
      <c r="U214" s="60">
        <f t="shared" si="13"/>
        <v>0</v>
      </c>
    </row>
    <row r="215" spans="1:21" ht="14.45" customHeight="1" x14ac:dyDescent="0.25">
      <c r="A215" s="58" t="s">
        <v>78</v>
      </c>
      <c r="B215" s="58" t="s">
        <v>46</v>
      </c>
      <c r="C215" s="59">
        <v>136058</v>
      </c>
      <c r="D215" s="59"/>
      <c r="E215" s="59">
        <v>28229</v>
      </c>
      <c r="F215" s="59">
        <v>366</v>
      </c>
      <c r="G215" s="59">
        <v>7</v>
      </c>
      <c r="H215" s="59">
        <v>126</v>
      </c>
      <c r="I215" s="59">
        <v>2018</v>
      </c>
      <c r="J215" s="59">
        <v>1067</v>
      </c>
      <c r="K215" s="59">
        <v>2413</v>
      </c>
      <c r="L215" s="59"/>
      <c r="M215" s="59">
        <v>101832</v>
      </c>
      <c r="N215" s="59">
        <v>63770</v>
      </c>
      <c r="O215" s="59">
        <v>165602</v>
      </c>
      <c r="P215" s="65"/>
      <c r="Q215" s="70">
        <f t="shared" si="14"/>
        <v>165602</v>
      </c>
      <c r="R215" s="70">
        <f t="shared" si="15"/>
        <v>0</v>
      </c>
      <c r="S215" s="65"/>
      <c r="T215" s="43">
        <f t="shared" si="12"/>
        <v>136058</v>
      </c>
      <c r="U215" s="60">
        <f t="shared" si="13"/>
        <v>0</v>
      </c>
    </row>
    <row r="216" spans="1:21" ht="14.45" customHeight="1" x14ac:dyDescent="0.25">
      <c r="A216" s="58" t="s">
        <v>78</v>
      </c>
      <c r="B216" s="58" t="s">
        <v>47</v>
      </c>
      <c r="C216" s="59">
        <v>136058</v>
      </c>
      <c r="D216" s="59"/>
      <c r="E216" s="59">
        <v>24861</v>
      </c>
      <c r="F216" s="59">
        <v>341</v>
      </c>
      <c r="G216" s="59">
        <v>6</v>
      </c>
      <c r="H216" s="59">
        <v>95</v>
      </c>
      <c r="I216" s="59">
        <v>2311</v>
      </c>
      <c r="J216" s="59">
        <v>1150</v>
      </c>
      <c r="K216" s="59">
        <v>2318</v>
      </c>
      <c r="L216" s="59"/>
      <c r="M216" s="59">
        <v>104976</v>
      </c>
      <c r="N216" s="59">
        <v>56689</v>
      </c>
      <c r="O216" s="59">
        <v>161665</v>
      </c>
      <c r="P216" s="65"/>
      <c r="Q216" s="70">
        <f t="shared" si="14"/>
        <v>161665</v>
      </c>
      <c r="R216" s="70">
        <f t="shared" si="15"/>
        <v>0</v>
      </c>
      <c r="S216" s="65"/>
      <c r="T216" s="43">
        <f t="shared" si="12"/>
        <v>136058</v>
      </c>
      <c r="U216" s="60">
        <f t="shared" si="13"/>
        <v>0</v>
      </c>
    </row>
    <row r="217" spans="1:21" ht="14.45" customHeight="1" x14ac:dyDescent="0.25">
      <c r="A217" s="58" t="s">
        <v>78</v>
      </c>
      <c r="B217" s="58" t="s">
        <v>48</v>
      </c>
      <c r="C217" s="59">
        <v>136058</v>
      </c>
      <c r="D217" s="59"/>
      <c r="E217" s="59">
        <v>24613</v>
      </c>
      <c r="F217" s="59">
        <v>296</v>
      </c>
      <c r="G217" s="59">
        <v>6</v>
      </c>
      <c r="H217" s="59">
        <v>101</v>
      </c>
      <c r="I217" s="59">
        <v>2258</v>
      </c>
      <c r="J217" s="59">
        <v>1138</v>
      </c>
      <c r="K217" s="59">
        <v>2403</v>
      </c>
      <c r="L217" s="59"/>
      <c r="M217" s="59">
        <v>105243</v>
      </c>
      <c r="N217" s="59">
        <v>62647</v>
      </c>
      <c r="O217" s="59">
        <v>167890</v>
      </c>
      <c r="P217" s="65"/>
      <c r="Q217" s="70">
        <f t="shared" si="14"/>
        <v>167890</v>
      </c>
      <c r="R217" s="70">
        <f t="shared" si="15"/>
        <v>0</v>
      </c>
      <c r="S217" s="65"/>
      <c r="T217" s="43">
        <f t="shared" si="12"/>
        <v>136058</v>
      </c>
      <c r="U217" s="60">
        <f t="shared" si="13"/>
        <v>0</v>
      </c>
    </row>
    <row r="218" spans="1:21" ht="14.45" customHeight="1" x14ac:dyDescent="0.25">
      <c r="A218" s="58" t="s">
        <v>78</v>
      </c>
      <c r="B218" s="58" t="s">
        <v>49</v>
      </c>
      <c r="C218" s="59">
        <v>136058</v>
      </c>
      <c r="D218" s="59"/>
      <c r="E218" s="59">
        <v>23962</v>
      </c>
      <c r="F218" s="59">
        <v>286</v>
      </c>
      <c r="G218" s="59">
        <v>5</v>
      </c>
      <c r="H218" s="59">
        <v>96</v>
      </c>
      <c r="I218" s="59">
        <v>2014</v>
      </c>
      <c r="J218" s="59">
        <v>1237</v>
      </c>
      <c r="K218" s="59">
        <v>2526</v>
      </c>
      <c r="L218" s="59"/>
      <c r="M218" s="59">
        <v>105932</v>
      </c>
      <c r="N218" s="59">
        <v>65701</v>
      </c>
      <c r="O218" s="59">
        <v>171633</v>
      </c>
      <c r="P218" s="65"/>
      <c r="Q218" s="70">
        <f t="shared" si="14"/>
        <v>171633</v>
      </c>
      <c r="R218" s="70">
        <f t="shared" si="15"/>
        <v>0</v>
      </c>
      <c r="S218" s="65"/>
      <c r="T218" s="43">
        <f t="shared" si="12"/>
        <v>136058</v>
      </c>
      <c r="U218" s="60">
        <f t="shared" si="13"/>
        <v>0</v>
      </c>
    </row>
    <row r="219" spans="1:21" ht="14.45" customHeight="1" x14ac:dyDescent="0.25">
      <c r="A219" s="58" t="s">
        <v>78</v>
      </c>
      <c r="B219" s="58" t="s">
        <v>67</v>
      </c>
      <c r="C219" s="59">
        <v>136058</v>
      </c>
      <c r="D219" s="59"/>
      <c r="E219" s="59">
        <v>23546</v>
      </c>
      <c r="F219" s="59">
        <v>271</v>
      </c>
      <c r="G219" s="59">
        <v>5</v>
      </c>
      <c r="H219" s="59">
        <v>191</v>
      </c>
      <c r="I219" s="59">
        <v>2049</v>
      </c>
      <c r="J219" s="59">
        <v>1612</v>
      </c>
      <c r="K219" s="59">
        <v>2706</v>
      </c>
      <c r="L219" s="59"/>
      <c r="M219" s="59">
        <v>105678</v>
      </c>
      <c r="N219" s="59">
        <v>68090</v>
      </c>
      <c r="O219" s="59">
        <v>173768</v>
      </c>
      <c r="P219" s="65"/>
      <c r="Q219" s="70">
        <f t="shared" si="14"/>
        <v>173768</v>
      </c>
      <c r="R219" s="70">
        <f t="shared" si="15"/>
        <v>0</v>
      </c>
      <c r="S219" s="65"/>
      <c r="T219" s="43">
        <f t="shared" si="12"/>
        <v>136058</v>
      </c>
      <c r="U219" s="60">
        <f t="shared" si="13"/>
        <v>0</v>
      </c>
    </row>
    <row r="220" spans="1:21" ht="14.45" customHeight="1" x14ac:dyDescent="0.25">
      <c r="A220" s="58" t="s">
        <v>78</v>
      </c>
      <c r="B220" s="58" t="s">
        <v>50</v>
      </c>
      <c r="C220" s="59">
        <v>136058</v>
      </c>
      <c r="D220" s="59"/>
      <c r="E220" s="59">
        <v>23777</v>
      </c>
      <c r="F220" s="59">
        <v>288</v>
      </c>
      <c r="G220" s="59">
        <v>5</v>
      </c>
      <c r="H220" s="59">
        <v>199</v>
      </c>
      <c r="I220" s="59">
        <v>2127</v>
      </c>
      <c r="J220" s="59">
        <v>1438</v>
      </c>
      <c r="K220" s="59">
        <v>2982</v>
      </c>
      <c r="L220" s="59"/>
      <c r="M220" s="59">
        <v>105242</v>
      </c>
      <c r="N220" s="59">
        <v>60751</v>
      </c>
      <c r="O220" s="59">
        <v>165993</v>
      </c>
      <c r="P220" s="65"/>
      <c r="Q220" s="70">
        <f t="shared" si="14"/>
        <v>165993</v>
      </c>
      <c r="R220" s="70">
        <f t="shared" si="15"/>
        <v>0</v>
      </c>
      <c r="S220" s="65"/>
      <c r="T220" s="43">
        <f t="shared" si="12"/>
        <v>136058</v>
      </c>
      <c r="U220" s="60">
        <f t="shared" si="13"/>
        <v>0</v>
      </c>
    </row>
    <row r="221" spans="1:21" ht="14.45" customHeight="1" x14ac:dyDescent="0.25">
      <c r="A221" s="58" t="s">
        <v>78</v>
      </c>
      <c r="B221" s="58" t="s">
        <v>51</v>
      </c>
      <c r="C221" s="59">
        <v>136058</v>
      </c>
      <c r="D221" s="59"/>
      <c r="E221" s="59">
        <v>23890</v>
      </c>
      <c r="F221" s="59">
        <v>207</v>
      </c>
      <c r="G221" s="59">
        <v>5</v>
      </c>
      <c r="H221" s="59">
        <v>188</v>
      </c>
      <c r="I221" s="59">
        <v>2224</v>
      </c>
      <c r="J221" s="59">
        <v>1519</v>
      </c>
      <c r="K221" s="59">
        <v>2998</v>
      </c>
      <c r="L221" s="59"/>
      <c r="M221" s="59">
        <v>105027</v>
      </c>
      <c r="N221" s="59">
        <v>57553</v>
      </c>
      <c r="O221" s="59">
        <v>162580</v>
      </c>
      <c r="P221" s="65"/>
      <c r="Q221" s="70">
        <f t="shared" si="14"/>
        <v>162580</v>
      </c>
      <c r="R221" s="70">
        <f t="shared" si="15"/>
        <v>0</v>
      </c>
      <c r="S221" s="65"/>
      <c r="T221" s="43">
        <f t="shared" si="12"/>
        <v>136058</v>
      </c>
      <c r="U221" s="60">
        <f t="shared" si="13"/>
        <v>0</v>
      </c>
    </row>
    <row r="222" spans="1:21" ht="14.45" customHeight="1" x14ac:dyDescent="0.25">
      <c r="A222" s="58" t="s">
        <v>78</v>
      </c>
      <c r="B222" s="58" t="s">
        <v>52</v>
      </c>
      <c r="C222" s="59">
        <v>136058</v>
      </c>
      <c r="D222" s="59"/>
      <c r="E222" s="59">
        <v>24004</v>
      </c>
      <c r="F222" s="59">
        <v>197</v>
      </c>
      <c r="G222" s="59">
        <v>4</v>
      </c>
      <c r="H222" s="59">
        <v>188</v>
      </c>
      <c r="I222" s="59">
        <v>2818</v>
      </c>
      <c r="J222" s="59">
        <v>1610</v>
      </c>
      <c r="K222" s="59">
        <v>3603</v>
      </c>
      <c r="L222" s="59"/>
      <c r="M222" s="59">
        <v>103634</v>
      </c>
      <c r="N222" s="59">
        <v>51307</v>
      </c>
      <c r="O222" s="59">
        <v>154941</v>
      </c>
      <c r="P222" s="65"/>
      <c r="Q222" s="70">
        <f t="shared" si="14"/>
        <v>154941</v>
      </c>
      <c r="R222" s="70">
        <f t="shared" si="15"/>
        <v>0</v>
      </c>
      <c r="S222" s="65"/>
      <c r="T222" s="43">
        <f t="shared" si="12"/>
        <v>136058</v>
      </c>
      <c r="U222" s="60">
        <f t="shared" si="13"/>
        <v>0</v>
      </c>
    </row>
    <row r="223" spans="1:21" ht="14.45" customHeight="1" x14ac:dyDescent="0.25">
      <c r="A223" s="58" t="s">
        <v>78</v>
      </c>
      <c r="B223" s="58" t="s">
        <v>53</v>
      </c>
      <c r="C223" s="59">
        <v>136058</v>
      </c>
      <c r="D223" s="59"/>
      <c r="E223" s="59">
        <v>23947</v>
      </c>
      <c r="F223" s="59">
        <v>236</v>
      </c>
      <c r="G223" s="59">
        <v>4</v>
      </c>
      <c r="H223" s="59">
        <v>153</v>
      </c>
      <c r="I223" s="59">
        <v>2936</v>
      </c>
      <c r="J223" s="59">
        <v>1564</v>
      </c>
      <c r="K223" s="59">
        <v>4267</v>
      </c>
      <c r="L223" s="59"/>
      <c r="M223" s="59">
        <v>102951</v>
      </c>
      <c r="N223" s="59">
        <v>62513</v>
      </c>
      <c r="O223" s="59">
        <v>165464</v>
      </c>
      <c r="P223" s="65"/>
      <c r="Q223" s="70">
        <f t="shared" si="14"/>
        <v>165464</v>
      </c>
      <c r="R223" s="70">
        <f t="shared" si="15"/>
        <v>0</v>
      </c>
      <c r="S223" s="65"/>
      <c r="T223" s="43">
        <f t="shared" si="12"/>
        <v>136058</v>
      </c>
      <c r="U223" s="60">
        <f t="shared" si="13"/>
        <v>0</v>
      </c>
    </row>
    <row r="224" spans="1:21" ht="14.45" customHeight="1" x14ac:dyDescent="0.25">
      <c r="A224" s="58" t="s">
        <v>78</v>
      </c>
      <c r="B224" s="58" t="s">
        <v>54</v>
      </c>
      <c r="C224" s="59">
        <v>136058</v>
      </c>
      <c r="D224" s="59"/>
      <c r="E224" s="59">
        <v>22878</v>
      </c>
      <c r="F224" s="59">
        <v>171</v>
      </c>
      <c r="G224" s="59">
        <v>6</v>
      </c>
      <c r="H224" s="59">
        <v>140</v>
      </c>
      <c r="I224" s="59">
        <v>3004</v>
      </c>
      <c r="J224" s="59">
        <v>1760</v>
      </c>
      <c r="K224" s="59">
        <v>4538</v>
      </c>
      <c r="L224" s="59"/>
      <c r="M224" s="59">
        <v>103561</v>
      </c>
      <c r="N224" s="59">
        <v>52718</v>
      </c>
      <c r="O224" s="59">
        <v>156279</v>
      </c>
      <c r="P224" s="65"/>
      <c r="Q224" s="70">
        <f t="shared" si="14"/>
        <v>156279</v>
      </c>
      <c r="R224" s="70">
        <f t="shared" si="15"/>
        <v>0</v>
      </c>
      <c r="S224" s="65"/>
      <c r="T224" s="43">
        <f t="shared" si="12"/>
        <v>136058</v>
      </c>
      <c r="U224" s="60">
        <f t="shared" si="13"/>
        <v>0</v>
      </c>
    </row>
    <row r="225" spans="1:21" ht="14.45" customHeight="1" x14ac:dyDescent="0.25">
      <c r="A225" s="58" t="s">
        <v>78</v>
      </c>
      <c r="B225" s="58" t="s">
        <v>55</v>
      </c>
      <c r="C225" s="59">
        <v>136058</v>
      </c>
      <c r="D225" s="59"/>
      <c r="E225" s="59">
        <v>22412</v>
      </c>
      <c r="F225" s="59">
        <v>149</v>
      </c>
      <c r="G225" s="59">
        <v>3</v>
      </c>
      <c r="H225" s="59">
        <v>176</v>
      </c>
      <c r="I225" s="59">
        <v>3317</v>
      </c>
      <c r="J225" s="59">
        <v>1779</v>
      </c>
      <c r="K225" s="59">
        <v>4426</v>
      </c>
      <c r="L225" s="59"/>
      <c r="M225" s="59">
        <v>103796</v>
      </c>
      <c r="N225" s="59">
        <v>45262</v>
      </c>
      <c r="O225" s="59">
        <v>149058</v>
      </c>
      <c r="P225" s="65"/>
      <c r="Q225" s="70">
        <f t="shared" si="14"/>
        <v>149058</v>
      </c>
      <c r="R225" s="70">
        <f t="shared" si="15"/>
        <v>0</v>
      </c>
      <c r="S225" s="65"/>
      <c r="T225" s="43">
        <f t="shared" si="12"/>
        <v>136058</v>
      </c>
      <c r="U225" s="60">
        <f t="shared" si="13"/>
        <v>0</v>
      </c>
    </row>
    <row r="226" spans="1:21" ht="14.45" customHeight="1" x14ac:dyDescent="0.25">
      <c r="A226" s="58" t="s">
        <v>78</v>
      </c>
      <c r="B226" s="58" t="s">
        <v>56</v>
      </c>
      <c r="C226" s="59">
        <v>136058</v>
      </c>
      <c r="D226" s="59"/>
      <c r="E226" s="59">
        <v>22777</v>
      </c>
      <c r="F226" s="59">
        <v>180</v>
      </c>
      <c r="G226" s="59">
        <v>4</v>
      </c>
      <c r="H226" s="59">
        <v>203</v>
      </c>
      <c r="I226" s="59">
        <v>3009</v>
      </c>
      <c r="J226" s="59">
        <v>1770</v>
      </c>
      <c r="K226" s="59">
        <v>4903</v>
      </c>
      <c r="L226" s="59"/>
      <c r="M226" s="59">
        <v>103212</v>
      </c>
      <c r="N226" s="59">
        <v>42361</v>
      </c>
      <c r="O226" s="59">
        <v>145573</v>
      </c>
      <c r="P226" s="65"/>
      <c r="Q226" s="70">
        <f t="shared" si="14"/>
        <v>145573</v>
      </c>
      <c r="R226" s="70">
        <f t="shared" si="15"/>
        <v>0</v>
      </c>
      <c r="S226" s="65"/>
      <c r="T226" s="43">
        <f t="shared" si="12"/>
        <v>136058</v>
      </c>
      <c r="U226" s="60">
        <f t="shared" si="13"/>
        <v>0</v>
      </c>
    </row>
    <row r="227" spans="1:21" ht="14.45" customHeight="1" x14ac:dyDescent="0.25">
      <c r="A227" s="58" t="s">
        <v>78</v>
      </c>
      <c r="B227" s="58" t="s">
        <v>57</v>
      </c>
      <c r="C227" s="59">
        <v>136058</v>
      </c>
      <c r="D227" s="59"/>
      <c r="E227" s="59">
        <v>22606</v>
      </c>
      <c r="F227" s="59">
        <v>179</v>
      </c>
      <c r="G227" s="59">
        <v>1</v>
      </c>
      <c r="H227" s="59">
        <v>169</v>
      </c>
      <c r="I227" s="59">
        <v>3477</v>
      </c>
      <c r="J227" s="59">
        <v>2426</v>
      </c>
      <c r="K227" s="59">
        <v>5074</v>
      </c>
      <c r="L227" s="59"/>
      <c r="M227" s="59">
        <v>102126</v>
      </c>
      <c r="N227" s="59">
        <v>33296</v>
      </c>
      <c r="O227" s="59">
        <v>135422</v>
      </c>
      <c r="P227" s="65"/>
      <c r="Q227" s="70">
        <f t="shared" si="14"/>
        <v>135422</v>
      </c>
      <c r="R227" s="70">
        <f t="shared" si="15"/>
        <v>0</v>
      </c>
      <c r="S227" s="65"/>
      <c r="T227" s="43">
        <f t="shared" si="12"/>
        <v>136058</v>
      </c>
      <c r="U227" s="60">
        <f t="shared" si="13"/>
        <v>0</v>
      </c>
    </row>
    <row r="228" spans="1:21" ht="14.45" customHeight="1" x14ac:dyDescent="0.25">
      <c r="A228" s="58" t="s">
        <v>78</v>
      </c>
      <c r="B228" s="58" t="s">
        <v>58</v>
      </c>
      <c r="C228" s="59">
        <v>136058</v>
      </c>
      <c r="D228" s="59"/>
      <c r="E228" s="59">
        <v>22894</v>
      </c>
      <c r="F228" s="59">
        <v>192</v>
      </c>
      <c r="G228" s="59"/>
      <c r="H228" s="59">
        <v>175</v>
      </c>
      <c r="I228" s="59">
        <v>2513</v>
      </c>
      <c r="J228" s="59">
        <v>3796</v>
      </c>
      <c r="K228" s="59">
        <v>5835</v>
      </c>
      <c r="L228" s="59"/>
      <c r="M228" s="59">
        <v>100653</v>
      </c>
      <c r="N228" s="59">
        <v>38295</v>
      </c>
      <c r="O228" s="59">
        <v>138948</v>
      </c>
      <c r="P228" s="65"/>
      <c r="Q228" s="70">
        <f t="shared" si="14"/>
        <v>138948</v>
      </c>
      <c r="R228" s="70">
        <f t="shared" si="15"/>
        <v>0</v>
      </c>
      <c r="S228" s="65"/>
      <c r="T228" s="43">
        <f t="shared" si="12"/>
        <v>136058</v>
      </c>
      <c r="U228" s="60">
        <f t="shared" si="13"/>
        <v>0</v>
      </c>
    </row>
    <row r="229" spans="1:21" ht="14.45" customHeight="1" x14ac:dyDescent="0.25">
      <c r="A229" s="58" t="s">
        <v>78</v>
      </c>
      <c r="B229" s="58" t="s">
        <v>59</v>
      </c>
      <c r="C229" s="59">
        <v>136058</v>
      </c>
      <c r="D229" s="59"/>
      <c r="E229" s="59">
        <v>23850</v>
      </c>
      <c r="F229" s="59">
        <v>100</v>
      </c>
      <c r="G229" s="59"/>
      <c r="H229" s="59">
        <v>186</v>
      </c>
      <c r="I229" s="59">
        <v>3356</v>
      </c>
      <c r="J229" s="59">
        <v>3059</v>
      </c>
      <c r="K229" s="59">
        <v>11179</v>
      </c>
      <c r="L229" s="59"/>
      <c r="M229" s="59">
        <v>94328</v>
      </c>
      <c r="N229" s="59">
        <v>44267</v>
      </c>
      <c r="O229" s="59">
        <v>138595</v>
      </c>
      <c r="P229" s="65"/>
      <c r="Q229" s="70">
        <f t="shared" si="14"/>
        <v>138595</v>
      </c>
      <c r="R229" s="70">
        <f t="shared" si="15"/>
        <v>0</v>
      </c>
      <c r="S229" s="65"/>
      <c r="T229" s="43">
        <f t="shared" si="12"/>
        <v>136058</v>
      </c>
      <c r="U229" s="60">
        <f t="shared" si="13"/>
        <v>0</v>
      </c>
    </row>
    <row r="230" spans="1:21" ht="14.45" customHeight="1" x14ac:dyDescent="0.25">
      <c r="A230" s="58" t="s">
        <v>78</v>
      </c>
      <c r="B230" s="58" t="s">
        <v>60</v>
      </c>
      <c r="C230" s="59">
        <v>136058</v>
      </c>
      <c r="D230" s="59"/>
      <c r="E230" s="59">
        <v>24090</v>
      </c>
      <c r="F230" s="59">
        <v>95</v>
      </c>
      <c r="G230" s="59"/>
      <c r="H230" s="59">
        <v>212</v>
      </c>
      <c r="I230" s="59">
        <v>4755</v>
      </c>
      <c r="J230" s="59">
        <v>3360</v>
      </c>
      <c r="K230" s="59">
        <v>9677</v>
      </c>
      <c r="L230" s="59"/>
      <c r="M230" s="59">
        <v>93869</v>
      </c>
      <c r="N230" s="59">
        <v>36258</v>
      </c>
      <c r="O230" s="59">
        <v>130127</v>
      </c>
      <c r="P230" s="65"/>
      <c r="Q230" s="70">
        <f t="shared" si="14"/>
        <v>130127</v>
      </c>
      <c r="R230" s="70">
        <f t="shared" si="15"/>
        <v>0</v>
      </c>
      <c r="S230" s="65"/>
      <c r="T230" s="43">
        <f t="shared" si="12"/>
        <v>136058</v>
      </c>
      <c r="U230" s="60">
        <f t="shared" si="13"/>
        <v>0</v>
      </c>
    </row>
    <row r="231" spans="1:21" ht="14.45" customHeight="1" x14ac:dyDescent="0.25">
      <c r="A231" s="58" t="s">
        <v>78</v>
      </c>
      <c r="B231" s="58" t="s">
        <v>61</v>
      </c>
      <c r="C231" s="59">
        <v>136058</v>
      </c>
      <c r="D231" s="59"/>
      <c r="E231" s="59">
        <v>24114</v>
      </c>
      <c r="F231" s="59">
        <v>91</v>
      </c>
      <c r="G231" s="59"/>
      <c r="H231" s="59">
        <v>168</v>
      </c>
      <c r="I231" s="59">
        <v>7420</v>
      </c>
      <c r="J231" s="59">
        <v>4150</v>
      </c>
      <c r="K231" s="59">
        <v>5474</v>
      </c>
      <c r="L231" s="59"/>
      <c r="M231" s="59">
        <v>94641</v>
      </c>
      <c r="N231" s="59">
        <v>28782</v>
      </c>
      <c r="O231" s="59">
        <v>123423</v>
      </c>
      <c r="P231" s="65"/>
      <c r="Q231" s="70">
        <f t="shared" si="14"/>
        <v>123423</v>
      </c>
      <c r="R231" s="70">
        <f t="shared" si="15"/>
        <v>0</v>
      </c>
      <c r="S231" s="65"/>
      <c r="T231" s="43">
        <f t="shared" si="12"/>
        <v>136058</v>
      </c>
      <c r="U231" s="60">
        <f t="shared" si="13"/>
        <v>0</v>
      </c>
    </row>
    <row r="232" spans="1:21" ht="14.45" customHeight="1" x14ac:dyDescent="0.25">
      <c r="A232" s="58" t="s">
        <v>78</v>
      </c>
      <c r="B232" s="58" t="s">
        <v>62</v>
      </c>
      <c r="C232" s="59">
        <v>136058</v>
      </c>
      <c r="D232" s="59"/>
      <c r="E232" s="59">
        <v>24260</v>
      </c>
      <c r="F232" s="59">
        <v>79</v>
      </c>
      <c r="G232" s="59">
        <v>3</v>
      </c>
      <c r="H232" s="59">
        <v>196</v>
      </c>
      <c r="I232" s="59">
        <v>8324</v>
      </c>
      <c r="J232" s="59">
        <v>4681</v>
      </c>
      <c r="K232" s="59">
        <v>4682</v>
      </c>
      <c r="L232" s="59">
        <v>12</v>
      </c>
      <c r="M232" s="59">
        <v>93821</v>
      </c>
      <c r="N232" s="59">
        <v>32681</v>
      </c>
      <c r="O232" s="59">
        <v>126502</v>
      </c>
      <c r="P232" s="65"/>
      <c r="Q232" s="70">
        <f t="shared" si="14"/>
        <v>126502</v>
      </c>
      <c r="R232" s="70">
        <f t="shared" si="15"/>
        <v>0</v>
      </c>
      <c r="S232" s="65"/>
      <c r="T232" s="43">
        <f t="shared" si="12"/>
        <v>136058</v>
      </c>
      <c r="U232" s="60">
        <f t="shared" si="13"/>
        <v>0</v>
      </c>
    </row>
    <row r="233" spans="1:21" ht="14.45" customHeight="1" x14ac:dyDescent="0.25">
      <c r="A233" s="58" t="s">
        <v>78</v>
      </c>
      <c r="B233" s="58" t="s">
        <v>63</v>
      </c>
      <c r="C233" s="59">
        <v>136058</v>
      </c>
      <c r="D233" s="59"/>
      <c r="E233" s="59">
        <v>25344</v>
      </c>
      <c r="F233" s="59">
        <v>74</v>
      </c>
      <c r="G233" s="59">
        <v>2</v>
      </c>
      <c r="H233" s="59">
        <v>175</v>
      </c>
      <c r="I233" s="59">
        <v>7825</v>
      </c>
      <c r="J233" s="59">
        <v>4471</v>
      </c>
      <c r="K233" s="59">
        <v>4184</v>
      </c>
      <c r="L233" s="59">
        <v>0</v>
      </c>
      <c r="M233" s="59">
        <v>93983</v>
      </c>
      <c r="N233" s="59">
        <v>32889</v>
      </c>
      <c r="O233" s="59">
        <v>126872</v>
      </c>
      <c r="P233" s="65"/>
      <c r="Q233" s="70">
        <f t="shared" si="14"/>
        <v>126872</v>
      </c>
      <c r="R233" s="70">
        <f t="shared" si="15"/>
        <v>0</v>
      </c>
      <c r="S233" s="65"/>
      <c r="T233" s="43">
        <f t="shared" si="12"/>
        <v>136058</v>
      </c>
      <c r="U233" s="60">
        <f t="shared" si="13"/>
        <v>0</v>
      </c>
    </row>
    <row r="234" spans="1:21" ht="14.45" customHeight="1" x14ac:dyDescent="0.25">
      <c r="A234" s="58" t="s">
        <v>78</v>
      </c>
      <c r="B234" s="58" t="s">
        <v>64</v>
      </c>
      <c r="C234" s="59">
        <v>141011</v>
      </c>
      <c r="D234" s="59"/>
      <c r="E234" s="59">
        <v>24153</v>
      </c>
      <c r="F234" s="59">
        <v>65</v>
      </c>
      <c r="G234" s="59">
        <v>1</v>
      </c>
      <c r="H234" s="59">
        <v>169</v>
      </c>
      <c r="I234" s="59">
        <v>6529</v>
      </c>
      <c r="J234" s="59">
        <v>4883</v>
      </c>
      <c r="K234" s="59">
        <v>4204</v>
      </c>
      <c r="L234" s="59">
        <v>13801</v>
      </c>
      <c r="M234" s="59">
        <v>87206</v>
      </c>
      <c r="N234" s="59">
        <v>34205</v>
      </c>
      <c r="O234" s="59">
        <v>121411</v>
      </c>
      <c r="P234" s="65"/>
      <c r="Q234" s="70">
        <f t="shared" si="14"/>
        <v>121411</v>
      </c>
      <c r="R234" s="70">
        <f t="shared" si="15"/>
        <v>0</v>
      </c>
      <c r="S234" s="65"/>
      <c r="T234" s="43">
        <f t="shared" si="12"/>
        <v>141011</v>
      </c>
      <c r="U234" s="60">
        <f t="shared" si="13"/>
        <v>0</v>
      </c>
    </row>
    <row r="235" spans="1:21" ht="14.45" customHeight="1" x14ac:dyDescent="0.25">
      <c r="A235" s="58" t="s">
        <v>78</v>
      </c>
      <c r="B235" s="58" t="s">
        <v>65</v>
      </c>
      <c r="C235" s="59">
        <v>141011</v>
      </c>
      <c r="D235" s="59"/>
      <c r="E235" s="59">
        <v>20733</v>
      </c>
      <c r="F235" s="59">
        <v>578</v>
      </c>
      <c r="G235" s="59"/>
      <c r="H235" s="59">
        <v>188</v>
      </c>
      <c r="I235" s="59">
        <v>12624</v>
      </c>
      <c r="J235" s="59">
        <v>5434</v>
      </c>
      <c r="K235" s="59">
        <v>5430</v>
      </c>
      <c r="L235" s="59">
        <v>12478</v>
      </c>
      <c r="M235" s="59">
        <v>83546</v>
      </c>
      <c r="N235" s="59">
        <v>30217</v>
      </c>
      <c r="O235" s="59">
        <v>113763</v>
      </c>
      <c r="P235" s="65"/>
      <c r="Q235" s="70">
        <f t="shared" si="14"/>
        <v>113763</v>
      </c>
      <c r="R235" s="70">
        <f t="shared" si="15"/>
        <v>0</v>
      </c>
      <c r="S235" s="65"/>
      <c r="T235" s="43">
        <f t="shared" si="12"/>
        <v>141011</v>
      </c>
      <c r="U235" s="60">
        <f t="shared" si="13"/>
        <v>0</v>
      </c>
    </row>
    <row r="236" spans="1:21" ht="14.45" customHeight="1" x14ac:dyDescent="0.25">
      <c r="A236" s="58" t="s">
        <v>78</v>
      </c>
      <c r="B236" s="58" t="s">
        <v>66</v>
      </c>
      <c r="C236" s="59">
        <v>141011</v>
      </c>
      <c r="D236" s="59"/>
      <c r="E236" s="59">
        <v>20857</v>
      </c>
      <c r="F236" s="59">
        <v>149</v>
      </c>
      <c r="G236" s="59"/>
      <c r="H236" s="59">
        <v>153</v>
      </c>
      <c r="I236" s="59">
        <v>13956</v>
      </c>
      <c r="J236" s="59">
        <v>4462</v>
      </c>
      <c r="K236" s="59">
        <v>4634</v>
      </c>
      <c r="L236" s="59">
        <v>12321</v>
      </c>
      <c r="M236" s="59">
        <v>84479</v>
      </c>
      <c r="N236" s="59">
        <v>24976</v>
      </c>
      <c r="O236" s="59">
        <v>109455</v>
      </c>
      <c r="P236" s="65"/>
      <c r="Q236" s="70">
        <f t="shared" si="14"/>
        <v>109455</v>
      </c>
      <c r="R236" s="70">
        <f t="shared" si="15"/>
        <v>0</v>
      </c>
      <c r="S236" s="65"/>
      <c r="T236" s="43">
        <f t="shared" si="12"/>
        <v>141011</v>
      </c>
      <c r="U236" s="60">
        <f t="shared" si="13"/>
        <v>0</v>
      </c>
    </row>
    <row r="237" spans="1:21" ht="14.45" customHeight="1" x14ac:dyDescent="0.25">
      <c r="A237" s="58" t="s">
        <v>78</v>
      </c>
      <c r="B237" s="58" t="s">
        <v>68</v>
      </c>
      <c r="C237" s="65">
        <v>141011</v>
      </c>
      <c r="D237" s="59"/>
      <c r="E237" s="65">
        <v>21004</v>
      </c>
      <c r="F237" s="65">
        <v>176</v>
      </c>
      <c r="G237" s="59"/>
      <c r="H237" s="65">
        <v>166</v>
      </c>
      <c r="I237" s="65">
        <v>13469</v>
      </c>
      <c r="J237" s="65">
        <v>4298</v>
      </c>
      <c r="K237" s="65">
        <v>2939</v>
      </c>
      <c r="L237" s="65">
        <v>12536</v>
      </c>
      <c r="M237" s="65">
        <v>86423</v>
      </c>
      <c r="N237" s="65">
        <v>18620</v>
      </c>
      <c r="O237" s="65">
        <v>105043</v>
      </c>
      <c r="P237" s="65"/>
      <c r="Q237" s="70">
        <f t="shared" si="14"/>
        <v>105043</v>
      </c>
      <c r="R237" s="70">
        <f t="shared" si="15"/>
        <v>0</v>
      </c>
      <c r="S237" s="65"/>
      <c r="T237" s="43">
        <f t="shared" si="12"/>
        <v>141011</v>
      </c>
      <c r="U237" s="60">
        <f t="shared" si="13"/>
        <v>0</v>
      </c>
    </row>
    <row r="238" spans="1:21" ht="14.45" customHeight="1" x14ac:dyDescent="0.25">
      <c r="A238" s="58" t="s">
        <v>78</v>
      </c>
      <c r="B238" s="58" t="s">
        <v>69</v>
      </c>
      <c r="C238" s="65">
        <v>141011</v>
      </c>
      <c r="D238" s="65">
        <v>0</v>
      </c>
      <c r="E238" s="65">
        <v>21755</v>
      </c>
      <c r="F238" s="65">
        <v>176</v>
      </c>
      <c r="G238" s="65">
        <v>0</v>
      </c>
      <c r="H238" s="65">
        <v>175</v>
      </c>
      <c r="I238" s="65">
        <v>14264</v>
      </c>
      <c r="J238" s="65">
        <v>4064</v>
      </c>
      <c r="K238" s="65">
        <v>2344</v>
      </c>
      <c r="L238" s="65">
        <v>12536</v>
      </c>
      <c r="M238" s="65">
        <v>85697</v>
      </c>
      <c r="N238" s="65">
        <v>19461</v>
      </c>
      <c r="O238" s="65">
        <v>105158</v>
      </c>
      <c r="P238" s="65"/>
      <c r="Q238" s="70">
        <f t="shared" si="14"/>
        <v>105158</v>
      </c>
      <c r="R238" s="70">
        <f t="shared" si="15"/>
        <v>0</v>
      </c>
      <c r="S238" s="65"/>
      <c r="T238" s="43">
        <f t="shared" si="12"/>
        <v>141011</v>
      </c>
      <c r="U238" s="60">
        <f t="shared" si="13"/>
        <v>0</v>
      </c>
    </row>
    <row r="239" spans="1:21" ht="14.45" customHeight="1" x14ac:dyDescent="0.25">
      <c r="A239" s="58" t="s">
        <v>78</v>
      </c>
      <c r="B239" s="58" t="s">
        <v>70</v>
      </c>
      <c r="C239" s="65">
        <v>141011</v>
      </c>
      <c r="D239" s="65">
        <v>0</v>
      </c>
      <c r="E239" s="65">
        <v>20881</v>
      </c>
      <c r="F239" s="65">
        <v>32</v>
      </c>
      <c r="G239" s="65">
        <v>39</v>
      </c>
      <c r="H239" s="65">
        <v>150</v>
      </c>
      <c r="I239" s="65">
        <v>12829</v>
      </c>
      <c r="J239" s="65">
        <v>3954</v>
      </c>
      <c r="K239" s="65">
        <v>3145</v>
      </c>
      <c r="L239" s="65">
        <v>12536</v>
      </c>
      <c r="M239" s="65">
        <v>87445</v>
      </c>
      <c r="N239" s="65">
        <v>21044</v>
      </c>
      <c r="O239" s="65">
        <v>108489</v>
      </c>
      <c r="P239" s="65"/>
      <c r="Q239" s="70">
        <f t="shared" si="14"/>
        <v>108489</v>
      </c>
      <c r="R239" s="70">
        <f t="shared" si="15"/>
        <v>0</v>
      </c>
      <c r="S239" s="65"/>
      <c r="T239" s="43">
        <f t="shared" si="12"/>
        <v>141011</v>
      </c>
      <c r="U239" s="60">
        <f t="shared" si="13"/>
        <v>0</v>
      </c>
    </row>
    <row r="240" spans="1:21" ht="14.45" customHeight="1" x14ac:dyDescent="0.25">
      <c r="A240" s="58" t="s">
        <v>78</v>
      </c>
      <c r="B240" s="58" t="s">
        <v>71</v>
      </c>
      <c r="C240" s="65">
        <v>141011</v>
      </c>
      <c r="D240" s="65">
        <v>0</v>
      </c>
      <c r="E240" s="65">
        <v>22278</v>
      </c>
      <c r="F240" s="65">
        <v>21</v>
      </c>
      <c r="G240" s="59"/>
      <c r="H240" s="65">
        <v>82</v>
      </c>
      <c r="I240" s="65">
        <v>15333</v>
      </c>
      <c r="J240" s="65">
        <v>2250</v>
      </c>
      <c r="K240" s="65">
        <v>3304</v>
      </c>
      <c r="L240" s="65">
        <v>12584</v>
      </c>
      <c r="M240" s="65">
        <v>85159</v>
      </c>
      <c r="N240" s="65">
        <v>22230</v>
      </c>
      <c r="O240" s="65">
        <v>107389</v>
      </c>
      <c r="P240" s="65"/>
      <c r="Q240" s="70">
        <f t="shared" si="14"/>
        <v>107389</v>
      </c>
      <c r="R240" s="70">
        <f t="shared" si="15"/>
        <v>0</v>
      </c>
      <c r="S240" s="65"/>
      <c r="T240" s="43">
        <f t="shared" si="12"/>
        <v>141011</v>
      </c>
      <c r="U240" s="60">
        <f t="shared" si="13"/>
        <v>0</v>
      </c>
    </row>
    <row r="241" spans="1:21" ht="14.45" customHeight="1" x14ac:dyDescent="0.25">
      <c r="A241" s="58" t="s">
        <v>78</v>
      </c>
      <c r="B241" s="58" t="s">
        <v>72</v>
      </c>
      <c r="C241" s="65">
        <v>141011</v>
      </c>
      <c r="D241" s="59"/>
      <c r="E241" s="65">
        <v>22522</v>
      </c>
      <c r="F241" s="65">
        <v>23</v>
      </c>
      <c r="G241" s="65">
        <v>1</v>
      </c>
      <c r="H241" s="65">
        <v>64</v>
      </c>
      <c r="I241" s="65">
        <v>15680</v>
      </c>
      <c r="J241" s="65">
        <v>1928</v>
      </c>
      <c r="K241" s="65">
        <v>2898</v>
      </c>
      <c r="L241" s="65">
        <v>12534</v>
      </c>
      <c r="M241" s="65">
        <v>85361</v>
      </c>
      <c r="N241" s="65">
        <v>18926</v>
      </c>
      <c r="O241" s="65">
        <v>104287</v>
      </c>
      <c r="P241" s="65"/>
      <c r="Q241" s="70">
        <f t="shared" si="14"/>
        <v>104287</v>
      </c>
      <c r="R241" s="70">
        <f t="shared" si="15"/>
        <v>0</v>
      </c>
      <c r="S241" s="65"/>
      <c r="T241" s="43">
        <f t="shared" si="12"/>
        <v>141011</v>
      </c>
      <c r="U241" s="60">
        <f t="shared" si="13"/>
        <v>0</v>
      </c>
    </row>
    <row r="242" spans="1:21" ht="14.45" customHeight="1" x14ac:dyDescent="0.25">
      <c r="A242" s="58" t="s">
        <v>78</v>
      </c>
      <c r="B242" s="58" t="s">
        <v>73</v>
      </c>
      <c r="C242" s="65">
        <v>141011</v>
      </c>
      <c r="D242" s="65">
        <v>0</v>
      </c>
      <c r="E242" s="65">
        <v>22567</v>
      </c>
      <c r="F242" s="65">
        <v>29</v>
      </c>
      <c r="G242" s="65">
        <v>0</v>
      </c>
      <c r="H242" s="65">
        <v>72</v>
      </c>
      <c r="I242" s="65">
        <v>15064</v>
      </c>
      <c r="J242" s="65">
        <v>2670</v>
      </c>
      <c r="K242" s="65">
        <v>3363</v>
      </c>
      <c r="L242" s="65">
        <v>12541</v>
      </c>
      <c r="M242" s="65">
        <v>84705</v>
      </c>
      <c r="N242" s="65">
        <v>21914</v>
      </c>
      <c r="O242" s="65">
        <v>106619</v>
      </c>
      <c r="P242" s="65"/>
      <c r="Q242" s="70">
        <f t="shared" si="14"/>
        <v>106619</v>
      </c>
      <c r="R242" s="70">
        <f t="shared" si="15"/>
        <v>0</v>
      </c>
      <c r="S242" s="65"/>
      <c r="T242" s="43">
        <f t="shared" si="12"/>
        <v>141011</v>
      </c>
      <c r="U242" s="60">
        <f t="shared" si="13"/>
        <v>0</v>
      </c>
    </row>
    <row r="243" spans="1:21" ht="14.45" customHeight="1" x14ac:dyDescent="0.25">
      <c r="A243" s="58" t="s">
        <v>78</v>
      </c>
      <c r="B243" s="58" t="s">
        <v>74</v>
      </c>
      <c r="C243" s="65">
        <v>141011</v>
      </c>
      <c r="D243" s="65">
        <v>0</v>
      </c>
      <c r="E243" s="65">
        <v>23198</v>
      </c>
      <c r="F243" s="65">
        <v>9</v>
      </c>
      <c r="G243" s="59"/>
      <c r="H243" s="65">
        <v>78</v>
      </c>
      <c r="I243" s="65">
        <v>16421</v>
      </c>
      <c r="J243" s="65">
        <v>3190</v>
      </c>
      <c r="K243" s="65">
        <v>3120</v>
      </c>
      <c r="L243" s="65">
        <v>12862</v>
      </c>
      <c r="M243" s="65">
        <v>82133</v>
      </c>
      <c r="N243" s="65">
        <v>21002</v>
      </c>
      <c r="O243" s="65">
        <v>103135</v>
      </c>
      <c r="P243" s="65"/>
      <c r="Q243" s="70">
        <f t="shared" si="14"/>
        <v>103135</v>
      </c>
      <c r="R243" s="70">
        <f t="shared" si="15"/>
        <v>0</v>
      </c>
      <c r="S243" s="65"/>
      <c r="T243" s="43">
        <f t="shared" si="12"/>
        <v>141011</v>
      </c>
      <c r="U243" s="60">
        <f t="shared" si="13"/>
        <v>0</v>
      </c>
    </row>
    <row r="244" spans="1:21" ht="14.45" customHeight="1" x14ac:dyDescent="0.25">
      <c r="A244" s="58" t="s">
        <v>78</v>
      </c>
      <c r="B244" s="58" t="s">
        <v>75</v>
      </c>
      <c r="C244" s="65">
        <v>141011</v>
      </c>
      <c r="D244" s="65">
        <v>0</v>
      </c>
      <c r="E244" s="65">
        <v>25114</v>
      </c>
      <c r="F244" s="65">
        <v>8</v>
      </c>
      <c r="G244" s="65">
        <v>0</v>
      </c>
      <c r="H244" s="65">
        <v>94</v>
      </c>
      <c r="I244" s="65">
        <v>13694</v>
      </c>
      <c r="J244" s="65">
        <v>2494</v>
      </c>
      <c r="K244" s="65">
        <v>3183</v>
      </c>
      <c r="L244" s="65">
        <v>12834</v>
      </c>
      <c r="M244" s="65">
        <v>83590</v>
      </c>
      <c r="N244" s="65">
        <v>17908</v>
      </c>
      <c r="O244" s="65">
        <v>101498</v>
      </c>
      <c r="P244" s="65"/>
      <c r="Q244" s="70">
        <f t="shared" si="14"/>
        <v>101498</v>
      </c>
      <c r="R244" s="70">
        <f t="shared" si="15"/>
        <v>0</v>
      </c>
      <c r="S244" s="65"/>
      <c r="T244" s="43">
        <f t="shared" si="12"/>
        <v>141011</v>
      </c>
      <c r="U244" s="60">
        <f t="shared" si="13"/>
        <v>0</v>
      </c>
    </row>
    <row r="245" spans="1:21" ht="14.45" customHeight="1" x14ac:dyDescent="0.25">
      <c r="A245" s="58" t="s">
        <v>78</v>
      </c>
      <c r="B245" s="58" t="s">
        <v>190</v>
      </c>
      <c r="C245" s="65">
        <v>141011</v>
      </c>
      <c r="D245" s="65">
        <v>0</v>
      </c>
      <c r="E245" s="65">
        <v>24323</v>
      </c>
      <c r="F245" s="65">
        <v>8</v>
      </c>
      <c r="G245" s="65">
        <v>0</v>
      </c>
      <c r="H245" s="65">
        <v>78</v>
      </c>
      <c r="I245" s="65">
        <v>13912</v>
      </c>
      <c r="J245" s="65">
        <v>1900</v>
      </c>
      <c r="K245" s="65">
        <v>3406</v>
      </c>
      <c r="L245" s="65">
        <v>12796</v>
      </c>
      <c r="M245" s="65">
        <v>84588</v>
      </c>
      <c r="N245" s="65">
        <v>18032.689999999999</v>
      </c>
      <c r="O245" s="65">
        <v>102620.69</v>
      </c>
      <c r="P245" s="65"/>
      <c r="Q245" s="70">
        <f t="shared" si="14"/>
        <v>102620.69</v>
      </c>
      <c r="R245" s="70">
        <f t="shared" si="15"/>
        <v>0</v>
      </c>
      <c r="S245" s="65"/>
      <c r="T245" s="43">
        <f t="shared" si="12"/>
        <v>141011</v>
      </c>
      <c r="U245" s="60">
        <f t="shared" si="13"/>
        <v>0</v>
      </c>
    </row>
    <row r="246" spans="1:21" ht="14.45" customHeight="1" x14ac:dyDescent="0.25">
      <c r="A246" s="58" t="s">
        <v>79</v>
      </c>
      <c r="B246" s="56" t="s">
        <v>38</v>
      </c>
      <c r="C246" s="65">
        <v>618165.01633636549</v>
      </c>
      <c r="D246" s="65">
        <v>234008.59934796102</v>
      </c>
      <c r="E246" s="65">
        <v>12919.506659692632</v>
      </c>
      <c r="F246" s="65">
        <v>28752.275216943457</v>
      </c>
      <c r="G246" s="65">
        <v>5191.3032872957792</v>
      </c>
      <c r="H246" s="65">
        <v>20545.750144124784</v>
      </c>
      <c r="I246" s="65">
        <v>34910.740963549804</v>
      </c>
      <c r="J246" s="65">
        <v>1850.1449690073248</v>
      </c>
      <c r="K246" s="65">
        <v>5188.8127202290389</v>
      </c>
      <c r="L246" s="65"/>
      <c r="M246" s="65">
        <v>274797.88302756159</v>
      </c>
      <c r="N246" s="65">
        <v>11122.153720642906</v>
      </c>
      <c r="O246" s="65">
        <v>285920.0367482045</v>
      </c>
      <c r="P246" s="65"/>
      <c r="Q246" s="70">
        <f t="shared" si="14"/>
        <v>285920.0367482045</v>
      </c>
      <c r="R246" s="70">
        <f t="shared" si="15"/>
        <v>0</v>
      </c>
      <c r="S246" s="65"/>
      <c r="T246" s="43">
        <f t="shared" si="12"/>
        <v>618165.01633636549</v>
      </c>
      <c r="U246" s="60">
        <f t="shared" si="13"/>
        <v>0</v>
      </c>
    </row>
    <row r="247" spans="1:21" ht="14.45" customHeight="1" x14ac:dyDescent="0.25">
      <c r="A247" s="58" t="s">
        <v>79</v>
      </c>
      <c r="B247" s="56" t="s">
        <v>35</v>
      </c>
      <c r="C247" s="65">
        <v>626225</v>
      </c>
      <c r="D247" s="65">
        <v>239432</v>
      </c>
      <c r="E247" s="65">
        <v>12762</v>
      </c>
      <c r="F247" s="65">
        <v>28423</v>
      </c>
      <c r="G247" s="65">
        <v>5129</v>
      </c>
      <c r="H247" s="65">
        <v>21858</v>
      </c>
      <c r="I247" s="65">
        <v>37628</v>
      </c>
      <c r="J247" s="65">
        <v>1838</v>
      </c>
      <c r="K247" s="65">
        <v>4984</v>
      </c>
      <c r="L247" s="59"/>
      <c r="M247" s="65">
        <v>274171</v>
      </c>
      <c r="N247" s="65">
        <v>17129</v>
      </c>
      <c r="O247" s="65">
        <v>291300</v>
      </c>
      <c r="P247" s="65"/>
      <c r="Q247" s="70">
        <f t="shared" si="14"/>
        <v>291300</v>
      </c>
      <c r="R247" s="70">
        <f t="shared" si="15"/>
        <v>0</v>
      </c>
      <c r="S247" s="65"/>
      <c r="T247" s="43">
        <f t="shared" si="12"/>
        <v>626225</v>
      </c>
      <c r="U247" s="60">
        <f t="shared" si="13"/>
        <v>0</v>
      </c>
    </row>
    <row r="248" spans="1:21" ht="14.45" customHeight="1" x14ac:dyDescent="0.25">
      <c r="A248" s="58" t="s">
        <v>79</v>
      </c>
      <c r="B248" s="56" t="s">
        <v>36</v>
      </c>
      <c r="C248" s="59">
        <v>626225</v>
      </c>
      <c r="D248" s="59">
        <v>248393.76189133618</v>
      </c>
      <c r="E248" s="65">
        <v>12836.968180168175</v>
      </c>
      <c r="F248" s="65">
        <v>26155.85186581418</v>
      </c>
      <c r="G248" s="65">
        <v>5023.0832866673582</v>
      </c>
      <c r="H248" s="65">
        <v>21371.61420197285</v>
      </c>
      <c r="I248" s="65">
        <v>34517.639134622274</v>
      </c>
      <c r="J248" s="65">
        <v>1686.896939567873</v>
      </c>
      <c r="K248" s="65">
        <v>5176.6579879295723</v>
      </c>
      <c r="L248" s="59"/>
      <c r="M248" s="65">
        <v>271062.52651192149</v>
      </c>
      <c r="N248" s="65">
        <v>25074.441866369976</v>
      </c>
      <c r="O248" s="65">
        <v>296136.96837829147</v>
      </c>
      <c r="P248" s="65"/>
      <c r="Q248" s="70">
        <f t="shared" si="14"/>
        <v>296136.96837829147</v>
      </c>
      <c r="R248" s="70">
        <f t="shared" si="15"/>
        <v>0</v>
      </c>
      <c r="S248" s="65"/>
      <c r="T248" s="43">
        <f t="shared" si="12"/>
        <v>626225</v>
      </c>
      <c r="U248" s="60">
        <f t="shared" si="13"/>
        <v>0</v>
      </c>
    </row>
    <row r="249" spans="1:21" ht="14.45" customHeight="1" x14ac:dyDescent="0.25">
      <c r="A249" s="58" t="s">
        <v>79</v>
      </c>
      <c r="B249" s="56" t="s">
        <v>37</v>
      </c>
      <c r="C249" s="59">
        <v>626225</v>
      </c>
      <c r="D249" s="59">
        <v>248393.76189133618</v>
      </c>
      <c r="E249" s="65">
        <v>12911.936360336351</v>
      </c>
      <c r="F249" s="65">
        <v>23888.703731628364</v>
      </c>
      <c r="G249" s="65">
        <v>4917.1665733347172</v>
      </c>
      <c r="H249" s="65">
        <v>20885.228403945701</v>
      </c>
      <c r="I249" s="65">
        <v>31407.278269244547</v>
      </c>
      <c r="J249" s="65">
        <v>1535.7938791357462</v>
      </c>
      <c r="K249" s="65">
        <v>5369.3159758591446</v>
      </c>
      <c r="L249" s="59"/>
      <c r="M249" s="65">
        <v>276915.81491517933</v>
      </c>
      <c r="N249" s="65">
        <v>28074.60792823782</v>
      </c>
      <c r="O249" s="65">
        <v>304990.42284341715</v>
      </c>
      <c r="P249" s="65"/>
      <c r="Q249" s="70">
        <f t="shared" si="14"/>
        <v>304990.42284341715</v>
      </c>
      <c r="R249" s="70">
        <f t="shared" si="15"/>
        <v>0</v>
      </c>
      <c r="S249" s="65"/>
      <c r="T249" s="43">
        <f t="shared" si="12"/>
        <v>626225</v>
      </c>
      <c r="U249" s="60">
        <f t="shared" si="13"/>
        <v>0</v>
      </c>
    </row>
    <row r="250" spans="1:21" ht="14.45" customHeight="1" x14ac:dyDescent="0.25">
      <c r="A250" s="58" t="s">
        <v>79</v>
      </c>
      <c r="B250" s="56" t="s">
        <v>15</v>
      </c>
      <c r="C250" s="59">
        <v>626225</v>
      </c>
      <c r="D250" s="59">
        <v>248758</v>
      </c>
      <c r="E250" s="59">
        <v>13352</v>
      </c>
      <c r="F250" s="59">
        <v>27648</v>
      </c>
      <c r="G250" s="59">
        <v>5129</v>
      </c>
      <c r="H250" s="59">
        <v>17618</v>
      </c>
      <c r="I250" s="59">
        <v>23763</v>
      </c>
      <c r="J250" s="59">
        <v>1904</v>
      </c>
      <c r="K250" s="59">
        <v>7041</v>
      </c>
      <c r="L250" s="59"/>
      <c r="M250" s="59">
        <v>281012</v>
      </c>
      <c r="N250" s="59">
        <v>29675</v>
      </c>
      <c r="O250" s="59">
        <v>310650</v>
      </c>
      <c r="P250" s="65"/>
      <c r="Q250" s="70">
        <f t="shared" si="14"/>
        <v>310687</v>
      </c>
      <c r="R250" s="70">
        <f t="shared" si="15"/>
        <v>37</v>
      </c>
      <c r="S250" s="65"/>
      <c r="T250" s="43">
        <f t="shared" si="12"/>
        <v>626225</v>
      </c>
      <c r="U250" s="60">
        <f t="shared" si="13"/>
        <v>0</v>
      </c>
    </row>
    <row r="251" spans="1:21" ht="14.45" customHeight="1" x14ac:dyDescent="0.25">
      <c r="A251" s="58" t="s">
        <v>79</v>
      </c>
      <c r="B251" s="56" t="s">
        <v>0</v>
      </c>
      <c r="C251" s="59">
        <v>626225</v>
      </c>
      <c r="D251" s="59">
        <v>248758</v>
      </c>
      <c r="E251" s="59">
        <v>13740</v>
      </c>
      <c r="F251" s="59">
        <v>25556</v>
      </c>
      <c r="G251" s="59">
        <v>5129</v>
      </c>
      <c r="H251" s="59">
        <v>16820</v>
      </c>
      <c r="I251" s="59">
        <v>23668</v>
      </c>
      <c r="J251" s="59">
        <v>1728</v>
      </c>
      <c r="K251" s="59">
        <v>6698</v>
      </c>
      <c r="L251" s="59"/>
      <c r="M251" s="59">
        <v>284128</v>
      </c>
      <c r="N251" s="59">
        <v>29468</v>
      </c>
      <c r="O251" s="59">
        <v>313596</v>
      </c>
      <c r="P251" s="65"/>
      <c r="Q251" s="70">
        <f t="shared" si="14"/>
        <v>313596</v>
      </c>
      <c r="R251" s="70">
        <f t="shared" si="15"/>
        <v>0</v>
      </c>
      <c r="S251" s="65"/>
      <c r="T251" s="43">
        <f t="shared" si="12"/>
        <v>626225</v>
      </c>
      <c r="U251" s="60">
        <f t="shared" si="13"/>
        <v>0</v>
      </c>
    </row>
    <row r="252" spans="1:21" ht="14.45" customHeight="1" x14ac:dyDescent="0.25">
      <c r="A252" s="58" t="s">
        <v>79</v>
      </c>
      <c r="B252" s="56" t="s">
        <v>1</v>
      </c>
      <c r="C252" s="59">
        <v>626225</v>
      </c>
      <c r="D252" s="59">
        <v>248758</v>
      </c>
      <c r="E252" s="59">
        <v>14152</v>
      </c>
      <c r="F252" s="59">
        <v>22460</v>
      </c>
      <c r="G252" s="59">
        <v>4503</v>
      </c>
      <c r="H252" s="59">
        <v>16820</v>
      </c>
      <c r="I252" s="59">
        <v>21774</v>
      </c>
      <c r="J252" s="59">
        <v>1728</v>
      </c>
      <c r="K252" s="59">
        <v>5986</v>
      </c>
      <c r="L252" s="59"/>
      <c r="M252" s="59">
        <v>290044</v>
      </c>
      <c r="N252" s="59">
        <v>30206</v>
      </c>
      <c r="O252" s="59">
        <v>320250</v>
      </c>
      <c r="P252" s="65"/>
      <c r="Q252" s="70">
        <f t="shared" si="14"/>
        <v>320250</v>
      </c>
      <c r="R252" s="70">
        <f t="shared" si="15"/>
        <v>0</v>
      </c>
      <c r="S252" s="65"/>
      <c r="T252" s="43">
        <f t="shared" si="12"/>
        <v>626225</v>
      </c>
      <c r="U252" s="60">
        <f t="shared" si="13"/>
        <v>0</v>
      </c>
    </row>
    <row r="253" spans="1:21" ht="14.45" customHeight="1" x14ac:dyDescent="0.25">
      <c r="A253" s="58" t="s">
        <v>79</v>
      </c>
      <c r="B253" s="56" t="s">
        <v>2</v>
      </c>
      <c r="C253" s="59">
        <v>626225</v>
      </c>
      <c r="D253" s="59">
        <v>248756</v>
      </c>
      <c r="E253" s="59">
        <v>14251</v>
      </c>
      <c r="F253" s="59">
        <v>22038</v>
      </c>
      <c r="G253" s="59">
        <v>4503</v>
      </c>
      <c r="H253" s="59">
        <v>15886</v>
      </c>
      <c r="I253" s="59">
        <v>19998</v>
      </c>
      <c r="J253" s="59">
        <v>1528</v>
      </c>
      <c r="K253" s="59">
        <v>4818</v>
      </c>
      <c r="L253" s="59"/>
      <c r="M253" s="59">
        <v>294447</v>
      </c>
      <c r="N253" s="59">
        <v>28581</v>
      </c>
      <c r="O253" s="59">
        <v>323028</v>
      </c>
      <c r="P253" s="65"/>
      <c r="Q253" s="70">
        <f t="shared" si="14"/>
        <v>323028</v>
      </c>
      <c r="R253" s="70">
        <f t="shared" si="15"/>
        <v>0</v>
      </c>
      <c r="S253" s="65"/>
      <c r="T253" s="43">
        <f t="shared" si="12"/>
        <v>626225</v>
      </c>
      <c r="U253" s="60">
        <f t="shared" si="13"/>
        <v>0</v>
      </c>
    </row>
    <row r="254" spans="1:21" ht="14.45" customHeight="1" x14ac:dyDescent="0.25">
      <c r="A254" s="58" t="s">
        <v>79</v>
      </c>
      <c r="B254" s="56" t="s">
        <v>3</v>
      </c>
      <c r="C254" s="59">
        <v>626225</v>
      </c>
      <c r="D254" s="59">
        <v>248238</v>
      </c>
      <c r="E254" s="59">
        <v>14523</v>
      </c>
      <c r="F254" s="59">
        <v>21575</v>
      </c>
      <c r="G254" s="59">
        <v>4503</v>
      </c>
      <c r="H254" s="59">
        <v>16404</v>
      </c>
      <c r="I254" s="59">
        <v>21000</v>
      </c>
      <c r="J254" s="59">
        <v>1030</v>
      </c>
      <c r="K254" s="59">
        <v>3648</v>
      </c>
      <c r="L254" s="59"/>
      <c r="M254" s="59">
        <v>295304</v>
      </c>
      <c r="N254" s="59">
        <v>32547</v>
      </c>
      <c r="O254" s="59">
        <v>327851</v>
      </c>
      <c r="P254" s="65"/>
      <c r="Q254" s="70">
        <f t="shared" si="14"/>
        <v>327851</v>
      </c>
      <c r="R254" s="70">
        <f t="shared" si="15"/>
        <v>0</v>
      </c>
      <c r="S254" s="65"/>
      <c r="T254" s="43">
        <f t="shared" si="12"/>
        <v>626225</v>
      </c>
      <c r="U254" s="60">
        <f t="shared" si="13"/>
        <v>0</v>
      </c>
    </row>
    <row r="255" spans="1:21" ht="14.45" customHeight="1" x14ac:dyDescent="0.25">
      <c r="A255" s="58" t="s">
        <v>79</v>
      </c>
      <c r="B255" s="56" t="s">
        <v>4</v>
      </c>
      <c r="C255" s="59">
        <v>626225</v>
      </c>
      <c r="D255" s="59">
        <v>251779</v>
      </c>
      <c r="E255" s="59">
        <v>15305</v>
      </c>
      <c r="F255" s="59">
        <v>17950</v>
      </c>
      <c r="G255" s="59">
        <v>3500</v>
      </c>
      <c r="H255" s="59">
        <v>14355</v>
      </c>
      <c r="I255" s="59">
        <v>18380</v>
      </c>
      <c r="J255" s="59">
        <v>980</v>
      </c>
      <c r="K255" s="59">
        <v>1945</v>
      </c>
      <c r="L255" s="59"/>
      <c r="M255" s="59">
        <v>302031</v>
      </c>
      <c r="N255" s="59">
        <v>3682</v>
      </c>
      <c r="O255" s="59">
        <v>305713</v>
      </c>
      <c r="P255" s="65"/>
      <c r="Q255" s="70">
        <f t="shared" si="14"/>
        <v>305713</v>
      </c>
      <c r="R255" s="70">
        <f t="shared" si="15"/>
        <v>0</v>
      </c>
      <c r="S255" s="65"/>
      <c r="T255" s="43">
        <f t="shared" si="12"/>
        <v>626225</v>
      </c>
      <c r="U255" s="60">
        <f t="shared" si="13"/>
        <v>0</v>
      </c>
    </row>
    <row r="256" spans="1:21" ht="14.45" customHeight="1" x14ac:dyDescent="0.25">
      <c r="A256" s="58" t="s">
        <v>79</v>
      </c>
      <c r="B256" s="56" t="s">
        <v>5</v>
      </c>
      <c r="C256" s="59">
        <v>626225</v>
      </c>
      <c r="D256" s="59">
        <v>252964</v>
      </c>
      <c r="E256" s="59">
        <v>16072</v>
      </c>
      <c r="F256" s="59">
        <v>17591</v>
      </c>
      <c r="G256" s="59">
        <v>3500</v>
      </c>
      <c r="H256" s="59">
        <v>11355</v>
      </c>
      <c r="I256" s="59">
        <v>18380</v>
      </c>
      <c r="J256" s="59">
        <v>1050</v>
      </c>
      <c r="K256" s="59">
        <v>1815</v>
      </c>
      <c r="L256" s="59"/>
      <c r="M256" s="59">
        <v>303498</v>
      </c>
      <c r="N256" s="59">
        <v>47359</v>
      </c>
      <c r="O256" s="59">
        <v>350857</v>
      </c>
      <c r="P256" s="65"/>
      <c r="Q256" s="70">
        <f t="shared" si="14"/>
        <v>350857</v>
      </c>
      <c r="R256" s="70">
        <f t="shared" si="15"/>
        <v>0</v>
      </c>
      <c r="S256" s="65"/>
      <c r="T256" s="43">
        <f t="shared" si="12"/>
        <v>626225</v>
      </c>
      <c r="U256" s="60">
        <f t="shared" si="13"/>
        <v>0</v>
      </c>
    </row>
    <row r="257" spans="1:21" ht="14.45" customHeight="1" x14ac:dyDescent="0.25">
      <c r="A257" s="58" t="s">
        <v>79</v>
      </c>
      <c r="B257" s="56" t="s">
        <v>6</v>
      </c>
      <c r="C257" s="59">
        <v>626225</v>
      </c>
      <c r="D257" s="59">
        <v>252964</v>
      </c>
      <c r="E257" s="59">
        <v>16235</v>
      </c>
      <c r="F257" s="59">
        <v>15130</v>
      </c>
      <c r="G257" s="59">
        <v>3500</v>
      </c>
      <c r="H257" s="59">
        <v>3156</v>
      </c>
      <c r="I257" s="59">
        <v>16910</v>
      </c>
      <c r="J257" s="59">
        <v>872</v>
      </c>
      <c r="K257" s="59">
        <v>1815</v>
      </c>
      <c r="L257" s="59"/>
      <c r="M257" s="59">
        <v>315643</v>
      </c>
      <c r="N257" s="59">
        <v>38998</v>
      </c>
      <c r="O257" s="59">
        <v>354641</v>
      </c>
      <c r="P257" s="65"/>
      <c r="Q257" s="70">
        <f t="shared" si="14"/>
        <v>354641</v>
      </c>
      <c r="R257" s="70">
        <f t="shared" si="15"/>
        <v>0</v>
      </c>
      <c r="S257" s="65"/>
      <c r="T257" s="43">
        <f t="shared" si="12"/>
        <v>626225</v>
      </c>
      <c r="U257" s="60">
        <f t="shared" si="13"/>
        <v>0</v>
      </c>
    </row>
    <row r="258" spans="1:21" ht="14.45" customHeight="1" x14ac:dyDescent="0.25">
      <c r="A258" s="58" t="s">
        <v>79</v>
      </c>
      <c r="B258" s="63" t="s">
        <v>7</v>
      </c>
      <c r="C258" s="59">
        <v>626225</v>
      </c>
      <c r="D258" s="59">
        <v>252964</v>
      </c>
      <c r="E258" s="59">
        <v>16332</v>
      </c>
      <c r="F258" s="59">
        <v>18176</v>
      </c>
      <c r="G258" s="59">
        <v>3500</v>
      </c>
      <c r="H258" s="59">
        <v>3156</v>
      </c>
      <c r="I258" s="59">
        <v>16572</v>
      </c>
      <c r="J258" s="59">
        <v>1290</v>
      </c>
      <c r="K258" s="59">
        <v>3159</v>
      </c>
      <c r="L258" s="59"/>
      <c r="M258" s="59">
        <v>311076</v>
      </c>
      <c r="N258" s="59">
        <v>53076</v>
      </c>
      <c r="O258" s="59">
        <v>364152</v>
      </c>
      <c r="P258" s="65"/>
      <c r="Q258" s="70">
        <f t="shared" si="14"/>
        <v>364152</v>
      </c>
      <c r="R258" s="70">
        <f t="shared" si="15"/>
        <v>0</v>
      </c>
      <c r="S258" s="65"/>
      <c r="T258" s="43">
        <f t="shared" ref="T258:T321" si="16">SUM(D258:M258)</f>
        <v>626225</v>
      </c>
      <c r="U258" s="60">
        <f t="shared" ref="U258:U321" si="17">C258-T258</f>
        <v>0</v>
      </c>
    </row>
    <row r="259" spans="1:21" ht="14.45" customHeight="1" x14ac:dyDescent="0.25">
      <c r="A259" s="58" t="s">
        <v>79</v>
      </c>
      <c r="B259" s="63" t="s">
        <v>8</v>
      </c>
      <c r="C259" s="59">
        <v>626225</v>
      </c>
      <c r="D259" s="59">
        <v>252964</v>
      </c>
      <c r="E259" s="59">
        <v>17312</v>
      </c>
      <c r="F259" s="59">
        <v>7585</v>
      </c>
      <c r="G259" s="59">
        <v>3500</v>
      </c>
      <c r="H259" s="59">
        <v>2242</v>
      </c>
      <c r="I259" s="59">
        <v>16075</v>
      </c>
      <c r="J259" s="59">
        <v>1291</v>
      </c>
      <c r="K259" s="59">
        <v>3258</v>
      </c>
      <c r="L259" s="59"/>
      <c r="M259" s="59">
        <v>321998</v>
      </c>
      <c r="N259" s="59">
        <v>50475</v>
      </c>
      <c r="O259" s="59">
        <v>372473</v>
      </c>
      <c r="P259" s="65"/>
      <c r="Q259" s="70">
        <f t="shared" ref="Q259:Q322" si="18">M259+N259</f>
        <v>372473</v>
      </c>
      <c r="R259" s="70">
        <f t="shared" ref="R259:R322" si="19">Q259-O259</f>
        <v>0</v>
      </c>
      <c r="S259" s="65"/>
      <c r="T259" s="43">
        <f t="shared" si="16"/>
        <v>626225</v>
      </c>
      <c r="U259" s="60">
        <f t="shared" si="17"/>
        <v>0</v>
      </c>
    </row>
    <row r="260" spans="1:21" ht="14.45" customHeight="1" x14ac:dyDescent="0.25">
      <c r="A260" s="58" t="s">
        <v>79</v>
      </c>
      <c r="B260" s="63" t="s">
        <v>16</v>
      </c>
      <c r="C260" s="59">
        <v>626225</v>
      </c>
      <c r="D260" s="59">
        <v>252964</v>
      </c>
      <c r="E260" s="59">
        <v>17786</v>
      </c>
      <c r="F260" s="59">
        <v>7399</v>
      </c>
      <c r="G260" s="59">
        <v>3500</v>
      </c>
      <c r="H260" s="59">
        <v>2110</v>
      </c>
      <c r="I260" s="59">
        <v>15823</v>
      </c>
      <c r="J260" s="59">
        <v>1299</v>
      </c>
      <c r="K260" s="59">
        <v>3364</v>
      </c>
      <c r="L260" s="59"/>
      <c r="M260" s="59">
        <v>321979</v>
      </c>
      <c r="N260" s="59">
        <v>52645</v>
      </c>
      <c r="O260" s="59">
        <v>374624</v>
      </c>
      <c r="P260" s="65"/>
      <c r="Q260" s="70">
        <f t="shared" si="18"/>
        <v>374624</v>
      </c>
      <c r="R260" s="70">
        <f t="shared" si="19"/>
        <v>0</v>
      </c>
      <c r="S260" s="65"/>
      <c r="T260" s="43">
        <f t="shared" si="16"/>
        <v>626224</v>
      </c>
      <c r="U260" s="60">
        <f t="shared" si="17"/>
        <v>1</v>
      </c>
    </row>
    <row r="261" spans="1:21" ht="14.45" customHeight="1" x14ac:dyDescent="0.25">
      <c r="A261" s="58" t="s">
        <v>79</v>
      </c>
      <c r="B261" s="63" t="s">
        <v>17</v>
      </c>
      <c r="C261" s="59">
        <v>626225</v>
      </c>
      <c r="D261" s="59">
        <v>252964</v>
      </c>
      <c r="E261" s="59">
        <v>17851</v>
      </c>
      <c r="F261" s="59">
        <v>7091</v>
      </c>
      <c r="G261" s="59">
        <v>3500</v>
      </c>
      <c r="H261" s="59">
        <v>1934</v>
      </c>
      <c r="I261" s="59">
        <v>15427</v>
      </c>
      <c r="J261" s="59">
        <v>1186</v>
      </c>
      <c r="K261" s="59">
        <v>3224</v>
      </c>
      <c r="L261" s="59"/>
      <c r="M261" s="59">
        <v>323047</v>
      </c>
      <c r="N261" s="59">
        <v>54770</v>
      </c>
      <c r="O261" s="59">
        <v>377817</v>
      </c>
      <c r="P261" s="65"/>
      <c r="Q261" s="70">
        <f t="shared" si="18"/>
        <v>377817</v>
      </c>
      <c r="R261" s="70">
        <f t="shared" si="19"/>
        <v>0</v>
      </c>
      <c r="S261" s="65"/>
      <c r="T261" s="43">
        <f t="shared" si="16"/>
        <v>626224</v>
      </c>
      <c r="U261" s="60">
        <f t="shared" si="17"/>
        <v>1</v>
      </c>
    </row>
    <row r="262" spans="1:21" ht="14.45" customHeight="1" x14ac:dyDescent="0.25">
      <c r="A262" s="58" t="s">
        <v>79</v>
      </c>
      <c r="B262" s="63" t="s">
        <v>9</v>
      </c>
      <c r="C262" s="59">
        <v>626225</v>
      </c>
      <c r="D262" s="59">
        <v>252964</v>
      </c>
      <c r="E262" s="59">
        <v>17851</v>
      </c>
      <c r="F262" s="59">
        <v>6988</v>
      </c>
      <c r="G262" s="59">
        <v>3500</v>
      </c>
      <c r="H262" s="59">
        <v>1807</v>
      </c>
      <c r="I262" s="59">
        <v>14636</v>
      </c>
      <c r="J262" s="59">
        <v>1186</v>
      </c>
      <c r="K262" s="59">
        <v>3645</v>
      </c>
      <c r="L262" s="59"/>
      <c r="M262" s="59">
        <v>323649</v>
      </c>
      <c r="N262" s="59">
        <v>57745</v>
      </c>
      <c r="O262" s="59">
        <v>381394</v>
      </c>
      <c r="P262" s="65"/>
      <c r="Q262" s="70">
        <f t="shared" si="18"/>
        <v>381394</v>
      </c>
      <c r="R262" s="70">
        <f t="shared" si="19"/>
        <v>0</v>
      </c>
      <c r="S262" s="65"/>
      <c r="T262" s="43">
        <f t="shared" si="16"/>
        <v>626226</v>
      </c>
      <c r="U262" s="60">
        <f t="shared" si="17"/>
        <v>-1</v>
      </c>
    </row>
    <row r="263" spans="1:21" ht="14.45" customHeight="1" x14ac:dyDescent="0.25">
      <c r="A263" s="58" t="s">
        <v>79</v>
      </c>
      <c r="B263" s="63" t="s">
        <v>10</v>
      </c>
      <c r="C263" s="59">
        <v>215695</v>
      </c>
      <c r="D263" s="59">
        <v>6398</v>
      </c>
      <c r="E263" s="59">
        <v>12466</v>
      </c>
      <c r="F263" s="59">
        <v>1671</v>
      </c>
      <c r="G263" s="59">
        <v>2513</v>
      </c>
      <c r="H263" s="59">
        <v>4549</v>
      </c>
      <c r="I263" s="59">
        <v>1451</v>
      </c>
      <c r="J263" s="59">
        <v>1178</v>
      </c>
      <c r="K263" s="59">
        <v>2868</v>
      </c>
      <c r="L263" s="59"/>
      <c r="M263" s="59">
        <v>182601</v>
      </c>
      <c r="N263" s="59">
        <v>87614</v>
      </c>
      <c r="O263" s="59">
        <v>270215</v>
      </c>
      <c r="P263" s="65"/>
      <c r="Q263" s="70">
        <f t="shared" si="18"/>
        <v>270215</v>
      </c>
      <c r="R263" s="70">
        <f t="shared" si="19"/>
        <v>0</v>
      </c>
      <c r="S263" s="65"/>
      <c r="T263" s="43">
        <f t="shared" si="16"/>
        <v>215695</v>
      </c>
      <c r="U263" s="60">
        <f t="shared" si="17"/>
        <v>0</v>
      </c>
    </row>
    <row r="264" spans="1:21" ht="14.45" customHeight="1" x14ac:dyDescent="0.25">
      <c r="A264" s="58" t="s">
        <v>79</v>
      </c>
      <c r="B264" s="63" t="s">
        <v>11</v>
      </c>
      <c r="C264" s="59">
        <v>215695</v>
      </c>
      <c r="D264" s="59">
        <v>5912</v>
      </c>
      <c r="E264" s="59">
        <v>13805</v>
      </c>
      <c r="F264" s="59">
        <v>1683</v>
      </c>
      <c r="G264" s="59">
        <v>2513</v>
      </c>
      <c r="H264" s="59">
        <v>4516</v>
      </c>
      <c r="I264" s="59">
        <v>1308</v>
      </c>
      <c r="J264" s="59">
        <v>1166</v>
      </c>
      <c r="K264" s="59">
        <v>1849</v>
      </c>
      <c r="L264" s="59"/>
      <c r="M264" s="59">
        <v>182943</v>
      </c>
      <c r="N264" s="59">
        <v>88962</v>
      </c>
      <c r="O264" s="59">
        <v>271905</v>
      </c>
      <c r="P264" s="65"/>
      <c r="Q264" s="70">
        <f t="shared" si="18"/>
        <v>271905</v>
      </c>
      <c r="R264" s="70">
        <f t="shared" si="19"/>
        <v>0</v>
      </c>
      <c r="S264" s="65"/>
      <c r="T264" s="43">
        <f t="shared" si="16"/>
        <v>215695</v>
      </c>
      <c r="U264" s="60">
        <f t="shared" si="17"/>
        <v>0</v>
      </c>
    </row>
    <row r="265" spans="1:21" ht="14.45" customHeight="1" x14ac:dyDescent="0.25">
      <c r="A265" s="58" t="s">
        <v>79</v>
      </c>
      <c r="B265" s="63" t="s">
        <v>12</v>
      </c>
      <c r="C265" s="59">
        <v>219550</v>
      </c>
      <c r="D265" s="59">
        <v>8141</v>
      </c>
      <c r="E265" s="59">
        <v>17696</v>
      </c>
      <c r="F265" s="59">
        <v>2293</v>
      </c>
      <c r="G265" s="59">
        <v>531</v>
      </c>
      <c r="H265" s="59">
        <v>1720</v>
      </c>
      <c r="I265" s="59">
        <v>2524</v>
      </c>
      <c r="J265" s="59">
        <v>1300</v>
      </c>
      <c r="K265" s="59">
        <v>1421</v>
      </c>
      <c r="L265" s="59"/>
      <c r="M265" s="59">
        <v>183924</v>
      </c>
      <c r="N265" s="59">
        <v>63455</v>
      </c>
      <c r="O265" s="59">
        <v>247379</v>
      </c>
      <c r="P265" s="65"/>
      <c r="Q265" s="70">
        <f t="shared" si="18"/>
        <v>247379</v>
      </c>
      <c r="R265" s="70">
        <f t="shared" si="19"/>
        <v>0</v>
      </c>
      <c r="S265" s="65"/>
      <c r="T265" s="43">
        <f t="shared" si="16"/>
        <v>219550</v>
      </c>
      <c r="U265" s="60">
        <f t="shared" si="17"/>
        <v>0</v>
      </c>
    </row>
    <row r="266" spans="1:21" ht="14.45" customHeight="1" x14ac:dyDescent="0.25">
      <c r="A266" s="58" t="s">
        <v>79</v>
      </c>
      <c r="B266" s="63" t="s">
        <v>13</v>
      </c>
      <c r="C266" s="59">
        <v>219550</v>
      </c>
      <c r="D266" s="59">
        <v>8141</v>
      </c>
      <c r="E266" s="59">
        <v>17686</v>
      </c>
      <c r="F266" s="59">
        <v>2212</v>
      </c>
      <c r="G266" s="59">
        <v>279</v>
      </c>
      <c r="H266" s="59">
        <v>803</v>
      </c>
      <c r="I266" s="59">
        <v>1947</v>
      </c>
      <c r="J266" s="59">
        <v>1614</v>
      </c>
      <c r="K266" s="59">
        <v>1856</v>
      </c>
      <c r="L266" s="59"/>
      <c r="M266" s="59">
        <v>185012</v>
      </c>
      <c r="N266" s="59">
        <v>73332</v>
      </c>
      <c r="O266" s="59">
        <v>258344</v>
      </c>
      <c r="P266" s="65"/>
      <c r="Q266" s="70">
        <f t="shared" si="18"/>
        <v>258344</v>
      </c>
      <c r="R266" s="70">
        <f t="shared" si="19"/>
        <v>0</v>
      </c>
      <c r="S266" s="65"/>
      <c r="T266" s="43">
        <f t="shared" si="16"/>
        <v>219550</v>
      </c>
      <c r="U266" s="60">
        <f t="shared" si="17"/>
        <v>0</v>
      </c>
    </row>
    <row r="267" spans="1:21" ht="14.45" customHeight="1" x14ac:dyDescent="0.25">
      <c r="A267" s="58" t="s">
        <v>79</v>
      </c>
      <c r="B267" s="63" t="s">
        <v>18</v>
      </c>
      <c r="C267" s="59">
        <v>219550</v>
      </c>
      <c r="D267" s="59">
        <v>8141</v>
      </c>
      <c r="E267" s="59">
        <v>16416</v>
      </c>
      <c r="F267" s="59">
        <v>1788</v>
      </c>
      <c r="G267" s="59">
        <v>152</v>
      </c>
      <c r="H267" s="59">
        <v>459</v>
      </c>
      <c r="I267" s="59">
        <v>1407</v>
      </c>
      <c r="J267" s="59">
        <v>3295</v>
      </c>
      <c r="K267" s="59">
        <v>3783</v>
      </c>
      <c r="L267" s="59"/>
      <c r="M267" s="59">
        <v>184109</v>
      </c>
      <c r="N267" s="59">
        <v>53508</v>
      </c>
      <c r="O267" s="59">
        <v>237617</v>
      </c>
      <c r="P267" s="65"/>
      <c r="Q267" s="70">
        <f t="shared" si="18"/>
        <v>237617</v>
      </c>
      <c r="R267" s="70">
        <f t="shared" si="19"/>
        <v>0</v>
      </c>
      <c r="S267" s="65"/>
      <c r="T267" s="43">
        <f t="shared" si="16"/>
        <v>219550</v>
      </c>
      <c r="U267" s="60">
        <f t="shared" si="17"/>
        <v>0</v>
      </c>
    </row>
    <row r="268" spans="1:21" ht="14.45" customHeight="1" x14ac:dyDescent="0.25">
      <c r="A268" s="58" t="s">
        <v>79</v>
      </c>
      <c r="B268" s="64" t="s">
        <v>19</v>
      </c>
      <c r="C268" s="59">
        <v>219550</v>
      </c>
      <c r="D268" s="59">
        <v>8141</v>
      </c>
      <c r="E268" s="59">
        <v>17537</v>
      </c>
      <c r="F268" s="59">
        <v>1518</v>
      </c>
      <c r="G268" s="59">
        <v>128</v>
      </c>
      <c r="H268" s="59">
        <v>370</v>
      </c>
      <c r="I268" s="59">
        <v>1109</v>
      </c>
      <c r="J268" s="59">
        <v>2327</v>
      </c>
      <c r="K268" s="59">
        <v>3665</v>
      </c>
      <c r="L268" s="59"/>
      <c r="M268" s="59">
        <v>184755</v>
      </c>
      <c r="N268" s="59">
        <v>50517</v>
      </c>
      <c r="O268" s="59">
        <v>235272</v>
      </c>
      <c r="P268" s="65"/>
      <c r="Q268" s="70">
        <f t="shared" si="18"/>
        <v>235272</v>
      </c>
      <c r="R268" s="70">
        <f t="shared" si="19"/>
        <v>0</v>
      </c>
      <c r="S268" s="65"/>
      <c r="T268" s="43">
        <f t="shared" si="16"/>
        <v>219550</v>
      </c>
      <c r="U268" s="60">
        <f t="shared" si="17"/>
        <v>0</v>
      </c>
    </row>
    <row r="269" spans="1:21" ht="14.45" customHeight="1" x14ac:dyDescent="0.25">
      <c r="A269" s="58" t="s">
        <v>79</v>
      </c>
      <c r="B269" s="58" t="s">
        <v>40</v>
      </c>
      <c r="C269" s="59">
        <v>219550</v>
      </c>
      <c r="D269" s="59">
        <v>8141</v>
      </c>
      <c r="E269" s="59">
        <v>18302</v>
      </c>
      <c r="F269" s="59">
        <v>2020</v>
      </c>
      <c r="G269" s="59">
        <v>104</v>
      </c>
      <c r="H269" s="59">
        <v>322</v>
      </c>
      <c r="I269" s="59">
        <v>1451</v>
      </c>
      <c r="J269" s="59">
        <v>2293</v>
      </c>
      <c r="K269" s="59">
        <v>4763</v>
      </c>
      <c r="L269" s="59"/>
      <c r="M269" s="59">
        <v>182154</v>
      </c>
      <c r="N269" s="59">
        <v>40037</v>
      </c>
      <c r="O269" s="59">
        <v>222191</v>
      </c>
      <c r="P269" s="65"/>
      <c r="Q269" s="70">
        <f t="shared" si="18"/>
        <v>222191</v>
      </c>
      <c r="R269" s="70">
        <f t="shared" si="19"/>
        <v>0</v>
      </c>
      <c r="S269" s="65"/>
      <c r="T269" s="43">
        <f t="shared" si="16"/>
        <v>219550</v>
      </c>
      <c r="U269" s="60">
        <f t="shared" si="17"/>
        <v>0</v>
      </c>
    </row>
    <row r="270" spans="1:21" ht="14.45" customHeight="1" x14ac:dyDescent="0.25">
      <c r="A270" s="58" t="s">
        <v>79</v>
      </c>
      <c r="B270" s="58" t="s">
        <v>42</v>
      </c>
      <c r="C270" s="59">
        <v>219550</v>
      </c>
      <c r="D270" s="59">
        <v>8141</v>
      </c>
      <c r="E270" s="59">
        <v>19065</v>
      </c>
      <c r="F270" s="59">
        <v>2050</v>
      </c>
      <c r="G270" s="59">
        <v>86</v>
      </c>
      <c r="H270" s="59">
        <v>331</v>
      </c>
      <c r="I270" s="59">
        <v>1739</v>
      </c>
      <c r="J270" s="59">
        <v>2237</v>
      </c>
      <c r="K270" s="59">
        <v>3736</v>
      </c>
      <c r="L270" s="59"/>
      <c r="M270" s="59">
        <v>182165</v>
      </c>
      <c r="N270" s="59">
        <v>48024</v>
      </c>
      <c r="O270" s="59">
        <v>230189</v>
      </c>
      <c r="P270" s="65"/>
      <c r="Q270" s="70">
        <f t="shared" si="18"/>
        <v>230189</v>
      </c>
      <c r="R270" s="70">
        <f t="shared" si="19"/>
        <v>0</v>
      </c>
      <c r="S270" s="65"/>
      <c r="T270" s="43">
        <f t="shared" si="16"/>
        <v>219550</v>
      </c>
      <c r="U270" s="60">
        <f t="shared" si="17"/>
        <v>0</v>
      </c>
    </row>
    <row r="271" spans="1:21" ht="14.45" customHeight="1" x14ac:dyDescent="0.25">
      <c r="A271" s="58" t="s">
        <v>79</v>
      </c>
      <c r="B271" s="58" t="s">
        <v>43</v>
      </c>
      <c r="C271" s="59">
        <v>219550</v>
      </c>
      <c r="D271" s="59">
        <v>8141</v>
      </c>
      <c r="E271" s="59">
        <v>19376</v>
      </c>
      <c r="F271" s="59">
        <v>2175</v>
      </c>
      <c r="G271" s="59">
        <v>66</v>
      </c>
      <c r="H271" s="59">
        <v>360</v>
      </c>
      <c r="I271" s="59">
        <v>1835</v>
      </c>
      <c r="J271" s="59">
        <v>2289</v>
      </c>
      <c r="K271" s="59">
        <v>2737</v>
      </c>
      <c r="L271" s="59"/>
      <c r="M271" s="59">
        <v>182571</v>
      </c>
      <c r="N271" s="59">
        <v>49282</v>
      </c>
      <c r="O271" s="59">
        <v>231853</v>
      </c>
      <c r="P271" s="65"/>
      <c r="Q271" s="70">
        <f t="shared" si="18"/>
        <v>231853</v>
      </c>
      <c r="R271" s="70">
        <f t="shared" si="19"/>
        <v>0</v>
      </c>
      <c r="S271" s="65"/>
      <c r="T271" s="43">
        <f t="shared" si="16"/>
        <v>219550</v>
      </c>
      <c r="U271" s="60">
        <f t="shared" si="17"/>
        <v>0</v>
      </c>
    </row>
    <row r="272" spans="1:21" ht="14.45" customHeight="1" x14ac:dyDescent="0.25">
      <c r="A272" s="58" t="s">
        <v>79</v>
      </c>
      <c r="B272" s="58" t="s">
        <v>44</v>
      </c>
      <c r="C272" s="59">
        <v>219550</v>
      </c>
      <c r="D272" s="59">
        <v>8141</v>
      </c>
      <c r="E272" s="59">
        <v>18879</v>
      </c>
      <c r="F272" s="59">
        <v>2112</v>
      </c>
      <c r="G272" s="59">
        <v>66</v>
      </c>
      <c r="H272" s="59">
        <v>346</v>
      </c>
      <c r="I272" s="59">
        <v>1787</v>
      </c>
      <c r="J272" s="59">
        <v>2263</v>
      </c>
      <c r="K272" s="59">
        <v>2227</v>
      </c>
      <c r="L272" s="59"/>
      <c r="M272" s="59">
        <v>183729</v>
      </c>
      <c r="N272" s="59">
        <v>41367</v>
      </c>
      <c r="O272" s="59">
        <v>225096</v>
      </c>
      <c r="P272" s="65"/>
      <c r="Q272" s="70">
        <f t="shared" si="18"/>
        <v>225096</v>
      </c>
      <c r="R272" s="70">
        <f t="shared" si="19"/>
        <v>0</v>
      </c>
      <c r="S272" s="65"/>
      <c r="T272" s="43">
        <f t="shared" si="16"/>
        <v>219550</v>
      </c>
      <c r="U272" s="60">
        <f t="shared" si="17"/>
        <v>0</v>
      </c>
    </row>
    <row r="273" spans="1:21" ht="14.45" customHeight="1" x14ac:dyDescent="0.25">
      <c r="A273" s="58" t="s">
        <v>79</v>
      </c>
      <c r="B273" s="58" t="s">
        <v>45</v>
      </c>
      <c r="C273" s="59">
        <v>219550</v>
      </c>
      <c r="D273" s="59">
        <v>8141</v>
      </c>
      <c r="E273" s="59">
        <v>19752</v>
      </c>
      <c r="F273" s="59">
        <v>2175</v>
      </c>
      <c r="G273" s="59">
        <v>52</v>
      </c>
      <c r="H273" s="59">
        <v>304</v>
      </c>
      <c r="I273" s="59">
        <v>1739</v>
      </c>
      <c r="J273" s="59">
        <v>2237</v>
      </c>
      <c r="K273" s="59">
        <v>2900</v>
      </c>
      <c r="L273" s="59"/>
      <c r="M273" s="59">
        <v>182250</v>
      </c>
      <c r="N273" s="59">
        <v>55988</v>
      </c>
      <c r="O273" s="59">
        <v>238238</v>
      </c>
      <c r="P273" s="65"/>
      <c r="Q273" s="70">
        <f t="shared" si="18"/>
        <v>238238</v>
      </c>
      <c r="R273" s="70">
        <f t="shared" si="19"/>
        <v>0</v>
      </c>
      <c r="S273" s="65"/>
      <c r="T273" s="43">
        <f t="shared" si="16"/>
        <v>219550</v>
      </c>
      <c r="U273" s="60">
        <f t="shared" si="17"/>
        <v>0</v>
      </c>
    </row>
    <row r="274" spans="1:21" ht="14.45" customHeight="1" x14ac:dyDescent="0.25">
      <c r="A274" s="58" t="s">
        <v>79</v>
      </c>
      <c r="B274" s="58" t="s">
        <v>39</v>
      </c>
      <c r="C274" s="59">
        <v>219550</v>
      </c>
      <c r="D274" s="59">
        <v>8141</v>
      </c>
      <c r="E274" s="59">
        <v>18823</v>
      </c>
      <c r="F274" s="59">
        <v>2034</v>
      </c>
      <c r="G274" s="59">
        <v>47</v>
      </c>
      <c r="H274" s="59">
        <v>285</v>
      </c>
      <c r="I274" s="59">
        <v>1494</v>
      </c>
      <c r="J274" s="59">
        <v>1955</v>
      </c>
      <c r="K274" s="59">
        <v>2513</v>
      </c>
      <c r="L274" s="59"/>
      <c r="M274" s="59">
        <v>184258</v>
      </c>
      <c r="N274" s="59">
        <v>48855</v>
      </c>
      <c r="O274" s="59">
        <v>233113</v>
      </c>
      <c r="P274" s="65"/>
      <c r="Q274" s="70">
        <f t="shared" si="18"/>
        <v>233113</v>
      </c>
      <c r="R274" s="70">
        <f t="shared" si="19"/>
        <v>0</v>
      </c>
      <c r="S274" s="65"/>
      <c r="T274" s="43">
        <f t="shared" si="16"/>
        <v>219550</v>
      </c>
      <c r="U274" s="60">
        <f t="shared" si="17"/>
        <v>0</v>
      </c>
    </row>
    <row r="275" spans="1:21" ht="14.45" customHeight="1" x14ac:dyDescent="0.25">
      <c r="A275" s="58" t="s">
        <v>79</v>
      </c>
      <c r="B275" s="58" t="s">
        <v>84</v>
      </c>
      <c r="C275" s="59">
        <v>219550</v>
      </c>
      <c r="D275" s="59">
        <v>8141</v>
      </c>
      <c r="E275" s="59">
        <v>20169</v>
      </c>
      <c r="F275" s="59">
        <v>2124</v>
      </c>
      <c r="G275" s="59">
        <v>47</v>
      </c>
      <c r="H275" s="59">
        <v>280</v>
      </c>
      <c r="I275" s="59">
        <v>1259</v>
      </c>
      <c r="J275" s="59">
        <v>2255</v>
      </c>
      <c r="K275" s="59">
        <v>2702</v>
      </c>
      <c r="L275" s="59"/>
      <c r="M275" s="59">
        <v>182573</v>
      </c>
      <c r="N275" s="59">
        <v>55933</v>
      </c>
      <c r="O275" s="59">
        <v>238506</v>
      </c>
      <c r="P275" s="65"/>
      <c r="Q275" s="70">
        <f t="shared" si="18"/>
        <v>238506</v>
      </c>
      <c r="R275" s="70">
        <f t="shared" si="19"/>
        <v>0</v>
      </c>
      <c r="S275" s="65"/>
      <c r="T275" s="43">
        <f t="shared" si="16"/>
        <v>219550</v>
      </c>
      <c r="U275" s="60">
        <f t="shared" si="17"/>
        <v>0</v>
      </c>
    </row>
    <row r="276" spans="1:21" ht="14.45" customHeight="1" x14ac:dyDescent="0.25">
      <c r="A276" s="58" t="s">
        <v>79</v>
      </c>
      <c r="B276" s="58" t="s">
        <v>46</v>
      </c>
      <c r="C276" s="59">
        <v>219550</v>
      </c>
      <c r="D276" s="59">
        <v>8141</v>
      </c>
      <c r="E276" s="59">
        <v>18356</v>
      </c>
      <c r="F276" s="59">
        <v>2579</v>
      </c>
      <c r="G276" s="59">
        <v>41</v>
      </c>
      <c r="H276" s="59">
        <v>265</v>
      </c>
      <c r="I276" s="59">
        <v>1621</v>
      </c>
      <c r="J276" s="59">
        <v>2070</v>
      </c>
      <c r="K276" s="59">
        <v>2839</v>
      </c>
      <c r="L276" s="59"/>
      <c r="M276" s="59">
        <v>183638</v>
      </c>
      <c r="N276" s="59">
        <v>60542</v>
      </c>
      <c r="O276" s="59">
        <v>244180</v>
      </c>
      <c r="P276" s="65"/>
      <c r="Q276" s="70">
        <f t="shared" si="18"/>
        <v>244180</v>
      </c>
      <c r="R276" s="70">
        <f t="shared" si="19"/>
        <v>0</v>
      </c>
      <c r="S276" s="65"/>
      <c r="T276" s="43">
        <f t="shared" si="16"/>
        <v>219550</v>
      </c>
      <c r="U276" s="60">
        <f t="shared" si="17"/>
        <v>0</v>
      </c>
    </row>
    <row r="277" spans="1:21" ht="14.45" customHeight="1" x14ac:dyDescent="0.25">
      <c r="A277" s="58" t="s">
        <v>79</v>
      </c>
      <c r="B277" s="58" t="s">
        <v>47</v>
      </c>
      <c r="C277" s="59">
        <v>219550</v>
      </c>
      <c r="D277" s="59">
        <v>8141</v>
      </c>
      <c r="E277" s="59">
        <v>21008</v>
      </c>
      <c r="F277" s="59">
        <v>2217</v>
      </c>
      <c r="G277" s="59">
        <v>30</v>
      </c>
      <c r="H277" s="59">
        <v>200</v>
      </c>
      <c r="I277" s="59">
        <v>1139</v>
      </c>
      <c r="J277" s="59">
        <v>2041</v>
      </c>
      <c r="K277" s="59">
        <v>3175</v>
      </c>
      <c r="L277" s="59"/>
      <c r="M277" s="59">
        <v>181599</v>
      </c>
      <c r="N277" s="59">
        <v>61623</v>
      </c>
      <c r="O277" s="59">
        <v>243222</v>
      </c>
      <c r="P277" s="65"/>
      <c r="Q277" s="70">
        <f t="shared" si="18"/>
        <v>243222</v>
      </c>
      <c r="R277" s="70">
        <f t="shared" si="19"/>
        <v>0</v>
      </c>
      <c r="S277" s="65"/>
      <c r="T277" s="43">
        <f t="shared" si="16"/>
        <v>219550</v>
      </c>
      <c r="U277" s="60">
        <f t="shared" si="17"/>
        <v>0</v>
      </c>
    </row>
    <row r="278" spans="1:21" ht="14.45" customHeight="1" x14ac:dyDescent="0.25">
      <c r="A278" s="58" t="s">
        <v>79</v>
      </c>
      <c r="B278" s="58" t="s">
        <v>48</v>
      </c>
      <c r="C278" s="59">
        <v>219550</v>
      </c>
      <c r="D278" s="59">
        <v>8141</v>
      </c>
      <c r="E278" s="59">
        <v>20563</v>
      </c>
      <c r="F278" s="59">
        <v>2164</v>
      </c>
      <c r="G278" s="59">
        <v>30</v>
      </c>
      <c r="H278" s="59">
        <v>209</v>
      </c>
      <c r="I278" s="59">
        <v>1240</v>
      </c>
      <c r="J278" s="59">
        <v>2004</v>
      </c>
      <c r="K278" s="59">
        <v>3293</v>
      </c>
      <c r="L278" s="59"/>
      <c r="M278" s="59">
        <v>181906</v>
      </c>
      <c r="N278" s="59">
        <v>68251</v>
      </c>
      <c r="O278" s="59">
        <v>250157</v>
      </c>
      <c r="P278" s="65"/>
      <c r="Q278" s="70">
        <f t="shared" si="18"/>
        <v>250157</v>
      </c>
      <c r="R278" s="70">
        <f t="shared" si="19"/>
        <v>0</v>
      </c>
      <c r="S278" s="65"/>
      <c r="T278" s="43">
        <f t="shared" si="16"/>
        <v>219550</v>
      </c>
      <c r="U278" s="60">
        <f t="shared" si="17"/>
        <v>0</v>
      </c>
    </row>
    <row r="279" spans="1:21" ht="14.45" customHeight="1" x14ac:dyDescent="0.25">
      <c r="A279" s="58" t="s">
        <v>79</v>
      </c>
      <c r="B279" s="58" t="s">
        <v>49</v>
      </c>
      <c r="C279" s="59">
        <v>219550</v>
      </c>
      <c r="D279" s="59">
        <v>8141</v>
      </c>
      <c r="E279" s="59">
        <v>20349</v>
      </c>
      <c r="F279" s="59">
        <v>2181</v>
      </c>
      <c r="G279" s="59">
        <v>25</v>
      </c>
      <c r="H279" s="59">
        <v>189</v>
      </c>
      <c r="I279" s="59">
        <v>1040</v>
      </c>
      <c r="J279" s="59">
        <v>1943</v>
      </c>
      <c r="K279" s="59">
        <v>2979</v>
      </c>
      <c r="L279" s="59"/>
      <c r="M279" s="59">
        <v>182703</v>
      </c>
      <c r="N279" s="59">
        <v>62063</v>
      </c>
      <c r="O279" s="59">
        <v>244766</v>
      </c>
      <c r="P279" s="65"/>
      <c r="Q279" s="70">
        <f t="shared" si="18"/>
        <v>244766</v>
      </c>
      <c r="R279" s="70">
        <f t="shared" si="19"/>
        <v>0</v>
      </c>
      <c r="S279" s="65"/>
      <c r="T279" s="43">
        <f t="shared" si="16"/>
        <v>219550</v>
      </c>
      <c r="U279" s="60">
        <f t="shared" si="17"/>
        <v>0</v>
      </c>
    </row>
    <row r="280" spans="1:21" ht="14.45" customHeight="1" x14ac:dyDescent="0.25">
      <c r="A280" s="58" t="s">
        <v>79</v>
      </c>
      <c r="B280" s="58" t="s">
        <v>67</v>
      </c>
      <c r="C280" s="59">
        <v>219550</v>
      </c>
      <c r="D280" s="59">
        <v>8141</v>
      </c>
      <c r="E280" s="59">
        <v>21441</v>
      </c>
      <c r="F280" s="59">
        <v>2162</v>
      </c>
      <c r="G280" s="59">
        <v>32</v>
      </c>
      <c r="H280" s="59">
        <v>167</v>
      </c>
      <c r="I280" s="59">
        <v>922</v>
      </c>
      <c r="J280" s="59">
        <v>2261</v>
      </c>
      <c r="K280" s="59">
        <v>3107</v>
      </c>
      <c r="L280" s="59"/>
      <c r="M280" s="59">
        <v>181317</v>
      </c>
      <c r="N280" s="59">
        <v>60568</v>
      </c>
      <c r="O280" s="59">
        <v>241885</v>
      </c>
      <c r="P280" s="65"/>
      <c r="Q280" s="70">
        <f t="shared" si="18"/>
        <v>241885</v>
      </c>
      <c r="R280" s="70">
        <f t="shared" si="19"/>
        <v>0</v>
      </c>
      <c r="S280" s="65"/>
      <c r="T280" s="43">
        <f t="shared" si="16"/>
        <v>219550</v>
      </c>
      <c r="U280" s="60">
        <f t="shared" si="17"/>
        <v>0</v>
      </c>
    </row>
    <row r="281" spans="1:21" ht="14.45" customHeight="1" x14ac:dyDescent="0.25">
      <c r="A281" s="58" t="s">
        <v>79</v>
      </c>
      <c r="B281" s="58" t="s">
        <v>50</v>
      </c>
      <c r="C281" s="59">
        <v>219550</v>
      </c>
      <c r="D281" s="59">
        <v>8141</v>
      </c>
      <c r="E281" s="59">
        <v>21661</v>
      </c>
      <c r="F281" s="59">
        <v>1818</v>
      </c>
      <c r="G281" s="59">
        <v>29</v>
      </c>
      <c r="H281" s="59">
        <v>188</v>
      </c>
      <c r="I281" s="59">
        <v>962</v>
      </c>
      <c r="J281" s="59">
        <v>2146</v>
      </c>
      <c r="K281" s="59">
        <v>3126</v>
      </c>
      <c r="L281" s="59"/>
      <c r="M281" s="59">
        <v>181279</v>
      </c>
      <c r="N281" s="59">
        <v>54462</v>
      </c>
      <c r="O281" s="59">
        <v>235741</v>
      </c>
      <c r="P281" s="65"/>
      <c r="Q281" s="70">
        <f t="shared" si="18"/>
        <v>235741</v>
      </c>
      <c r="R281" s="70">
        <f t="shared" si="19"/>
        <v>0</v>
      </c>
      <c r="S281" s="65"/>
      <c r="T281" s="43">
        <f t="shared" si="16"/>
        <v>219350</v>
      </c>
      <c r="U281" s="60">
        <f t="shared" si="17"/>
        <v>200</v>
      </c>
    </row>
    <row r="282" spans="1:21" ht="14.45" customHeight="1" x14ac:dyDescent="0.25">
      <c r="A282" s="58" t="s">
        <v>79</v>
      </c>
      <c r="B282" s="58" t="s">
        <v>51</v>
      </c>
      <c r="C282" s="59">
        <v>219550</v>
      </c>
      <c r="D282" s="59">
        <v>8141</v>
      </c>
      <c r="E282" s="59">
        <v>21631</v>
      </c>
      <c r="F282" s="59">
        <v>1866</v>
      </c>
      <c r="G282" s="59">
        <v>24</v>
      </c>
      <c r="H282" s="59">
        <v>176</v>
      </c>
      <c r="I282" s="59">
        <v>925</v>
      </c>
      <c r="J282" s="59">
        <v>2437</v>
      </c>
      <c r="K282" s="59">
        <v>2975</v>
      </c>
      <c r="L282" s="59"/>
      <c r="M282" s="59">
        <v>181175</v>
      </c>
      <c r="N282" s="59">
        <v>54603</v>
      </c>
      <c r="O282" s="59">
        <v>235778</v>
      </c>
      <c r="P282" s="65"/>
      <c r="Q282" s="70">
        <f t="shared" si="18"/>
        <v>235778</v>
      </c>
      <c r="R282" s="70">
        <f t="shared" si="19"/>
        <v>0</v>
      </c>
      <c r="S282" s="65"/>
      <c r="T282" s="43">
        <f t="shared" si="16"/>
        <v>219350</v>
      </c>
      <c r="U282" s="60">
        <f t="shared" si="17"/>
        <v>200</v>
      </c>
    </row>
    <row r="283" spans="1:21" ht="14.45" customHeight="1" x14ac:dyDescent="0.25">
      <c r="A283" s="58" t="s">
        <v>79</v>
      </c>
      <c r="B283" s="58" t="s">
        <v>52</v>
      </c>
      <c r="C283" s="59">
        <v>219550</v>
      </c>
      <c r="D283" s="59">
        <v>8141</v>
      </c>
      <c r="E283" s="59">
        <v>21801</v>
      </c>
      <c r="F283" s="59">
        <v>1854</v>
      </c>
      <c r="G283" s="59">
        <v>24</v>
      </c>
      <c r="H283" s="59">
        <v>176</v>
      </c>
      <c r="I283" s="59">
        <v>925</v>
      </c>
      <c r="J283" s="59">
        <v>2437</v>
      </c>
      <c r="K283" s="59">
        <v>2975</v>
      </c>
      <c r="L283" s="59"/>
      <c r="M283" s="59">
        <v>181217</v>
      </c>
      <c r="N283" s="59">
        <v>46252</v>
      </c>
      <c r="O283" s="59">
        <v>227469</v>
      </c>
      <c r="P283" s="65"/>
      <c r="Q283" s="70">
        <f t="shared" si="18"/>
        <v>227469</v>
      </c>
      <c r="R283" s="70">
        <f t="shared" si="19"/>
        <v>0</v>
      </c>
      <c r="S283" s="65"/>
      <c r="T283" s="43">
        <f t="shared" si="16"/>
        <v>219550</v>
      </c>
      <c r="U283" s="60">
        <f t="shared" si="17"/>
        <v>0</v>
      </c>
    </row>
    <row r="284" spans="1:21" ht="14.45" customHeight="1" x14ac:dyDescent="0.25">
      <c r="A284" s="58" t="s">
        <v>79</v>
      </c>
      <c r="B284" s="58" t="s">
        <v>53</v>
      </c>
      <c r="C284" s="59">
        <v>219550</v>
      </c>
      <c r="D284" s="59">
        <v>8141</v>
      </c>
      <c r="E284" s="59">
        <v>21522</v>
      </c>
      <c r="F284" s="59">
        <v>1754</v>
      </c>
      <c r="G284" s="59">
        <v>39</v>
      </c>
      <c r="H284" s="59">
        <v>139</v>
      </c>
      <c r="I284" s="59">
        <v>824</v>
      </c>
      <c r="J284" s="59">
        <v>2162</v>
      </c>
      <c r="K284" s="59">
        <v>2907</v>
      </c>
      <c r="L284" s="59"/>
      <c r="M284" s="59">
        <v>182062</v>
      </c>
      <c r="N284" s="59">
        <v>39776</v>
      </c>
      <c r="O284" s="59">
        <v>221838</v>
      </c>
      <c r="P284" s="65"/>
      <c r="Q284" s="70">
        <f t="shared" si="18"/>
        <v>221838</v>
      </c>
      <c r="R284" s="70">
        <f t="shared" si="19"/>
        <v>0</v>
      </c>
      <c r="S284" s="65"/>
      <c r="T284" s="43">
        <f t="shared" si="16"/>
        <v>219550</v>
      </c>
      <c r="U284" s="60">
        <f t="shared" si="17"/>
        <v>0</v>
      </c>
    </row>
    <row r="285" spans="1:21" ht="14.45" customHeight="1" x14ac:dyDescent="0.25">
      <c r="A285" s="58" t="s">
        <v>79</v>
      </c>
      <c r="B285" s="58" t="s">
        <v>54</v>
      </c>
      <c r="C285" s="59">
        <v>219550</v>
      </c>
      <c r="D285" s="59">
        <v>8141</v>
      </c>
      <c r="E285" s="59">
        <v>22144</v>
      </c>
      <c r="F285" s="59">
        <v>2019</v>
      </c>
      <c r="G285" s="59">
        <v>22</v>
      </c>
      <c r="H285" s="59">
        <v>128</v>
      </c>
      <c r="I285" s="59">
        <v>994</v>
      </c>
      <c r="J285" s="59">
        <v>2117</v>
      </c>
      <c r="K285" s="59">
        <v>3191</v>
      </c>
      <c r="L285" s="59"/>
      <c r="M285" s="59">
        <v>180794</v>
      </c>
      <c r="N285" s="59">
        <v>40647</v>
      </c>
      <c r="O285" s="59">
        <v>221441</v>
      </c>
      <c r="P285" s="65"/>
      <c r="Q285" s="70">
        <f t="shared" si="18"/>
        <v>221441</v>
      </c>
      <c r="R285" s="70">
        <f t="shared" si="19"/>
        <v>0</v>
      </c>
      <c r="S285" s="65"/>
      <c r="T285" s="43">
        <f t="shared" si="16"/>
        <v>219550</v>
      </c>
      <c r="U285" s="60">
        <f t="shared" si="17"/>
        <v>0</v>
      </c>
    </row>
    <row r="286" spans="1:21" ht="14.45" customHeight="1" x14ac:dyDescent="0.25">
      <c r="A286" s="58" t="s">
        <v>79</v>
      </c>
      <c r="B286" s="58" t="s">
        <v>55</v>
      </c>
      <c r="C286" s="59">
        <v>219550</v>
      </c>
      <c r="D286" s="59">
        <v>8141</v>
      </c>
      <c r="E286" s="59">
        <v>22109</v>
      </c>
      <c r="F286" s="59">
        <v>1811</v>
      </c>
      <c r="G286" s="59">
        <v>20</v>
      </c>
      <c r="H286" s="59">
        <v>78</v>
      </c>
      <c r="I286" s="59">
        <v>1116</v>
      </c>
      <c r="J286" s="59">
        <v>1824</v>
      </c>
      <c r="K286" s="59">
        <v>3472</v>
      </c>
      <c r="L286" s="59"/>
      <c r="M286" s="59">
        <v>180979</v>
      </c>
      <c r="N286" s="59">
        <v>41606</v>
      </c>
      <c r="O286" s="59">
        <v>222585</v>
      </c>
      <c r="P286" s="65"/>
      <c r="Q286" s="70">
        <f t="shared" si="18"/>
        <v>222585</v>
      </c>
      <c r="R286" s="70">
        <f t="shared" si="19"/>
        <v>0</v>
      </c>
      <c r="S286" s="65"/>
      <c r="T286" s="43">
        <f t="shared" si="16"/>
        <v>219550</v>
      </c>
      <c r="U286" s="60">
        <f t="shared" si="17"/>
        <v>0</v>
      </c>
    </row>
    <row r="287" spans="1:21" ht="14.45" customHeight="1" x14ac:dyDescent="0.25">
      <c r="A287" s="58" t="s">
        <v>79</v>
      </c>
      <c r="B287" s="58" t="s">
        <v>56</v>
      </c>
      <c r="C287" s="59">
        <v>219550</v>
      </c>
      <c r="D287" s="59">
        <v>8141</v>
      </c>
      <c r="E287" s="59">
        <v>22005</v>
      </c>
      <c r="F287" s="59">
        <v>1736</v>
      </c>
      <c r="G287" s="59">
        <v>18</v>
      </c>
      <c r="H287" s="59">
        <v>97</v>
      </c>
      <c r="I287" s="59">
        <v>1401</v>
      </c>
      <c r="J287" s="59">
        <v>1613</v>
      </c>
      <c r="K287" s="59">
        <v>3590</v>
      </c>
      <c r="L287" s="59"/>
      <c r="M287" s="59">
        <v>180949</v>
      </c>
      <c r="N287" s="59">
        <v>31247</v>
      </c>
      <c r="O287" s="59">
        <v>212196</v>
      </c>
      <c r="P287" s="65"/>
      <c r="Q287" s="70">
        <f t="shared" si="18"/>
        <v>212196</v>
      </c>
      <c r="R287" s="70">
        <f t="shared" si="19"/>
        <v>0</v>
      </c>
      <c r="S287" s="65"/>
      <c r="T287" s="43">
        <f t="shared" si="16"/>
        <v>219550</v>
      </c>
      <c r="U287" s="60">
        <f t="shared" si="17"/>
        <v>0</v>
      </c>
    </row>
    <row r="288" spans="1:21" ht="14.45" customHeight="1" x14ac:dyDescent="0.25">
      <c r="A288" s="58" t="s">
        <v>79</v>
      </c>
      <c r="B288" s="58" t="s">
        <v>57</v>
      </c>
      <c r="C288" s="59">
        <v>219550</v>
      </c>
      <c r="D288" s="59">
        <v>8141</v>
      </c>
      <c r="E288" s="59">
        <v>23077</v>
      </c>
      <c r="F288" s="59">
        <v>1376</v>
      </c>
      <c r="G288" s="59">
        <v>2</v>
      </c>
      <c r="H288" s="59">
        <v>129</v>
      </c>
      <c r="I288" s="59">
        <v>1874</v>
      </c>
      <c r="J288" s="59">
        <v>2625</v>
      </c>
      <c r="K288" s="59">
        <v>4924</v>
      </c>
      <c r="L288" s="59"/>
      <c r="M288" s="59">
        <v>177402</v>
      </c>
      <c r="N288" s="59">
        <v>39382</v>
      </c>
      <c r="O288" s="59">
        <v>216784</v>
      </c>
      <c r="P288" s="65"/>
      <c r="Q288" s="70">
        <f t="shared" si="18"/>
        <v>216784</v>
      </c>
      <c r="R288" s="70">
        <f t="shared" si="19"/>
        <v>0</v>
      </c>
      <c r="S288" s="65"/>
      <c r="T288" s="43">
        <f t="shared" si="16"/>
        <v>219550</v>
      </c>
      <c r="U288" s="60">
        <f t="shared" si="17"/>
        <v>0</v>
      </c>
    </row>
    <row r="289" spans="1:21" ht="14.45" customHeight="1" x14ac:dyDescent="0.25">
      <c r="A289" s="58" t="s">
        <v>79</v>
      </c>
      <c r="B289" s="58" t="s">
        <v>58</v>
      </c>
      <c r="C289" s="59">
        <v>219550</v>
      </c>
      <c r="D289" s="59">
        <v>8141</v>
      </c>
      <c r="E289" s="59">
        <v>24840</v>
      </c>
      <c r="F289" s="59">
        <v>1418</v>
      </c>
      <c r="G289" s="59"/>
      <c r="H289" s="59">
        <v>131</v>
      </c>
      <c r="I289" s="59">
        <v>1660</v>
      </c>
      <c r="J289" s="59">
        <v>3194</v>
      </c>
      <c r="K289" s="59">
        <v>5271</v>
      </c>
      <c r="L289" s="59"/>
      <c r="M289" s="59">
        <v>174895</v>
      </c>
      <c r="N289" s="59">
        <v>45761</v>
      </c>
      <c r="O289" s="59">
        <v>220656</v>
      </c>
      <c r="P289" s="65"/>
      <c r="Q289" s="70">
        <f t="shared" si="18"/>
        <v>220656</v>
      </c>
      <c r="R289" s="70">
        <f t="shared" si="19"/>
        <v>0</v>
      </c>
      <c r="S289" s="65"/>
      <c r="T289" s="43">
        <f t="shared" si="16"/>
        <v>219550</v>
      </c>
      <c r="U289" s="60">
        <f t="shared" si="17"/>
        <v>0</v>
      </c>
    </row>
    <row r="290" spans="1:21" ht="14.45" customHeight="1" x14ac:dyDescent="0.25">
      <c r="A290" s="58" t="s">
        <v>79</v>
      </c>
      <c r="B290" s="58" t="s">
        <v>59</v>
      </c>
      <c r="C290" s="59">
        <v>219550</v>
      </c>
      <c r="D290" s="59">
        <v>8141</v>
      </c>
      <c r="E290" s="59">
        <v>26037</v>
      </c>
      <c r="F290" s="59">
        <v>2052</v>
      </c>
      <c r="G290" s="59">
        <v>0</v>
      </c>
      <c r="H290" s="59">
        <v>141</v>
      </c>
      <c r="I290" s="59">
        <v>2728</v>
      </c>
      <c r="J290" s="59">
        <v>2270</v>
      </c>
      <c r="K290" s="59">
        <v>4687</v>
      </c>
      <c r="L290" s="59"/>
      <c r="M290" s="59">
        <v>173494</v>
      </c>
      <c r="N290" s="59">
        <v>51908</v>
      </c>
      <c r="O290" s="59">
        <v>225402</v>
      </c>
      <c r="P290" s="65"/>
      <c r="Q290" s="70">
        <f t="shared" si="18"/>
        <v>225402</v>
      </c>
      <c r="R290" s="70">
        <f t="shared" si="19"/>
        <v>0</v>
      </c>
      <c r="S290" s="65"/>
      <c r="T290" s="43">
        <f t="shared" si="16"/>
        <v>219550</v>
      </c>
      <c r="U290" s="60">
        <f t="shared" si="17"/>
        <v>0</v>
      </c>
    </row>
    <row r="291" spans="1:21" ht="14.45" customHeight="1" x14ac:dyDescent="0.25">
      <c r="A291" s="58" t="s">
        <v>79</v>
      </c>
      <c r="B291" s="58" t="s">
        <v>60</v>
      </c>
      <c r="C291" s="59">
        <v>219550</v>
      </c>
      <c r="D291" s="59">
        <v>8141</v>
      </c>
      <c r="E291" s="59">
        <v>26557</v>
      </c>
      <c r="F291" s="59">
        <v>2031</v>
      </c>
      <c r="G291" s="59">
        <v>1</v>
      </c>
      <c r="H291" s="59">
        <v>119</v>
      </c>
      <c r="I291" s="59">
        <v>2690</v>
      </c>
      <c r="J291" s="59">
        <v>2259</v>
      </c>
      <c r="K291" s="59">
        <v>4937</v>
      </c>
      <c r="L291" s="59"/>
      <c r="M291" s="59">
        <v>172815</v>
      </c>
      <c r="N291" s="59">
        <v>48134</v>
      </c>
      <c r="O291" s="59">
        <v>220949</v>
      </c>
      <c r="P291" s="65"/>
      <c r="Q291" s="70">
        <f t="shared" si="18"/>
        <v>220949</v>
      </c>
      <c r="R291" s="70">
        <f t="shared" si="19"/>
        <v>0</v>
      </c>
      <c r="S291" s="65"/>
      <c r="T291" s="43">
        <f t="shared" si="16"/>
        <v>219550</v>
      </c>
      <c r="U291" s="60">
        <f t="shared" si="17"/>
        <v>0</v>
      </c>
    </row>
    <row r="292" spans="1:21" ht="14.45" customHeight="1" x14ac:dyDescent="0.25">
      <c r="A292" s="58" t="s">
        <v>79</v>
      </c>
      <c r="B292" s="58" t="s">
        <v>61</v>
      </c>
      <c r="C292" s="59">
        <v>219550</v>
      </c>
      <c r="D292" s="59">
        <v>8141</v>
      </c>
      <c r="E292" s="59">
        <v>26588</v>
      </c>
      <c r="F292" s="59">
        <v>1875</v>
      </c>
      <c r="G292" s="59">
        <v>1</v>
      </c>
      <c r="H292" s="59">
        <v>196</v>
      </c>
      <c r="I292" s="59">
        <v>2741</v>
      </c>
      <c r="J292" s="59">
        <v>2950</v>
      </c>
      <c r="K292" s="59">
        <v>5815</v>
      </c>
      <c r="L292" s="59"/>
      <c r="M292" s="59">
        <v>171243</v>
      </c>
      <c r="N292" s="59">
        <v>48827</v>
      </c>
      <c r="O292" s="59">
        <v>220070</v>
      </c>
      <c r="P292" s="65"/>
      <c r="Q292" s="70">
        <f t="shared" si="18"/>
        <v>220070</v>
      </c>
      <c r="R292" s="70">
        <f t="shared" si="19"/>
        <v>0</v>
      </c>
      <c r="S292" s="65"/>
      <c r="T292" s="43">
        <f t="shared" si="16"/>
        <v>219550</v>
      </c>
      <c r="U292" s="60">
        <f t="shared" si="17"/>
        <v>0</v>
      </c>
    </row>
    <row r="293" spans="1:21" ht="14.45" customHeight="1" x14ac:dyDescent="0.25">
      <c r="A293" s="58" t="s">
        <v>79</v>
      </c>
      <c r="B293" s="58" t="s">
        <v>62</v>
      </c>
      <c r="C293" s="59">
        <v>219550</v>
      </c>
      <c r="D293" s="59">
        <v>8141</v>
      </c>
      <c r="E293" s="59">
        <v>26712</v>
      </c>
      <c r="F293" s="59">
        <v>1840</v>
      </c>
      <c r="G293" s="59">
        <v>0</v>
      </c>
      <c r="H293" s="59">
        <v>209</v>
      </c>
      <c r="I293" s="59">
        <v>2684</v>
      </c>
      <c r="J293" s="59">
        <v>2705</v>
      </c>
      <c r="K293" s="59">
        <v>6011</v>
      </c>
      <c r="L293" s="59">
        <v>170</v>
      </c>
      <c r="M293" s="59">
        <v>171078</v>
      </c>
      <c r="N293" s="59">
        <v>43358</v>
      </c>
      <c r="O293" s="59">
        <v>214436</v>
      </c>
      <c r="P293" s="65"/>
      <c r="Q293" s="70">
        <f t="shared" si="18"/>
        <v>214436</v>
      </c>
      <c r="R293" s="70">
        <f t="shared" si="19"/>
        <v>0</v>
      </c>
      <c r="S293" s="65"/>
      <c r="T293" s="43">
        <f t="shared" si="16"/>
        <v>219550</v>
      </c>
      <c r="U293" s="60">
        <f t="shared" si="17"/>
        <v>0</v>
      </c>
    </row>
    <row r="294" spans="1:21" ht="14.45" customHeight="1" x14ac:dyDescent="0.25">
      <c r="A294" s="58" t="s">
        <v>79</v>
      </c>
      <c r="B294" s="58" t="s">
        <v>63</v>
      </c>
      <c r="C294" s="59">
        <v>219550</v>
      </c>
      <c r="D294" s="59">
        <v>8141</v>
      </c>
      <c r="E294" s="59">
        <v>30489</v>
      </c>
      <c r="F294" s="59">
        <v>1660</v>
      </c>
      <c r="G294" s="59">
        <v>0</v>
      </c>
      <c r="H294" s="59">
        <v>199</v>
      </c>
      <c r="I294" s="59">
        <v>2600</v>
      </c>
      <c r="J294" s="59">
        <v>2712</v>
      </c>
      <c r="K294" s="59">
        <v>6536</v>
      </c>
      <c r="L294" s="59">
        <v>0</v>
      </c>
      <c r="M294" s="59">
        <v>167213</v>
      </c>
      <c r="N294" s="59">
        <v>51924</v>
      </c>
      <c r="O294" s="59">
        <v>219137</v>
      </c>
      <c r="P294" s="65"/>
      <c r="Q294" s="70">
        <f t="shared" si="18"/>
        <v>219137</v>
      </c>
      <c r="R294" s="70">
        <f t="shared" si="19"/>
        <v>0</v>
      </c>
      <c r="S294" s="65"/>
      <c r="T294" s="43">
        <f t="shared" si="16"/>
        <v>219550</v>
      </c>
      <c r="U294" s="60">
        <f t="shared" si="17"/>
        <v>0</v>
      </c>
    </row>
    <row r="295" spans="1:21" ht="14.45" customHeight="1" x14ac:dyDescent="0.25">
      <c r="A295" s="58" t="s">
        <v>79</v>
      </c>
      <c r="B295" s="58" t="s">
        <v>64</v>
      </c>
      <c r="C295" s="59">
        <v>220442</v>
      </c>
      <c r="D295" s="59">
        <v>8141</v>
      </c>
      <c r="E295" s="59">
        <v>24388</v>
      </c>
      <c r="F295" s="59">
        <v>1498</v>
      </c>
      <c r="G295" s="59"/>
      <c r="H295" s="59">
        <v>203</v>
      </c>
      <c r="I295" s="59">
        <v>2712</v>
      </c>
      <c r="J295" s="59">
        <v>3011</v>
      </c>
      <c r="K295" s="59">
        <v>5538</v>
      </c>
      <c r="L295" s="59">
        <v>6151</v>
      </c>
      <c r="M295" s="59">
        <v>168800</v>
      </c>
      <c r="N295" s="59">
        <v>50871</v>
      </c>
      <c r="O295" s="59">
        <v>219671</v>
      </c>
      <c r="P295" s="65"/>
      <c r="Q295" s="70">
        <f t="shared" si="18"/>
        <v>219671</v>
      </c>
      <c r="R295" s="70">
        <f t="shared" si="19"/>
        <v>0</v>
      </c>
      <c r="S295" s="65"/>
      <c r="T295" s="43">
        <f t="shared" si="16"/>
        <v>220442</v>
      </c>
      <c r="U295" s="60">
        <f t="shared" si="17"/>
        <v>0</v>
      </c>
    </row>
    <row r="296" spans="1:21" ht="14.45" customHeight="1" x14ac:dyDescent="0.25">
      <c r="A296" s="58" t="s">
        <v>79</v>
      </c>
      <c r="B296" s="58" t="s">
        <v>65</v>
      </c>
      <c r="C296" s="59">
        <v>220442</v>
      </c>
      <c r="D296" s="59">
        <v>8141</v>
      </c>
      <c r="E296" s="59">
        <v>22327</v>
      </c>
      <c r="F296" s="59">
        <v>1802</v>
      </c>
      <c r="G296" s="59">
        <v>11</v>
      </c>
      <c r="H296" s="59">
        <v>141</v>
      </c>
      <c r="I296" s="59">
        <v>7231</v>
      </c>
      <c r="J296" s="59">
        <v>3595</v>
      </c>
      <c r="K296" s="59">
        <v>4061</v>
      </c>
      <c r="L296" s="59">
        <v>6614</v>
      </c>
      <c r="M296" s="59">
        <v>166519</v>
      </c>
      <c r="N296" s="59">
        <v>56016</v>
      </c>
      <c r="O296" s="59">
        <v>222535</v>
      </c>
      <c r="P296" s="65"/>
      <c r="Q296" s="70">
        <f t="shared" si="18"/>
        <v>222535</v>
      </c>
      <c r="R296" s="70">
        <f t="shared" si="19"/>
        <v>0</v>
      </c>
      <c r="S296" s="65"/>
      <c r="T296" s="43">
        <f t="shared" si="16"/>
        <v>220442</v>
      </c>
      <c r="U296" s="60">
        <f t="shared" si="17"/>
        <v>0</v>
      </c>
    </row>
    <row r="297" spans="1:21" ht="14.45" customHeight="1" x14ac:dyDescent="0.25">
      <c r="A297" s="58" t="s">
        <v>79</v>
      </c>
      <c r="B297" s="58" t="s">
        <v>66</v>
      </c>
      <c r="C297" s="59">
        <v>220442</v>
      </c>
      <c r="D297" s="59">
        <v>8141</v>
      </c>
      <c r="E297" s="59">
        <v>23003</v>
      </c>
      <c r="F297" s="59">
        <v>1805</v>
      </c>
      <c r="G297" s="59"/>
      <c r="H297" s="59">
        <v>160</v>
      </c>
      <c r="I297" s="59">
        <v>6577</v>
      </c>
      <c r="J297" s="59">
        <v>3372</v>
      </c>
      <c r="K297" s="59">
        <v>3885</v>
      </c>
      <c r="L297" s="59">
        <v>6633</v>
      </c>
      <c r="M297" s="59">
        <v>166866</v>
      </c>
      <c r="N297" s="59">
        <v>49036</v>
      </c>
      <c r="O297" s="59">
        <v>215902</v>
      </c>
      <c r="P297" s="65"/>
      <c r="Q297" s="70">
        <f t="shared" si="18"/>
        <v>215902</v>
      </c>
      <c r="R297" s="70">
        <f t="shared" si="19"/>
        <v>0</v>
      </c>
      <c r="S297" s="65"/>
      <c r="T297" s="43">
        <f t="shared" si="16"/>
        <v>220442</v>
      </c>
      <c r="U297" s="60">
        <f t="shared" si="17"/>
        <v>0</v>
      </c>
    </row>
    <row r="298" spans="1:21" ht="14.45" customHeight="1" x14ac:dyDescent="0.25">
      <c r="A298" s="58" t="s">
        <v>79</v>
      </c>
      <c r="B298" s="58" t="s">
        <v>68</v>
      </c>
      <c r="C298" s="65">
        <v>220442</v>
      </c>
      <c r="D298" s="65">
        <v>8141</v>
      </c>
      <c r="E298" s="65">
        <v>23214</v>
      </c>
      <c r="F298" s="65">
        <v>1628</v>
      </c>
      <c r="G298" s="59"/>
      <c r="H298" s="65">
        <v>127</v>
      </c>
      <c r="I298" s="65">
        <v>5384</v>
      </c>
      <c r="J298" s="65">
        <v>2839</v>
      </c>
      <c r="K298" s="65">
        <v>3054</v>
      </c>
      <c r="L298" s="65">
        <v>6620</v>
      </c>
      <c r="M298" s="65">
        <v>169435</v>
      </c>
      <c r="N298" s="65">
        <v>46955</v>
      </c>
      <c r="O298" s="65">
        <v>216390</v>
      </c>
      <c r="P298" s="65"/>
      <c r="Q298" s="70">
        <f t="shared" si="18"/>
        <v>216390</v>
      </c>
      <c r="R298" s="70">
        <f t="shared" si="19"/>
        <v>0</v>
      </c>
      <c r="S298" s="65"/>
      <c r="T298" s="43">
        <f t="shared" si="16"/>
        <v>220442</v>
      </c>
      <c r="U298" s="60">
        <f t="shared" si="17"/>
        <v>0</v>
      </c>
    </row>
    <row r="299" spans="1:21" ht="14.45" customHeight="1" x14ac:dyDescent="0.25">
      <c r="A299" s="58" t="s">
        <v>79</v>
      </c>
      <c r="B299" s="58" t="s">
        <v>69</v>
      </c>
      <c r="C299" s="65">
        <v>220442</v>
      </c>
      <c r="D299" s="65">
        <v>8141</v>
      </c>
      <c r="E299" s="65">
        <v>24591</v>
      </c>
      <c r="F299" s="65">
        <v>1512</v>
      </c>
      <c r="G299" s="65">
        <v>0</v>
      </c>
      <c r="H299" s="65">
        <v>128</v>
      </c>
      <c r="I299" s="65">
        <v>4711</v>
      </c>
      <c r="J299" s="65">
        <v>3173</v>
      </c>
      <c r="K299" s="65">
        <v>5418</v>
      </c>
      <c r="L299" s="65">
        <v>6614</v>
      </c>
      <c r="M299" s="65">
        <v>166154</v>
      </c>
      <c r="N299" s="65">
        <v>39697</v>
      </c>
      <c r="O299" s="65">
        <v>205851</v>
      </c>
      <c r="P299" s="65"/>
      <c r="Q299" s="70">
        <f t="shared" si="18"/>
        <v>205851</v>
      </c>
      <c r="R299" s="70">
        <f t="shared" si="19"/>
        <v>0</v>
      </c>
      <c r="S299" s="65"/>
      <c r="T299" s="43">
        <f t="shared" si="16"/>
        <v>220442</v>
      </c>
      <c r="U299" s="60">
        <f t="shared" si="17"/>
        <v>0</v>
      </c>
    </row>
    <row r="300" spans="1:21" ht="14.45" customHeight="1" x14ac:dyDescent="0.25">
      <c r="A300" s="58" t="s">
        <v>79</v>
      </c>
      <c r="B300" s="58" t="s">
        <v>70</v>
      </c>
      <c r="C300" s="65">
        <v>220442</v>
      </c>
      <c r="D300" s="65">
        <v>8141</v>
      </c>
      <c r="E300" s="65">
        <v>25893</v>
      </c>
      <c r="F300" s="65">
        <v>1469</v>
      </c>
      <c r="G300" s="59"/>
      <c r="H300" s="65">
        <v>133</v>
      </c>
      <c r="I300" s="65">
        <v>4890</v>
      </c>
      <c r="J300" s="65">
        <v>3046</v>
      </c>
      <c r="K300" s="65">
        <v>5808</v>
      </c>
      <c r="L300" s="65">
        <v>6611</v>
      </c>
      <c r="M300" s="65">
        <v>164451</v>
      </c>
      <c r="N300" s="65">
        <v>42338</v>
      </c>
      <c r="O300" s="65">
        <v>206789</v>
      </c>
      <c r="P300" s="65"/>
      <c r="Q300" s="70">
        <f t="shared" si="18"/>
        <v>206789</v>
      </c>
      <c r="R300" s="70">
        <f t="shared" si="19"/>
        <v>0</v>
      </c>
      <c r="S300" s="65"/>
      <c r="T300" s="43">
        <f t="shared" si="16"/>
        <v>220442</v>
      </c>
      <c r="U300" s="60">
        <f t="shared" si="17"/>
        <v>0</v>
      </c>
    </row>
    <row r="301" spans="1:21" ht="14.45" customHeight="1" x14ac:dyDescent="0.25">
      <c r="A301" s="58" t="s">
        <v>79</v>
      </c>
      <c r="B301" s="58" t="s">
        <v>71</v>
      </c>
      <c r="C301" s="65">
        <v>220442</v>
      </c>
      <c r="D301" s="65">
        <v>8141</v>
      </c>
      <c r="E301" s="65">
        <v>25712</v>
      </c>
      <c r="F301" s="65">
        <v>1411</v>
      </c>
      <c r="G301" s="59"/>
      <c r="H301" s="65">
        <v>133</v>
      </c>
      <c r="I301" s="65">
        <v>8700</v>
      </c>
      <c r="J301" s="65">
        <v>5186</v>
      </c>
      <c r="K301" s="65">
        <v>6646</v>
      </c>
      <c r="L301" s="65">
        <v>6614</v>
      </c>
      <c r="M301" s="65">
        <v>157899</v>
      </c>
      <c r="N301" s="65">
        <v>51553</v>
      </c>
      <c r="O301" s="65">
        <v>209452</v>
      </c>
      <c r="P301" s="65"/>
      <c r="Q301" s="70">
        <f t="shared" si="18"/>
        <v>209452</v>
      </c>
      <c r="R301" s="70">
        <f t="shared" si="19"/>
        <v>0</v>
      </c>
      <c r="S301" s="65"/>
      <c r="T301" s="43">
        <f t="shared" si="16"/>
        <v>220442</v>
      </c>
      <c r="U301" s="60">
        <f t="shared" si="17"/>
        <v>0</v>
      </c>
    </row>
    <row r="302" spans="1:21" ht="14.45" customHeight="1" x14ac:dyDescent="0.25">
      <c r="A302" s="58" t="s">
        <v>79</v>
      </c>
      <c r="B302" s="58" t="s">
        <v>72</v>
      </c>
      <c r="C302" s="65">
        <v>220442</v>
      </c>
      <c r="D302" s="65">
        <v>8141</v>
      </c>
      <c r="E302" s="65">
        <v>26459</v>
      </c>
      <c r="F302" s="65">
        <v>1317</v>
      </c>
      <c r="G302" s="59"/>
      <c r="H302" s="65">
        <v>143</v>
      </c>
      <c r="I302" s="65">
        <v>5686</v>
      </c>
      <c r="J302" s="65">
        <v>3305</v>
      </c>
      <c r="K302" s="65">
        <v>5835</v>
      </c>
      <c r="L302" s="65">
        <v>6617</v>
      </c>
      <c r="M302" s="65">
        <v>162939</v>
      </c>
      <c r="N302" s="65">
        <v>39113</v>
      </c>
      <c r="O302" s="65">
        <v>202052</v>
      </c>
      <c r="P302" s="65"/>
      <c r="Q302" s="70">
        <f t="shared" si="18"/>
        <v>202052</v>
      </c>
      <c r="R302" s="70">
        <f t="shared" si="19"/>
        <v>0</v>
      </c>
      <c r="S302" s="65"/>
      <c r="T302" s="43">
        <f t="shared" si="16"/>
        <v>220442</v>
      </c>
      <c r="U302" s="60">
        <f t="shared" si="17"/>
        <v>0</v>
      </c>
    </row>
    <row r="303" spans="1:21" ht="14.45" customHeight="1" x14ac:dyDescent="0.25">
      <c r="A303" s="58" t="s">
        <v>79</v>
      </c>
      <c r="B303" s="58" t="s">
        <v>73</v>
      </c>
      <c r="C303" s="65">
        <v>220442</v>
      </c>
      <c r="D303" s="65">
        <v>8141</v>
      </c>
      <c r="E303" s="65">
        <v>27611</v>
      </c>
      <c r="F303" s="65">
        <v>1231</v>
      </c>
      <c r="G303" s="65">
        <v>0</v>
      </c>
      <c r="H303" s="65">
        <v>145</v>
      </c>
      <c r="I303" s="65">
        <v>6245</v>
      </c>
      <c r="J303" s="65">
        <v>3108</v>
      </c>
      <c r="K303" s="65">
        <v>6126</v>
      </c>
      <c r="L303" s="65">
        <v>6618</v>
      </c>
      <c r="M303" s="65">
        <v>161217</v>
      </c>
      <c r="N303" s="65">
        <v>38318</v>
      </c>
      <c r="O303" s="65">
        <v>199535</v>
      </c>
      <c r="P303" s="65"/>
      <c r="Q303" s="70">
        <f t="shared" si="18"/>
        <v>199535</v>
      </c>
      <c r="R303" s="70">
        <f t="shared" si="19"/>
        <v>0</v>
      </c>
      <c r="S303" s="65"/>
      <c r="T303" s="43">
        <f t="shared" si="16"/>
        <v>220442</v>
      </c>
      <c r="U303" s="60">
        <f t="shared" si="17"/>
        <v>0</v>
      </c>
    </row>
    <row r="304" spans="1:21" ht="14.45" customHeight="1" x14ac:dyDescent="0.25">
      <c r="A304" s="58" t="s">
        <v>79</v>
      </c>
      <c r="B304" s="58" t="s">
        <v>74</v>
      </c>
      <c r="C304" s="65">
        <v>220442</v>
      </c>
      <c r="D304" s="65">
        <v>8141</v>
      </c>
      <c r="E304" s="65">
        <v>27739</v>
      </c>
      <c r="F304" s="65">
        <v>1184</v>
      </c>
      <c r="G304" s="59"/>
      <c r="H304" s="65">
        <v>155</v>
      </c>
      <c r="I304" s="65">
        <v>6569</v>
      </c>
      <c r="J304" s="65">
        <v>2610</v>
      </c>
      <c r="K304" s="65">
        <v>5722</v>
      </c>
      <c r="L304" s="65">
        <v>6629</v>
      </c>
      <c r="M304" s="65">
        <v>161693</v>
      </c>
      <c r="N304" s="65">
        <v>40730</v>
      </c>
      <c r="O304" s="65">
        <v>202423</v>
      </c>
      <c r="P304" s="65"/>
      <c r="Q304" s="70">
        <f t="shared" si="18"/>
        <v>202423</v>
      </c>
      <c r="R304" s="70">
        <f t="shared" si="19"/>
        <v>0</v>
      </c>
      <c r="S304" s="65"/>
      <c r="T304" s="43">
        <f t="shared" si="16"/>
        <v>220442</v>
      </c>
      <c r="U304" s="60">
        <f t="shared" si="17"/>
        <v>0</v>
      </c>
    </row>
    <row r="305" spans="1:21" ht="14.45" customHeight="1" x14ac:dyDescent="0.25">
      <c r="A305" s="58" t="s">
        <v>79</v>
      </c>
      <c r="B305" s="58" t="s">
        <v>75</v>
      </c>
      <c r="C305" s="65">
        <v>220442</v>
      </c>
      <c r="D305" s="65">
        <v>8141</v>
      </c>
      <c r="E305" s="65">
        <v>28449</v>
      </c>
      <c r="F305" s="65">
        <v>1166</v>
      </c>
      <c r="G305" s="65">
        <v>0</v>
      </c>
      <c r="H305" s="65">
        <v>131</v>
      </c>
      <c r="I305" s="65">
        <v>7273</v>
      </c>
      <c r="J305" s="65">
        <v>2518</v>
      </c>
      <c r="K305" s="65">
        <v>4765</v>
      </c>
      <c r="L305" s="65">
        <v>6631</v>
      </c>
      <c r="M305" s="65">
        <v>161368</v>
      </c>
      <c r="N305" s="65">
        <v>42382</v>
      </c>
      <c r="O305" s="65">
        <v>203750</v>
      </c>
      <c r="P305" s="65"/>
      <c r="Q305" s="70">
        <f t="shared" si="18"/>
        <v>203750</v>
      </c>
      <c r="R305" s="70">
        <f t="shared" si="19"/>
        <v>0</v>
      </c>
      <c r="S305" s="65"/>
      <c r="T305" s="43">
        <f t="shared" si="16"/>
        <v>220442</v>
      </c>
      <c r="U305" s="60">
        <f t="shared" si="17"/>
        <v>0</v>
      </c>
    </row>
    <row r="306" spans="1:21" ht="14.45" customHeight="1" x14ac:dyDescent="0.25">
      <c r="A306" s="58" t="s">
        <v>79</v>
      </c>
      <c r="B306" s="58" t="s">
        <v>190</v>
      </c>
      <c r="C306" s="65">
        <v>220442</v>
      </c>
      <c r="D306" s="65">
        <v>8141</v>
      </c>
      <c r="E306" s="65">
        <v>28693</v>
      </c>
      <c r="F306" s="65">
        <v>1083</v>
      </c>
      <c r="G306" s="65">
        <v>0</v>
      </c>
      <c r="H306" s="65">
        <v>127</v>
      </c>
      <c r="I306" s="65">
        <v>7262</v>
      </c>
      <c r="J306" s="65">
        <v>2865</v>
      </c>
      <c r="K306" s="65">
        <v>5019</v>
      </c>
      <c r="L306" s="65">
        <v>6631</v>
      </c>
      <c r="M306" s="65">
        <v>160621</v>
      </c>
      <c r="N306" s="65">
        <v>43716.23</v>
      </c>
      <c r="O306" s="65">
        <v>204337.23</v>
      </c>
      <c r="P306" s="65"/>
      <c r="Q306" s="70">
        <f t="shared" si="18"/>
        <v>204337.23</v>
      </c>
      <c r="R306" s="70">
        <f t="shared" si="19"/>
        <v>0</v>
      </c>
      <c r="S306" s="65"/>
      <c r="T306" s="43">
        <f t="shared" si="16"/>
        <v>220442</v>
      </c>
      <c r="U306" s="60">
        <f t="shared" si="17"/>
        <v>0</v>
      </c>
    </row>
    <row r="307" spans="1:21" ht="14.45" customHeight="1" x14ac:dyDescent="0.25">
      <c r="A307" s="58" t="s">
        <v>80</v>
      </c>
      <c r="B307" s="56" t="s">
        <v>38</v>
      </c>
      <c r="C307" s="59"/>
      <c r="D307" s="59"/>
      <c r="E307" s="59"/>
      <c r="F307" s="59"/>
      <c r="G307" s="59"/>
      <c r="H307" s="59"/>
      <c r="I307" s="59"/>
      <c r="J307" s="59"/>
      <c r="K307" s="59"/>
      <c r="L307" s="59"/>
      <c r="M307" s="59"/>
      <c r="N307" s="59"/>
      <c r="O307" s="59"/>
      <c r="P307" s="65"/>
      <c r="Q307" s="70">
        <f t="shared" si="18"/>
        <v>0</v>
      </c>
      <c r="R307" s="70">
        <f t="shared" si="19"/>
        <v>0</v>
      </c>
      <c r="S307" s="65"/>
      <c r="T307" s="43">
        <f t="shared" si="16"/>
        <v>0</v>
      </c>
      <c r="U307" s="60">
        <f t="shared" si="17"/>
        <v>0</v>
      </c>
    </row>
    <row r="308" spans="1:21" ht="14.45" customHeight="1" x14ac:dyDescent="0.25">
      <c r="A308" s="58" t="s">
        <v>80</v>
      </c>
      <c r="B308" s="56" t="s">
        <v>35</v>
      </c>
      <c r="C308" s="59"/>
      <c r="D308" s="59"/>
      <c r="E308" s="59"/>
      <c r="F308" s="59"/>
      <c r="G308" s="59"/>
      <c r="H308" s="59"/>
      <c r="I308" s="59"/>
      <c r="J308" s="59"/>
      <c r="K308" s="59"/>
      <c r="L308" s="59"/>
      <c r="M308" s="59"/>
      <c r="N308" s="59"/>
      <c r="O308" s="59"/>
      <c r="P308" s="65"/>
      <c r="Q308" s="70">
        <f t="shared" si="18"/>
        <v>0</v>
      </c>
      <c r="R308" s="70">
        <f t="shared" si="19"/>
        <v>0</v>
      </c>
      <c r="S308" s="65"/>
      <c r="T308" s="43">
        <f t="shared" si="16"/>
        <v>0</v>
      </c>
      <c r="U308" s="60">
        <f t="shared" si="17"/>
        <v>0</v>
      </c>
    </row>
    <row r="309" spans="1:21" ht="14.45" customHeight="1" x14ac:dyDescent="0.25">
      <c r="A309" s="58" t="s">
        <v>80</v>
      </c>
      <c r="B309" s="56" t="s">
        <v>36</v>
      </c>
      <c r="C309" s="59"/>
      <c r="D309" s="59"/>
      <c r="E309" s="59"/>
      <c r="F309" s="59"/>
      <c r="G309" s="59"/>
      <c r="H309" s="59"/>
      <c r="I309" s="59"/>
      <c r="J309" s="59"/>
      <c r="K309" s="59"/>
      <c r="L309" s="59"/>
      <c r="M309" s="59"/>
      <c r="N309" s="59"/>
      <c r="O309" s="59"/>
      <c r="P309" s="65"/>
      <c r="Q309" s="70">
        <f t="shared" si="18"/>
        <v>0</v>
      </c>
      <c r="R309" s="70">
        <f t="shared" si="19"/>
        <v>0</v>
      </c>
      <c r="S309" s="65"/>
      <c r="T309" s="43">
        <f t="shared" si="16"/>
        <v>0</v>
      </c>
      <c r="U309" s="60">
        <f t="shared" si="17"/>
        <v>0</v>
      </c>
    </row>
    <row r="310" spans="1:21" ht="14.45" customHeight="1" x14ac:dyDescent="0.25">
      <c r="A310" s="58" t="s">
        <v>80</v>
      </c>
      <c r="B310" s="56" t="s">
        <v>37</v>
      </c>
      <c r="C310" s="59"/>
      <c r="D310" s="59"/>
      <c r="E310" s="59"/>
      <c r="F310" s="59"/>
      <c r="G310" s="59"/>
      <c r="H310" s="59"/>
      <c r="I310" s="59"/>
      <c r="J310" s="59"/>
      <c r="K310" s="59"/>
      <c r="L310" s="59"/>
      <c r="M310" s="59"/>
      <c r="N310" s="59"/>
      <c r="O310" s="59"/>
      <c r="P310" s="65"/>
      <c r="Q310" s="70">
        <f t="shared" si="18"/>
        <v>0</v>
      </c>
      <c r="R310" s="70">
        <f t="shared" si="19"/>
        <v>0</v>
      </c>
      <c r="S310" s="65"/>
      <c r="T310" s="43">
        <f t="shared" si="16"/>
        <v>0</v>
      </c>
      <c r="U310" s="60">
        <f t="shared" si="17"/>
        <v>0</v>
      </c>
    </row>
    <row r="311" spans="1:21" ht="14.45" customHeight="1" x14ac:dyDescent="0.25">
      <c r="A311" s="58" t="s">
        <v>80</v>
      </c>
      <c r="B311" s="56" t="s">
        <v>15</v>
      </c>
      <c r="C311" s="59"/>
      <c r="D311" s="59"/>
      <c r="E311" s="59"/>
      <c r="F311" s="59"/>
      <c r="G311" s="59"/>
      <c r="H311" s="59"/>
      <c r="I311" s="59"/>
      <c r="J311" s="59"/>
      <c r="K311" s="59"/>
      <c r="L311" s="59"/>
      <c r="M311" s="59"/>
      <c r="N311" s="59"/>
      <c r="O311" s="59"/>
      <c r="P311" s="65"/>
      <c r="Q311" s="70">
        <f t="shared" si="18"/>
        <v>0</v>
      </c>
      <c r="R311" s="70">
        <f t="shared" si="19"/>
        <v>0</v>
      </c>
      <c r="S311" s="65"/>
      <c r="T311" s="43">
        <f t="shared" si="16"/>
        <v>0</v>
      </c>
      <c r="U311" s="60">
        <f t="shared" si="17"/>
        <v>0</v>
      </c>
    </row>
    <row r="312" spans="1:21" ht="14.45" customHeight="1" x14ac:dyDescent="0.25">
      <c r="A312" s="58" t="s">
        <v>80</v>
      </c>
      <c r="B312" s="56" t="s">
        <v>0</v>
      </c>
      <c r="C312" s="59"/>
      <c r="D312" s="59"/>
      <c r="E312" s="59"/>
      <c r="F312" s="59"/>
      <c r="G312" s="59"/>
      <c r="H312" s="59"/>
      <c r="I312" s="59"/>
      <c r="J312" s="59"/>
      <c r="K312" s="59"/>
      <c r="L312" s="59"/>
      <c r="M312" s="59"/>
      <c r="N312" s="59"/>
      <c r="O312" s="59"/>
      <c r="P312" s="65"/>
      <c r="Q312" s="70">
        <f t="shared" si="18"/>
        <v>0</v>
      </c>
      <c r="R312" s="70">
        <f t="shared" si="19"/>
        <v>0</v>
      </c>
      <c r="S312" s="65"/>
      <c r="T312" s="43">
        <f t="shared" si="16"/>
        <v>0</v>
      </c>
      <c r="U312" s="60">
        <f t="shared" si="17"/>
        <v>0</v>
      </c>
    </row>
    <row r="313" spans="1:21" ht="14.45" customHeight="1" x14ac:dyDescent="0.25">
      <c r="A313" s="58" t="s">
        <v>80</v>
      </c>
      <c r="B313" s="56" t="s">
        <v>1</v>
      </c>
      <c r="C313" s="59"/>
      <c r="D313" s="59"/>
      <c r="E313" s="59"/>
      <c r="F313" s="59"/>
      <c r="G313" s="59"/>
      <c r="H313" s="59"/>
      <c r="I313" s="59"/>
      <c r="J313" s="59"/>
      <c r="K313" s="59"/>
      <c r="L313" s="59"/>
      <c r="M313" s="59"/>
      <c r="N313" s="59"/>
      <c r="O313" s="59"/>
      <c r="P313" s="65"/>
      <c r="Q313" s="70">
        <f t="shared" si="18"/>
        <v>0</v>
      </c>
      <c r="R313" s="70">
        <f t="shared" si="19"/>
        <v>0</v>
      </c>
      <c r="S313" s="65"/>
      <c r="T313" s="43">
        <f t="shared" si="16"/>
        <v>0</v>
      </c>
      <c r="U313" s="60">
        <f t="shared" si="17"/>
        <v>0</v>
      </c>
    </row>
    <row r="314" spans="1:21" ht="14.45" customHeight="1" x14ac:dyDescent="0.25">
      <c r="A314" s="58" t="s">
        <v>80</v>
      </c>
      <c r="B314" s="56" t="s">
        <v>2</v>
      </c>
      <c r="C314" s="59"/>
      <c r="D314" s="59"/>
      <c r="E314" s="59"/>
      <c r="F314" s="59"/>
      <c r="G314" s="59"/>
      <c r="H314" s="59"/>
      <c r="I314" s="59"/>
      <c r="J314" s="59"/>
      <c r="K314" s="59"/>
      <c r="L314" s="59"/>
      <c r="M314" s="59"/>
      <c r="N314" s="59"/>
      <c r="O314" s="59"/>
      <c r="P314" s="65"/>
      <c r="Q314" s="70">
        <f t="shared" si="18"/>
        <v>0</v>
      </c>
      <c r="R314" s="70">
        <f t="shared" si="19"/>
        <v>0</v>
      </c>
      <c r="S314" s="65"/>
      <c r="T314" s="43">
        <f t="shared" si="16"/>
        <v>0</v>
      </c>
      <c r="U314" s="60">
        <f t="shared" si="17"/>
        <v>0</v>
      </c>
    </row>
    <row r="315" spans="1:21" ht="14.45" customHeight="1" x14ac:dyDescent="0.25">
      <c r="A315" s="58" t="s">
        <v>80</v>
      </c>
      <c r="B315" s="56" t="s">
        <v>3</v>
      </c>
      <c r="C315" s="59"/>
      <c r="D315" s="59"/>
      <c r="E315" s="59"/>
      <c r="F315" s="59"/>
      <c r="G315" s="59"/>
      <c r="H315" s="59"/>
      <c r="I315" s="59"/>
      <c r="J315" s="59"/>
      <c r="K315" s="59"/>
      <c r="L315" s="59"/>
      <c r="M315" s="59"/>
      <c r="N315" s="59"/>
      <c r="O315" s="59"/>
      <c r="P315" s="65"/>
      <c r="Q315" s="70">
        <f t="shared" si="18"/>
        <v>0</v>
      </c>
      <c r="R315" s="70">
        <f t="shared" si="19"/>
        <v>0</v>
      </c>
      <c r="S315" s="65"/>
      <c r="T315" s="43">
        <f t="shared" si="16"/>
        <v>0</v>
      </c>
      <c r="U315" s="60">
        <f t="shared" si="17"/>
        <v>0</v>
      </c>
    </row>
    <row r="316" spans="1:21" ht="14.45" customHeight="1" x14ac:dyDescent="0.25">
      <c r="A316" s="58" t="s">
        <v>80</v>
      </c>
      <c r="B316" s="56" t="s">
        <v>4</v>
      </c>
      <c r="C316" s="59"/>
      <c r="D316" s="59"/>
      <c r="E316" s="59"/>
      <c r="F316" s="59"/>
      <c r="G316" s="59"/>
      <c r="H316" s="59"/>
      <c r="I316" s="59"/>
      <c r="J316" s="59"/>
      <c r="K316" s="59"/>
      <c r="L316" s="59"/>
      <c r="M316" s="59"/>
      <c r="N316" s="59"/>
      <c r="O316" s="59"/>
      <c r="P316" s="65"/>
      <c r="Q316" s="70">
        <f t="shared" si="18"/>
        <v>0</v>
      </c>
      <c r="R316" s="70">
        <f t="shared" si="19"/>
        <v>0</v>
      </c>
      <c r="S316" s="65"/>
      <c r="T316" s="43">
        <f t="shared" si="16"/>
        <v>0</v>
      </c>
      <c r="U316" s="60">
        <f t="shared" si="17"/>
        <v>0</v>
      </c>
    </row>
    <row r="317" spans="1:21" ht="14.45" customHeight="1" x14ac:dyDescent="0.25">
      <c r="A317" s="58" t="s">
        <v>80</v>
      </c>
      <c r="B317" s="56" t="s">
        <v>5</v>
      </c>
      <c r="C317" s="59"/>
      <c r="D317" s="59"/>
      <c r="E317" s="59"/>
      <c r="F317" s="59"/>
      <c r="G317" s="59"/>
      <c r="H317" s="59"/>
      <c r="I317" s="59"/>
      <c r="J317" s="59"/>
      <c r="K317" s="59"/>
      <c r="L317" s="59"/>
      <c r="M317" s="59"/>
      <c r="N317" s="59"/>
      <c r="O317" s="59"/>
      <c r="P317" s="65"/>
      <c r="Q317" s="70">
        <f t="shared" si="18"/>
        <v>0</v>
      </c>
      <c r="R317" s="70">
        <f t="shared" si="19"/>
        <v>0</v>
      </c>
      <c r="S317" s="65"/>
      <c r="T317" s="43">
        <f t="shared" si="16"/>
        <v>0</v>
      </c>
      <c r="U317" s="60">
        <f t="shared" si="17"/>
        <v>0</v>
      </c>
    </row>
    <row r="318" spans="1:21" ht="14.45" customHeight="1" x14ac:dyDescent="0.25">
      <c r="A318" s="58" t="s">
        <v>80</v>
      </c>
      <c r="B318" s="56" t="s">
        <v>6</v>
      </c>
      <c r="C318" s="59"/>
      <c r="D318" s="59"/>
      <c r="E318" s="59"/>
      <c r="F318" s="59"/>
      <c r="G318" s="59"/>
      <c r="H318" s="59"/>
      <c r="I318" s="59"/>
      <c r="J318" s="59"/>
      <c r="K318" s="59"/>
      <c r="L318" s="59"/>
      <c r="M318" s="59"/>
      <c r="N318" s="59"/>
      <c r="O318" s="59"/>
      <c r="P318" s="65"/>
      <c r="Q318" s="70">
        <f t="shared" si="18"/>
        <v>0</v>
      </c>
      <c r="R318" s="70">
        <f t="shared" si="19"/>
        <v>0</v>
      </c>
      <c r="S318" s="65"/>
      <c r="T318" s="43">
        <f t="shared" si="16"/>
        <v>0</v>
      </c>
      <c r="U318" s="60">
        <f t="shared" si="17"/>
        <v>0</v>
      </c>
    </row>
    <row r="319" spans="1:21" ht="14.45" customHeight="1" x14ac:dyDescent="0.25">
      <c r="A319" s="58" t="s">
        <v>80</v>
      </c>
      <c r="B319" s="63" t="s">
        <v>7</v>
      </c>
      <c r="C319" s="59"/>
      <c r="D319" s="59"/>
      <c r="E319" s="59"/>
      <c r="F319" s="59"/>
      <c r="G319" s="59"/>
      <c r="H319" s="59"/>
      <c r="I319" s="59"/>
      <c r="J319" s="59"/>
      <c r="K319" s="59"/>
      <c r="L319" s="59"/>
      <c r="M319" s="59"/>
      <c r="N319" s="59"/>
      <c r="O319" s="59"/>
      <c r="P319" s="65"/>
      <c r="Q319" s="70">
        <f t="shared" si="18"/>
        <v>0</v>
      </c>
      <c r="R319" s="70">
        <f t="shared" si="19"/>
        <v>0</v>
      </c>
      <c r="S319" s="65"/>
      <c r="T319" s="43">
        <f t="shared" si="16"/>
        <v>0</v>
      </c>
      <c r="U319" s="60">
        <f t="shared" si="17"/>
        <v>0</v>
      </c>
    </row>
    <row r="320" spans="1:21" ht="14.45" customHeight="1" x14ac:dyDescent="0.25">
      <c r="A320" s="58" t="s">
        <v>80</v>
      </c>
      <c r="B320" s="63" t="s">
        <v>8</v>
      </c>
      <c r="C320" s="59"/>
      <c r="D320" s="59"/>
      <c r="E320" s="59"/>
      <c r="F320" s="59"/>
      <c r="G320" s="59"/>
      <c r="H320" s="59"/>
      <c r="I320" s="59"/>
      <c r="J320" s="59"/>
      <c r="K320" s="59"/>
      <c r="L320" s="59"/>
      <c r="M320" s="59"/>
      <c r="N320" s="59"/>
      <c r="O320" s="59"/>
      <c r="P320" s="65"/>
      <c r="Q320" s="70">
        <f t="shared" si="18"/>
        <v>0</v>
      </c>
      <c r="R320" s="70">
        <f t="shared" si="19"/>
        <v>0</v>
      </c>
      <c r="S320" s="65"/>
      <c r="T320" s="43">
        <f t="shared" si="16"/>
        <v>0</v>
      </c>
      <c r="U320" s="60">
        <f t="shared" si="17"/>
        <v>0</v>
      </c>
    </row>
    <row r="321" spans="1:21" ht="14.45" customHeight="1" x14ac:dyDescent="0.25">
      <c r="A321" s="58" t="s">
        <v>80</v>
      </c>
      <c r="B321" s="63" t="s">
        <v>16</v>
      </c>
      <c r="C321" s="59"/>
      <c r="D321" s="59"/>
      <c r="E321" s="59"/>
      <c r="F321" s="59"/>
      <c r="G321" s="59"/>
      <c r="H321" s="59"/>
      <c r="I321" s="59"/>
      <c r="J321" s="59"/>
      <c r="K321" s="59"/>
      <c r="L321" s="59"/>
      <c r="M321" s="59"/>
      <c r="N321" s="59"/>
      <c r="O321" s="59"/>
      <c r="P321" s="65"/>
      <c r="Q321" s="70">
        <f t="shared" si="18"/>
        <v>0</v>
      </c>
      <c r="R321" s="70">
        <f t="shared" si="19"/>
        <v>0</v>
      </c>
      <c r="S321" s="65"/>
      <c r="T321" s="43">
        <f t="shared" si="16"/>
        <v>0</v>
      </c>
      <c r="U321" s="60">
        <f t="shared" si="17"/>
        <v>0</v>
      </c>
    </row>
    <row r="322" spans="1:21" ht="14.45" customHeight="1" x14ac:dyDescent="0.25">
      <c r="A322" s="58" t="s">
        <v>80</v>
      </c>
      <c r="B322" s="63" t="s">
        <v>17</v>
      </c>
      <c r="C322" s="59"/>
      <c r="D322" s="59"/>
      <c r="E322" s="59"/>
      <c r="F322" s="59"/>
      <c r="G322" s="59"/>
      <c r="H322" s="59"/>
      <c r="I322" s="59"/>
      <c r="J322" s="59"/>
      <c r="K322" s="59"/>
      <c r="L322" s="59"/>
      <c r="M322" s="59"/>
      <c r="N322" s="59"/>
      <c r="O322" s="59"/>
      <c r="P322" s="65"/>
      <c r="Q322" s="70">
        <f t="shared" si="18"/>
        <v>0</v>
      </c>
      <c r="R322" s="70">
        <f t="shared" si="19"/>
        <v>0</v>
      </c>
      <c r="S322" s="65"/>
      <c r="T322" s="43">
        <f t="shared" ref="T322:T385" si="20">SUM(D322:M322)</f>
        <v>0</v>
      </c>
      <c r="U322" s="60">
        <f t="shared" ref="U322:U385" si="21">C322-T322</f>
        <v>0</v>
      </c>
    </row>
    <row r="323" spans="1:21" ht="14.45" customHeight="1" x14ac:dyDescent="0.25">
      <c r="A323" s="58" t="s">
        <v>80</v>
      </c>
      <c r="B323" s="63" t="s">
        <v>9</v>
      </c>
      <c r="C323" s="59"/>
      <c r="D323" s="59"/>
      <c r="E323" s="59"/>
      <c r="F323" s="59"/>
      <c r="G323" s="59"/>
      <c r="H323" s="59"/>
      <c r="I323" s="59"/>
      <c r="J323" s="59"/>
      <c r="K323" s="59"/>
      <c r="L323" s="59"/>
      <c r="M323" s="59"/>
      <c r="N323" s="59"/>
      <c r="O323" s="59"/>
      <c r="P323" s="65"/>
      <c r="Q323" s="70">
        <f t="shared" ref="Q323:Q386" si="22">M323+N323</f>
        <v>0</v>
      </c>
      <c r="R323" s="70">
        <f t="shared" ref="R323:R386" si="23">Q323-O323</f>
        <v>0</v>
      </c>
      <c r="S323" s="65"/>
      <c r="T323" s="43">
        <f t="shared" si="20"/>
        <v>0</v>
      </c>
      <c r="U323" s="60">
        <f t="shared" si="21"/>
        <v>0</v>
      </c>
    </row>
    <row r="324" spans="1:21" ht="14.45" customHeight="1" x14ac:dyDescent="0.25">
      <c r="A324" s="58" t="s">
        <v>80</v>
      </c>
      <c r="B324" s="63" t="s">
        <v>10</v>
      </c>
      <c r="C324" s="59">
        <v>506775</v>
      </c>
      <c r="D324" s="59">
        <v>299221</v>
      </c>
      <c r="E324" s="59">
        <v>13770</v>
      </c>
      <c r="F324" s="59">
        <v>7160</v>
      </c>
      <c r="G324" s="59">
        <v>1388</v>
      </c>
      <c r="H324" s="59">
        <v>1636</v>
      </c>
      <c r="I324" s="59">
        <v>13408</v>
      </c>
      <c r="J324" s="59">
        <v>267</v>
      </c>
      <c r="K324" s="59">
        <v>3711</v>
      </c>
      <c r="L324" s="59"/>
      <c r="M324" s="59">
        <v>166214</v>
      </c>
      <c r="N324" s="59">
        <v>5028</v>
      </c>
      <c r="O324" s="59">
        <v>171242</v>
      </c>
      <c r="P324" s="65"/>
      <c r="Q324" s="70">
        <f t="shared" si="22"/>
        <v>171242</v>
      </c>
      <c r="R324" s="70">
        <f t="shared" si="23"/>
        <v>0</v>
      </c>
      <c r="S324" s="65"/>
      <c r="T324" s="43">
        <f t="shared" si="20"/>
        <v>506775</v>
      </c>
      <c r="U324" s="60">
        <f t="shared" si="21"/>
        <v>0</v>
      </c>
    </row>
    <row r="325" spans="1:21" ht="14.45" customHeight="1" x14ac:dyDescent="0.25">
      <c r="A325" s="58" t="s">
        <v>80</v>
      </c>
      <c r="B325" s="63" t="s">
        <v>11</v>
      </c>
      <c r="C325" s="59">
        <v>506775</v>
      </c>
      <c r="D325" s="59">
        <v>297626</v>
      </c>
      <c r="E325" s="59">
        <v>14557</v>
      </c>
      <c r="F325" s="59">
        <v>7128</v>
      </c>
      <c r="G325" s="59">
        <v>1388</v>
      </c>
      <c r="H325" s="59">
        <v>1646</v>
      </c>
      <c r="I325" s="59">
        <v>13556</v>
      </c>
      <c r="J325" s="59">
        <v>302</v>
      </c>
      <c r="K325" s="59">
        <v>3711</v>
      </c>
      <c r="L325" s="59"/>
      <c r="M325" s="59">
        <v>166861</v>
      </c>
      <c r="N325" s="59">
        <v>3055</v>
      </c>
      <c r="O325" s="59">
        <v>169916</v>
      </c>
      <c r="P325" s="65"/>
      <c r="Q325" s="70">
        <f t="shared" si="22"/>
        <v>169916</v>
      </c>
      <c r="R325" s="70">
        <f t="shared" si="23"/>
        <v>0</v>
      </c>
      <c r="S325" s="65"/>
      <c r="T325" s="43">
        <f t="shared" si="20"/>
        <v>506775</v>
      </c>
      <c r="U325" s="60">
        <f t="shared" si="21"/>
        <v>0</v>
      </c>
    </row>
    <row r="326" spans="1:21" ht="14.45" customHeight="1" x14ac:dyDescent="0.25">
      <c r="A326" s="58" t="s">
        <v>80</v>
      </c>
      <c r="B326" s="63" t="s">
        <v>12</v>
      </c>
      <c r="C326" s="59">
        <v>515048</v>
      </c>
      <c r="D326" s="59">
        <v>260993</v>
      </c>
      <c r="E326" s="59">
        <v>13517</v>
      </c>
      <c r="F326" s="59">
        <v>17005</v>
      </c>
      <c r="G326" s="59">
        <v>9861</v>
      </c>
      <c r="H326" s="59">
        <v>19886</v>
      </c>
      <c r="I326" s="59">
        <v>33184</v>
      </c>
      <c r="J326" s="59">
        <v>2340</v>
      </c>
      <c r="K326" s="59">
        <v>2074</v>
      </c>
      <c r="L326" s="59"/>
      <c r="M326" s="59">
        <v>156188</v>
      </c>
      <c r="N326" s="59">
        <v>10892</v>
      </c>
      <c r="O326" s="59">
        <v>167080</v>
      </c>
      <c r="P326" s="65"/>
      <c r="Q326" s="70">
        <f t="shared" si="22"/>
        <v>167080</v>
      </c>
      <c r="R326" s="70">
        <f t="shared" si="23"/>
        <v>0</v>
      </c>
      <c r="S326" s="65"/>
      <c r="T326" s="43">
        <f t="shared" si="20"/>
        <v>515048</v>
      </c>
      <c r="U326" s="60">
        <f t="shared" si="21"/>
        <v>0</v>
      </c>
    </row>
    <row r="327" spans="1:21" ht="14.45" customHeight="1" x14ac:dyDescent="0.25">
      <c r="A327" s="58" t="s">
        <v>80</v>
      </c>
      <c r="B327" s="63" t="s">
        <v>13</v>
      </c>
      <c r="C327" s="59">
        <v>515048</v>
      </c>
      <c r="D327" s="59">
        <v>260993</v>
      </c>
      <c r="E327" s="59">
        <v>13411</v>
      </c>
      <c r="F327" s="59">
        <v>17346</v>
      </c>
      <c r="G327" s="59">
        <v>8219</v>
      </c>
      <c r="H327" s="59">
        <v>19830</v>
      </c>
      <c r="I327" s="59">
        <v>36384</v>
      </c>
      <c r="J327" s="59">
        <v>1048</v>
      </c>
      <c r="K327" s="59">
        <v>1318</v>
      </c>
      <c r="L327" s="59"/>
      <c r="M327" s="59">
        <v>156499</v>
      </c>
      <c r="N327" s="59">
        <v>1222</v>
      </c>
      <c r="O327" s="59">
        <v>157721</v>
      </c>
      <c r="P327" s="65"/>
      <c r="Q327" s="70">
        <f t="shared" si="22"/>
        <v>157721</v>
      </c>
      <c r="R327" s="70">
        <f t="shared" si="23"/>
        <v>0</v>
      </c>
      <c r="S327" s="65"/>
      <c r="T327" s="43">
        <f t="shared" si="20"/>
        <v>515048</v>
      </c>
      <c r="U327" s="60">
        <f t="shared" si="21"/>
        <v>0</v>
      </c>
    </row>
    <row r="328" spans="1:21" ht="14.45" customHeight="1" x14ac:dyDescent="0.25">
      <c r="A328" s="58" t="s">
        <v>80</v>
      </c>
      <c r="B328" s="63" t="s">
        <v>18</v>
      </c>
      <c r="C328" s="59">
        <v>515048</v>
      </c>
      <c r="D328" s="59">
        <v>260993</v>
      </c>
      <c r="E328" s="59">
        <v>13570</v>
      </c>
      <c r="F328" s="59">
        <v>17346</v>
      </c>
      <c r="G328" s="59">
        <v>5308</v>
      </c>
      <c r="H328" s="59">
        <v>17739</v>
      </c>
      <c r="I328" s="59">
        <v>39952</v>
      </c>
      <c r="J328" s="59">
        <v>1120</v>
      </c>
      <c r="K328" s="59">
        <v>1149</v>
      </c>
      <c r="L328" s="59"/>
      <c r="M328" s="59">
        <v>157871</v>
      </c>
      <c r="N328" s="59">
        <v>1919</v>
      </c>
      <c r="O328" s="59">
        <v>159790</v>
      </c>
      <c r="P328" s="65"/>
      <c r="Q328" s="70">
        <f t="shared" si="22"/>
        <v>159790</v>
      </c>
      <c r="R328" s="70">
        <f t="shared" si="23"/>
        <v>0</v>
      </c>
      <c r="S328" s="65"/>
      <c r="T328" s="43">
        <f t="shared" si="20"/>
        <v>515048</v>
      </c>
      <c r="U328" s="60">
        <f t="shared" si="21"/>
        <v>0</v>
      </c>
    </row>
    <row r="329" spans="1:21" ht="14.45" customHeight="1" x14ac:dyDescent="0.25">
      <c r="A329" s="58" t="s">
        <v>80</v>
      </c>
      <c r="B329" s="64" t="s">
        <v>19</v>
      </c>
      <c r="C329" s="59">
        <v>515048</v>
      </c>
      <c r="D329" s="59">
        <v>260993</v>
      </c>
      <c r="E329" s="59">
        <v>13984</v>
      </c>
      <c r="F329" s="59">
        <v>17346</v>
      </c>
      <c r="G329" s="59">
        <v>2618</v>
      </c>
      <c r="H329" s="59">
        <v>14638</v>
      </c>
      <c r="I329" s="59">
        <v>42582</v>
      </c>
      <c r="J329" s="59">
        <v>1272</v>
      </c>
      <c r="K329" s="59">
        <v>1287</v>
      </c>
      <c r="L329" s="59"/>
      <c r="M329" s="59">
        <v>160328</v>
      </c>
      <c r="N329" s="59">
        <v>3685</v>
      </c>
      <c r="O329" s="59">
        <v>164013</v>
      </c>
      <c r="P329" s="65"/>
      <c r="Q329" s="70">
        <f t="shared" si="22"/>
        <v>164013</v>
      </c>
      <c r="R329" s="70">
        <f t="shared" si="23"/>
        <v>0</v>
      </c>
      <c r="S329" s="65"/>
      <c r="T329" s="43">
        <f t="shared" si="20"/>
        <v>515048</v>
      </c>
      <c r="U329" s="60">
        <f t="shared" si="21"/>
        <v>0</v>
      </c>
    </row>
    <row r="330" spans="1:21" ht="14.45" customHeight="1" x14ac:dyDescent="0.25">
      <c r="A330" s="58" t="s">
        <v>80</v>
      </c>
      <c r="B330" s="58" t="s">
        <v>40</v>
      </c>
      <c r="C330" s="59">
        <v>515048</v>
      </c>
      <c r="D330" s="59">
        <v>260993</v>
      </c>
      <c r="E330" s="59">
        <v>14904</v>
      </c>
      <c r="F330" s="59">
        <v>17729</v>
      </c>
      <c r="G330" s="59">
        <v>2215</v>
      </c>
      <c r="H330" s="59">
        <v>16189</v>
      </c>
      <c r="I330" s="59">
        <v>38776</v>
      </c>
      <c r="J330" s="59">
        <v>1196</v>
      </c>
      <c r="K330" s="59">
        <v>1769</v>
      </c>
      <c r="L330" s="59"/>
      <c r="M330" s="59">
        <v>161277</v>
      </c>
      <c r="N330" s="59">
        <v>3760</v>
      </c>
      <c r="O330" s="59">
        <v>165037</v>
      </c>
      <c r="P330" s="65"/>
      <c r="Q330" s="70">
        <f t="shared" si="22"/>
        <v>165037</v>
      </c>
      <c r="R330" s="70">
        <f t="shared" si="23"/>
        <v>0</v>
      </c>
      <c r="S330" s="65"/>
      <c r="T330" s="43">
        <f t="shared" si="20"/>
        <v>515048</v>
      </c>
      <c r="U330" s="60">
        <f t="shared" si="21"/>
        <v>0</v>
      </c>
    </row>
    <row r="331" spans="1:21" ht="14.45" customHeight="1" x14ac:dyDescent="0.25">
      <c r="A331" s="58" t="s">
        <v>80</v>
      </c>
      <c r="B331" s="58" t="s">
        <v>42</v>
      </c>
      <c r="C331" s="59">
        <v>515048</v>
      </c>
      <c r="D331" s="59">
        <v>260993</v>
      </c>
      <c r="E331" s="59">
        <v>15566</v>
      </c>
      <c r="F331" s="59">
        <v>17442</v>
      </c>
      <c r="G331" s="59">
        <v>2215</v>
      </c>
      <c r="H331" s="59">
        <v>16189</v>
      </c>
      <c r="I331" s="59">
        <v>38776</v>
      </c>
      <c r="J331" s="59">
        <v>1208</v>
      </c>
      <c r="K331" s="59">
        <v>1739</v>
      </c>
      <c r="L331" s="59"/>
      <c r="M331" s="59">
        <v>160920</v>
      </c>
      <c r="N331" s="59">
        <v>9786</v>
      </c>
      <c r="O331" s="59">
        <v>170706</v>
      </c>
      <c r="P331" s="65"/>
      <c r="Q331" s="70">
        <f t="shared" si="22"/>
        <v>170706</v>
      </c>
      <c r="R331" s="70">
        <f t="shared" si="23"/>
        <v>0</v>
      </c>
      <c r="S331" s="65"/>
      <c r="T331" s="43">
        <f t="shared" si="20"/>
        <v>515048</v>
      </c>
      <c r="U331" s="60">
        <f t="shared" si="21"/>
        <v>0</v>
      </c>
    </row>
    <row r="332" spans="1:21" ht="14.45" customHeight="1" x14ac:dyDescent="0.25">
      <c r="A332" s="58" t="s">
        <v>80</v>
      </c>
      <c r="B332" s="58" t="s">
        <v>43</v>
      </c>
      <c r="C332" s="59">
        <v>515048</v>
      </c>
      <c r="D332" s="59">
        <v>260993</v>
      </c>
      <c r="E332" s="59">
        <v>15324</v>
      </c>
      <c r="F332" s="59">
        <v>17336</v>
      </c>
      <c r="G332" s="59">
        <v>2215</v>
      </c>
      <c r="H332" s="59">
        <v>15450</v>
      </c>
      <c r="I332" s="59">
        <v>39971</v>
      </c>
      <c r="J332" s="59">
        <v>1310</v>
      </c>
      <c r="K332" s="59">
        <v>1725</v>
      </c>
      <c r="L332" s="59"/>
      <c r="M332" s="59">
        <v>160724</v>
      </c>
      <c r="N332" s="59">
        <v>8565</v>
      </c>
      <c r="O332" s="59">
        <v>169289</v>
      </c>
      <c r="P332" s="65"/>
      <c r="Q332" s="70">
        <f t="shared" si="22"/>
        <v>169289</v>
      </c>
      <c r="R332" s="70">
        <f t="shared" si="23"/>
        <v>0</v>
      </c>
      <c r="S332" s="65"/>
      <c r="T332" s="43">
        <f t="shared" si="20"/>
        <v>515048</v>
      </c>
      <c r="U332" s="60">
        <f t="shared" si="21"/>
        <v>0</v>
      </c>
    </row>
    <row r="333" spans="1:21" ht="14.45" customHeight="1" x14ac:dyDescent="0.25">
      <c r="A333" s="58" t="s">
        <v>80</v>
      </c>
      <c r="B333" s="58" t="s">
        <v>44</v>
      </c>
      <c r="C333" s="59">
        <v>515048</v>
      </c>
      <c r="D333" s="59">
        <v>260993</v>
      </c>
      <c r="E333" s="59">
        <v>15445</v>
      </c>
      <c r="F333" s="59">
        <v>17389</v>
      </c>
      <c r="G333" s="59">
        <v>2215</v>
      </c>
      <c r="H333" s="59">
        <v>15319</v>
      </c>
      <c r="I333" s="59">
        <v>39374</v>
      </c>
      <c r="J333" s="59">
        <v>1240</v>
      </c>
      <c r="K333" s="59">
        <v>1919</v>
      </c>
      <c r="L333" s="59"/>
      <c r="M333" s="59">
        <v>161154</v>
      </c>
      <c r="N333" s="59">
        <v>15023</v>
      </c>
      <c r="O333" s="59">
        <v>176177</v>
      </c>
      <c r="P333" s="65"/>
      <c r="Q333" s="70">
        <f t="shared" si="22"/>
        <v>176177</v>
      </c>
      <c r="R333" s="70">
        <f t="shared" si="23"/>
        <v>0</v>
      </c>
      <c r="S333" s="65"/>
      <c r="T333" s="43">
        <f t="shared" si="20"/>
        <v>515048</v>
      </c>
      <c r="U333" s="60">
        <f t="shared" si="21"/>
        <v>0</v>
      </c>
    </row>
    <row r="334" spans="1:21" ht="14.45" customHeight="1" x14ac:dyDescent="0.25">
      <c r="A334" s="58" t="s">
        <v>80</v>
      </c>
      <c r="B334" s="58" t="s">
        <v>45</v>
      </c>
      <c r="C334" s="59">
        <v>514962</v>
      </c>
      <c r="D334" s="59">
        <v>260907</v>
      </c>
      <c r="E334" s="59">
        <v>15566</v>
      </c>
      <c r="F334" s="59">
        <v>17442</v>
      </c>
      <c r="G334" s="59">
        <v>2216</v>
      </c>
      <c r="H334" s="59">
        <v>15652</v>
      </c>
      <c r="I334" s="59">
        <v>38776</v>
      </c>
      <c r="J334" s="59">
        <v>1253</v>
      </c>
      <c r="K334" s="59">
        <v>1794</v>
      </c>
      <c r="L334" s="59"/>
      <c r="M334" s="59">
        <v>161356</v>
      </c>
      <c r="N334" s="59">
        <v>11493</v>
      </c>
      <c r="O334" s="59">
        <v>172849</v>
      </c>
      <c r="P334" s="65"/>
      <c r="Q334" s="70">
        <f t="shared" si="22"/>
        <v>172849</v>
      </c>
      <c r="R334" s="70">
        <f t="shared" si="23"/>
        <v>0</v>
      </c>
      <c r="S334" s="65"/>
      <c r="T334" s="43">
        <f t="shared" si="20"/>
        <v>514962</v>
      </c>
      <c r="U334" s="60">
        <f t="shared" si="21"/>
        <v>0</v>
      </c>
    </row>
    <row r="335" spans="1:21" ht="14.45" customHeight="1" x14ac:dyDescent="0.25">
      <c r="A335" s="58" t="s">
        <v>80</v>
      </c>
      <c r="B335" s="58" t="s">
        <v>39</v>
      </c>
      <c r="C335" s="59">
        <v>514962</v>
      </c>
      <c r="D335" s="59">
        <v>260907</v>
      </c>
      <c r="E335" s="59">
        <v>13887</v>
      </c>
      <c r="F335" s="59">
        <v>19202</v>
      </c>
      <c r="G335" s="59">
        <v>1680</v>
      </c>
      <c r="H335" s="59">
        <v>15474</v>
      </c>
      <c r="I335" s="59">
        <v>39374</v>
      </c>
      <c r="J335" s="59">
        <v>1216</v>
      </c>
      <c r="K335" s="59">
        <v>1618</v>
      </c>
      <c r="L335" s="59"/>
      <c r="M335" s="59">
        <v>161604</v>
      </c>
      <c r="N335" s="59">
        <v>18319</v>
      </c>
      <c r="O335" s="59">
        <v>179923</v>
      </c>
      <c r="P335" s="65"/>
      <c r="Q335" s="70">
        <f t="shared" si="22"/>
        <v>179923</v>
      </c>
      <c r="R335" s="70">
        <f t="shared" si="23"/>
        <v>0</v>
      </c>
      <c r="S335" s="65"/>
      <c r="T335" s="43">
        <f t="shared" si="20"/>
        <v>514962</v>
      </c>
      <c r="U335" s="60">
        <f t="shared" si="21"/>
        <v>0</v>
      </c>
    </row>
    <row r="336" spans="1:21" ht="14.45" customHeight="1" x14ac:dyDescent="0.25">
      <c r="A336" s="58" t="s">
        <v>80</v>
      </c>
      <c r="B336" s="58" t="s">
        <v>84</v>
      </c>
      <c r="C336" s="59">
        <v>514962</v>
      </c>
      <c r="D336" s="59">
        <v>260907</v>
      </c>
      <c r="E336" s="59">
        <v>13969</v>
      </c>
      <c r="F336" s="59">
        <v>19215</v>
      </c>
      <c r="G336" s="59">
        <v>2082</v>
      </c>
      <c r="H336" s="59">
        <v>14320</v>
      </c>
      <c r="I336" s="59">
        <v>35270</v>
      </c>
      <c r="J336" s="59">
        <v>1245</v>
      </c>
      <c r="K336" s="59">
        <v>1983</v>
      </c>
      <c r="L336" s="59"/>
      <c r="M336" s="59">
        <v>165971</v>
      </c>
      <c r="N336" s="59">
        <v>30616</v>
      </c>
      <c r="O336" s="59">
        <v>196587</v>
      </c>
      <c r="P336" s="65"/>
      <c r="Q336" s="70">
        <f t="shared" si="22"/>
        <v>196587</v>
      </c>
      <c r="R336" s="70">
        <f t="shared" si="23"/>
        <v>0</v>
      </c>
      <c r="S336" s="65"/>
      <c r="T336" s="43">
        <f t="shared" si="20"/>
        <v>514962</v>
      </c>
      <c r="U336" s="60">
        <f t="shared" si="21"/>
        <v>0</v>
      </c>
    </row>
    <row r="337" spans="1:21" ht="14.45" customHeight="1" x14ac:dyDescent="0.25">
      <c r="A337" s="58" t="s">
        <v>80</v>
      </c>
      <c r="B337" s="58" t="s">
        <v>46</v>
      </c>
      <c r="C337" s="59">
        <v>514962</v>
      </c>
      <c r="D337" s="59">
        <v>260907</v>
      </c>
      <c r="E337" s="59">
        <v>13840</v>
      </c>
      <c r="F337" s="59">
        <v>19418</v>
      </c>
      <c r="G337" s="59">
        <v>2081</v>
      </c>
      <c r="H337" s="59">
        <v>12426</v>
      </c>
      <c r="I337" s="59">
        <v>33630</v>
      </c>
      <c r="J337" s="59">
        <v>1127</v>
      </c>
      <c r="K337" s="59">
        <v>1982</v>
      </c>
      <c r="L337" s="59"/>
      <c r="M337" s="59">
        <v>169551</v>
      </c>
      <c r="N337" s="59">
        <v>29865</v>
      </c>
      <c r="O337" s="59">
        <v>199416</v>
      </c>
      <c r="P337" s="65"/>
      <c r="Q337" s="70">
        <f t="shared" si="22"/>
        <v>199416</v>
      </c>
      <c r="R337" s="70">
        <f t="shared" si="23"/>
        <v>0</v>
      </c>
      <c r="S337" s="65"/>
      <c r="T337" s="43">
        <f t="shared" si="20"/>
        <v>514962</v>
      </c>
      <c r="U337" s="60">
        <f t="shared" si="21"/>
        <v>0</v>
      </c>
    </row>
    <row r="338" spans="1:21" ht="14.45" customHeight="1" x14ac:dyDescent="0.25">
      <c r="A338" s="58" t="s">
        <v>80</v>
      </c>
      <c r="B338" s="58" t="s">
        <v>47</v>
      </c>
      <c r="C338" s="59">
        <v>514962</v>
      </c>
      <c r="D338" s="59">
        <v>260907</v>
      </c>
      <c r="E338" s="59">
        <v>14158</v>
      </c>
      <c r="F338" s="59">
        <v>17200</v>
      </c>
      <c r="G338" s="59">
        <v>1750</v>
      </c>
      <c r="H338" s="59">
        <v>10564</v>
      </c>
      <c r="I338" s="59">
        <v>28870</v>
      </c>
      <c r="J338" s="59">
        <v>1211</v>
      </c>
      <c r="K338" s="59">
        <v>2193</v>
      </c>
      <c r="L338" s="59"/>
      <c r="M338" s="59">
        <v>178109</v>
      </c>
      <c r="N338" s="59">
        <v>36223</v>
      </c>
      <c r="O338" s="59">
        <v>214332</v>
      </c>
      <c r="P338" s="65"/>
      <c r="Q338" s="70">
        <f t="shared" si="22"/>
        <v>214332</v>
      </c>
      <c r="R338" s="70">
        <f t="shared" si="23"/>
        <v>0</v>
      </c>
      <c r="S338" s="65"/>
      <c r="T338" s="43">
        <f t="shared" si="20"/>
        <v>514962</v>
      </c>
      <c r="U338" s="60">
        <f t="shared" si="21"/>
        <v>0</v>
      </c>
    </row>
    <row r="339" spans="1:21" ht="14.45" customHeight="1" x14ac:dyDescent="0.25">
      <c r="A339" s="58" t="s">
        <v>80</v>
      </c>
      <c r="B339" s="58" t="s">
        <v>48</v>
      </c>
      <c r="C339" s="59">
        <v>514962</v>
      </c>
      <c r="D339" s="59">
        <v>260907</v>
      </c>
      <c r="E339" s="59">
        <v>14650</v>
      </c>
      <c r="F339" s="59">
        <v>15451</v>
      </c>
      <c r="G339" s="59">
        <v>1827</v>
      </c>
      <c r="H339" s="59">
        <v>11649</v>
      </c>
      <c r="I339" s="59">
        <v>28954</v>
      </c>
      <c r="J339" s="59">
        <v>1075</v>
      </c>
      <c r="K339" s="59">
        <v>1857</v>
      </c>
      <c r="L339" s="59"/>
      <c r="M339" s="59">
        <v>178592</v>
      </c>
      <c r="N339" s="59">
        <v>40160</v>
      </c>
      <c r="O339" s="59">
        <v>218752</v>
      </c>
      <c r="P339" s="65"/>
      <c r="Q339" s="70">
        <f t="shared" si="22"/>
        <v>218752</v>
      </c>
      <c r="R339" s="70">
        <f t="shared" si="23"/>
        <v>0</v>
      </c>
      <c r="S339" s="65"/>
      <c r="T339" s="43">
        <f t="shared" si="20"/>
        <v>514962</v>
      </c>
      <c r="U339" s="60">
        <f t="shared" si="21"/>
        <v>0</v>
      </c>
    </row>
    <row r="340" spans="1:21" ht="14.45" customHeight="1" x14ac:dyDescent="0.25">
      <c r="A340" s="58" t="s">
        <v>80</v>
      </c>
      <c r="B340" s="58" t="s">
        <v>49</v>
      </c>
      <c r="C340" s="59">
        <v>514962</v>
      </c>
      <c r="D340" s="59">
        <v>260907</v>
      </c>
      <c r="E340" s="59">
        <v>15958</v>
      </c>
      <c r="F340" s="59">
        <v>13955</v>
      </c>
      <c r="G340" s="59">
        <v>1621</v>
      </c>
      <c r="H340" s="59">
        <v>11020</v>
      </c>
      <c r="I340" s="59">
        <v>27513</v>
      </c>
      <c r="J340" s="59">
        <v>984</v>
      </c>
      <c r="K340" s="59">
        <v>1814</v>
      </c>
      <c r="L340" s="59"/>
      <c r="M340" s="59">
        <v>181190</v>
      </c>
      <c r="N340" s="59">
        <v>47831</v>
      </c>
      <c r="O340" s="59">
        <v>229021</v>
      </c>
      <c r="P340" s="65"/>
      <c r="Q340" s="70">
        <f t="shared" si="22"/>
        <v>229021</v>
      </c>
      <c r="R340" s="70">
        <f t="shared" si="23"/>
        <v>0</v>
      </c>
      <c r="S340" s="65"/>
      <c r="T340" s="43">
        <f t="shared" si="20"/>
        <v>514962</v>
      </c>
      <c r="U340" s="60">
        <f t="shared" si="21"/>
        <v>0</v>
      </c>
    </row>
    <row r="341" spans="1:21" ht="14.45" customHeight="1" x14ac:dyDescent="0.25">
      <c r="A341" s="58" t="s">
        <v>80</v>
      </c>
      <c r="B341" s="58" t="s">
        <v>67</v>
      </c>
      <c r="C341" s="59">
        <v>514962</v>
      </c>
      <c r="D341" s="59">
        <v>260907</v>
      </c>
      <c r="E341" s="59">
        <v>16788</v>
      </c>
      <c r="F341" s="59">
        <v>13058</v>
      </c>
      <c r="G341" s="59">
        <v>755</v>
      </c>
      <c r="H341" s="59">
        <v>11161</v>
      </c>
      <c r="I341" s="59">
        <v>22543</v>
      </c>
      <c r="J341" s="59">
        <v>737</v>
      </c>
      <c r="K341" s="59">
        <v>1447</v>
      </c>
      <c r="L341" s="59"/>
      <c r="M341" s="59">
        <v>187566</v>
      </c>
      <c r="N341" s="59">
        <v>7275</v>
      </c>
      <c r="O341" s="59">
        <v>194841</v>
      </c>
      <c r="P341" s="65"/>
      <c r="Q341" s="70">
        <f t="shared" si="22"/>
        <v>194841</v>
      </c>
      <c r="R341" s="70">
        <f t="shared" si="23"/>
        <v>0</v>
      </c>
      <c r="S341" s="65"/>
      <c r="T341" s="43">
        <f t="shared" si="20"/>
        <v>514962</v>
      </c>
      <c r="U341" s="60">
        <f t="shared" si="21"/>
        <v>0</v>
      </c>
    </row>
    <row r="342" spans="1:21" ht="14.45" customHeight="1" x14ac:dyDescent="0.25">
      <c r="A342" s="58" t="s">
        <v>80</v>
      </c>
      <c r="B342" s="58" t="s">
        <v>50</v>
      </c>
      <c r="C342" s="59">
        <v>514962</v>
      </c>
      <c r="D342" s="59">
        <v>260907</v>
      </c>
      <c r="E342" s="59">
        <v>16927</v>
      </c>
      <c r="F342" s="59">
        <v>12144</v>
      </c>
      <c r="G342" s="59">
        <v>672</v>
      </c>
      <c r="H342" s="59">
        <v>11276</v>
      </c>
      <c r="I342" s="59">
        <v>22028</v>
      </c>
      <c r="J342" s="59">
        <v>860</v>
      </c>
      <c r="K342" s="59">
        <v>1041</v>
      </c>
      <c r="L342" s="59"/>
      <c r="M342" s="59">
        <v>189107</v>
      </c>
      <c r="N342" s="59">
        <v>15892</v>
      </c>
      <c r="O342" s="59">
        <v>204999</v>
      </c>
      <c r="P342" s="65"/>
      <c r="Q342" s="70">
        <f t="shared" si="22"/>
        <v>204999</v>
      </c>
      <c r="R342" s="70">
        <f t="shared" si="23"/>
        <v>0</v>
      </c>
      <c r="S342" s="65"/>
      <c r="T342" s="43">
        <f t="shared" si="20"/>
        <v>514962</v>
      </c>
      <c r="U342" s="60">
        <f t="shared" si="21"/>
        <v>0</v>
      </c>
    </row>
    <row r="343" spans="1:21" ht="14.45" customHeight="1" x14ac:dyDescent="0.25">
      <c r="A343" s="58" t="s">
        <v>80</v>
      </c>
      <c r="B343" s="58" t="s">
        <v>51</v>
      </c>
      <c r="C343" s="59">
        <v>514962</v>
      </c>
      <c r="D343" s="59">
        <v>260907</v>
      </c>
      <c r="E343" s="59">
        <v>16930</v>
      </c>
      <c r="F343" s="59">
        <v>12977</v>
      </c>
      <c r="G343" s="59">
        <v>635</v>
      </c>
      <c r="H343" s="59">
        <v>11562</v>
      </c>
      <c r="I343" s="59">
        <v>22790</v>
      </c>
      <c r="J343" s="59">
        <v>950</v>
      </c>
      <c r="K343" s="59">
        <v>1050</v>
      </c>
      <c r="L343" s="59"/>
      <c r="M343" s="59">
        <v>187161</v>
      </c>
      <c r="N343" s="59">
        <v>19960</v>
      </c>
      <c r="O343" s="59">
        <v>207121</v>
      </c>
      <c r="P343" s="65"/>
      <c r="Q343" s="70">
        <f t="shared" si="22"/>
        <v>207121</v>
      </c>
      <c r="R343" s="70">
        <f t="shared" si="23"/>
        <v>0</v>
      </c>
      <c r="S343" s="65"/>
      <c r="T343" s="43">
        <f t="shared" si="20"/>
        <v>514962</v>
      </c>
      <c r="U343" s="60">
        <f t="shared" si="21"/>
        <v>0</v>
      </c>
    </row>
    <row r="344" spans="1:21" ht="14.45" customHeight="1" x14ac:dyDescent="0.25">
      <c r="A344" s="58" t="s">
        <v>80</v>
      </c>
      <c r="B344" s="58" t="s">
        <v>52</v>
      </c>
      <c r="C344" s="59">
        <v>514962</v>
      </c>
      <c r="D344" s="59">
        <v>260907</v>
      </c>
      <c r="E344" s="59">
        <v>16933</v>
      </c>
      <c r="F344" s="59">
        <v>11867</v>
      </c>
      <c r="G344" s="59">
        <v>635</v>
      </c>
      <c r="H344" s="59">
        <v>11562</v>
      </c>
      <c r="I344" s="59">
        <v>22790</v>
      </c>
      <c r="J344" s="59">
        <v>833</v>
      </c>
      <c r="K344" s="59">
        <v>909</v>
      </c>
      <c r="L344" s="59"/>
      <c r="M344" s="59">
        <v>188526</v>
      </c>
      <c r="N344" s="59">
        <v>22258</v>
      </c>
      <c r="O344" s="59">
        <v>210784</v>
      </c>
      <c r="P344" s="65"/>
      <c r="Q344" s="70">
        <f t="shared" si="22"/>
        <v>210784</v>
      </c>
      <c r="R344" s="70">
        <f t="shared" si="23"/>
        <v>0</v>
      </c>
      <c r="S344" s="65"/>
      <c r="T344" s="43">
        <f t="shared" si="20"/>
        <v>514962</v>
      </c>
      <c r="U344" s="60">
        <f t="shared" si="21"/>
        <v>0</v>
      </c>
    </row>
    <row r="345" spans="1:21" ht="14.45" customHeight="1" x14ac:dyDescent="0.25">
      <c r="A345" s="58" t="s">
        <v>80</v>
      </c>
      <c r="B345" s="58" t="s">
        <v>53</v>
      </c>
      <c r="C345" s="59">
        <v>514962</v>
      </c>
      <c r="D345" s="59">
        <v>260907</v>
      </c>
      <c r="E345" s="59">
        <v>17320</v>
      </c>
      <c r="F345" s="59">
        <v>12422</v>
      </c>
      <c r="G345" s="59">
        <v>601</v>
      </c>
      <c r="H345" s="59">
        <v>10420</v>
      </c>
      <c r="I345" s="59">
        <v>16112</v>
      </c>
      <c r="J345" s="59">
        <v>804</v>
      </c>
      <c r="K345" s="59">
        <v>1694</v>
      </c>
      <c r="L345" s="59"/>
      <c r="M345" s="59">
        <v>194682</v>
      </c>
      <c r="N345" s="59">
        <v>26956</v>
      </c>
      <c r="O345" s="59">
        <v>221638</v>
      </c>
      <c r="P345" s="65"/>
      <c r="Q345" s="70">
        <f t="shared" si="22"/>
        <v>221638</v>
      </c>
      <c r="R345" s="70">
        <f t="shared" si="23"/>
        <v>0</v>
      </c>
      <c r="S345" s="65"/>
      <c r="T345" s="43">
        <f t="shared" si="20"/>
        <v>514962</v>
      </c>
      <c r="U345" s="60">
        <f t="shared" si="21"/>
        <v>0</v>
      </c>
    </row>
    <row r="346" spans="1:21" ht="14.45" customHeight="1" x14ac:dyDescent="0.25">
      <c r="A346" s="58" t="s">
        <v>80</v>
      </c>
      <c r="B346" s="58" t="s">
        <v>54</v>
      </c>
      <c r="C346" s="59">
        <v>514962</v>
      </c>
      <c r="D346" s="59">
        <v>260907</v>
      </c>
      <c r="E346" s="59">
        <v>14542</v>
      </c>
      <c r="F346" s="59">
        <v>9391</v>
      </c>
      <c r="G346" s="59">
        <v>439</v>
      </c>
      <c r="H346" s="59">
        <v>7424</v>
      </c>
      <c r="I346" s="59">
        <v>13491</v>
      </c>
      <c r="J346" s="59">
        <v>768</v>
      </c>
      <c r="K346" s="59">
        <v>1852</v>
      </c>
      <c r="L346" s="59"/>
      <c r="M346" s="59">
        <v>206148</v>
      </c>
      <c r="N346" s="59">
        <v>25319</v>
      </c>
      <c r="O346" s="59">
        <v>231467</v>
      </c>
      <c r="P346" s="65"/>
      <c r="Q346" s="70">
        <f t="shared" si="22"/>
        <v>231467</v>
      </c>
      <c r="R346" s="70">
        <f t="shared" si="23"/>
        <v>0</v>
      </c>
      <c r="S346" s="65"/>
      <c r="T346" s="43">
        <f t="shared" si="20"/>
        <v>514962</v>
      </c>
      <c r="U346" s="60">
        <f t="shared" si="21"/>
        <v>0</v>
      </c>
    </row>
    <row r="347" spans="1:21" ht="14.45" customHeight="1" x14ac:dyDescent="0.25">
      <c r="A347" s="58" t="s">
        <v>80</v>
      </c>
      <c r="B347" s="58" t="s">
        <v>55</v>
      </c>
      <c r="C347" s="59">
        <v>514962</v>
      </c>
      <c r="D347" s="59">
        <v>260907</v>
      </c>
      <c r="E347" s="59">
        <v>14321</v>
      </c>
      <c r="F347" s="59">
        <v>8572</v>
      </c>
      <c r="G347" s="59">
        <v>365</v>
      </c>
      <c r="H347" s="59">
        <v>6020</v>
      </c>
      <c r="I347" s="59">
        <v>10805</v>
      </c>
      <c r="J347" s="59">
        <v>658</v>
      </c>
      <c r="K347" s="59">
        <v>1912</v>
      </c>
      <c r="L347" s="59"/>
      <c r="M347" s="59">
        <v>211402</v>
      </c>
      <c r="N347" s="59">
        <v>21943</v>
      </c>
      <c r="O347" s="59">
        <v>233345</v>
      </c>
      <c r="P347" s="65"/>
      <c r="Q347" s="70">
        <f t="shared" si="22"/>
        <v>233345</v>
      </c>
      <c r="R347" s="70">
        <f t="shared" si="23"/>
        <v>0</v>
      </c>
      <c r="S347" s="65"/>
      <c r="T347" s="43">
        <f t="shared" si="20"/>
        <v>514962</v>
      </c>
      <c r="U347" s="60">
        <f t="shared" si="21"/>
        <v>0</v>
      </c>
    </row>
    <row r="348" spans="1:21" ht="14.45" customHeight="1" x14ac:dyDescent="0.25">
      <c r="A348" s="58" t="s">
        <v>80</v>
      </c>
      <c r="B348" s="58" t="s">
        <v>56</v>
      </c>
      <c r="C348" s="59">
        <v>514962</v>
      </c>
      <c r="D348" s="59">
        <v>260907</v>
      </c>
      <c r="E348" s="59">
        <v>14383</v>
      </c>
      <c r="F348" s="59">
        <v>8772</v>
      </c>
      <c r="G348" s="59">
        <v>319</v>
      </c>
      <c r="H348" s="59">
        <v>6163</v>
      </c>
      <c r="I348" s="59">
        <v>10208</v>
      </c>
      <c r="J348" s="59">
        <v>634</v>
      </c>
      <c r="K348" s="59">
        <v>1794</v>
      </c>
      <c r="L348" s="59"/>
      <c r="M348" s="59">
        <v>211782</v>
      </c>
      <c r="N348" s="59">
        <v>34942</v>
      </c>
      <c r="O348" s="59">
        <v>246724</v>
      </c>
      <c r="P348" s="65"/>
      <c r="Q348" s="70">
        <f t="shared" si="22"/>
        <v>246724</v>
      </c>
      <c r="R348" s="70">
        <f t="shared" si="23"/>
        <v>0</v>
      </c>
      <c r="S348" s="65"/>
      <c r="T348" s="43">
        <f t="shared" si="20"/>
        <v>514962</v>
      </c>
      <c r="U348" s="60">
        <f t="shared" si="21"/>
        <v>0</v>
      </c>
    </row>
    <row r="349" spans="1:21" ht="14.45" customHeight="1" x14ac:dyDescent="0.25">
      <c r="A349" s="58" t="s">
        <v>80</v>
      </c>
      <c r="B349" s="58" t="s">
        <v>57</v>
      </c>
      <c r="C349" s="59">
        <v>514962</v>
      </c>
      <c r="D349" s="59">
        <v>260907</v>
      </c>
      <c r="E349" s="59">
        <v>14671</v>
      </c>
      <c r="F349" s="59">
        <v>4251</v>
      </c>
      <c r="G349" s="59">
        <v>257</v>
      </c>
      <c r="H349" s="59">
        <v>6198</v>
      </c>
      <c r="I349" s="59">
        <v>7799</v>
      </c>
      <c r="J349" s="59">
        <v>461</v>
      </c>
      <c r="K349" s="59">
        <v>1828</v>
      </c>
      <c r="L349" s="59"/>
      <c r="M349" s="59">
        <v>218590</v>
      </c>
      <c r="N349" s="59">
        <v>28940</v>
      </c>
      <c r="O349" s="59">
        <v>247530</v>
      </c>
      <c r="P349" s="65"/>
      <c r="Q349" s="70">
        <f t="shared" si="22"/>
        <v>247530</v>
      </c>
      <c r="R349" s="70">
        <f t="shared" si="23"/>
        <v>0</v>
      </c>
      <c r="S349" s="65"/>
      <c r="T349" s="43">
        <f t="shared" si="20"/>
        <v>514962</v>
      </c>
      <c r="U349" s="60">
        <f t="shared" si="21"/>
        <v>0</v>
      </c>
    </row>
    <row r="350" spans="1:21" ht="14.45" customHeight="1" x14ac:dyDescent="0.25">
      <c r="A350" s="58" t="s">
        <v>80</v>
      </c>
      <c r="B350" s="58" t="s">
        <v>58</v>
      </c>
      <c r="C350" s="59">
        <v>514962</v>
      </c>
      <c r="D350" s="59">
        <v>260907</v>
      </c>
      <c r="E350" s="59">
        <v>14982</v>
      </c>
      <c r="F350" s="59">
        <v>4136</v>
      </c>
      <c r="G350" s="59">
        <v>155</v>
      </c>
      <c r="H350" s="59">
        <v>5888</v>
      </c>
      <c r="I350" s="59">
        <v>3132</v>
      </c>
      <c r="J350" s="59">
        <v>1000</v>
      </c>
      <c r="K350" s="59">
        <v>1762</v>
      </c>
      <c r="L350" s="59"/>
      <c r="M350" s="59">
        <v>223000</v>
      </c>
      <c r="N350" s="59">
        <v>41726</v>
      </c>
      <c r="O350" s="59">
        <v>264726</v>
      </c>
      <c r="P350" s="65"/>
      <c r="Q350" s="70">
        <f t="shared" si="22"/>
        <v>264726</v>
      </c>
      <c r="R350" s="70">
        <f t="shared" si="23"/>
        <v>0</v>
      </c>
      <c r="S350" s="65"/>
      <c r="T350" s="43">
        <f t="shared" si="20"/>
        <v>514962</v>
      </c>
      <c r="U350" s="60">
        <f t="shared" si="21"/>
        <v>0</v>
      </c>
    </row>
    <row r="351" spans="1:21" ht="14.45" customHeight="1" x14ac:dyDescent="0.25">
      <c r="A351" s="58" t="s">
        <v>80</v>
      </c>
      <c r="B351" s="58" t="s">
        <v>59</v>
      </c>
      <c r="C351" s="59">
        <v>514962</v>
      </c>
      <c r="D351" s="59">
        <v>260907</v>
      </c>
      <c r="E351" s="59">
        <v>15248</v>
      </c>
      <c r="F351" s="59">
        <v>3763</v>
      </c>
      <c r="G351" s="59">
        <v>98</v>
      </c>
      <c r="H351" s="59">
        <v>3780</v>
      </c>
      <c r="I351" s="59">
        <v>2993</v>
      </c>
      <c r="J351" s="59">
        <v>1179</v>
      </c>
      <c r="K351" s="59">
        <v>1305</v>
      </c>
      <c r="L351" s="59"/>
      <c r="M351" s="59">
        <v>225689</v>
      </c>
      <c r="N351" s="59">
        <v>41663</v>
      </c>
      <c r="O351" s="59">
        <v>267352</v>
      </c>
      <c r="P351" s="65"/>
      <c r="Q351" s="70">
        <f t="shared" si="22"/>
        <v>267352</v>
      </c>
      <c r="R351" s="70">
        <f t="shared" si="23"/>
        <v>0</v>
      </c>
      <c r="S351" s="65"/>
      <c r="T351" s="43">
        <f t="shared" si="20"/>
        <v>514962</v>
      </c>
      <c r="U351" s="60">
        <f t="shared" si="21"/>
        <v>0</v>
      </c>
    </row>
    <row r="352" spans="1:21" ht="14.45" customHeight="1" x14ac:dyDescent="0.25">
      <c r="A352" s="58" t="s">
        <v>80</v>
      </c>
      <c r="B352" s="58" t="s">
        <v>60</v>
      </c>
      <c r="C352" s="59">
        <v>514962</v>
      </c>
      <c r="D352" s="59">
        <v>260907</v>
      </c>
      <c r="E352" s="59">
        <v>15324</v>
      </c>
      <c r="F352" s="59">
        <v>3893</v>
      </c>
      <c r="G352" s="59">
        <v>153</v>
      </c>
      <c r="H352" s="59">
        <v>2771</v>
      </c>
      <c r="I352" s="59">
        <v>3158</v>
      </c>
      <c r="J352" s="59">
        <v>980</v>
      </c>
      <c r="K352" s="59">
        <v>1368</v>
      </c>
      <c r="L352" s="59"/>
      <c r="M352" s="59">
        <v>226408</v>
      </c>
      <c r="N352" s="59">
        <v>49772</v>
      </c>
      <c r="O352" s="59">
        <v>276180</v>
      </c>
      <c r="P352" s="65"/>
      <c r="Q352" s="70">
        <f t="shared" si="22"/>
        <v>276180</v>
      </c>
      <c r="R352" s="70">
        <f t="shared" si="23"/>
        <v>0</v>
      </c>
      <c r="S352" s="65"/>
      <c r="T352" s="43">
        <f t="shared" si="20"/>
        <v>514962</v>
      </c>
      <c r="U352" s="60">
        <f t="shared" si="21"/>
        <v>0</v>
      </c>
    </row>
    <row r="353" spans="1:21" ht="14.45" customHeight="1" x14ac:dyDescent="0.25">
      <c r="A353" s="58" t="s">
        <v>80</v>
      </c>
      <c r="B353" s="58" t="s">
        <v>61</v>
      </c>
      <c r="C353" s="59">
        <v>514962</v>
      </c>
      <c r="D353" s="59">
        <v>260907</v>
      </c>
      <c r="E353" s="59">
        <v>15270</v>
      </c>
      <c r="F353" s="59">
        <v>3690</v>
      </c>
      <c r="G353" s="59">
        <v>150</v>
      </c>
      <c r="H353" s="59">
        <v>3210</v>
      </c>
      <c r="I353" s="59">
        <v>2561</v>
      </c>
      <c r="J353" s="59">
        <v>334</v>
      </c>
      <c r="K353" s="59">
        <v>1341</v>
      </c>
      <c r="L353" s="59"/>
      <c r="M353" s="59">
        <v>227499</v>
      </c>
      <c r="N353" s="59">
        <v>51675</v>
      </c>
      <c r="O353" s="59">
        <v>279174</v>
      </c>
      <c r="P353" s="65"/>
      <c r="Q353" s="70">
        <f t="shared" si="22"/>
        <v>279174</v>
      </c>
      <c r="R353" s="70">
        <f t="shared" si="23"/>
        <v>0</v>
      </c>
      <c r="S353" s="65"/>
      <c r="T353" s="43">
        <f t="shared" si="20"/>
        <v>514962</v>
      </c>
      <c r="U353" s="60">
        <f t="shared" si="21"/>
        <v>0</v>
      </c>
    </row>
    <row r="354" spans="1:21" ht="14.45" customHeight="1" x14ac:dyDescent="0.25">
      <c r="A354" s="58" t="s">
        <v>80</v>
      </c>
      <c r="B354" s="58" t="s">
        <v>62</v>
      </c>
      <c r="C354" s="59">
        <v>514962</v>
      </c>
      <c r="D354" s="59">
        <v>260907</v>
      </c>
      <c r="E354" s="59">
        <v>15311</v>
      </c>
      <c r="F354" s="59">
        <v>3328</v>
      </c>
      <c r="G354" s="59">
        <v>98</v>
      </c>
      <c r="H354" s="59">
        <v>2360</v>
      </c>
      <c r="I354" s="59">
        <v>1736</v>
      </c>
      <c r="J354" s="59">
        <v>587</v>
      </c>
      <c r="K354" s="59">
        <v>864</v>
      </c>
      <c r="L354" s="59">
        <v>119</v>
      </c>
      <c r="M354" s="59">
        <v>229652</v>
      </c>
      <c r="N354" s="59">
        <v>60184</v>
      </c>
      <c r="O354" s="59">
        <v>289836</v>
      </c>
      <c r="P354" s="65"/>
      <c r="Q354" s="70">
        <f t="shared" si="22"/>
        <v>289836</v>
      </c>
      <c r="R354" s="70">
        <f t="shared" si="23"/>
        <v>0</v>
      </c>
      <c r="S354" s="65"/>
      <c r="T354" s="43">
        <f t="shared" si="20"/>
        <v>514962</v>
      </c>
      <c r="U354" s="60">
        <f t="shared" si="21"/>
        <v>0</v>
      </c>
    </row>
    <row r="355" spans="1:21" ht="14.45" customHeight="1" x14ac:dyDescent="0.25">
      <c r="A355" s="58" t="s">
        <v>80</v>
      </c>
      <c r="B355" s="58" t="s">
        <v>63</v>
      </c>
      <c r="C355" s="59">
        <v>514962</v>
      </c>
      <c r="D355" s="59">
        <v>260907</v>
      </c>
      <c r="E355" s="59">
        <v>12645</v>
      </c>
      <c r="F355" s="59">
        <v>2997</v>
      </c>
      <c r="G355" s="59">
        <v>98</v>
      </c>
      <c r="H355" s="59">
        <v>2242</v>
      </c>
      <c r="I355" s="59">
        <v>1656</v>
      </c>
      <c r="J355" s="59">
        <v>552</v>
      </c>
      <c r="K355" s="59">
        <v>774</v>
      </c>
      <c r="L355" s="59">
        <v>0</v>
      </c>
      <c r="M355" s="59">
        <v>233091</v>
      </c>
      <c r="N355" s="59">
        <v>68900</v>
      </c>
      <c r="O355" s="59">
        <v>301991</v>
      </c>
      <c r="P355" s="65"/>
      <c r="Q355" s="70">
        <f t="shared" si="22"/>
        <v>301991</v>
      </c>
      <c r="R355" s="70">
        <f t="shared" si="23"/>
        <v>0</v>
      </c>
      <c r="S355" s="65"/>
      <c r="T355" s="43">
        <f t="shared" si="20"/>
        <v>514962</v>
      </c>
      <c r="U355" s="60">
        <f t="shared" si="21"/>
        <v>0</v>
      </c>
    </row>
    <row r="356" spans="1:21" ht="14.45" customHeight="1" x14ac:dyDescent="0.25">
      <c r="A356" s="58" t="s">
        <v>80</v>
      </c>
      <c r="B356" s="58" t="s">
        <v>64</v>
      </c>
      <c r="C356" s="59">
        <v>436328</v>
      </c>
      <c r="D356" s="59">
        <v>198413</v>
      </c>
      <c r="E356" s="59">
        <v>8853</v>
      </c>
      <c r="F356" s="59">
        <v>2702</v>
      </c>
      <c r="G356" s="59">
        <v>96</v>
      </c>
      <c r="H356" s="59">
        <v>2173</v>
      </c>
      <c r="I356" s="59">
        <v>1610</v>
      </c>
      <c r="J356" s="59">
        <v>595</v>
      </c>
      <c r="K356" s="59">
        <v>804</v>
      </c>
      <c r="L356" s="59">
        <v>6719</v>
      </c>
      <c r="M356" s="59">
        <v>214363</v>
      </c>
      <c r="N356" s="59">
        <v>84299</v>
      </c>
      <c r="O356" s="59">
        <v>298662</v>
      </c>
      <c r="P356" s="65"/>
      <c r="Q356" s="70">
        <f t="shared" si="22"/>
        <v>298662</v>
      </c>
      <c r="R356" s="70">
        <f t="shared" si="23"/>
        <v>0</v>
      </c>
      <c r="S356" s="65"/>
      <c r="T356" s="43">
        <f t="shared" si="20"/>
        <v>436328</v>
      </c>
      <c r="U356" s="60">
        <f t="shared" si="21"/>
        <v>0</v>
      </c>
    </row>
    <row r="357" spans="1:21" ht="14.45" customHeight="1" x14ac:dyDescent="0.25">
      <c r="A357" s="58" t="s">
        <v>80</v>
      </c>
      <c r="B357" s="58" t="s">
        <v>65</v>
      </c>
      <c r="C357" s="59">
        <v>436328</v>
      </c>
      <c r="D357" s="59">
        <v>198413</v>
      </c>
      <c r="E357" s="59">
        <v>9228</v>
      </c>
      <c r="F357" s="59">
        <v>2434</v>
      </c>
      <c r="G357" s="59">
        <v>171</v>
      </c>
      <c r="H357" s="59">
        <v>222</v>
      </c>
      <c r="I357" s="59">
        <v>1517</v>
      </c>
      <c r="J357" s="59">
        <v>561</v>
      </c>
      <c r="K357" s="59">
        <v>1245</v>
      </c>
      <c r="L357" s="59">
        <v>11802</v>
      </c>
      <c r="M357" s="59">
        <v>210735</v>
      </c>
      <c r="N357" s="59">
        <v>104412</v>
      </c>
      <c r="O357" s="59">
        <v>315147</v>
      </c>
      <c r="P357" s="65"/>
      <c r="Q357" s="70">
        <f t="shared" si="22"/>
        <v>315147</v>
      </c>
      <c r="R357" s="70">
        <f t="shared" si="23"/>
        <v>0</v>
      </c>
      <c r="S357" s="65"/>
      <c r="T357" s="43">
        <f t="shared" si="20"/>
        <v>436328</v>
      </c>
      <c r="U357" s="60">
        <f t="shared" si="21"/>
        <v>0</v>
      </c>
    </row>
    <row r="358" spans="1:21" ht="14.45" customHeight="1" x14ac:dyDescent="0.25">
      <c r="A358" s="58" t="s">
        <v>80</v>
      </c>
      <c r="B358" s="58" t="s">
        <v>66</v>
      </c>
      <c r="C358" s="59">
        <v>436328</v>
      </c>
      <c r="D358" s="59">
        <v>198413</v>
      </c>
      <c r="E358" s="59">
        <v>11256</v>
      </c>
      <c r="F358" s="59">
        <v>2615</v>
      </c>
      <c r="G358" s="59">
        <v>171</v>
      </c>
      <c r="H358" s="59">
        <v>248</v>
      </c>
      <c r="I358" s="59">
        <v>1517</v>
      </c>
      <c r="J358" s="59">
        <v>892</v>
      </c>
      <c r="K358" s="59">
        <v>1032</v>
      </c>
      <c r="L358" s="59">
        <v>11821</v>
      </c>
      <c r="M358" s="59">
        <v>208363</v>
      </c>
      <c r="N358" s="59">
        <v>87420</v>
      </c>
      <c r="O358" s="59">
        <v>295783</v>
      </c>
      <c r="P358" s="65"/>
      <c r="Q358" s="70">
        <f t="shared" si="22"/>
        <v>295783</v>
      </c>
      <c r="R358" s="70">
        <f t="shared" si="23"/>
        <v>0</v>
      </c>
      <c r="S358" s="65"/>
      <c r="T358" s="43">
        <f t="shared" si="20"/>
        <v>436328</v>
      </c>
      <c r="U358" s="60">
        <f t="shared" si="21"/>
        <v>0</v>
      </c>
    </row>
    <row r="359" spans="1:21" ht="14.45" customHeight="1" x14ac:dyDescent="0.25">
      <c r="A359" s="58" t="s">
        <v>80</v>
      </c>
      <c r="B359" s="58" t="s">
        <v>68</v>
      </c>
      <c r="C359" s="65">
        <v>436328</v>
      </c>
      <c r="D359" s="65">
        <v>198413</v>
      </c>
      <c r="E359" s="65">
        <v>11867</v>
      </c>
      <c r="F359" s="65">
        <v>2181</v>
      </c>
      <c r="G359" s="65">
        <v>171</v>
      </c>
      <c r="H359" s="65">
        <v>178</v>
      </c>
      <c r="I359" s="65">
        <v>1460</v>
      </c>
      <c r="J359" s="65">
        <v>740</v>
      </c>
      <c r="K359" s="65">
        <v>940</v>
      </c>
      <c r="L359" s="65">
        <v>11831</v>
      </c>
      <c r="M359" s="65">
        <v>208547</v>
      </c>
      <c r="N359" s="65">
        <v>76755</v>
      </c>
      <c r="O359" s="65">
        <v>285302</v>
      </c>
      <c r="P359" s="65"/>
      <c r="Q359" s="70">
        <f t="shared" si="22"/>
        <v>285302</v>
      </c>
      <c r="R359" s="70">
        <f t="shared" si="23"/>
        <v>0</v>
      </c>
      <c r="S359" s="65"/>
      <c r="T359" s="43">
        <f t="shared" si="20"/>
        <v>436328</v>
      </c>
      <c r="U359" s="60">
        <f t="shared" si="21"/>
        <v>0</v>
      </c>
    </row>
    <row r="360" spans="1:21" ht="14.45" customHeight="1" x14ac:dyDescent="0.25">
      <c r="A360" s="58" t="s">
        <v>80</v>
      </c>
      <c r="B360" s="58" t="s">
        <v>69</v>
      </c>
      <c r="C360" s="65">
        <v>436328</v>
      </c>
      <c r="D360" s="65">
        <v>198413</v>
      </c>
      <c r="E360" s="65">
        <v>10712</v>
      </c>
      <c r="F360" s="65">
        <v>2116</v>
      </c>
      <c r="G360" s="65">
        <v>171</v>
      </c>
      <c r="H360" s="65">
        <v>216</v>
      </c>
      <c r="I360" s="65">
        <v>2699</v>
      </c>
      <c r="J360" s="65">
        <v>989</v>
      </c>
      <c r="K360" s="65">
        <v>1041</v>
      </c>
      <c r="L360" s="65">
        <v>11831</v>
      </c>
      <c r="M360" s="65">
        <v>208140</v>
      </c>
      <c r="N360" s="65">
        <v>98541</v>
      </c>
      <c r="O360" s="65">
        <v>306681</v>
      </c>
      <c r="P360" s="65"/>
      <c r="Q360" s="70">
        <f t="shared" si="22"/>
        <v>306681</v>
      </c>
      <c r="R360" s="70">
        <f t="shared" si="23"/>
        <v>0</v>
      </c>
      <c r="S360" s="65"/>
      <c r="T360" s="43">
        <f t="shared" si="20"/>
        <v>436328</v>
      </c>
      <c r="U360" s="60">
        <f t="shared" si="21"/>
        <v>0</v>
      </c>
    </row>
    <row r="361" spans="1:21" ht="14.45" customHeight="1" x14ac:dyDescent="0.25">
      <c r="A361" s="58" t="s">
        <v>80</v>
      </c>
      <c r="B361" s="58" t="s">
        <v>70</v>
      </c>
      <c r="C361" s="65">
        <v>436328</v>
      </c>
      <c r="D361" s="65">
        <v>198413</v>
      </c>
      <c r="E361" s="65">
        <v>11971</v>
      </c>
      <c r="F361" s="65">
        <v>1963</v>
      </c>
      <c r="G361" s="65">
        <v>104</v>
      </c>
      <c r="H361" s="65">
        <v>231</v>
      </c>
      <c r="I361" s="65">
        <v>2615</v>
      </c>
      <c r="J361" s="65">
        <v>812</v>
      </c>
      <c r="K361" s="65">
        <v>1579</v>
      </c>
      <c r="L361" s="65">
        <v>11831</v>
      </c>
      <c r="M361" s="65">
        <v>206809</v>
      </c>
      <c r="N361" s="65">
        <v>101459</v>
      </c>
      <c r="O361" s="65">
        <v>308268</v>
      </c>
      <c r="P361" s="65"/>
      <c r="Q361" s="70">
        <f t="shared" si="22"/>
        <v>308268</v>
      </c>
      <c r="R361" s="70">
        <f t="shared" si="23"/>
        <v>0</v>
      </c>
      <c r="S361" s="65"/>
      <c r="T361" s="43">
        <f t="shared" si="20"/>
        <v>436328</v>
      </c>
      <c r="U361" s="60">
        <f t="shared" si="21"/>
        <v>0</v>
      </c>
    </row>
    <row r="362" spans="1:21" ht="14.45" customHeight="1" x14ac:dyDescent="0.25">
      <c r="A362" s="58" t="s">
        <v>80</v>
      </c>
      <c r="B362" s="58" t="s">
        <v>71</v>
      </c>
      <c r="C362" s="65">
        <v>436328</v>
      </c>
      <c r="D362" s="65">
        <v>198413</v>
      </c>
      <c r="E362" s="65">
        <v>11991</v>
      </c>
      <c r="F362" s="65">
        <v>1808</v>
      </c>
      <c r="G362" s="65">
        <v>82</v>
      </c>
      <c r="H362" s="65">
        <v>497</v>
      </c>
      <c r="I362" s="65">
        <v>2298</v>
      </c>
      <c r="J362" s="65">
        <v>919</v>
      </c>
      <c r="K362" s="65">
        <v>1576</v>
      </c>
      <c r="L362" s="65">
        <v>11836</v>
      </c>
      <c r="M362" s="65">
        <v>206908</v>
      </c>
      <c r="N362" s="65">
        <v>69585</v>
      </c>
      <c r="O362" s="65">
        <v>276493</v>
      </c>
      <c r="P362" s="65"/>
      <c r="Q362" s="70">
        <f t="shared" si="22"/>
        <v>276493</v>
      </c>
      <c r="R362" s="70">
        <f t="shared" si="23"/>
        <v>0</v>
      </c>
      <c r="S362" s="65"/>
      <c r="T362" s="43">
        <f t="shared" si="20"/>
        <v>436328</v>
      </c>
      <c r="U362" s="60">
        <f t="shared" si="21"/>
        <v>0</v>
      </c>
    </row>
    <row r="363" spans="1:21" ht="14.45" customHeight="1" x14ac:dyDescent="0.25">
      <c r="A363" s="58" t="s">
        <v>80</v>
      </c>
      <c r="B363" s="58" t="s">
        <v>72</v>
      </c>
      <c r="C363" s="65">
        <v>436328</v>
      </c>
      <c r="D363" s="65">
        <v>198413</v>
      </c>
      <c r="E363" s="65">
        <v>12610</v>
      </c>
      <c r="F363" s="65">
        <v>1807</v>
      </c>
      <c r="G363" s="65">
        <v>91</v>
      </c>
      <c r="H363" s="65">
        <v>189</v>
      </c>
      <c r="I363" s="65">
        <v>2455</v>
      </c>
      <c r="J363" s="65">
        <v>1216</v>
      </c>
      <c r="K363" s="65">
        <v>2047</v>
      </c>
      <c r="L363" s="65">
        <v>11836</v>
      </c>
      <c r="M363" s="65">
        <v>205664</v>
      </c>
      <c r="N363" s="65">
        <v>62478</v>
      </c>
      <c r="O363" s="65">
        <v>268142</v>
      </c>
      <c r="P363" s="65"/>
      <c r="Q363" s="70">
        <f t="shared" si="22"/>
        <v>268142</v>
      </c>
      <c r="R363" s="70">
        <f t="shared" si="23"/>
        <v>0</v>
      </c>
      <c r="S363" s="65"/>
      <c r="T363" s="43">
        <f t="shared" si="20"/>
        <v>436328</v>
      </c>
      <c r="U363" s="60">
        <f t="shared" si="21"/>
        <v>0</v>
      </c>
    </row>
    <row r="364" spans="1:21" ht="14.45" customHeight="1" x14ac:dyDescent="0.25">
      <c r="A364" s="58" t="s">
        <v>80</v>
      </c>
      <c r="B364" s="58" t="s">
        <v>73</v>
      </c>
      <c r="C364" s="65">
        <v>436328</v>
      </c>
      <c r="D364" s="65">
        <v>198413</v>
      </c>
      <c r="E364" s="65">
        <v>12700</v>
      </c>
      <c r="F364" s="65">
        <v>1833</v>
      </c>
      <c r="G364" s="65">
        <v>0</v>
      </c>
      <c r="H364" s="65">
        <v>248</v>
      </c>
      <c r="I364" s="65">
        <v>2321</v>
      </c>
      <c r="J364" s="65">
        <v>1220</v>
      </c>
      <c r="K364" s="65">
        <v>1647</v>
      </c>
      <c r="L364" s="65">
        <v>11836</v>
      </c>
      <c r="M364" s="65">
        <v>206110</v>
      </c>
      <c r="N364" s="65">
        <v>57061</v>
      </c>
      <c r="O364" s="65">
        <v>263171</v>
      </c>
      <c r="P364" s="65"/>
      <c r="Q364" s="70">
        <f t="shared" si="22"/>
        <v>263171</v>
      </c>
      <c r="R364" s="70">
        <f t="shared" si="23"/>
        <v>0</v>
      </c>
      <c r="S364" s="65"/>
      <c r="T364" s="43">
        <f t="shared" si="20"/>
        <v>436328</v>
      </c>
      <c r="U364" s="60">
        <f t="shared" si="21"/>
        <v>0</v>
      </c>
    </row>
    <row r="365" spans="1:21" ht="14.45" customHeight="1" x14ac:dyDescent="0.25">
      <c r="A365" s="58" t="s">
        <v>80</v>
      </c>
      <c r="B365" s="58" t="s">
        <v>74</v>
      </c>
      <c r="C365" s="65">
        <v>436328</v>
      </c>
      <c r="D365" s="65">
        <v>198413</v>
      </c>
      <c r="E365" s="65">
        <v>13328</v>
      </c>
      <c r="F365" s="65">
        <v>1606</v>
      </c>
      <c r="G365" s="59"/>
      <c r="H365" s="65">
        <v>170</v>
      </c>
      <c r="I365" s="65">
        <v>2359</v>
      </c>
      <c r="J365" s="65">
        <v>1256</v>
      </c>
      <c r="K365" s="65">
        <v>1578</v>
      </c>
      <c r="L365" s="65">
        <v>11620</v>
      </c>
      <c r="M365" s="65">
        <v>205998</v>
      </c>
      <c r="N365" s="65">
        <v>66044</v>
      </c>
      <c r="O365" s="65">
        <v>272042</v>
      </c>
      <c r="P365" s="65"/>
      <c r="Q365" s="70">
        <f t="shared" si="22"/>
        <v>272042</v>
      </c>
      <c r="R365" s="70">
        <f t="shared" si="23"/>
        <v>0</v>
      </c>
      <c r="S365" s="65"/>
      <c r="T365" s="43">
        <f t="shared" si="20"/>
        <v>436328</v>
      </c>
      <c r="U365" s="60">
        <f t="shared" si="21"/>
        <v>0</v>
      </c>
    </row>
    <row r="366" spans="1:21" ht="14.45" customHeight="1" x14ac:dyDescent="0.25">
      <c r="A366" s="58" t="s">
        <v>80</v>
      </c>
      <c r="B366" s="58" t="s">
        <v>75</v>
      </c>
      <c r="C366" s="65">
        <v>436328</v>
      </c>
      <c r="D366" s="65">
        <v>198413</v>
      </c>
      <c r="E366" s="65">
        <v>13714</v>
      </c>
      <c r="F366" s="65">
        <v>1515</v>
      </c>
      <c r="G366" s="65">
        <v>0</v>
      </c>
      <c r="H366" s="65">
        <v>156</v>
      </c>
      <c r="I366" s="65">
        <v>2145</v>
      </c>
      <c r="J366" s="65">
        <v>1201</v>
      </c>
      <c r="K366" s="65">
        <v>1884</v>
      </c>
      <c r="L366" s="65">
        <v>11620</v>
      </c>
      <c r="M366" s="65">
        <v>205680</v>
      </c>
      <c r="N366" s="65">
        <v>64807</v>
      </c>
      <c r="O366" s="65">
        <v>270487</v>
      </c>
      <c r="P366" s="65"/>
      <c r="Q366" s="70">
        <f t="shared" si="22"/>
        <v>270487</v>
      </c>
      <c r="R366" s="70">
        <f t="shared" si="23"/>
        <v>0</v>
      </c>
      <c r="S366" s="65"/>
      <c r="T366" s="43">
        <f t="shared" si="20"/>
        <v>436328</v>
      </c>
      <c r="U366" s="60">
        <f t="shared" si="21"/>
        <v>0</v>
      </c>
    </row>
    <row r="367" spans="1:21" ht="14.45" customHeight="1" x14ac:dyDescent="0.25">
      <c r="A367" s="58" t="s">
        <v>80</v>
      </c>
      <c r="B367" s="58" t="s">
        <v>190</v>
      </c>
      <c r="C367" s="65">
        <v>436328</v>
      </c>
      <c r="D367" s="65">
        <v>198413</v>
      </c>
      <c r="E367" s="65">
        <v>14315</v>
      </c>
      <c r="F367" s="65">
        <v>1440</v>
      </c>
      <c r="G367" s="65">
        <v>0</v>
      </c>
      <c r="H367" s="65">
        <v>159</v>
      </c>
      <c r="I367" s="65">
        <v>2197</v>
      </c>
      <c r="J367" s="65">
        <v>1157</v>
      </c>
      <c r="K367" s="65">
        <v>1481</v>
      </c>
      <c r="L367" s="65">
        <v>11622</v>
      </c>
      <c r="M367" s="65">
        <v>205544</v>
      </c>
      <c r="N367" s="65">
        <v>64812</v>
      </c>
      <c r="O367" s="65">
        <v>270356</v>
      </c>
      <c r="P367" s="65"/>
      <c r="Q367" s="70">
        <f t="shared" si="22"/>
        <v>270356</v>
      </c>
      <c r="R367" s="70">
        <f t="shared" si="23"/>
        <v>0</v>
      </c>
      <c r="S367" s="65"/>
      <c r="T367" s="43">
        <f t="shared" si="20"/>
        <v>436328</v>
      </c>
      <c r="U367" s="60">
        <f t="shared" si="21"/>
        <v>0</v>
      </c>
    </row>
    <row r="368" spans="1:21" ht="14.45" customHeight="1" x14ac:dyDescent="0.25">
      <c r="A368" s="58" t="s">
        <v>81</v>
      </c>
      <c r="B368" s="56" t="s">
        <v>38</v>
      </c>
      <c r="C368" s="59">
        <v>313342.46445865277</v>
      </c>
      <c r="D368" s="59">
        <v>54010.254340134248</v>
      </c>
      <c r="E368" s="59">
        <v>14829.795726205717</v>
      </c>
      <c r="F368" s="59">
        <v>20218.54571160852</v>
      </c>
      <c r="G368" s="59">
        <v>4538.4683057582906</v>
      </c>
      <c r="H368" s="59">
        <v>10064.202891076224</v>
      </c>
      <c r="I368" s="59">
        <v>11628.872840361784</v>
      </c>
      <c r="J368" s="59">
        <v>3311.7393623689331</v>
      </c>
      <c r="K368" s="59">
        <v>9169.9563482699396</v>
      </c>
      <c r="L368" s="59"/>
      <c r="M368" s="59">
        <v>185570.62893286912</v>
      </c>
      <c r="N368" s="59">
        <v>25028.925560005184</v>
      </c>
      <c r="O368" s="59">
        <v>210599.5544928743</v>
      </c>
      <c r="P368" s="65"/>
      <c r="Q368" s="70">
        <f t="shared" si="22"/>
        <v>210599.5544928743</v>
      </c>
      <c r="R368" s="70">
        <f t="shared" si="23"/>
        <v>0</v>
      </c>
      <c r="S368" s="65"/>
      <c r="T368" s="43">
        <f t="shared" si="20"/>
        <v>313342.46445865277</v>
      </c>
      <c r="U368" s="60">
        <f t="shared" si="21"/>
        <v>0</v>
      </c>
    </row>
    <row r="369" spans="1:21" ht="14.45" customHeight="1" x14ac:dyDescent="0.25">
      <c r="A369" s="58" t="s">
        <v>81</v>
      </c>
      <c r="B369" s="56" t="s">
        <v>35</v>
      </c>
      <c r="C369" s="59">
        <v>317428</v>
      </c>
      <c r="D369" s="59">
        <v>55262</v>
      </c>
      <c r="E369" s="59">
        <v>14649</v>
      </c>
      <c r="F369" s="59">
        <v>19987</v>
      </c>
      <c r="G369" s="59">
        <v>4484</v>
      </c>
      <c r="H369" s="59">
        <v>10707</v>
      </c>
      <c r="I369" s="59">
        <v>12534</v>
      </c>
      <c r="J369" s="59">
        <v>3290</v>
      </c>
      <c r="K369" s="59">
        <v>8808</v>
      </c>
      <c r="L369" s="59"/>
      <c r="M369" s="59">
        <v>187707</v>
      </c>
      <c r="N369" s="59">
        <v>25934</v>
      </c>
      <c r="O369" s="59">
        <v>213635</v>
      </c>
      <c r="P369" s="65"/>
      <c r="Q369" s="70">
        <f t="shared" si="22"/>
        <v>213641</v>
      </c>
      <c r="R369" s="70">
        <f t="shared" si="23"/>
        <v>6</v>
      </c>
      <c r="S369" s="65"/>
      <c r="T369" s="43">
        <f t="shared" si="20"/>
        <v>317428</v>
      </c>
      <c r="U369" s="60">
        <f t="shared" si="21"/>
        <v>0</v>
      </c>
    </row>
    <row r="370" spans="1:21" ht="14.45" customHeight="1" x14ac:dyDescent="0.25">
      <c r="A370" s="58" t="s">
        <v>81</v>
      </c>
      <c r="B370" s="56" t="s">
        <v>36</v>
      </c>
      <c r="C370" s="59">
        <v>317428</v>
      </c>
      <c r="D370" s="59">
        <v>57330.415607099392</v>
      </c>
      <c r="E370" s="65">
        <v>14735.05303802567</v>
      </c>
      <c r="F370" s="65">
        <v>18392.745707421036</v>
      </c>
      <c r="G370" s="65">
        <v>4391.4028967472095</v>
      </c>
      <c r="H370" s="65">
        <v>10468.747061054228</v>
      </c>
      <c r="I370" s="65">
        <v>11497.929438539268</v>
      </c>
      <c r="J370" s="65">
        <v>3019.5271660382496</v>
      </c>
      <c r="K370" s="65">
        <v>9148.4758342061959</v>
      </c>
      <c r="L370" s="59"/>
      <c r="M370" s="65">
        <v>188443.70325086877</v>
      </c>
      <c r="N370" s="65">
        <v>28477.669614043902</v>
      </c>
      <c r="O370" s="65">
        <v>216921.37286491267</v>
      </c>
      <c r="P370" s="65"/>
      <c r="Q370" s="70">
        <f t="shared" si="22"/>
        <v>216921.37286491267</v>
      </c>
      <c r="R370" s="70">
        <f t="shared" si="23"/>
        <v>0</v>
      </c>
      <c r="S370" s="65"/>
      <c r="T370" s="43">
        <f t="shared" si="20"/>
        <v>317428</v>
      </c>
      <c r="U370" s="60">
        <f t="shared" si="21"/>
        <v>0</v>
      </c>
    </row>
    <row r="371" spans="1:21" ht="14.45" customHeight="1" x14ac:dyDescent="0.25">
      <c r="A371" s="58" t="s">
        <v>81</v>
      </c>
      <c r="B371" s="56" t="s">
        <v>37</v>
      </c>
      <c r="C371" s="59">
        <v>317428</v>
      </c>
      <c r="D371" s="59">
        <v>57330.415607099392</v>
      </c>
      <c r="E371" s="65">
        <v>14821.106076051339</v>
      </c>
      <c r="F371" s="65">
        <v>16798.491414842068</v>
      </c>
      <c r="G371" s="65">
        <v>4298.8057934944181</v>
      </c>
      <c r="H371" s="65">
        <v>10230.494122108455</v>
      </c>
      <c r="I371" s="65">
        <v>10461.858877078535</v>
      </c>
      <c r="J371" s="65">
        <v>2749.0543320764991</v>
      </c>
      <c r="K371" s="65">
        <v>9488.9516684123901</v>
      </c>
      <c r="L371" s="59"/>
      <c r="M371" s="65">
        <v>191248.8221088369</v>
      </c>
      <c r="N371" s="65">
        <v>32030.529724634718</v>
      </c>
      <c r="O371" s="65">
        <v>223279.35183347162</v>
      </c>
      <c r="P371" s="65"/>
      <c r="Q371" s="70">
        <f t="shared" si="22"/>
        <v>223279.35183347162</v>
      </c>
      <c r="R371" s="70">
        <f t="shared" si="23"/>
        <v>0</v>
      </c>
      <c r="S371" s="65"/>
      <c r="T371" s="43">
        <f t="shared" si="20"/>
        <v>317428</v>
      </c>
      <c r="U371" s="60">
        <f t="shared" si="21"/>
        <v>0</v>
      </c>
    </row>
    <row r="372" spans="1:21" ht="14.45" customHeight="1" x14ac:dyDescent="0.25">
      <c r="A372" s="58" t="s">
        <v>81</v>
      </c>
      <c r="B372" s="56" t="s">
        <v>15</v>
      </c>
      <c r="C372" s="59">
        <v>317428</v>
      </c>
      <c r="D372" s="59">
        <v>55261</v>
      </c>
      <c r="E372" s="59">
        <v>16908</v>
      </c>
      <c r="F372" s="59">
        <v>11226</v>
      </c>
      <c r="G372" s="59">
        <v>4080</v>
      </c>
      <c r="H372" s="59">
        <v>9598</v>
      </c>
      <c r="I372" s="59">
        <v>8909</v>
      </c>
      <c r="J372" s="59">
        <v>1865</v>
      </c>
      <c r="K372" s="59">
        <v>6910</v>
      </c>
      <c r="L372" s="59"/>
      <c r="M372" s="59">
        <v>202671</v>
      </c>
      <c r="N372" s="59">
        <v>19616</v>
      </c>
      <c r="O372" s="59">
        <v>222190</v>
      </c>
      <c r="P372" s="65"/>
      <c r="Q372" s="70">
        <f t="shared" si="22"/>
        <v>222287</v>
      </c>
      <c r="R372" s="70">
        <f t="shared" si="23"/>
        <v>97</v>
      </c>
      <c r="S372" s="65"/>
      <c r="T372" s="43">
        <f t="shared" si="20"/>
        <v>317428</v>
      </c>
      <c r="U372" s="60">
        <f t="shared" si="21"/>
        <v>0</v>
      </c>
    </row>
    <row r="373" spans="1:21" ht="14.45" customHeight="1" x14ac:dyDescent="0.25">
      <c r="A373" s="58" t="s">
        <v>81</v>
      </c>
      <c r="B373" s="56" t="s">
        <v>0</v>
      </c>
      <c r="C373" s="59">
        <v>317428</v>
      </c>
      <c r="D373" s="59">
        <v>55261</v>
      </c>
      <c r="E373" s="59">
        <v>17715</v>
      </c>
      <c r="F373" s="59">
        <v>11004</v>
      </c>
      <c r="G373" s="59">
        <v>3999</v>
      </c>
      <c r="H373" s="59">
        <v>9987</v>
      </c>
      <c r="I373" s="59">
        <v>8779</v>
      </c>
      <c r="J373" s="59">
        <v>1865</v>
      </c>
      <c r="K373" s="59">
        <v>7112</v>
      </c>
      <c r="L373" s="59"/>
      <c r="M373" s="59">
        <v>201706</v>
      </c>
      <c r="N373" s="59">
        <v>16589</v>
      </c>
      <c r="O373" s="59">
        <v>218295</v>
      </c>
      <c r="P373" s="65"/>
      <c r="Q373" s="70">
        <f t="shared" si="22"/>
        <v>218295</v>
      </c>
      <c r="R373" s="70">
        <f t="shared" si="23"/>
        <v>0</v>
      </c>
      <c r="S373" s="65"/>
      <c r="T373" s="43">
        <f t="shared" si="20"/>
        <v>317428</v>
      </c>
      <c r="U373" s="60">
        <f t="shared" si="21"/>
        <v>0</v>
      </c>
    </row>
    <row r="374" spans="1:21" ht="14.45" customHeight="1" x14ac:dyDescent="0.25">
      <c r="A374" s="58" t="s">
        <v>81</v>
      </c>
      <c r="B374" s="56" t="s">
        <v>1</v>
      </c>
      <c r="C374" s="59">
        <v>317428</v>
      </c>
      <c r="D374" s="59">
        <v>55261</v>
      </c>
      <c r="E374" s="59">
        <v>19278</v>
      </c>
      <c r="F374" s="59">
        <v>9897</v>
      </c>
      <c r="G374" s="59">
        <v>3605</v>
      </c>
      <c r="H374" s="59">
        <v>10506</v>
      </c>
      <c r="I374" s="59">
        <v>8734</v>
      </c>
      <c r="J374" s="59">
        <v>1861</v>
      </c>
      <c r="K374" s="59">
        <v>3214</v>
      </c>
      <c r="L374" s="59"/>
      <c r="M374" s="59">
        <v>205072</v>
      </c>
      <c r="N374" s="59">
        <v>22115</v>
      </c>
      <c r="O374" s="59">
        <v>227187</v>
      </c>
      <c r="P374" s="65"/>
      <c r="Q374" s="70">
        <f t="shared" si="22"/>
        <v>227187</v>
      </c>
      <c r="R374" s="70">
        <f t="shared" si="23"/>
        <v>0</v>
      </c>
      <c r="S374" s="65"/>
      <c r="T374" s="43">
        <f t="shared" si="20"/>
        <v>317428</v>
      </c>
      <c r="U374" s="60">
        <f t="shared" si="21"/>
        <v>0</v>
      </c>
    </row>
    <row r="375" spans="1:21" ht="14.45" customHeight="1" x14ac:dyDescent="0.25">
      <c r="A375" s="58" t="s">
        <v>81</v>
      </c>
      <c r="B375" s="56" t="s">
        <v>2</v>
      </c>
      <c r="C375" s="59">
        <v>317428</v>
      </c>
      <c r="D375" s="59">
        <v>55212</v>
      </c>
      <c r="E375" s="59">
        <v>20293</v>
      </c>
      <c r="F375" s="59">
        <v>9036</v>
      </c>
      <c r="G375" s="59">
        <v>3334</v>
      </c>
      <c r="H375" s="59">
        <v>9979</v>
      </c>
      <c r="I375" s="59">
        <v>8558</v>
      </c>
      <c r="J375" s="59">
        <v>1768</v>
      </c>
      <c r="K375" s="59">
        <v>2646</v>
      </c>
      <c r="L375" s="59"/>
      <c r="M375" s="59">
        <v>206602</v>
      </c>
      <c r="N375" s="59">
        <v>31205</v>
      </c>
      <c r="O375" s="59">
        <v>237807</v>
      </c>
      <c r="P375" s="65"/>
      <c r="Q375" s="70">
        <f t="shared" si="22"/>
        <v>237807</v>
      </c>
      <c r="R375" s="70">
        <f t="shared" si="23"/>
        <v>0</v>
      </c>
      <c r="S375" s="65"/>
      <c r="T375" s="43">
        <f t="shared" si="20"/>
        <v>317428</v>
      </c>
      <c r="U375" s="60">
        <f t="shared" si="21"/>
        <v>0</v>
      </c>
    </row>
    <row r="376" spans="1:21" ht="14.45" customHeight="1" x14ac:dyDescent="0.25">
      <c r="A376" s="58" t="s">
        <v>81</v>
      </c>
      <c r="B376" s="56" t="s">
        <v>3</v>
      </c>
      <c r="C376" s="59">
        <v>317428</v>
      </c>
      <c r="D376" s="59">
        <v>55212</v>
      </c>
      <c r="E376" s="59">
        <v>20702</v>
      </c>
      <c r="F376" s="59">
        <v>8928</v>
      </c>
      <c r="G376" s="59">
        <v>3334</v>
      </c>
      <c r="H376" s="59">
        <v>9156</v>
      </c>
      <c r="I376" s="59">
        <v>8387</v>
      </c>
      <c r="J376" s="59">
        <v>1484</v>
      </c>
      <c r="K376" s="59">
        <v>2178</v>
      </c>
      <c r="L376" s="59"/>
      <c r="M376" s="59">
        <v>208047</v>
      </c>
      <c r="N376" s="59">
        <v>28930</v>
      </c>
      <c r="O376" s="59">
        <v>236977</v>
      </c>
      <c r="P376" s="65"/>
      <c r="Q376" s="70">
        <f t="shared" si="22"/>
        <v>236977</v>
      </c>
      <c r="R376" s="70">
        <f t="shared" si="23"/>
        <v>0</v>
      </c>
      <c r="S376" s="65"/>
      <c r="T376" s="43">
        <f t="shared" si="20"/>
        <v>317428</v>
      </c>
      <c r="U376" s="60">
        <f t="shared" si="21"/>
        <v>0</v>
      </c>
    </row>
    <row r="377" spans="1:21" ht="14.45" customHeight="1" x14ac:dyDescent="0.25">
      <c r="A377" s="58" t="s">
        <v>81</v>
      </c>
      <c r="B377" s="56" t="s">
        <v>4</v>
      </c>
      <c r="C377" s="59">
        <v>317428</v>
      </c>
      <c r="D377" s="59">
        <v>55212</v>
      </c>
      <c r="E377" s="59">
        <v>21580</v>
      </c>
      <c r="F377" s="59">
        <v>7530</v>
      </c>
      <c r="G377" s="59">
        <v>2000</v>
      </c>
      <c r="H377" s="59">
        <v>6980</v>
      </c>
      <c r="I377" s="59">
        <v>8180</v>
      </c>
      <c r="J377" s="59">
        <v>1460</v>
      </c>
      <c r="K377" s="59">
        <v>1820</v>
      </c>
      <c r="L377" s="59"/>
      <c r="M377" s="59">
        <v>212666</v>
      </c>
      <c r="N377" s="59">
        <v>35370</v>
      </c>
      <c r="O377" s="59">
        <v>248036</v>
      </c>
      <c r="P377" s="65"/>
      <c r="Q377" s="70">
        <f t="shared" si="22"/>
        <v>248036</v>
      </c>
      <c r="R377" s="70">
        <f t="shared" si="23"/>
        <v>0</v>
      </c>
      <c r="S377" s="65"/>
      <c r="T377" s="43">
        <f t="shared" si="20"/>
        <v>317428</v>
      </c>
      <c r="U377" s="60">
        <f t="shared" si="21"/>
        <v>0</v>
      </c>
    </row>
    <row r="378" spans="1:21" ht="14.45" customHeight="1" x14ac:dyDescent="0.25">
      <c r="A378" s="58" t="s">
        <v>81</v>
      </c>
      <c r="B378" s="56" t="s">
        <v>5</v>
      </c>
      <c r="C378" s="59">
        <v>317428</v>
      </c>
      <c r="D378" s="59">
        <v>55212</v>
      </c>
      <c r="E378" s="59">
        <v>21299</v>
      </c>
      <c r="F378" s="59">
        <v>5590</v>
      </c>
      <c r="G378" s="59">
        <v>2000</v>
      </c>
      <c r="H378" s="59">
        <v>3994</v>
      </c>
      <c r="I378" s="59">
        <v>8646</v>
      </c>
      <c r="J378" s="59">
        <v>2530</v>
      </c>
      <c r="K378" s="59">
        <v>2255</v>
      </c>
      <c r="L378" s="59"/>
      <c r="M378" s="59">
        <v>215902</v>
      </c>
      <c r="N378" s="59">
        <v>45719</v>
      </c>
      <c r="O378" s="59">
        <v>261621</v>
      </c>
      <c r="P378" s="65"/>
      <c r="Q378" s="70">
        <f t="shared" si="22"/>
        <v>261621</v>
      </c>
      <c r="R378" s="70">
        <f t="shared" si="23"/>
        <v>0</v>
      </c>
      <c r="S378" s="65"/>
      <c r="T378" s="43">
        <f t="shared" si="20"/>
        <v>317428</v>
      </c>
      <c r="U378" s="60">
        <f t="shared" si="21"/>
        <v>0</v>
      </c>
    </row>
    <row r="379" spans="1:21" ht="14.45" customHeight="1" x14ac:dyDescent="0.25">
      <c r="A379" s="58" t="s">
        <v>81</v>
      </c>
      <c r="B379" s="56" t="s">
        <v>6</v>
      </c>
      <c r="C379" s="59">
        <v>317428</v>
      </c>
      <c r="D379" s="59">
        <v>55212</v>
      </c>
      <c r="E379" s="59">
        <v>21300</v>
      </c>
      <c r="F379" s="59">
        <v>5140</v>
      </c>
      <c r="G379" s="59">
        <v>2000</v>
      </c>
      <c r="H379" s="59">
        <v>3994</v>
      </c>
      <c r="I379" s="59">
        <v>8646</v>
      </c>
      <c r="J379" s="59">
        <v>2505</v>
      </c>
      <c r="K379" s="59">
        <v>2255</v>
      </c>
      <c r="L379" s="59"/>
      <c r="M379" s="59">
        <v>216376</v>
      </c>
      <c r="N379" s="59">
        <v>56374</v>
      </c>
      <c r="O379" s="59">
        <v>272750</v>
      </c>
      <c r="P379" s="65"/>
      <c r="Q379" s="70">
        <f t="shared" si="22"/>
        <v>272750</v>
      </c>
      <c r="R379" s="70">
        <f t="shared" si="23"/>
        <v>0</v>
      </c>
      <c r="S379" s="65"/>
      <c r="T379" s="43">
        <f t="shared" si="20"/>
        <v>317428</v>
      </c>
      <c r="U379" s="60">
        <f t="shared" si="21"/>
        <v>0</v>
      </c>
    </row>
    <row r="380" spans="1:21" ht="14.45" customHeight="1" x14ac:dyDescent="0.25">
      <c r="A380" s="58" t="s">
        <v>81</v>
      </c>
      <c r="B380" s="63" t="s">
        <v>7</v>
      </c>
      <c r="C380" s="59">
        <v>317428</v>
      </c>
      <c r="D380" s="59">
        <v>55212</v>
      </c>
      <c r="E380" s="59">
        <v>24169</v>
      </c>
      <c r="F380" s="59">
        <v>4986</v>
      </c>
      <c r="G380" s="59">
        <v>2000</v>
      </c>
      <c r="H380" s="59">
        <v>2661</v>
      </c>
      <c r="I380" s="59">
        <v>5748</v>
      </c>
      <c r="J380" s="59">
        <v>2527</v>
      </c>
      <c r="K380" s="59">
        <v>2883</v>
      </c>
      <c r="L380" s="59"/>
      <c r="M380" s="59">
        <v>217242</v>
      </c>
      <c r="N380" s="59">
        <v>57341</v>
      </c>
      <c r="O380" s="59">
        <v>274583</v>
      </c>
      <c r="P380" s="65"/>
      <c r="Q380" s="70">
        <f t="shared" si="22"/>
        <v>274583</v>
      </c>
      <c r="R380" s="70">
        <f t="shared" si="23"/>
        <v>0</v>
      </c>
      <c r="S380" s="65"/>
      <c r="T380" s="43">
        <f t="shared" si="20"/>
        <v>317428</v>
      </c>
      <c r="U380" s="60">
        <f t="shared" si="21"/>
        <v>0</v>
      </c>
    </row>
    <row r="381" spans="1:21" ht="14.45" customHeight="1" x14ac:dyDescent="0.25">
      <c r="A381" s="58" t="s">
        <v>81</v>
      </c>
      <c r="B381" s="63" t="s">
        <v>8</v>
      </c>
      <c r="C381" s="59">
        <v>317428</v>
      </c>
      <c r="D381" s="59">
        <v>55212</v>
      </c>
      <c r="E381" s="59">
        <v>26530</v>
      </c>
      <c r="F381" s="59">
        <v>4787</v>
      </c>
      <c r="G381" s="59">
        <v>2000</v>
      </c>
      <c r="H381" s="59">
        <v>1874</v>
      </c>
      <c r="I381" s="59">
        <v>3663</v>
      </c>
      <c r="J381" s="59">
        <v>2729</v>
      </c>
      <c r="K381" s="59">
        <v>3204</v>
      </c>
      <c r="L381" s="59"/>
      <c r="M381" s="59">
        <v>217429</v>
      </c>
      <c r="N381" s="59">
        <v>63132</v>
      </c>
      <c r="O381" s="59">
        <v>280561</v>
      </c>
      <c r="P381" s="65"/>
      <c r="Q381" s="70">
        <f t="shared" si="22"/>
        <v>280561</v>
      </c>
      <c r="R381" s="70">
        <f t="shared" si="23"/>
        <v>0</v>
      </c>
      <c r="S381" s="65"/>
      <c r="T381" s="43">
        <f t="shared" si="20"/>
        <v>317428</v>
      </c>
      <c r="U381" s="60">
        <f t="shared" si="21"/>
        <v>0</v>
      </c>
    </row>
    <row r="382" spans="1:21" ht="14.45" customHeight="1" x14ac:dyDescent="0.25">
      <c r="A382" s="58" t="s">
        <v>81</v>
      </c>
      <c r="B382" s="63" t="s">
        <v>16</v>
      </c>
      <c r="C382" s="59">
        <v>317428</v>
      </c>
      <c r="D382" s="59">
        <v>55212</v>
      </c>
      <c r="E382" s="59">
        <v>27257</v>
      </c>
      <c r="F382" s="59">
        <v>4670</v>
      </c>
      <c r="G382" s="59">
        <v>2000</v>
      </c>
      <c r="H382" s="59">
        <v>1764</v>
      </c>
      <c r="I382" s="59">
        <v>3606</v>
      </c>
      <c r="J382" s="59">
        <v>2745</v>
      </c>
      <c r="K382" s="59">
        <v>3308</v>
      </c>
      <c r="L382" s="59"/>
      <c r="M382" s="59">
        <v>216866</v>
      </c>
      <c r="N382" s="59">
        <v>65315</v>
      </c>
      <c r="O382" s="59">
        <v>282181</v>
      </c>
      <c r="P382" s="65"/>
      <c r="Q382" s="70">
        <f t="shared" si="22"/>
        <v>282181</v>
      </c>
      <c r="R382" s="70">
        <f t="shared" si="23"/>
        <v>0</v>
      </c>
      <c r="S382" s="65"/>
      <c r="T382" s="43">
        <f t="shared" si="20"/>
        <v>317428</v>
      </c>
      <c r="U382" s="60">
        <f t="shared" si="21"/>
        <v>0</v>
      </c>
    </row>
    <row r="383" spans="1:21" ht="14.45" customHeight="1" x14ac:dyDescent="0.25">
      <c r="A383" s="58" t="s">
        <v>81</v>
      </c>
      <c r="B383" s="63" t="s">
        <v>17</v>
      </c>
      <c r="C383" s="59">
        <v>317428</v>
      </c>
      <c r="D383" s="59">
        <v>55212</v>
      </c>
      <c r="E383" s="59">
        <v>27356</v>
      </c>
      <c r="F383" s="59">
        <v>4475</v>
      </c>
      <c r="G383" s="59">
        <v>2000</v>
      </c>
      <c r="H383" s="59">
        <v>1617</v>
      </c>
      <c r="I383" s="59">
        <v>3515</v>
      </c>
      <c r="J383" s="59">
        <v>2506</v>
      </c>
      <c r="K383" s="59">
        <v>3171</v>
      </c>
      <c r="L383" s="59"/>
      <c r="M383" s="59">
        <v>217575</v>
      </c>
      <c r="N383" s="59">
        <v>67011</v>
      </c>
      <c r="O383" s="59">
        <v>284587</v>
      </c>
      <c r="P383" s="65"/>
      <c r="Q383" s="70">
        <f t="shared" si="22"/>
        <v>284586</v>
      </c>
      <c r="R383" s="70">
        <f t="shared" si="23"/>
        <v>-1</v>
      </c>
      <c r="S383" s="65"/>
      <c r="T383" s="43">
        <f t="shared" si="20"/>
        <v>317427</v>
      </c>
      <c r="U383" s="60">
        <f t="shared" si="21"/>
        <v>1</v>
      </c>
    </row>
    <row r="384" spans="1:21" ht="14.45" customHeight="1" x14ac:dyDescent="0.25">
      <c r="A384" s="58" t="s">
        <v>81</v>
      </c>
      <c r="B384" s="63" t="s">
        <v>9</v>
      </c>
      <c r="C384" s="59">
        <v>317428</v>
      </c>
      <c r="D384" s="59">
        <v>55212</v>
      </c>
      <c r="E384" s="59">
        <v>27356</v>
      </c>
      <c r="F384" s="59">
        <v>4410</v>
      </c>
      <c r="G384" s="59">
        <v>2000</v>
      </c>
      <c r="H384" s="59">
        <v>1510</v>
      </c>
      <c r="I384" s="59">
        <v>3335</v>
      </c>
      <c r="J384" s="59">
        <v>2506</v>
      </c>
      <c r="K384" s="59">
        <v>3584</v>
      </c>
      <c r="L384" s="59"/>
      <c r="M384" s="59">
        <v>217514</v>
      </c>
      <c r="N384" s="59">
        <v>69767</v>
      </c>
      <c r="O384" s="59">
        <v>287280</v>
      </c>
      <c r="P384" s="65"/>
      <c r="Q384" s="70">
        <f t="shared" si="22"/>
        <v>287281</v>
      </c>
      <c r="R384" s="70">
        <f t="shared" si="23"/>
        <v>1</v>
      </c>
      <c r="S384" s="65"/>
      <c r="T384" s="43">
        <f t="shared" si="20"/>
        <v>317427</v>
      </c>
      <c r="U384" s="60">
        <f t="shared" si="21"/>
        <v>1</v>
      </c>
    </row>
    <row r="385" spans="1:21" ht="14.45" customHeight="1" x14ac:dyDescent="0.25">
      <c r="A385" s="58" t="s">
        <v>81</v>
      </c>
      <c r="B385" s="63" t="s">
        <v>10</v>
      </c>
      <c r="C385" s="59">
        <v>221183</v>
      </c>
      <c r="D385" s="59">
        <v>1312</v>
      </c>
      <c r="E385" s="59">
        <v>22349</v>
      </c>
      <c r="F385" s="59">
        <v>1577</v>
      </c>
      <c r="G385" s="59">
        <v>1599</v>
      </c>
      <c r="H385" s="59">
        <v>630</v>
      </c>
      <c r="I385" s="59">
        <v>1714</v>
      </c>
      <c r="J385" s="59">
        <v>2381</v>
      </c>
      <c r="K385" s="59">
        <v>5080</v>
      </c>
      <c r="L385" s="59"/>
      <c r="M385" s="59">
        <v>184541</v>
      </c>
      <c r="N385" s="59">
        <v>40585</v>
      </c>
      <c r="O385" s="59">
        <v>225126</v>
      </c>
      <c r="P385" s="65"/>
      <c r="Q385" s="70">
        <f t="shared" si="22"/>
        <v>225126</v>
      </c>
      <c r="R385" s="70">
        <f t="shared" si="23"/>
        <v>0</v>
      </c>
      <c r="S385" s="65"/>
      <c r="T385" s="43">
        <f t="shared" si="20"/>
        <v>221183</v>
      </c>
      <c r="U385" s="60">
        <f t="shared" si="21"/>
        <v>0</v>
      </c>
    </row>
    <row r="386" spans="1:21" ht="14.45" customHeight="1" x14ac:dyDescent="0.25">
      <c r="A386" s="58" t="s">
        <v>81</v>
      </c>
      <c r="B386" s="63" t="s">
        <v>11</v>
      </c>
      <c r="C386" s="59">
        <v>221183</v>
      </c>
      <c r="D386" s="59">
        <v>1312</v>
      </c>
      <c r="E386" s="59">
        <v>22638</v>
      </c>
      <c r="F386" s="59">
        <v>1521</v>
      </c>
      <c r="G386" s="59">
        <v>1599</v>
      </c>
      <c r="H386" s="59">
        <v>650</v>
      </c>
      <c r="I386" s="59">
        <v>1716</v>
      </c>
      <c r="J386" s="59">
        <v>2405</v>
      </c>
      <c r="K386" s="59">
        <v>3644</v>
      </c>
      <c r="L386" s="59"/>
      <c r="M386" s="59">
        <v>185698</v>
      </c>
      <c r="N386" s="59">
        <v>40840</v>
      </c>
      <c r="O386" s="59">
        <v>226538</v>
      </c>
      <c r="P386" s="65"/>
      <c r="Q386" s="70">
        <f t="shared" si="22"/>
        <v>226538</v>
      </c>
      <c r="R386" s="70">
        <f t="shared" si="23"/>
        <v>0</v>
      </c>
      <c r="S386" s="65"/>
      <c r="T386" s="43">
        <f t="shared" ref="T386:T449" si="24">SUM(D386:M386)</f>
        <v>221183</v>
      </c>
      <c r="U386" s="60">
        <f t="shared" ref="U386:U449" si="25">C386-T386</f>
        <v>0</v>
      </c>
    </row>
    <row r="387" spans="1:21" ht="14.45" customHeight="1" x14ac:dyDescent="0.25">
      <c r="A387" s="58" t="s">
        <v>81</v>
      </c>
      <c r="B387" s="63" t="s">
        <v>12</v>
      </c>
      <c r="C387" s="59">
        <v>235319</v>
      </c>
      <c r="D387" s="59">
        <v>8123</v>
      </c>
      <c r="E387" s="59">
        <v>30460</v>
      </c>
      <c r="F387" s="59">
        <v>2020</v>
      </c>
      <c r="G387" s="59">
        <v>968</v>
      </c>
      <c r="H387" s="59">
        <v>4005</v>
      </c>
      <c r="I387" s="59">
        <v>4740</v>
      </c>
      <c r="J387" s="59">
        <v>2399</v>
      </c>
      <c r="K387" s="59">
        <v>4815</v>
      </c>
      <c r="L387" s="59"/>
      <c r="M387" s="59">
        <v>177789</v>
      </c>
      <c r="N387" s="59">
        <v>61534</v>
      </c>
      <c r="O387" s="59">
        <v>239323</v>
      </c>
      <c r="P387" s="65"/>
      <c r="Q387" s="70">
        <f t="shared" ref="Q387:Q450" si="26">M387+N387</f>
        <v>239323</v>
      </c>
      <c r="R387" s="70">
        <f t="shared" ref="R387:R450" si="27">Q387-O387</f>
        <v>0</v>
      </c>
      <c r="S387" s="65"/>
      <c r="T387" s="43">
        <f t="shared" si="24"/>
        <v>235319</v>
      </c>
      <c r="U387" s="60">
        <f t="shared" si="25"/>
        <v>0</v>
      </c>
    </row>
    <row r="388" spans="1:21" ht="14.45" customHeight="1" x14ac:dyDescent="0.25">
      <c r="A388" s="58" t="s">
        <v>81</v>
      </c>
      <c r="B388" s="63" t="s">
        <v>13</v>
      </c>
      <c r="C388" s="59">
        <v>235319</v>
      </c>
      <c r="D388" s="59">
        <v>8123</v>
      </c>
      <c r="E388" s="59">
        <v>29380</v>
      </c>
      <c r="F388" s="59">
        <v>1561</v>
      </c>
      <c r="G388" s="59">
        <v>476</v>
      </c>
      <c r="H388" s="59">
        <v>2432</v>
      </c>
      <c r="I388" s="59">
        <v>5316</v>
      </c>
      <c r="J388" s="59">
        <v>2060</v>
      </c>
      <c r="K388" s="59">
        <v>4637</v>
      </c>
      <c r="L388" s="59"/>
      <c r="M388" s="59">
        <v>181334</v>
      </c>
      <c r="N388" s="59">
        <v>56353</v>
      </c>
      <c r="O388" s="59">
        <v>237687</v>
      </c>
      <c r="P388" s="65"/>
      <c r="Q388" s="70">
        <f t="shared" si="26"/>
        <v>237687</v>
      </c>
      <c r="R388" s="70">
        <f t="shared" si="27"/>
        <v>0</v>
      </c>
      <c r="S388" s="65"/>
      <c r="T388" s="43">
        <f t="shared" si="24"/>
        <v>235319</v>
      </c>
      <c r="U388" s="60">
        <f t="shared" si="25"/>
        <v>0</v>
      </c>
    </row>
    <row r="389" spans="1:21" ht="14.45" customHeight="1" x14ac:dyDescent="0.25">
      <c r="A389" s="58" t="s">
        <v>81</v>
      </c>
      <c r="B389" s="63" t="s">
        <v>18</v>
      </c>
      <c r="C389" s="59">
        <v>235319</v>
      </c>
      <c r="D389" s="59">
        <v>8123</v>
      </c>
      <c r="E389" s="59">
        <v>27610</v>
      </c>
      <c r="F389" s="59">
        <v>1561</v>
      </c>
      <c r="G389" s="59">
        <v>284</v>
      </c>
      <c r="H389" s="59">
        <v>2653</v>
      </c>
      <c r="I389" s="59">
        <v>6172</v>
      </c>
      <c r="J389" s="59">
        <v>2123</v>
      </c>
      <c r="K389" s="59">
        <v>4171</v>
      </c>
      <c r="L389" s="59"/>
      <c r="M389" s="59">
        <v>182622</v>
      </c>
      <c r="N389" s="59">
        <v>71607</v>
      </c>
      <c r="O389" s="59">
        <v>254229</v>
      </c>
      <c r="P389" s="65"/>
      <c r="Q389" s="70">
        <f t="shared" si="26"/>
        <v>254229</v>
      </c>
      <c r="R389" s="70">
        <f t="shared" si="27"/>
        <v>0</v>
      </c>
      <c r="S389" s="65"/>
      <c r="T389" s="43">
        <f t="shared" si="24"/>
        <v>235319</v>
      </c>
      <c r="U389" s="60">
        <f t="shared" si="25"/>
        <v>0</v>
      </c>
    </row>
    <row r="390" spans="1:21" ht="14.45" customHeight="1" x14ac:dyDescent="0.25">
      <c r="A390" s="58" t="s">
        <v>81</v>
      </c>
      <c r="B390" s="64" t="s">
        <v>19</v>
      </c>
      <c r="C390" s="59">
        <v>235319</v>
      </c>
      <c r="D390" s="59">
        <v>8123</v>
      </c>
      <c r="E390" s="59">
        <v>29823</v>
      </c>
      <c r="F390" s="59">
        <v>1693</v>
      </c>
      <c r="G390" s="59">
        <v>213</v>
      </c>
      <c r="H390" s="59">
        <v>1689</v>
      </c>
      <c r="I390" s="59">
        <v>5497</v>
      </c>
      <c r="J390" s="59">
        <v>2232</v>
      </c>
      <c r="K390" s="59">
        <v>3714</v>
      </c>
      <c r="L390" s="59"/>
      <c r="M390" s="59">
        <v>182335</v>
      </c>
      <c r="N390" s="59">
        <v>76311</v>
      </c>
      <c r="O390" s="59">
        <v>258646</v>
      </c>
      <c r="P390" s="65"/>
      <c r="Q390" s="70">
        <f t="shared" si="26"/>
        <v>258646</v>
      </c>
      <c r="R390" s="70">
        <f t="shared" si="27"/>
        <v>0</v>
      </c>
      <c r="S390" s="65"/>
      <c r="T390" s="43">
        <f t="shared" si="24"/>
        <v>235319</v>
      </c>
      <c r="U390" s="60">
        <f t="shared" si="25"/>
        <v>0</v>
      </c>
    </row>
    <row r="391" spans="1:21" ht="14.45" customHeight="1" x14ac:dyDescent="0.25">
      <c r="A391" s="58" t="s">
        <v>81</v>
      </c>
      <c r="B391" s="58" t="s">
        <v>40</v>
      </c>
      <c r="C391" s="59">
        <v>235319</v>
      </c>
      <c r="D391" s="59">
        <v>8123</v>
      </c>
      <c r="E391" s="59">
        <v>30379</v>
      </c>
      <c r="F391" s="59">
        <v>2124</v>
      </c>
      <c r="G391" s="59">
        <v>189</v>
      </c>
      <c r="H391" s="59">
        <v>1343</v>
      </c>
      <c r="I391" s="59">
        <v>5255</v>
      </c>
      <c r="J391" s="59">
        <v>2584</v>
      </c>
      <c r="K391" s="59">
        <v>3908</v>
      </c>
      <c r="L391" s="59"/>
      <c r="M391" s="59">
        <v>181414</v>
      </c>
      <c r="N391" s="59">
        <v>74711</v>
      </c>
      <c r="O391" s="59">
        <v>256125</v>
      </c>
      <c r="P391" s="65"/>
      <c r="Q391" s="70">
        <f t="shared" si="26"/>
        <v>256125</v>
      </c>
      <c r="R391" s="70">
        <f t="shared" si="27"/>
        <v>0</v>
      </c>
      <c r="S391" s="65"/>
      <c r="T391" s="43">
        <f t="shared" si="24"/>
        <v>235319</v>
      </c>
      <c r="U391" s="60">
        <f t="shared" si="25"/>
        <v>0</v>
      </c>
    </row>
    <row r="392" spans="1:21" ht="14.45" customHeight="1" x14ac:dyDescent="0.25">
      <c r="A392" s="58" t="s">
        <v>81</v>
      </c>
      <c r="B392" s="58" t="s">
        <v>42</v>
      </c>
      <c r="C392" s="59">
        <v>235319</v>
      </c>
      <c r="D392" s="59">
        <v>8123</v>
      </c>
      <c r="E392" s="59">
        <v>32752</v>
      </c>
      <c r="F392" s="59">
        <v>2649</v>
      </c>
      <c r="G392" s="59">
        <v>198</v>
      </c>
      <c r="H392" s="59">
        <v>1343</v>
      </c>
      <c r="I392" s="59">
        <v>5304</v>
      </c>
      <c r="J392" s="59">
        <v>3079</v>
      </c>
      <c r="K392" s="59">
        <v>3714</v>
      </c>
      <c r="L392" s="59"/>
      <c r="M392" s="59">
        <v>178157</v>
      </c>
      <c r="N392" s="59">
        <v>80658</v>
      </c>
      <c r="O392" s="59">
        <v>258815</v>
      </c>
      <c r="P392" s="65"/>
      <c r="Q392" s="70">
        <f t="shared" si="26"/>
        <v>258815</v>
      </c>
      <c r="R392" s="70">
        <f t="shared" si="27"/>
        <v>0</v>
      </c>
      <c r="S392" s="65"/>
      <c r="T392" s="43">
        <f t="shared" si="24"/>
        <v>235319</v>
      </c>
      <c r="U392" s="60">
        <f t="shared" si="25"/>
        <v>0</v>
      </c>
    </row>
    <row r="393" spans="1:21" ht="14.45" customHeight="1" x14ac:dyDescent="0.25">
      <c r="A393" s="58" t="s">
        <v>81</v>
      </c>
      <c r="B393" s="58" t="s">
        <v>43</v>
      </c>
      <c r="C393" s="59">
        <v>235319</v>
      </c>
      <c r="D393" s="59">
        <v>8123</v>
      </c>
      <c r="E393" s="59">
        <v>33114</v>
      </c>
      <c r="F393" s="59">
        <v>2676</v>
      </c>
      <c r="G393" s="59">
        <v>198</v>
      </c>
      <c r="H393" s="59">
        <v>1335</v>
      </c>
      <c r="I393" s="59">
        <v>4917</v>
      </c>
      <c r="J393" s="59">
        <v>2571</v>
      </c>
      <c r="K393" s="59">
        <v>3771</v>
      </c>
      <c r="L393" s="59"/>
      <c r="M393" s="59">
        <v>178614</v>
      </c>
      <c r="N393" s="59">
        <v>79272</v>
      </c>
      <c r="O393" s="59">
        <v>257886</v>
      </c>
      <c r="P393" s="65"/>
      <c r="Q393" s="70">
        <f t="shared" si="26"/>
        <v>257886</v>
      </c>
      <c r="R393" s="70">
        <f t="shared" si="27"/>
        <v>0</v>
      </c>
      <c r="S393" s="65"/>
      <c r="T393" s="43">
        <f t="shared" si="24"/>
        <v>235319</v>
      </c>
      <c r="U393" s="60">
        <f t="shared" si="25"/>
        <v>0</v>
      </c>
    </row>
    <row r="394" spans="1:21" ht="14.45" customHeight="1" x14ac:dyDescent="0.25">
      <c r="A394" s="58" t="s">
        <v>81</v>
      </c>
      <c r="B394" s="58" t="s">
        <v>44</v>
      </c>
      <c r="C394" s="59">
        <v>235319</v>
      </c>
      <c r="D394" s="59">
        <v>8123</v>
      </c>
      <c r="E394" s="59">
        <v>33946</v>
      </c>
      <c r="F394" s="59">
        <v>2662</v>
      </c>
      <c r="G394" s="59">
        <v>166</v>
      </c>
      <c r="H394" s="59">
        <v>1339</v>
      </c>
      <c r="I394" s="59">
        <v>5110</v>
      </c>
      <c r="J394" s="59">
        <v>2675</v>
      </c>
      <c r="K394" s="59">
        <v>3204</v>
      </c>
      <c r="L394" s="59"/>
      <c r="M394" s="59">
        <v>178094</v>
      </c>
      <c r="N394" s="59">
        <v>76099</v>
      </c>
      <c r="O394" s="59">
        <v>254193</v>
      </c>
      <c r="P394" s="65"/>
      <c r="Q394" s="70">
        <f t="shared" si="26"/>
        <v>254193</v>
      </c>
      <c r="R394" s="70">
        <f t="shared" si="27"/>
        <v>0</v>
      </c>
      <c r="S394" s="65"/>
      <c r="T394" s="43">
        <f t="shared" si="24"/>
        <v>235319</v>
      </c>
      <c r="U394" s="60">
        <f t="shared" si="25"/>
        <v>0</v>
      </c>
    </row>
    <row r="395" spans="1:21" ht="14.45" customHeight="1" x14ac:dyDescent="0.25">
      <c r="A395" s="58" t="s">
        <v>81</v>
      </c>
      <c r="B395" s="58" t="s">
        <v>45</v>
      </c>
      <c r="C395" s="59">
        <v>235319</v>
      </c>
      <c r="D395" s="59">
        <v>8123</v>
      </c>
      <c r="E395" s="59">
        <v>34222</v>
      </c>
      <c r="F395" s="59">
        <v>2649</v>
      </c>
      <c r="G395" s="59">
        <v>166</v>
      </c>
      <c r="H395" s="59">
        <v>1329</v>
      </c>
      <c r="I395" s="59">
        <v>5010</v>
      </c>
      <c r="J395" s="59">
        <v>2775</v>
      </c>
      <c r="K395" s="59">
        <v>3563</v>
      </c>
      <c r="L395" s="59"/>
      <c r="M395" s="59">
        <v>177482</v>
      </c>
      <c r="N395" s="59">
        <v>67960</v>
      </c>
      <c r="O395" s="59">
        <v>245442</v>
      </c>
      <c r="P395" s="65"/>
      <c r="Q395" s="70">
        <f t="shared" si="26"/>
        <v>245442</v>
      </c>
      <c r="R395" s="70">
        <f t="shared" si="27"/>
        <v>0</v>
      </c>
      <c r="S395" s="65"/>
      <c r="T395" s="43">
        <f t="shared" si="24"/>
        <v>235319</v>
      </c>
      <c r="U395" s="60">
        <f t="shared" si="25"/>
        <v>0</v>
      </c>
    </row>
    <row r="396" spans="1:21" ht="14.45" customHeight="1" x14ac:dyDescent="0.25">
      <c r="A396" s="58" t="s">
        <v>81</v>
      </c>
      <c r="B396" s="58" t="s">
        <v>39</v>
      </c>
      <c r="C396" s="59">
        <v>235319</v>
      </c>
      <c r="D396" s="59">
        <v>8123</v>
      </c>
      <c r="E396" s="59">
        <v>33544</v>
      </c>
      <c r="F396" s="59">
        <v>2869</v>
      </c>
      <c r="G396" s="59">
        <v>166</v>
      </c>
      <c r="H396" s="59">
        <v>1209</v>
      </c>
      <c r="I396" s="59">
        <v>5401</v>
      </c>
      <c r="J396" s="59">
        <v>2648</v>
      </c>
      <c r="K396" s="59">
        <v>3232</v>
      </c>
      <c r="L396" s="59"/>
      <c r="M396" s="59">
        <v>178127</v>
      </c>
      <c r="N396" s="59">
        <v>68724</v>
      </c>
      <c r="O396" s="59">
        <v>246851</v>
      </c>
      <c r="P396" s="65"/>
      <c r="Q396" s="70">
        <f t="shared" si="26"/>
        <v>246851</v>
      </c>
      <c r="R396" s="70">
        <f t="shared" si="27"/>
        <v>0</v>
      </c>
      <c r="S396" s="65"/>
      <c r="T396" s="43">
        <f t="shared" si="24"/>
        <v>235319</v>
      </c>
      <c r="U396" s="60">
        <f t="shared" si="25"/>
        <v>0</v>
      </c>
    </row>
    <row r="397" spans="1:21" ht="14.45" customHeight="1" x14ac:dyDescent="0.25">
      <c r="A397" s="58" t="s">
        <v>81</v>
      </c>
      <c r="B397" s="58" t="s">
        <v>84</v>
      </c>
      <c r="C397" s="59">
        <v>235319</v>
      </c>
      <c r="D397" s="59">
        <v>8123</v>
      </c>
      <c r="E397" s="59">
        <v>34628</v>
      </c>
      <c r="F397" s="59">
        <v>2433</v>
      </c>
      <c r="G397" s="59">
        <v>156</v>
      </c>
      <c r="H397" s="59">
        <v>1114</v>
      </c>
      <c r="I397" s="59">
        <v>5315</v>
      </c>
      <c r="J397" s="59">
        <v>2312</v>
      </c>
      <c r="K397" s="59">
        <v>2808</v>
      </c>
      <c r="L397" s="59"/>
      <c r="M397" s="59">
        <v>178430</v>
      </c>
      <c r="N397" s="59">
        <v>68745</v>
      </c>
      <c r="O397" s="59">
        <v>247175</v>
      </c>
      <c r="P397" s="65"/>
      <c r="Q397" s="70">
        <f t="shared" si="26"/>
        <v>247175</v>
      </c>
      <c r="R397" s="70">
        <f t="shared" si="27"/>
        <v>0</v>
      </c>
      <c r="S397" s="65"/>
      <c r="T397" s="43">
        <f t="shared" si="24"/>
        <v>235319</v>
      </c>
      <c r="U397" s="60">
        <f t="shared" si="25"/>
        <v>0</v>
      </c>
    </row>
    <row r="398" spans="1:21" ht="14.45" customHeight="1" x14ac:dyDescent="0.25">
      <c r="A398" s="58" t="s">
        <v>81</v>
      </c>
      <c r="B398" s="58" t="s">
        <v>46</v>
      </c>
      <c r="C398" s="59">
        <v>235319</v>
      </c>
      <c r="D398" s="59">
        <v>8123</v>
      </c>
      <c r="E398" s="59">
        <v>34314</v>
      </c>
      <c r="F398" s="59">
        <v>2393</v>
      </c>
      <c r="G398" s="59">
        <v>132</v>
      </c>
      <c r="H398" s="59">
        <v>1052</v>
      </c>
      <c r="I398" s="59">
        <v>5321</v>
      </c>
      <c r="J398" s="59">
        <v>2208</v>
      </c>
      <c r="K398" s="59">
        <v>2949</v>
      </c>
      <c r="L398" s="59"/>
      <c r="M398" s="59">
        <v>178827</v>
      </c>
      <c r="N398" s="59">
        <v>68588</v>
      </c>
      <c r="O398" s="59">
        <v>247415</v>
      </c>
      <c r="P398" s="65"/>
      <c r="Q398" s="70">
        <f t="shared" si="26"/>
        <v>247415</v>
      </c>
      <c r="R398" s="70">
        <f t="shared" si="27"/>
        <v>0</v>
      </c>
      <c r="S398" s="65"/>
      <c r="T398" s="43">
        <f t="shared" si="24"/>
        <v>235319</v>
      </c>
      <c r="U398" s="60">
        <f t="shared" si="25"/>
        <v>0</v>
      </c>
    </row>
    <row r="399" spans="1:21" ht="14.45" customHeight="1" x14ac:dyDescent="0.25">
      <c r="A399" s="58" t="s">
        <v>81</v>
      </c>
      <c r="B399" s="58" t="s">
        <v>47</v>
      </c>
      <c r="C399" s="59">
        <v>235319</v>
      </c>
      <c r="D399" s="59">
        <v>8123</v>
      </c>
      <c r="E399" s="59">
        <v>34554</v>
      </c>
      <c r="F399" s="59">
        <v>1858</v>
      </c>
      <c r="G399" s="59">
        <v>99</v>
      </c>
      <c r="H399" s="59">
        <v>809</v>
      </c>
      <c r="I399" s="59">
        <v>4571</v>
      </c>
      <c r="J399" s="59">
        <v>2289</v>
      </c>
      <c r="K399" s="59">
        <v>3040</v>
      </c>
      <c r="L399" s="59"/>
      <c r="M399" s="59">
        <v>179976</v>
      </c>
      <c r="N399" s="59">
        <v>77892</v>
      </c>
      <c r="O399" s="59">
        <v>257868</v>
      </c>
      <c r="P399" s="65"/>
      <c r="Q399" s="70">
        <f t="shared" si="26"/>
        <v>257868</v>
      </c>
      <c r="R399" s="70">
        <f t="shared" si="27"/>
        <v>0</v>
      </c>
      <c r="S399" s="65"/>
      <c r="T399" s="43">
        <f t="shared" si="24"/>
        <v>235319</v>
      </c>
      <c r="U399" s="60">
        <f t="shared" si="25"/>
        <v>0</v>
      </c>
    </row>
    <row r="400" spans="1:21" ht="14.45" customHeight="1" x14ac:dyDescent="0.25">
      <c r="A400" s="58" t="s">
        <v>81</v>
      </c>
      <c r="B400" s="58" t="s">
        <v>48</v>
      </c>
      <c r="C400" s="59">
        <v>235319</v>
      </c>
      <c r="D400" s="59">
        <v>8123</v>
      </c>
      <c r="E400" s="59">
        <v>34528</v>
      </c>
      <c r="F400" s="59">
        <v>2081</v>
      </c>
      <c r="G400" s="59">
        <v>119</v>
      </c>
      <c r="H400" s="59">
        <v>924</v>
      </c>
      <c r="I400" s="59">
        <v>4822</v>
      </c>
      <c r="J400" s="59">
        <v>2246</v>
      </c>
      <c r="K400" s="59">
        <v>3173</v>
      </c>
      <c r="L400" s="59"/>
      <c r="M400" s="59">
        <v>179303</v>
      </c>
      <c r="N400" s="59">
        <v>77356</v>
      </c>
      <c r="O400" s="59">
        <v>256659</v>
      </c>
      <c r="P400" s="65"/>
      <c r="Q400" s="70">
        <f t="shared" si="26"/>
        <v>256659</v>
      </c>
      <c r="R400" s="70">
        <f t="shared" si="27"/>
        <v>0</v>
      </c>
      <c r="S400" s="65"/>
      <c r="T400" s="43">
        <f t="shared" si="24"/>
        <v>235319</v>
      </c>
      <c r="U400" s="60">
        <f t="shared" si="25"/>
        <v>0</v>
      </c>
    </row>
    <row r="401" spans="1:21" ht="14.45" customHeight="1" x14ac:dyDescent="0.25">
      <c r="A401" s="58" t="s">
        <v>81</v>
      </c>
      <c r="B401" s="58" t="s">
        <v>49</v>
      </c>
      <c r="C401" s="59">
        <v>235319</v>
      </c>
      <c r="D401" s="59">
        <v>8123</v>
      </c>
      <c r="E401" s="59">
        <v>33594</v>
      </c>
      <c r="F401" s="59">
        <v>1973</v>
      </c>
      <c r="G401" s="59">
        <v>102</v>
      </c>
      <c r="H401" s="59">
        <v>809</v>
      </c>
      <c r="I401" s="59">
        <v>4175</v>
      </c>
      <c r="J401" s="59">
        <v>2008</v>
      </c>
      <c r="K401" s="59">
        <v>2864</v>
      </c>
      <c r="L401" s="59"/>
      <c r="M401" s="59">
        <v>181671</v>
      </c>
      <c r="N401" s="59">
        <v>71156</v>
      </c>
      <c r="O401" s="59">
        <v>252827</v>
      </c>
      <c r="P401" s="65"/>
      <c r="Q401" s="70">
        <f t="shared" si="26"/>
        <v>252827</v>
      </c>
      <c r="R401" s="70">
        <f t="shared" si="27"/>
        <v>0</v>
      </c>
      <c r="S401" s="65"/>
      <c r="T401" s="43">
        <f t="shared" si="24"/>
        <v>235319</v>
      </c>
      <c r="U401" s="60">
        <f t="shared" si="25"/>
        <v>0</v>
      </c>
    </row>
    <row r="402" spans="1:21" ht="14.45" customHeight="1" x14ac:dyDescent="0.25">
      <c r="A402" s="58" t="s">
        <v>81</v>
      </c>
      <c r="B402" s="58" t="s">
        <v>67</v>
      </c>
      <c r="C402" s="59">
        <v>235319</v>
      </c>
      <c r="D402" s="59">
        <v>8123</v>
      </c>
      <c r="E402" s="59">
        <v>34090</v>
      </c>
      <c r="F402" s="59">
        <v>1781</v>
      </c>
      <c r="G402" s="59">
        <v>92</v>
      </c>
      <c r="H402" s="59">
        <v>762</v>
      </c>
      <c r="I402" s="59">
        <v>3308</v>
      </c>
      <c r="J402" s="59">
        <v>1956</v>
      </c>
      <c r="K402" s="59">
        <v>2944</v>
      </c>
      <c r="L402" s="59"/>
      <c r="M402" s="59">
        <v>182263</v>
      </c>
      <c r="N402" s="59">
        <v>64523</v>
      </c>
      <c r="O402" s="59">
        <v>246786</v>
      </c>
      <c r="P402" s="65"/>
      <c r="Q402" s="70">
        <f t="shared" si="26"/>
        <v>246786</v>
      </c>
      <c r="R402" s="70">
        <f t="shared" si="27"/>
        <v>0</v>
      </c>
      <c r="S402" s="65"/>
      <c r="T402" s="43">
        <f t="shared" si="24"/>
        <v>235319</v>
      </c>
      <c r="U402" s="60">
        <f t="shared" si="25"/>
        <v>0</v>
      </c>
    </row>
    <row r="403" spans="1:21" ht="14.45" customHeight="1" x14ac:dyDescent="0.25">
      <c r="A403" s="58" t="s">
        <v>81</v>
      </c>
      <c r="B403" s="58" t="s">
        <v>50</v>
      </c>
      <c r="C403" s="59">
        <v>235319</v>
      </c>
      <c r="D403" s="59">
        <v>8123</v>
      </c>
      <c r="E403" s="59">
        <v>34386</v>
      </c>
      <c r="F403" s="59">
        <v>1795</v>
      </c>
      <c r="G403" s="59">
        <v>85</v>
      </c>
      <c r="H403" s="59">
        <v>695</v>
      </c>
      <c r="I403" s="59">
        <v>3169</v>
      </c>
      <c r="J403" s="59">
        <v>2057</v>
      </c>
      <c r="K403" s="59">
        <v>2792</v>
      </c>
      <c r="L403" s="59"/>
      <c r="M403" s="59">
        <v>182217</v>
      </c>
      <c r="N403" s="59">
        <v>64503</v>
      </c>
      <c r="O403" s="59">
        <v>246720</v>
      </c>
      <c r="P403" s="65"/>
      <c r="Q403" s="70">
        <f t="shared" si="26"/>
        <v>246720</v>
      </c>
      <c r="R403" s="70">
        <f t="shared" si="27"/>
        <v>0</v>
      </c>
      <c r="S403" s="65"/>
      <c r="T403" s="43">
        <f t="shared" si="24"/>
        <v>235319</v>
      </c>
      <c r="U403" s="60">
        <f t="shared" si="25"/>
        <v>0</v>
      </c>
    </row>
    <row r="404" spans="1:21" ht="14.45" customHeight="1" x14ac:dyDescent="0.25">
      <c r="A404" s="58" t="s">
        <v>81</v>
      </c>
      <c r="B404" s="58" t="s">
        <v>51</v>
      </c>
      <c r="C404" s="59">
        <v>235319</v>
      </c>
      <c r="D404" s="59">
        <v>8123</v>
      </c>
      <c r="E404" s="59">
        <v>34684</v>
      </c>
      <c r="F404" s="59">
        <v>1672</v>
      </c>
      <c r="G404" s="59">
        <v>88</v>
      </c>
      <c r="H404" s="59">
        <v>654</v>
      </c>
      <c r="I404" s="59">
        <v>3187</v>
      </c>
      <c r="J404" s="59">
        <v>2215</v>
      </c>
      <c r="K404" s="59">
        <v>2467</v>
      </c>
      <c r="L404" s="59"/>
      <c r="M404" s="59">
        <v>182229</v>
      </c>
      <c r="N404" s="59">
        <v>68871</v>
      </c>
      <c r="O404" s="59">
        <v>251100</v>
      </c>
      <c r="P404" s="65"/>
      <c r="Q404" s="70">
        <f t="shared" si="26"/>
        <v>251100</v>
      </c>
      <c r="R404" s="70">
        <f t="shared" si="27"/>
        <v>0</v>
      </c>
      <c r="S404" s="65"/>
      <c r="T404" s="43">
        <f t="shared" si="24"/>
        <v>235319</v>
      </c>
      <c r="U404" s="60">
        <f t="shared" si="25"/>
        <v>0</v>
      </c>
    </row>
    <row r="405" spans="1:21" ht="14.45" customHeight="1" x14ac:dyDescent="0.25">
      <c r="A405" s="58" t="s">
        <v>81</v>
      </c>
      <c r="B405" s="58" t="s">
        <v>52</v>
      </c>
      <c r="C405" s="59">
        <v>235319</v>
      </c>
      <c r="D405" s="59">
        <v>8123</v>
      </c>
      <c r="E405" s="59">
        <v>36985</v>
      </c>
      <c r="F405" s="59">
        <v>1557</v>
      </c>
      <c r="G405" s="59">
        <v>73</v>
      </c>
      <c r="H405" s="59">
        <v>820</v>
      </c>
      <c r="I405" s="59">
        <v>3231</v>
      </c>
      <c r="J405" s="59">
        <v>2815</v>
      </c>
      <c r="K405" s="59">
        <v>2027</v>
      </c>
      <c r="L405" s="59"/>
      <c r="M405" s="59">
        <v>179688</v>
      </c>
      <c r="N405" s="59">
        <v>52835</v>
      </c>
      <c r="O405" s="59">
        <v>232523</v>
      </c>
      <c r="P405" s="65"/>
      <c r="Q405" s="70">
        <f t="shared" si="26"/>
        <v>232523</v>
      </c>
      <c r="R405" s="70">
        <f t="shared" si="27"/>
        <v>0</v>
      </c>
      <c r="S405" s="65"/>
      <c r="T405" s="43">
        <f t="shared" si="24"/>
        <v>235319</v>
      </c>
      <c r="U405" s="60">
        <f t="shared" si="25"/>
        <v>0</v>
      </c>
    </row>
    <row r="406" spans="1:21" ht="14.45" customHeight="1" x14ac:dyDescent="0.25">
      <c r="A406" s="58" t="s">
        <v>81</v>
      </c>
      <c r="B406" s="58" t="s">
        <v>53</v>
      </c>
      <c r="C406" s="59">
        <v>235319</v>
      </c>
      <c r="D406" s="59">
        <v>8123</v>
      </c>
      <c r="E406" s="59">
        <v>35339</v>
      </c>
      <c r="F406" s="59">
        <v>1556</v>
      </c>
      <c r="G406" s="59">
        <v>64</v>
      </c>
      <c r="H406" s="59">
        <v>651</v>
      </c>
      <c r="I406" s="59">
        <v>3260</v>
      </c>
      <c r="J406" s="59">
        <v>2394</v>
      </c>
      <c r="K406" s="59">
        <v>2509</v>
      </c>
      <c r="L406" s="59"/>
      <c r="M406" s="59">
        <v>181423</v>
      </c>
      <c r="N406" s="59">
        <v>44704</v>
      </c>
      <c r="O406" s="59">
        <v>226127</v>
      </c>
      <c r="P406" s="65"/>
      <c r="Q406" s="70">
        <f t="shared" si="26"/>
        <v>226127</v>
      </c>
      <c r="R406" s="70">
        <f t="shared" si="27"/>
        <v>0</v>
      </c>
      <c r="S406" s="65"/>
      <c r="T406" s="43">
        <f t="shared" si="24"/>
        <v>235319</v>
      </c>
      <c r="U406" s="60">
        <f t="shared" si="25"/>
        <v>0</v>
      </c>
    </row>
    <row r="407" spans="1:21" ht="14.45" customHeight="1" x14ac:dyDescent="0.25">
      <c r="A407" s="58" t="s">
        <v>81</v>
      </c>
      <c r="B407" s="58" t="s">
        <v>54</v>
      </c>
      <c r="C407" s="59">
        <v>235319</v>
      </c>
      <c r="D407" s="59">
        <v>8123</v>
      </c>
      <c r="E407" s="59">
        <v>35272</v>
      </c>
      <c r="F407" s="59">
        <v>1956</v>
      </c>
      <c r="G407" s="59">
        <v>49</v>
      </c>
      <c r="H407" s="59">
        <v>848</v>
      </c>
      <c r="I407" s="59">
        <v>3489</v>
      </c>
      <c r="J407" s="59">
        <v>2423</v>
      </c>
      <c r="K407" s="59">
        <v>2718</v>
      </c>
      <c r="L407" s="59"/>
      <c r="M407" s="59">
        <v>180441</v>
      </c>
      <c r="N407" s="59">
        <v>47402</v>
      </c>
      <c r="O407" s="59">
        <v>227843</v>
      </c>
      <c r="P407" s="65"/>
      <c r="Q407" s="70">
        <f t="shared" si="26"/>
        <v>227843</v>
      </c>
      <c r="R407" s="70">
        <f t="shared" si="27"/>
        <v>0</v>
      </c>
      <c r="S407" s="65"/>
      <c r="T407" s="43">
        <f t="shared" si="24"/>
        <v>235319</v>
      </c>
      <c r="U407" s="60">
        <f t="shared" si="25"/>
        <v>0</v>
      </c>
    </row>
    <row r="408" spans="1:21" ht="14.45" customHeight="1" x14ac:dyDescent="0.25">
      <c r="A408" s="58" t="s">
        <v>81</v>
      </c>
      <c r="B408" s="58" t="s">
        <v>55</v>
      </c>
      <c r="C408" s="59">
        <v>235319</v>
      </c>
      <c r="D408" s="59">
        <v>8123</v>
      </c>
      <c r="E408" s="59">
        <v>34494</v>
      </c>
      <c r="F408" s="59">
        <v>1526</v>
      </c>
      <c r="G408" s="59">
        <v>39</v>
      </c>
      <c r="H408" s="59">
        <v>550</v>
      </c>
      <c r="I408" s="59">
        <v>2976</v>
      </c>
      <c r="J408" s="59">
        <v>2758</v>
      </c>
      <c r="K408" s="59">
        <v>3444</v>
      </c>
      <c r="L408" s="59"/>
      <c r="M408" s="59">
        <v>181409</v>
      </c>
      <c r="N408" s="59">
        <v>46985</v>
      </c>
      <c r="O408" s="59">
        <v>228394</v>
      </c>
      <c r="P408" s="65"/>
      <c r="Q408" s="70">
        <f t="shared" si="26"/>
        <v>228394</v>
      </c>
      <c r="R408" s="70">
        <f t="shared" si="27"/>
        <v>0</v>
      </c>
      <c r="S408" s="65"/>
      <c r="T408" s="43">
        <f t="shared" si="24"/>
        <v>235319</v>
      </c>
      <c r="U408" s="60">
        <f t="shared" si="25"/>
        <v>0</v>
      </c>
    </row>
    <row r="409" spans="1:21" ht="14.45" customHeight="1" x14ac:dyDescent="0.25">
      <c r="A409" s="58" t="s">
        <v>81</v>
      </c>
      <c r="B409" s="58" t="s">
        <v>56</v>
      </c>
      <c r="C409" s="59">
        <v>235319</v>
      </c>
      <c r="D409" s="59">
        <v>8123</v>
      </c>
      <c r="E409" s="59">
        <v>33681</v>
      </c>
      <c r="F409" s="59">
        <v>1386</v>
      </c>
      <c r="G409" s="59">
        <v>31</v>
      </c>
      <c r="H409" s="59">
        <v>527</v>
      </c>
      <c r="I409" s="59">
        <v>3435</v>
      </c>
      <c r="J409" s="59">
        <v>2768</v>
      </c>
      <c r="K409" s="59">
        <v>4167</v>
      </c>
      <c r="L409" s="59"/>
      <c r="M409" s="59">
        <v>181201</v>
      </c>
      <c r="N409" s="59">
        <v>43760</v>
      </c>
      <c r="O409" s="59">
        <v>224961</v>
      </c>
      <c r="P409" s="65"/>
      <c r="Q409" s="70">
        <f t="shared" si="26"/>
        <v>224961</v>
      </c>
      <c r="R409" s="70">
        <f t="shared" si="27"/>
        <v>0</v>
      </c>
      <c r="S409" s="65"/>
      <c r="T409" s="43">
        <f t="shared" si="24"/>
        <v>235319</v>
      </c>
      <c r="U409" s="60">
        <f t="shared" si="25"/>
        <v>0</v>
      </c>
    </row>
    <row r="410" spans="1:21" ht="14.45" customHeight="1" x14ac:dyDescent="0.25">
      <c r="A410" s="58" t="s">
        <v>81</v>
      </c>
      <c r="B410" s="58" t="s">
        <v>57</v>
      </c>
      <c r="C410" s="59">
        <v>235319</v>
      </c>
      <c r="D410" s="59">
        <v>8123</v>
      </c>
      <c r="E410" s="59">
        <v>34510</v>
      </c>
      <c r="F410" s="59">
        <v>905</v>
      </c>
      <c r="G410" s="59">
        <v>26</v>
      </c>
      <c r="H410" s="59">
        <v>424</v>
      </c>
      <c r="I410" s="59">
        <v>3506</v>
      </c>
      <c r="J410" s="59">
        <v>3726</v>
      </c>
      <c r="K410" s="59">
        <v>4527</v>
      </c>
      <c r="L410" s="59"/>
      <c r="M410" s="59">
        <v>179572</v>
      </c>
      <c r="N410" s="59">
        <v>42887</v>
      </c>
      <c r="O410" s="59">
        <v>222459</v>
      </c>
      <c r="P410" s="65"/>
      <c r="Q410" s="70">
        <f t="shared" si="26"/>
        <v>222459</v>
      </c>
      <c r="R410" s="70">
        <f t="shared" si="27"/>
        <v>0</v>
      </c>
      <c r="S410" s="65"/>
      <c r="T410" s="43">
        <f t="shared" si="24"/>
        <v>235319</v>
      </c>
      <c r="U410" s="60">
        <f t="shared" si="25"/>
        <v>0</v>
      </c>
    </row>
    <row r="411" spans="1:21" ht="14.45" customHeight="1" x14ac:dyDescent="0.25">
      <c r="A411" s="58" t="s">
        <v>81</v>
      </c>
      <c r="B411" s="58" t="s">
        <v>58</v>
      </c>
      <c r="C411" s="59">
        <v>235319</v>
      </c>
      <c r="D411" s="59">
        <v>8123</v>
      </c>
      <c r="E411" s="59">
        <v>39855</v>
      </c>
      <c r="F411" s="59">
        <v>1120</v>
      </c>
      <c r="G411" s="59">
        <v>16</v>
      </c>
      <c r="H411" s="59">
        <v>281</v>
      </c>
      <c r="I411" s="59">
        <v>4594</v>
      </c>
      <c r="J411" s="59">
        <v>3258</v>
      </c>
      <c r="K411" s="59">
        <v>6752</v>
      </c>
      <c r="L411" s="59"/>
      <c r="M411" s="59">
        <v>171320</v>
      </c>
      <c r="N411" s="59">
        <v>56052</v>
      </c>
      <c r="O411" s="59">
        <v>227372</v>
      </c>
      <c r="P411" s="65"/>
      <c r="Q411" s="70">
        <f t="shared" si="26"/>
        <v>227372</v>
      </c>
      <c r="R411" s="70">
        <f t="shared" si="27"/>
        <v>0</v>
      </c>
      <c r="S411" s="65"/>
      <c r="T411" s="43">
        <f t="shared" si="24"/>
        <v>235319</v>
      </c>
      <c r="U411" s="60">
        <f t="shared" si="25"/>
        <v>0</v>
      </c>
    </row>
    <row r="412" spans="1:21" ht="14.45" customHeight="1" x14ac:dyDescent="0.25">
      <c r="A412" s="58" t="s">
        <v>81</v>
      </c>
      <c r="B412" s="58" t="s">
        <v>59</v>
      </c>
      <c r="C412" s="59">
        <v>235319</v>
      </c>
      <c r="D412" s="59">
        <v>8123</v>
      </c>
      <c r="E412" s="59">
        <v>41100</v>
      </c>
      <c r="F412" s="59">
        <v>1259</v>
      </c>
      <c r="G412" s="59">
        <v>16</v>
      </c>
      <c r="H412" s="59">
        <v>283</v>
      </c>
      <c r="I412" s="59">
        <v>6646</v>
      </c>
      <c r="J412" s="59">
        <v>2244</v>
      </c>
      <c r="K412" s="59">
        <v>5987</v>
      </c>
      <c r="L412" s="59"/>
      <c r="M412" s="59">
        <v>169661</v>
      </c>
      <c r="N412" s="59">
        <v>53614</v>
      </c>
      <c r="O412" s="59">
        <v>223275</v>
      </c>
      <c r="P412" s="65"/>
      <c r="Q412" s="70">
        <f t="shared" si="26"/>
        <v>223275</v>
      </c>
      <c r="R412" s="70">
        <f t="shared" si="27"/>
        <v>0</v>
      </c>
      <c r="S412" s="65"/>
      <c r="T412" s="43">
        <f t="shared" si="24"/>
        <v>235319</v>
      </c>
      <c r="U412" s="60">
        <f t="shared" si="25"/>
        <v>0</v>
      </c>
    </row>
    <row r="413" spans="1:21" ht="14.45" customHeight="1" x14ac:dyDescent="0.25">
      <c r="A413" s="58" t="s">
        <v>81</v>
      </c>
      <c r="B413" s="58" t="s">
        <v>60</v>
      </c>
      <c r="C413" s="59">
        <v>235319</v>
      </c>
      <c r="D413" s="59">
        <v>8123</v>
      </c>
      <c r="E413" s="59">
        <v>42717</v>
      </c>
      <c r="F413" s="59">
        <v>1291</v>
      </c>
      <c r="G413" s="59">
        <v>15</v>
      </c>
      <c r="H413" s="59">
        <v>236</v>
      </c>
      <c r="I413" s="59">
        <v>6840</v>
      </c>
      <c r="J413" s="59">
        <v>2867</v>
      </c>
      <c r="K413" s="59">
        <v>6823</v>
      </c>
      <c r="L413" s="59"/>
      <c r="M413" s="59">
        <v>166407</v>
      </c>
      <c r="N413" s="59">
        <v>52300</v>
      </c>
      <c r="O413" s="59">
        <v>218707</v>
      </c>
      <c r="P413" s="65"/>
      <c r="Q413" s="70">
        <f t="shared" si="26"/>
        <v>218707</v>
      </c>
      <c r="R413" s="70">
        <f t="shared" si="27"/>
        <v>0</v>
      </c>
      <c r="S413" s="65"/>
      <c r="T413" s="43">
        <f t="shared" si="24"/>
        <v>235319</v>
      </c>
      <c r="U413" s="60">
        <f t="shared" si="25"/>
        <v>0</v>
      </c>
    </row>
    <row r="414" spans="1:21" ht="14.45" customHeight="1" x14ac:dyDescent="0.25">
      <c r="A414" s="58" t="s">
        <v>81</v>
      </c>
      <c r="B414" s="58" t="s">
        <v>61</v>
      </c>
      <c r="C414" s="59">
        <v>235319</v>
      </c>
      <c r="D414" s="59">
        <v>8123</v>
      </c>
      <c r="E414" s="59">
        <v>43101</v>
      </c>
      <c r="F414" s="59">
        <v>1360</v>
      </c>
      <c r="G414" s="59">
        <v>21</v>
      </c>
      <c r="H414" s="59">
        <v>216</v>
      </c>
      <c r="I414" s="59">
        <v>7101</v>
      </c>
      <c r="J414" s="59">
        <v>2430</v>
      </c>
      <c r="K414" s="59">
        <v>6353</v>
      </c>
      <c r="L414" s="59"/>
      <c r="M414" s="59">
        <v>166614</v>
      </c>
      <c r="N414" s="59">
        <v>50111</v>
      </c>
      <c r="O414" s="59">
        <v>216725</v>
      </c>
      <c r="P414" s="65"/>
      <c r="Q414" s="70">
        <f t="shared" si="26"/>
        <v>216725</v>
      </c>
      <c r="R414" s="70">
        <f t="shared" si="27"/>
        <v>0</v>
      </c>
      <c r="S414" s="65"/>
      <c r="T414" s="43">
        <f t="shared" si="24"/>
        <v>235319</v>
      </c>
      <c r="U414" s="60">
        <f t="shared" si="25"/>
        <v>0</v>
      </c>
    </row>
    <row r="415" spans="1:21" ht="14.45" customHeight="1" x14ac:dyDescent="0.25">
      <c r="A415" s="58" t="s">
        <v>81</v>
      </c>
      <c r="B415" s="58" t="s">
        <v>62</v>
      </c>
      <c r="C415" s="59">
        <v>235319</v>
      </c>
      <c r="D415" s="59">
        <v>8123</v>
      </c>
      <c r="E415" s="59">
        <v>43448</v>
      </c>
      <c r="F415" s="59">
        <v>1375</v>
      </c>
      <c r="G415" s="59">
        <v>14</v>
      </c>
      <c r="H415" s="59">
        <v>139</v>
      </c>
      <c r="I415" s="59">
        <v>6512</v>
      </c>
      <c r="J415" s="59">
        <v>2954</v>
      </c>
      <c r="K415" s="59">
        <v>6902</v>
      </c>
      <c r="L415" s="59">
        <v>42</v>
      </c>
      <c r="M415" s="59">
        <v>165810</v>
      </c>
      <c r="N415" s="59">
        <v>43971</v>
      </c>
      <c r="O415" s="59">
        <v>209781</v>
      </c>
      <c r="P415" s="65"/>
      <c r="Q415" s="70">
        <f t="shared" si="26"/>
        <v>209781</v>
      </c>
      <c r="R415" s="70">
        <f t="shared" si="27"/>
        <v>0</v>
      </c>
      <c r="S415" s="65"/>
      <c r="T415" s="43">
        <f t="shared" si="24"/>
        <v>235319</v>
      </c>
      <c r="U415" s="60">
        <f t="shared" si="25"/>
        <v>0</v>
      </c>
    </row>
    <row r="416" spans="1:21" ht="14.45" customHeight="1" x14ac:dyDescent="0.25">
      <c r="A416" s="58" t="s">
        <v>81</v>
      </c>
      <c r="B416" s="58" t="s">
        <v>63</v>
      </c>
      <c r="C416" s="59">
        <v>235319</v>
      </c>
      <c r="D416" s="59">
        <v>8123</v>
      </c>
      <c r="E416" s="59">
        <v>51133</v>
      </c>
      <c r="F416" s="59">
        <v>1310</v>
      </c>
      <c r="G416" s="59">
        <v>12</v>
      </c>
      <c r="H416" s="59">
        <v>133</v>
      </c>
      <c r="I416" s="59">
        <v>7142</v>
      </c>
      <c r="J416" s="59">
        <v>2984</v>
      </c>
      <c r="K416" s="59">
        <v>6279</v>
      </c>
      <c r="L416" s="59">
        <v>0</v>
      </c>
      <c r="M416" s="59">
        <v>158203</v>
      </c>
      <c r="N416" s="59">
        <v>55069</v>
      </c>
      <c r="O416" s="59">
        <v>213272</v>
      </c>
      <c r="P416" s="65"/>
      <c r="Q416" s="70">
        <f t="shared" si="26"/>
        <v>213272</v>
      </c>
      <c r="R416" s="70">
        <f t="shared" si="27"/>
        <v>0</v>
      </c>
      <c r="S416" s="65"/>
      <c r="T416" s="43">
        <f t="shared" si="24"/>
        <v>235319</v>
      </c>
      <c r="U416" s="60">
        <f t="shared" si="25"/>
        <v>0</v>
      </c>
    </row>
    <row r="417" spans="1:21" ht="14.45" customHeight="1" x14ac:dyDescent="0.25">
      <c r="A417" s="58" t="s">
        <v>81</v>
      </c>
      <c r="B417" s="58" t="s">
        <v>64</v>
      </c>
      <c r="C417" s="59">
        <v>305826</v>
      </c>
      <c r="D417" s="59">
        <v>70617</v>
      </c>
      <c r="E417" s="59">
        <v>52833</v>
      </c>
      <c r="F417" s="59">
        <v>1582</v>
      </c>
      <c r="G417" s="59">
        <v>11</v>
      </c>
      <c r="H417" s="59">
        <v>128</v>
      </c>
      <c r="I417" s="59">
        <v>10461</v>
      </c>
      <c r="J417" s="59">
        <v>7215</v>
      </c>
      <c r="K417" s="59">
        <v>12379</v>
      </c>
      <c r="L417" s="59">
        <v>10382</v>
      </c>
      <c r="M417" s="59">
        <v>140218</v>
      </c>
      <c r="N417" s="59">
        <v>67905</v>
      </c>
      <c r="O417" s="59">
        <v>208123</v>
      </c>
      <c r="P417" s="65"/>
      <c r="Q417" s="70">
        <f t="shared" si="26"/>
        <v>208123</v>
      </c>
      <c r="R417" s="70">
        <f t="shared" si="27"/>
        <v>0</v>
      </c>
      <c r="S417" s="65"/>
      <c r="T417" s="43">
        <f t="shared" si="24"/>
        <v>305826</v>
      </c>
      <c r="U417" s="60">
        <f t="shared" si="25"/>
        <v>0</v>
      </c>
    </row>
    <row r="418" spans="1:21" ht="14.45" customHeight="1" x14ac:dyDescent="0.25">
      <c r="A418" s="58" t="s">
        <v>81</v>
      </c>
      <c r="B418" s="58" t="s">
        <v>65</v>
      </c>
      <c r="C418" s="59">
        <v>305826</v>
      </c>
      <c r="D418" s="59">
        <v>70617</v>
      </c>
      <c r="E418" s="59">
        <v>44057</v>
      </c>
      <c r="F418" s="59">
        <v>603</v>
      </c>
      <c r="G418" s="59">
        <v>18</v>
      </c>
      <c r="H418" s="59">
        <v>109</v>
      </c>
      <c r="I418" s="59">
        <v>8754</v>
      </c>
      <c r="J418" s="59">
        <v>5836</v>
      </c>
      <c r="K418" s="59">
        <v>9292</v>
      </c>
      <c r="L418" s="59">
        <v>10282</v>
      </c>
      <c r="M418" s="59">
        <v>156258</v>
      </c>
      <c r="N418" s="59">
        <v>44031</v>
      </c>
      <c r="O418" s="59">
        <v>200289</v>
      </c>
      <c r="P418" s="65"/>
      <c r="Q418" s="70">
        <f t="shared" si="26"/>
        <v>200289</v>
      </c>
      <c r="R418" s="70">
        <f t="shared" si="27"/>
        <v>0</v>
      </c>
      <c r="S418" s="65"/>
      <c r="T418" s="43">
        <f t="shared" si="24"/>
        <v>305826</v>
      </c>
      <c r="U418" s="60">
        <f t="shared" si="25"/>
        <v>0</v>
      </c>
    </row>
    <row r="419" spans="1:21" ht="14.45" customHeight="1" x14ac:dyDescent="0.25">
      <c r="A419" s="58" t="s">
        <v>81</v>
      </c>
      <c r="B419" s="58" t="s">
        <v>66</v>
      </c>
      <c r="C419" s="59">
        <v>305826</v>
      </c>
      <c r="D419" s="59">
        <v>70617</v>
      </c>
      <c r="E419" s="59">
        <v>42354</v>
      </c>
      <c r="F419" s="59">
        <v>405</v>
      </c>
      <c r="G419" s="59">
        <v>1</v>
      </c>
      <c r="H419" s="59">
        <v>131</v>
      </c>
      <c r="I419" s="59">
        <v>8182</v>
      </c>
      <c r="J419" s="59">
        <v>5308</v>
      </c>
      <c r="K419" s="59">
        <v>9749</v>
      </c>
      <c r="L419" s="59">
        <v>9380</v>
      </c>
      <c r="M419" s="59">
        <v>159699</v>
      </c>
      <c r="N419" s="59">
        <v>25074</v>
      </c>
      <c r="O419" s="59">
        <v>184773</v>
      </c>
      <c r="P419" s="65"/>
      <c r="Q419" s="70">
        <f t="shared" si="26"/>
        <v>184773</v>
      </c>
      <c r="R419" s="70">
        <f t="shared" si="27"/>
        <v>0</v>
      </c>
      <c r="S419" s="65"/>
      <c r="T419" s="43">
        <f t="shared" si="24"/>
        <v>305826</v>
      </c>
      <c r="U419" s="60">
        <f t="shared" si="25"/>
        <v>0</v>
      </c>
    </row>
    <row r="420" spans="1:21" ht="14.45" customHeight="1" x14ac:dyDescent="0.25">
      <c r="A420" s="58" t="s">
        <v>81</v>
      </c>
      <c r="B420" s="58" t="s">
        <v>68</v>
      </c>
      <c r="C420" s="65">
        <v>305826</v>
      </c>
      <c r="D420" s="65">
        <v>70617</v>
      </c>
      <c r="E420" s="65">
        <v>38664</v>
      </c>
      <c r="F420" s="65">
        <v>1306</v>
      </c>
      <c r="G420" s="65">
        <v>4</v>
      </c>
      <c r="H420" s="65">
        <v>143</v>
      </c>
      <c r="I420" s="65">
        <v>8843</v>
      </c>
      <c r="J420" s="65">
        <v>6472</v>
      </c>
      <c r="K420" s="65">
        <v>10835</v>
      </c>
      <c r="L420" s="65">
        <v>9741</v>
      </c>
      <c r="M420" s="65">
        <v>159201</v>
      </c>
      <c r="N420" s="65">
        <v>19993</v>
      </c>
      <c r="O420" s="65">
        <v>179194</v>
      </c>
      <c r="P420" s="65"/>
      <c r="Q420" s="70">
        <f t="shared" si="26"/>
        <v>179194</v>
      </c>
      <c r="R420" s="70">
        <f t="shared" si="27"/>
        <v>0</v>
      </c>
      <c r="S420" s="65"/>
      <c r="T420" s="43">
        <f t="shared" si="24"/>
        <v>305826</v>
      </c>
      <c r="U420" s="60">
        <f t="shared" si="25"/>
        <v>0</v>
      </c>
    </row>
    <row r="421" spans="1:21" ht="14.45" customHeight="1" x14ac:dyDescent="0.25">
      <c r="A421" s="58" t="s">
        <v>81</v>
      </c>
      <c r="B421" s="58" t="s">
        <v>69</v>
      </c>
      <c r="C421" s="65">
        <v>305826</v>
      </c>
      <c r="D421" s="65">
        <v>70617</v>
      </c>
      <c r="E421" s="65">
        <v>37050</v>
      </c>
      <c r="F421" s="65">
        <v>1193</v>
      </c>
      <c r="G421" s="65">
        <v>7</v>
      </c>
      <c r="H421" s="65">
        <v>133</v>
      </c>
      <c r="I421" s="65">
        <v>9938</v>
      </c>
      <c r="J421" s="65">
        <v>7150</v>
      </c>
      <c r="K421" s="65">
        <v>10876</v>
      </c>
      <c r="L421" s="65">
        <v>10099</v>
      </c>
      <c r="M421" s="65">
        <v>158763</v>
      </c>
      <c r="N421" s="65">
        <v>16789</v>
      </c>
      <c r="O421" s="65">
        <v>175552</v>
      </c>
      <c r="P421" s="65"/>
      <c r="Q421" s="70">
        <f t="shared" si="26"/>
        <v>175552</v>
      </c>
      <c r="R421" s="70">
        <f t="shared" si="27"/>
        <v>0</v>
      </c>
      <c r="S421" s="65"/>
      <c r="T421" s="43">
        <f t="shared" si="24"/>
        <v>305826</v>
      </c>
      <c r="U421" s="60">
        <f t="shared" si="25"/>
        <v>0</v>
      </c>
    </row>
    <row r="422" spans="1:21" ht="14.45" customHeight="1" x14ac:dyDescent="0.25">
      <c r="A422" s="58" t="s">
        <v>81</v>
      </c>
      <c r="B422" s="58" t="s">
        <v>70</v>
      </c>
      <c r="C422" s="65">
        <v>305826</v>
      </c>
      <c r="D422" s="65">
        <v>70617</v>
      </c>
      <c r="E422" s="65">
        <v>40036</v>
      </c>
      <c r="F422" s="65">
        <v>503</v>
      </c>
      <c r="G422" s="65">
        <v>5</v>
      </c>
      <c r="H422" s="65">
        <v>158</v>
      </c>
      <c r="I422" s="65">
        <v>11207</v>
      </c>
      <c r="J422" s="65">
        <v>7534</v>
      </c>
      <c r="K422" s="65">
        <v>10316</v>
      </c>
      <c r="L422" s="65">
        <v>9563</v>
      </c>
      <c r="M422" s="65">
        <v>155887</v>
      </c>
      <c r="N422" s="65">
        <v>15687</v>
      </c>
      <c r="O422" s="65">
        <v>171574</v>
      </c>
      <c r="P422" s="65"/>
      <c r="Q422" s="70">
        <f t="shared" si="26"/>
        <v>171574</v>
      </c>
      <c r="R422" s="70">
        <f t="shared" si="27"/>
        <v>0</v>
      </c>
      <c r="S422" s="65"/>
      <c r="T422" s="43">
        <f t="shared" si="24"/>
        <v>305826</v>
      </c>
      <c r="U422" s="60">
        <f t="shared" si="25"/>
        <v>0</v>
      </c>
    </row>
    <row r="423" spans="1:21" ht="14.45" customHeight="1" x14ac:dyDescent="0.25">
      <c r="A423" s="58" t="s">
        <v>81</v>
      </c>
      <c r="B423" s="58" t="s">
        <v>71</v>
      </c>
      <c r="C423" s="65">
        <v>305826</v>
      </c>
      <c r="D423" s="65">
        <v>70617</v>
      </c>
      <c r="E423" s="65">
        <v>40246</v>
      </c>
      <c r="F423" s="65">
        <v>450</v>
      </c>
      <c r="G423" s="59"/>
      <c r="H423" s="65">
        <v>98</v>
      </c>
      <c r="I423" s="65">
        <v>12427</v>
      </c>
      <c r="J423" s="65">
        <v>8640</v>
      </c>
      <c r="K423" s="65">
        <v>10358</v>
      </c>
      <c r="L423" s="65">
        <v>19673</v>
      </c>
      <c r="M423" s="65">
        <v>143317</v>
      </c>
      <c r="N423" s="65">
        <v>29132</v>
      </c>
      <c r="O423" s="65">
        <v>172449</v>
      </c>
      <c r="P423" s="65"/>
      <c r="Q423" s="70">
        <f t="shared" si="26"/>
        <v>172449</v>
      </c>
      <c r="R423" s="70">
        <f t="shared" si="27"/>
        <v>0</v>
      </c>
      <c r="S423" s="65"/>
      <c r="T423" s="43">
        <f t="shared" si="24"/>
        <v>305826</v>
      </c>
      <c r="U423" s="60">
        <f t="shared" si="25"/>
        <v>0</v>
      </c>
    </row>
    <row r="424" spans="1:21" ht="14.45" customHeight="1" x14ac:dyDescent="0.25">
      <c r="A424" s="58" t="s">
        <v>81</v>
      </c>
      <c r="B424" s="58" t="s">
        <v>72</v>
      </c>
      <c r="C424" s="65">
        <v>305826</v>
      </c>
      <c r="D424" s="65">
        <v>70617</v>
      </c>
      <c r="E424" s="65">
        <v>40819</v>
      </c>
      <c r="F424" s="65">
        <v>469</v>
      </c>
      <c r="G424" s="65">
        <v>2</v>
      </c>
      <c r="H424" s="65">
        <v>137</v>
      </c>
      <c r="I424" s="65">
        <v>10384</v>
      </c>
      <c r="J424" s="65">
        <v>9429</v>
      </c>
      <c r="K424" s="65">
        <v>11566</v>
      </c>
      <c r="L424" s="65">
        <v>10741</v>
      </c>
      <c r="M424" s="65">
        <v>151662</v>
      </c>
      <c r="N424" s="65">
        <v>12105</v>
      </c>
      <c r="O424" s="65">
        <v>163767</v>
      </c>
      <c r="P424" s="65"/>
      <c r="Q424" s="70">
        <f t="shared" si="26"/>
        <v>163767</v>
      </c>
      <c r="R424" s="70">
        <f t="shared" si="27"/>
        <v>0</v>
      </c>
      <c r="S424" s="65"/>
      <c r="T424" s="43">
        <f t="shared" si="24"/>
        <v>305826</v>
      </c>
      <c r="U424" s="60">
        <f t="shared" si="25"/>
        <v>0</v>
      </c>
    </row>
    <row r="425" spans="1:21" ht="14.45" customHeight="1" x14ac:dyDescent="0.25">
      <c r="A425" s="58" t="s">
        <v>81</v>
      </c>
      <c r="B425" s="58" t="s">
        <v>73</v>
      </c>
      <c r="C425" s="65">
        <v>305826</v>
      </c>
      <c r="D425" s="65">
        <v>70617</v>
      </c>
      <c r="E425" s="65">
        <v>40875</v>
      </c>
      <c r="F425" s="65">
        <v>578</v>
      </c>
      <c r="G425" s="65">
        <v>0</v>
      </c>
      <c r="H425" s="65">
        <v>121</v>
      </c>
      <c r="I425" s="65">
        <v>11071</v>
      </c>
      <c r="J425" s="65">
        <v>10350</v>
      </c>
      <c r="K425" s="65">
        <v>9585</v>
      </c>
      <c r="L425" s="65">
        <v>10843</v>
      </c>
      <c r="M425" s="65">
        <v>151786</v>
      </c>
      <c r="N425" s="65">
        <v>13371</v>
      </c>
      <c r="O425" s="65">
        <v>165157</v>
      </c>
      <c r="P425" s="65"/>
      <c r="Q425" s="70">
        <f t="shared" si="26"/>
        <v>165157</v>
      </c>
      <c r="R425" s="70">
        <f t="shared" si="27"/>
        <v>0</v>
      </c>
      <c r="S425" s="65"/>
      <c r="T425" s="43">
        <f t="shared" si="24"/>
        <v>305826</v>
      </c>
      <c r="U425" s="60">
        <f t="shared" si="25"/>
        <v>0</v>
      </c>
    </row>
    <row r="426" spans="1:21" ht="14.45" customHeight="1" x14ac:dyDescent="0.25">
      <c r="A426" s="58" t="s">
        <v>81</v>
      </c>
      <c r="B426" s="58" t="s">
        <v>74</v>
      </c>
      <c r="C426" s="65">
        <v>305826</v>
      </c>
      <c r="D426" s="65">
        <v>70617</v>
      </c>
      <c r="E426" s="65">
        <v>42491</v>
      </c>
      <c r="F426" s="65">
        <v>325</v>
      </c>
      <c r="G426" s="59"/>
      <c r="H426" s="65">
        <v>208</v>
      </c>
      <c r="I426" s="65">
        <v>12118</v>
      </c>
      <c r="J426" s="65">
        <v>7313</v>
      </c>
      <c r="K426" s="65">
        <v>9013</v>
      </c>
      <c r="L426" s="65">
        <v>11499</v>
      </c>
      <c r="M426" s="65">
        <v>152242</v>
      </c>
      <c r="N426" s="65">
        <v>14219</v>
      </c>
      <c r="O426" s="65">
        <v>166461</v>
      </c>
      <c r="P426" s="65"/>
      <c r="Q426" s="70">
        <f t="shared" si="26"/>
        <v>166461</v>
      </c>
      <c r="R426" s="70">
        <f t="shared" si="27"/>
        <v>0</v>
      </c>
      <c r="S426" s="65"/>
      <c r="T426" s="43">
        <f t="shared" si="24"/>
        <v>305826</v>
      </c>
      <c r="U426" s="60">
        <f t="shared" si="25"/>
        <v>0</v>
      </c>
    </row>
    <row r="427" spans="1:21" ht="14.45" customHeight="1" x14ac:dyDescent="0.25">
      <c r="A427" s="58" t="s">
        <v>81</v>
      </c>
      <c r="B427" s="58" t="s">
        <v>75</v>
      </c>
      <c r="C427" s="65">
        <v>305826</v>
      </c>
      <c r="D427" s="65">
        <v>70617</v>
      </c>
      <c r="E427" s="65">
        <v>42941</v>
      </c>
      <c r="F427" s="65">
        <v>314</v>
      </c>
      <c r="G427" s="65">
        <v>0</v>
      </c>
      <c r="H427" s="65">
        <v>244</v>
      </c>
      <c r="I427" s="65">
        <v>12402</v>
      </c>
      <c r="J427" s="65">
        <v>7907</v>
      </c>
      <c r="K427" s="65">
        <v>10814</v>
      </c>
      <c r="L427" s="65">
        <v>11498</v>
      </c>
      <c r="M427" s="65">
        <v>149089</v>
      </c>
      <c r="N427" s="65">
        <v>16447</v>
      </c>
      <c r="O427" s="65">
        <v>165536</v>
      </c>
      <c r="P427" s="65"/>
      <c r="Q427" s="70">
        <f t="shared" si="26"/>
        <v>165536</v>
      </c>
      <c r="R427" s="70">
        <f t="shared" si="27"/>
        <v>0</v>
      </c>
      <c r="S427" s="65"/>
      <c r="T427" s="43">
        <f t="shared" si="24"/>
        <v>305826</v>
      </c>
      <c r="U427" s="60">
        <f t="shared" si="25"/>
        <v>0</v>
      </c>
    </row>
    <row r="428" spans="1:21" ht="14.45" customHeight="1" x14ac:dyDescent="0.25">
      <c r="A428" s="58" t="s">
        <v>81</v>
      </c>
      <c r="B428" s="58" t="s">
        <v>190</v>
      </c>
      <c r="C428" s="65">
        <v>305826</v>
      </c>
      <c r="D428" s="65">
        <v>70617</v>
      </c>
      <c r="E428" s="65">
        <v>44330</v>
      </c>
      <c r="F428" s="65">
        <v>404</v>
      </c>
      <c r="G428" s="65">
        <v>0</v>
      </c>
      <c r="H428" s="65">
        <v>160</v>
      </c>
      <c r="I428" s="65">
        <v>13455</v>
      </c>
      <c r="J428" s="65">
        <v>8031</v>
      </c>
      <c r="K428" s="65">
        <v>8899</v>
      </c>
      <c r="L428" s="65">
        <v>11566</v>
      </c>
      <c r="M428" s="65">
        <v>148364</v>
      </c>
      <c r="N428" s="65">
        <v>17721.614000000001</v>
      </c>
      <c r="O428" s="65">
        <v>166085.614</v>
      </c>
      <c r="P428" s="65"/>
      <c r="Q428" s="70">
        <f t="shared" si="26"/>
        <v>166085.614</v>
      </c>
      <c r="R428" s="70">
        <f t="shared" si="27"/>
        <v>0</v>
      </c>
      <c r="S428" s="65"/>
      <c r="T428" s="43">
        <f t="shared" si="24"/>
        <v>305826</v>
      </c>
      <c r="U428" s="60">
        <f t="shared" si="25"/>
        <v>0</v>
      </c>
    </row>
    <row r="429" spans="1:21" ht="14.45" customHeight="1" x14ac:dyDescent="0.25">
      <c r="A429" s="58" t="s">
        <v>82</v>
      </c>
      <c r="B429" s="56" t="s">
        <v>38</v>
      </c>
      <c r="C429" s="65">
        <v>290474.62818822562</v>
      </c>
      <c r="D429" s="65">
        <v>129921.91994855535</v>
      </c>
      <c r="E429" s="65">
        <v>12131.904702221947</v>
      </c>
      <c r="F429" s="65">
        <v>6736.1432878171381</v>
      </c>
      <c r="G429" s="65">
        <v>2808.708641498496</v>
      </c>
      <c r="H429" s="65">
        <v>1566.9212869547084</v>
      </c>
      <c r="I429" s="65">
        <v>5063.8573450370695</v>
      </c>
      <c r="J429" s="65">
        <v>1401.1979308260045</v>
      </c>
      <c r="K429" s="65">
        <v>2397.6395856114518</v>
      </c>
      <c r="L429" s="65"/>
      <c r="M429" s="65">
        <v>128446.33545970346</v>
      </c>
      <c r="N429" s="65">
        <v>56929.326698664896</v>
      </c>
      <c r="O429" s="65">
        <v>185375.66215836836</v>
      </c>
      <c r="P429" s="65"/>
      <c r="Q429" s="70">
        <f t="shared" si="26"/>
        <v>185375.66215836836</v>
      </c>
      <c r="R429" s="70">
        <f t="shared" si="27"/>
        <v>0</v>
      </c>
      <c r="S429" s="65"/>
      <c r="T429" s="43">
        <f t="shared" si="24"/>
        <v>290474.62818822562</v>
      </c>
      <c r="U429" s="60">
        <f t="shared" si="25"/>
        <v>0</v>
      </c>
    </row>
    <row r="430" spans="1:21" ht="14.45" customHeight="1" x14ac:dyDescent="0.25">
      <c r="A430" s="58" t="s">
        <v>82</v>
      </c>
      <c r="B430" s="56" t="s">
        <v>35</v>
      </c>
      <c r="C430" s="59">
        <v>294262</v>
      </c>
      <c r="D430" s="59">
        <v>132933</v>
      </c>
      <c r="E430" s="59">
        <v>11984</v>
      </c>
      <c r="F430" s="59">
        <v>6659</v>
      </c>
      <c r="G430" s="59">
        <v>2775</v>
      </c>
      <c r="H430" s="59">
        <v>1667</v>
      </c>
      <c r="I430" s="59">
        <v>5458</v>
      </c>
      <c r="J430" s="59">
        <v>1392</v>
      </c>
      <c r="K430" s="59">
        <v>2303</v>
      </c>
      <c r="L430" s="59"/>
      <c r="M430" s="59">
        <v>129091</v>
      </c>
      <c r="N430" s="59">
        <v>58096</v>
      </c>
      <c r="O430" s="59">
        <v>187187</v>
      </c>
      <c r="P430" s="65"/>
      <c r="Q430" s="70">
        <f t="shared" si="26"/>
        <v>187187</v>
      </c>
      <c r="R430" s="70">
        <f t="shared" si="27"/>
        <v>0</v>
      </c>
      <c r="S430" s="65"/>
      <c r="T430" s="43">
        <f t="shared" si="24"/>
        <v>294262</v>
      </c>
      <c r="U430" s="60">
        <f t="shared" si="25"/>
        <v>0</v>
      </c>
    </row>
    <row r="431" spans="1:21" ht="14.45" customHeight="1" x14ac:dyDescent="0.25">
      <c r="A431" s="58" t="s">
        <v>82</v>
      </c>
      <c r="B431" s="56" t="s">
        <v>36</v>
      </c>
      <c r="C431" s="59">
        <v>294262</v>
      </c>
      <c r="D431" s="59">
        <v>137908.58343705517</v>
      </c>
      <c r="E431" s="65">
        <v>12054.397952604248</v>
      </c>
      <c r="F431" s="65">
        <v>6127.8477843456585</v>
      </c>
      <c r="G431" s="65">
        <v>2717.6947008192474</v>
      </c>
      <c r="H431" s="65">
        <v>1629.9057953467263</v>
      </c>
      <c r="I431" s="65">
        <v>5006.83731255364</v>
      </c>
      <c r="J431" s="65">
        <v>1277.5628617401956</v>
      </c>
      <c r="K431" s="65">
        <v>2392.0231432989176</v>
      </c>
      <c r="L431" s="59"/>
      <c r="M431" s="65">
        <v>125147.14701223624</v>
      </c>
      <c r="N431" s="65">
        <v>64676.113406363002</v>
      </c>
      <c r="O431" s="65">
        <v>189823.26041859924</v>
      </c>
      <c r="P431" s="65"/>
      <c r="Q431" s="70">
        <f t="shared" si="26"/>
        <v>189823.26041859924</v>
      </c>
      <c r="R431" s="70">
        <f t="shared" si="27"/>
        <v>0</v>
      </c>
      <c r="S431" s="65"/>
      <c r="T431" s="43">
        <f t="shared" si="24"/>
        <v>294262</v>
      </c>
      <c r="U431" s="60">
        <f t="shared" si="25"/>
        <v>0</v>
      </c>
    </row>
    <row r="432" spans="1:21" ht="14.45" customHeight="1" x14ac:dyDescent="0.25">
      <c r="A432" s="58" t="s">
        <v>82</v>
      </c>
      <c r="B432" s="56" t="s">
        <v>37</v>
      </c>
      <c r="C432" s="59">
        <v>294262</v>
      </c>
      <c r="D432" s="59">
        <v>137908.58343705517</v>
      </c>
      <c r="E432" s="65">
        <v>12124.795905208495</v>
      </c>
      <c r="F432" s="65">
        <v>5596.695568691317</v>
      </c>
      <c r="G432" s="65">
        <v>2660.3894016384943</v>
      </c>
      <c r="H432" s="65">
        <v>1592.8115906934524</v>
      </c>
      <c r="I432" s="65">
        <v>4555.67462510728</v>
      </c>
      <c r="J432" s="65">
        <v>1163.1257234803911</v>
      </c>
      <c r="K432" s="65">
        <v>2481.0462865978352</v>
      </c>
      <c r="L432" s="59"/>
      <c r="M432" s="65">
        <v>126178.8774615275</v>
      </c>
      <c r="N432" s="65">
        <v>69089.404453684081</v>
      </c>
      <c r="O432" s="65">
        <v>195268.28191521158</v>
      </c>
      <c r="P432" s="65"/>
      <c r="Q432" s="70">
        <f t="shared" si="26"/>
        <v>195268.28191521158</v>
      </c>
      <c r="R432" s="70">
        <f t="shared" si="27"/>
        <v>0</v>
      </c>
      <c r="S432" s="65"/>
      <c r="T432" s="43">
        <f t="shared" si="24"/>
        <v>294262</v>
      </c>
      <c r="U432" s="60">
        <f t="shared" si="25"/>
        <v>0</v>
      </c>
    </row>
    <row r="433" spans="1:21" ht="14.45" customHeight="1" x14ac:dyDescent="0.25">
      <c r="A433" s="58" t="s">
        <v>82</v>
      </c>
      <c r="B433" s="56" t="s">
        <v>15</v>
      </c>
      <c r="C433" s="59">
        <v>294262</v>
      </c>
      <c r="D433" s="59">
        <v>132933</v>
      </c>
      <c r="E433" s="59">
        <v>12769</v>
      </c>
      <c r="F433" s="59">
        <v>5057</v>
      </c>
      <c r="G433" s="59">
        <v>1401</v>
      </c>
      <c r="H433" s="59">
        <v>1586</v>
      </c>
      <c r="I433" s="59">
        <v>8935</v>
      </c>
      <c r="J433" s="59">
        <v>965</v>
      </c>
      <c r="K433" s="59">
        <v>4624</v>
      </c>
      <c r="L433" s="59"/>
      <c r="M433" s="59">
        <v>125992</v>
      </c>
      <c r="N433" s="59">
        <v>70850</v>
      </c>
      <c r="O433" s="59">
        <v>196842</v>
      </c>
      <c r="P433" s="65"/>
      <c r="Q433" s="70">
        <f t="shared" si="26"/>
        <v>196842</v>
      </c>
      <c r="R433" s="70">
        <f t="shared" si="27"/>
        <v>0</v>
      </c>
      <c r="S433" s="65"/>
      <c r="T433" s="43">
        <f t="shared" si="24"/>
        <v>294262</v>
      </c>
      <c r="U433" s="60">
        <f t="shared" si="25"/>
        <v>0</v>
      </c>
    </row>
    <row r="434" spans="1:21" ht="14.45" customHeight="1" x14ac:dyDescent="0.25">
      <c r="A434" s="58" t="s">
        <v>82</v>
      </c>
      <c r="B434" s="56" t="s">
        <v>0</v>
      </c>
      <c r="C434" s="59">
        <v>294262</v>
      </c>
      <c r="D434" s="59">
        <v>132933</v>
      </c>
      <c r="E434" s="59">
        <v>13883</v>
      </c>
      <c r="F434" s="59">
        <v>4363</v>
      </c>
      <c r="G434" s="59">
        <v>869</v>
      </c>
      <c r="H434" s="59">
        <v>1632</v>
      </c>
      <c r="I434" s="59">
        <v>8733</v>
      </c>
      <c r="J434" s="59">
        <v>839</v>
      </c>
      <c r="K434" s="59">
        <v>4325</v>
      </c>
      <c r="L434" s="59"/>
      <c r="M434" s="59">
        <v>126685</v>
      </c>
      <c r="N434" s="59">
        <v>62449</v>
      </c>
      <c r="O434" s="59">
        <v>189134</v>
      </c>
      <c r="P434" s="65"/>
      <c r="Q434" s="70">
        <f t="shared" si="26"/>
        <v>189134</v>
      </c>
      <c r="R434" s="70">
        <f t="shared" si="27"/>
        <v>0</v>
      </c>
      <c r="S434" s="65"/>
      <c r="T434" s="43">
        <f t="shared" si="24"/>
        <v>294262</v>
      </c>
      <c r="U434" s="60">
        <f t="shared" si="25"/>
        <v>0</v>
      </c>
    </row>
    <row r="435" spans="1:21" ht="14.45" customHeight="1" x14ac:dyDescent="0.25">
      <c r="A435" s="58" t="s">
        <v>82</v>
      </c>
      <c r="B435" s="56" t="s">
        <v>1</v>
      </c>
      <c r="C435" s="59">
        <v>294262</v>
      </c>
      <c r="D435" s="59">
        <v>132929</v>
      </c>
      <c r="E435" s="59">
        <v>13883</v>
      </c>
      <c r="F435" s="59">
        <v>3240</v>
      </c>
      <c r="G435" s="59">
        <v>649</v>
      </c>
      <c r="H435" s="59">
        <v>1501</v>
      </c>
      <c r="I435" s="59">
        <v>4802</v>
      </c>
      <c r="J435" s="59">
        <v>603</v>
      </c>
      <c r="K435" s="59">
        <v>2455</v>
      </c>
      <c r="L435" s="59"/>
      <c r="M435" s="59">
        <v>134200</v>
      </c>
      <c r="N435" s="59">
        <v>69834</v>
      </c>
      <c r="O435" s="59">
        <v>204034</v>
      </c>
      <c r="P435" s="65"/>
      <c r="Q435" s="70">
        <f t="shared" si="26"/>
        <v>204034</v>
      </c>
      <c r="R435" s="70">
        <f t="shared" si="27"/>
        <v>0</v>
      </c>
      <c r="S435" s="65"/>
      <c r="T435" s="43">
        <f t="shared" si="24"/>
        <v>294262</v>
      </c>
      <c r="U435" s="60">
        <f t="shared" si="25"/>
        <v>0</v>
      </c>
    </row>
    <row r="436" spans="1:21" ht="14.45" customHeight="1" x14ac:dyDescent="0.25">
      <c r="A436" s="58" t="s">
        <v>82</v>
      </c>
      <c r="B436" s="56" t="s">
        <v>2</v>
      </c>
      <c r="C436" s="59">
        <v>294262</v>
      </c>
      <c r="D436" s="59">
        <v>132920</v>
      </c>
      <c r="E436" s="59">
        <v>14605</v>
      </c>
      <c r="F436" s="59">
        <v>3266</v>
      </c>
      <c r="G436" s="59">
        <v>544</v>
      </c>
      <c r="H436" s="59">
        <v>1518</v>
      </c>
      <c r="I436" s="59">
        <v>4353</v>
      </c>
      <c r="J436" s="59">
        <v>651</v>
      </c>
      <c r="K436" s="59">
        <v>1808</v>
      </c>
      <c r="L436" s="59"/>
      <c r="M436" s="59">
        <v>134597</v>
      </c>
      <c r="N436" s="59">
        <v>67859</v>
      </c>
      <c r="O436" s="59">
        <v>202456</v>
      </c>
      <c r="P436" s="65"/>
      <c r="Q436" s="70">
        <f t="shared" si="26"/>
        <v>202456</v>
      </c>
      <c r="R436" s="70">
        <f t="shared" si="27"/>
        <v>0</v>
      </c>
      <c r="S436" s="65"/>
      <c r="T436" s="43">
        <f t="shared" si="24"/>
        <v>294262</v>
      </c>
      <c r="U436" s="60">
        <f t="shared" si="25"/>
        <v>0</v>
      </c>
    </row>
    <row r="437" spans="1:21" ht="14.45" customHeight="1" x14ac:dyDescent="0.25">
      <c r="A437" s="58" t="s">
        <v>82</v>
      </c>
      <c r="B437" s="56" t="s">
        <v>3</v>
      </c>
      <c r="C437" s="59">
        <v>294262</v>
      </c>
      <c r="D437" s="59">
        <v>132919</v>
      </c>
      <c r="E437" s="59">
        <v>15170</v>
      </c>
      <c r="F437" s="59">
        <v>3328</v>
      </c>
      <c r="G437" s="59">
        <v>544</v>
      </c>
      <c r="H437" s="59">
        <v>1355</v>
      </c>
      <c r="I437" s="59">
        <v>2791</v>
      </c>
      <c r="J437" s="59">
        <v>627</v>
      </c>
      <c r="K437" s="59">
        <v>1007</v>
      </c>
      <c r="L437" s="59"/>
      <c r="M437" s="59">
        <v>136521</v>
      </c>
      <c r="N437" s="59">
        <v>72010</v>
      </c>
      <c r="O437" s="59">
        <v>208531</v>
      </c>
      <c r="P437" s="65"/>
      <c r="Q437" s="70">
        <f t="shared" si="26"/>
        <v>208531</v>
      </c>
      <c r="R437" s="70">
        <f t="shared" si="27"/>
        <v>0</v>
      </c>
      <c r="S437" s="65"/>
      <c r="T437" s="43">
        <f t="shared" si="24"/>
        <v>294262</v>
      </c>
      <c r="U437" s="60">
        <f t="shared" si="25"/>
        <v>0</v>
      </c>
    </row>
    <row r="438" spans="1:21" ht="14.45" customHeight="1" x14ac:dyDescent="0.25">
      <c r="A438" s="58" t="s">
        <v>82</v>
      </c>
      <c r="B438" s="56" t="s">
        <v>4</v>
      </c>
      <c r="C438" s="59">
        <v>294262</v>
      </c>
      <c r="D438" s="59">
        <v>132805</v>
      </c>
      <c r="E438" s="59">
        <v>15200</v>
      </c>
      <c r="F438" s="59">
        <v>3155</v>
      </c>
      <c r="G438" s="59">
        <v>500</v>
      </c>
      <c r="H438" s="59">
        <v>1160</v>
      </c>
      <c r="I438" s="59">
        <v>2620</v>
      </c>
      <c r="J438" s="59">
        <v>605</v>
      </c>
      <c r="K438" s="59">
        <v>1630</v>
      </c>
      <c r="L438" s="59"/>
      <c r="M438" s="59">
        <v>136587</v>
      </c>
      <c r="N438" s="59">
        <v>71965</v>
      </c>
      <c r="O438" s="59">
        <v>208552</v>
      </c>
      <c r="P438" s="65"/>
      <c r="Q438" s="70">
        <f t="shared" si="26"/>
        <v>208552</v>
      </c>
      <c r="R438" s="70">
        <f t="shared" si="27"/>
        <v>0</v>
      </c>
      <c r="S438" s="65"/>
      <c r="T438" s="43">
        <f t="shared" si="24"/>
        <v>294262</v>
      </c>
      <c r="U438" s="60">
        <f t="shared" si="25"/>
        <v>0</v>
      </c>
    </row>
    <row r="439" spans="1:21" ht="14.45" customHeight="1" x14ac:dyDescent="0.25">
      <c r="A439" s="58" t="s">
        <v>82</v>
      </c>
      <c r="B439" s="56" t="s">
        <v>5</v>
      </c>
      <c r="C439" s="59">
        <v>294262</v>
      </c>
      <c r="D439" s="59">
        <v>132376</v>
      </c>
      <c r="E439" s="59">
        <v>15892</v>
      </c>
      <c r="F439" s="59">
        <v>2667</v>
      </c>
      <c r="G439" s="59">
        <v>500</v>
      </c>
      <c r="H439" s="59">
        <v>1160</v>
      </c>
      <c r="I439" s="59">
        <v>2710</v>
      </c>
      <c r="J439" s="59">
        <v>437</v>
      </c>
      <c r="K439" s="59">
        <v>1860</v>
      </c>
      <c r="L439" s="59"/>
      <c r="M439" s="59">
        <v>136660</v>
      </c>
      <c r="N439" s="59">
        <v>77390</v>
      </c>
      <c r="O439" s="59">
        <v>214050</v>
      </c>
      <c r="P439" s="65"/>
      <c r="Q439" s="70">
        <f t="shared" si="26"/>
        <v>214050</v>
      </c>
      <c r="R439" s="70">
        <f t="shared" si="27"/>
        <v>0</v>
      </c>
      <c r="S439" s="65"/>
      <c r="T439" s="43">
        <f t="shared" si="24"/>
        <v>294262</v>
      </c>
      <c r="U439" s="60">
        <f t="shared" si="25"/>
        <v>0</v>
      </c>
    </row>
    <row r="440" spans="1:21" ht="14.45" customHeight="1" x14ac:dyDescent="0.25">
      <c r="A440" s="58" t="s">
        <v>82</v>
      </c>
      <c r="B440" s="56" t="s">
        <v>6</v>
      </c>
      <c r="C440" s="59">
        <v>294262</v>
      </c>
      <c r="D440" s="59">
        <v>132376</v>
      </c>
      <c r="E440" s="59">
        <v>15890</v>
      </c>
      <c r="F440" s="59">
        <v>2100</v>
      </c>
      <c r="G440" s="59">
        <v>500</v>
      </c>
      <c r="H440" s="59">
        <v>1160</v>
      </c>
      <c r="I440" s="59">
        <v>2761</v>
      </c>
      <c r="J440" s="59">
        <v>437</v>
      </c>
      <c r="K440" s="59">
        <v>1860</v>
      </c>
      <c r="L440" s="59"/>
      <c r="M440" s="59">
        <v>137178</v>
      </c>
      <c r="N440" s="59">
        <v>82829</v>
      </c>
      <c r="O440" s="59">
        <v>220007</v>
      </c>
      <c r="P440" s="65"/>
      <c r="Q440" s="70">
        <f t="shared" si="26"/>
        <v>220007</v>
      </c>
      <c r="R440" s="70">
        <f t="shared" si="27"/>
        <v>0</v>
      </c>
      <c r="S440" s="65"/>
      <c r="T440" s="43">
        <f t="shared" si="24"/>
        <v>294262</v>
      </c>
      <c r="U440" s="60">
        <f t="shared" si="25"/>
        <v>0</v>
      </c>
    </row>
    <row r="441" spans="1:21" ht="14.45" customHeight="1" x14ac:dyDescent="0.25">
      <c r="A441" s="58" t="s">
        <v>82</v>
      </c>
      <c r="B441" s="63" t="s">
        <v>7</v>
      </c>
      <c r="C441" s="59">
        <v>294262</v>
      </c>
      <c r="D441" s="59">
        <v>132376</v>
      </c>
      <c r="E441" s="59">
        <v>16208</v>
      </c>
      <c r="F441" s="59">
        <v>2079</v>
      </c>
      <c r="G441" s="59">
        <v>500</v>
      </c>
      <c r="H441" s="59">
        <v>911</v>
      </c>
      <c r="I441" s="59">
        <v>1909</v>
      </c>
      <c r="J441" s="59">
        <v>431</v>
      </c>
      <c r="K441" s="59">
        <v>1847</v>
      </c>
      <c r="L441" s="59"/>
      <c r="M441" s="59">
        <v>138001</v>
      </c>
      <c r="N441" s="59">
        <v>92578</v>
      </c>
      <c r="O441" s="59">
        <v>230579</v>
      </c>
      <c r="P441" s="65"/>
      <c r="Q441" s="70">
        <f t="shared" si="26"/>
        <v>230579</v>
      </c>
      <c r="R441" s="70">
        <f t="shared" si="27"/>
        <v>0</v>
      </c>
      <c r="S441" s="65"/>
      <c r="T441" s="43">
        <f t="shared" si="24"/>
        <v>294262</v>
      </c>
      <c r="U441" s="60">
        <f t="shared" si="25"/>
        <v>0</v>
      </c>
    </row>
    <row r="442" spans="1:21" ht="14.45" customHeight="1" x14ac:dyDescent="0.25">
      <c r="A442" s="58" t="s">
        <v>82</v>
      </c>
      <c r="B442" s="63" t="s">
        <v>8</v>
      </c>
      <c r="C442" s="59">
        <v>294262</v>
      </c>
      <c r="D442" s="59">
        <v>132373</v>
      </c>
      <c r="E442" s="59">
        <v>16305</v>
      </c>
      <c r="F442" s="59">
        <v>1958</v>
      </c>
      <c r="G442" s="59">
        <v>500</v>
      </c>
      <c r="H442" s="59">
        <v>1287</v>
      </c>
      <c r="I442" s="59">
        <v>1797</v>
      </c>
      <c r="J442" s="59">
        <v>371</v>
      </c>
      <c r="K442" s="59">
        <v>1681</v>
      </c>
      <c r="L442" s="59"/>
      <c r="M442" s="59">
        <v>137990</v>
      </c>
      <c r="N442" s="59">
        <v>98415</v>
      </c>
      <c r="O442" s="59">
        <v>236405</v>
      </c>
      <c r="P442" s="65"/>
      <c r="Q442" s="70">
        <f t="shared" si="26"/>
        <v>236405</v>
      </c>
      <c r="R442" s="70">
        <f t="shared" si="27"/>
        <v>0</v>
      </c>
      <c r="S442" s="65"/>
      <c r="T442" s="43">
        <f t="shared" si="24"/>
        <v>294262</v>
      </c>
      <c r="U442" s="60">
        <f t="shared" si="25"/>
        <v>0</v>
      </c>
    </row>
    <row r="443" spans="1:21" ht="14.45" customHeight="1" x14ac:dyDescent="0.25">
      <c r="A443" s="58" t="s">
        <v>82</v>
      </c>
      <c r="B443" s="63" t="s">
        <v>16</v>
      </c>
      <c r="C443" s="59">
        <v>294262</v>
      </c>
      <c r="D443" s="59">
        <v>132373</v>
      </c>
      <c r="E443" s="59">
        <v>16752</v>
      </c>
      <c r="F443" s="59">
        <v>1910</v>
      </c>
      <c r="G443" s="59">
        <v>500</v>
      </c>
      <c r="H443" s="59">
        <v>1211</v>
      </c>
      <c r="I443" s="59">
        <v>1769</v>
      </c>
      <c r="J443" s="59">
        <v>373</v>
      </c>
      <c r="K443" s="59">
        <v>1736</v>
      </c>
      <c r="L443" s="59"/>
      <c r="M443" s="59">
        <v>137638</v>
      </c>
      <c r="N443" s="59">
        <v>100132</v>
      </c>
      <c r="O443" s="59">
        <v>237770</v>
      </c>
      <c r="P443" s="65"/>
      <c r="Q443" s="70">
        <f t="shared" si="26"/>
        <v>237770</v>
      </c>
      <c r="R443" s="70">
        <f t="shared" si="27"/>
        <v>0</v>
      </c>
      <c r="S443" s="65"/>
      <c r="T443" s="43">
        <f t="shared" si="24"/>
        <v>294262</v>
      </c>
      <c r="U443" s="60">
        <f t="shared" si="25"/>
        <v>0</v>
      </c>
    </row>
    <row r="444" spans="1:21" ht="14.45" customHeight="1" x14ac:dyDescent="0.25">
      <c r="A444" s="58" t="s">
        <v>82</v>
      </c>
      <c r="B444" s="63" t="s">
        <v>17</v>
      </c>
      <c r="C444" s="59">
        <v>294262</v>
      </c>
      <c r="D444" s="59">
        <v>132373</v>
      </c>
      <c r="E444" s="59">
        <v>16813</v>
      </c>
      <c r="F444" s="59">
        <v>1831</v>
      </c>
      <c r="G444" s="59">
        <v>500</v>
      </c>
      <c r="H444" s="59">
        <v>1110</v>
      </c>
      <c r="I444" s="59">
        <v>1725</v>
      </c>
      <c r="J444" s="59">
        <v>341</v>
      </c>
      <c r="K444" s="59">
        <v>1663</v>
      </c>
      <c r="L444" s="59"/>
      <c r="M444" s="59">
        <v>137906</v>
      </c>
      <c r="N444" s="59">
        <v>101891</v>
      </c>
      <c r="O444" s="59">
        <v>239797</v>
      </c>
      <c r="P444" s="65"/>
      <c r="Q444" s="70">
        <f t="shared" si="26"/>
        <v>239797</v>
      </c>
      <c r="R444" s="70">
        <f t="shared" si="27"/>
        <v>0</v>
      </c>
      <c r="S444" s="65"/>
      <c r="T444" s="43">
        <f t="shared" si="24"/>
        <v>294262</v>
      </c>
      <c r="U444" s="60">
        <f t="shared" si="25"/>
        <v>0</v>
      </c>
    </row>
    <row r="445" spans="1:21" ht="14.45" customHeight="1" x14ac:dyDescent="0.25">
      <c r="A445" s="58" t="s">
        <v>82</v>
      </c>
      <c r="B445" s="63" t="s">
        <v>9</v>
      </c>
      <c r="C445" s="59">
        <v>294262</v>
      </c>
      <c r="D445" s="59">
        <v>132373</v>
      </c>
      <c r="E445" s="59">
        <v>16813</v>
      </c>
      <c r="F445" s="59">
        <v>1804</v>
      </c>
      <c r="G445" s="59">
        <v>500</v>
      </c>
      <c r="H445" s="59">
        <v>1037</v>
      </c>
      <c r="I445" s="59">
        <v>1636</v>
      </c>
      <c r="J445" s="59">
        <v>341</v>
      </c>
      <c r="K445" s="59">
        <v>1880</v>
      </c>
      <c r="L445" s="59"/>
      <c r="M445" s="59">
        <v>137878</v>
      </c>
      <c r="N445" s="59">
        <v>104189</v>
      </c>
      <c r="O445" s="59">
        <v>242067</v>
      </c>
      <c r="P445" s="65"/>
      <c r="Q445" s="70">
        <f t="shared" si="26"/>
        <v>242067</v>
      </c>
      <c r="R445" s="70">
        <f t="shared" si="27"/>
        <v>0</v>
      </c>
      <c r="S445" s="65"/>
      <c r="T445" s="43">
        <f t="shared" si="24"/>
        <v>294262</v>
      </c>
      <c r="U445" s="60">
        <f t="shared" si="25"/>
        <v>0</v>
      </c>
    </row>
    <row r="446" spans="1:21" ht="14.45" customHeight="1" x14ac:dyDescent="0.25">
      <c r="A446" s="58" t="s">
        <v>82</v>
      </c>
      <c r="B446" s="63" t="s">
        <v>10</v>
      </c>
      <c r="C446" s="59">
        <v>299149</v>
      </c>
      <c r="D446" s="59">
        <v>131934</v>
      </c>
      <c r="E446" s="59">
        <v>18491</v>
      </c>
      <c r="F446" s="59">
        <v>2206</v>
      </c>
      <c r="G446" s="59">
        <v>500</v>
      </c>
      <c r="H446" s="59">
        <v>3364</v>
      </c>
      <c r="I446" s="59">
        <v>1934</v>
      </c>
      <c r="J446" s="59">
        <v>414</v>
      </c>
      <c r="K446" s="59">
        <v>1744</v>
      </c>
      <c r="L446" s="59"/>
      <c r="M446" s="59">
        <v>138562</v>
      </c>
      <c r="N446" s="59">
        <v>107353</v>
      </c>
      <c r="O446" s="59">
        <v>245915</v>
      </c>
      <c r="P446" s="65"/>
      <c r="Q446" s="70">
        <f t="shared" si="26"/>
        <v>245915</v>
      </c>
      <c r="R446" s="70">
        <f t="shared" si="27"/>
        <v>0</v>
      </c>
      <c r="S446" s="65"/>
      <c r="T446" s="43">
        <f t="shared" si="24"/>
        <v>299149</v>
      </c>
      <c r="U446" s="60">
        <f t="shared" si="25"/>
        <v>0</v>
      </c>
    </row>
    <row r="447" spans="1:21" ht="14.45" customHeight="1" x14ac:dyDescent="0.25">
      <c r="A447" s="58" t="s">
        <v>82</v>
      </c>
      <c r="B447" s="63" t="s">
        <v>11</v>
      </c>
      <c r="C447" s="59">
        <v>299149</v>
      </c>
      <c r="D447" s="59">
        <v>131634</v>
      </c>
      <c r="E447" s="59">
        <v>18748</v>
      </c>
      <c r="F447" s="59">
        <v>2156</v>
      </c>
      <c r="G447" s="59">
        <v>500</v>
      </c>
      <c r="H447" s="59">
        <v>3326</v>
      </c>
      <c r="I447" s="59">
        <v>1493</v>
      </c>
      <c r="J447" s="59">
        <v>414</v>
      </c>
      <c r="K447" s="59">
        <v>1546</v>
      </c>
      <c r="L447" s="59"/>
      <c r="M447" s="59">
        <v>139332</v>
      </c>
      <c r="N447" s="59">
        <v>107025</v>
      </c>
      <c r="O447" s="59">
        <v>246357</v>
      </c>
      <c r="P447" s="65"/>
      <c r="Q447" s="70">
        <f t="shared" si="26"/>
        <v>246357</v>
      </c>
      <c r="R447" s="70">
        <f t="shared" si="27"/>
        <v>0</v>
      </c>
      <c r="S447" s="65"/>
      <c r="T447" s="43">
        <f t="shared" si="24"/>
        <v>299149</v>
      </c>
      <c r="U447" s="60">
        <f t="shared" si="25"/>
        <v>0</v>
      </c>
    </row>
    <row r="448" spans="1:21" ht="14.45" customHeight="1" x14ac:dyDescent="0.25">
      <c r="A448" s="58" t="s">
        <v>82</v>
      </c>
      <c r="B448" s="63" t="s">
        <v>12</v>
      </c>
      <c r="C448" s="59">
        <v>299390</v>
      </c>
      <c r="D448" s="59">
        <v>103619</v>
      </c>
      <c r="E448" s="59">
        <v>18029</v>
      </c>
      <c r="F448" s="59">
        <v>3957</v>
      </c>
      <c r="G448" s="59">
        <v>668</v>
      </c>
      <c r="H448" s="59">
        <v>2401</v>
      </c>
      <c r="I448" s="59">
        <v>4027</v>
      </c>
      <c r="J448" s="59">
        <v>1593</v>
      </c>
      <c r="K448" s="59">
        <v>3583</v>
      </c>
      <c r="L448" s="59"/>
      <c r="M448" s="59">
        <v>161513</v>
      </c>
      <c r="N448" s="59">
        <v>85573</v>
      </c>
      <c r="O448" s="59">
        <v>247086</v>
      </c>
      <c r="P448" s="65"/>
      <c r="Q448" s="70">
        <f t="shared" si="26"/>
        <v>247086</v>
      </c>
      <c r="R448" s="70">
        <f t="shared" si="27"/>
        <v>0</v>
      </c>
      <c r="S448" s="65"/>
      <c r="T448" s="43">
        <f t="shared" si="24"/>
        <v>299390</v>
      </c>
      <c r="U448" s="60">
        <f t="shared" si="25"/>
        <v>0</v>
      </c>
    </row>
    <row r="449" spans="1:21" ht="14.45" customHeight="1" x14ac:dyDescent="0.25">
      <c r="A449" s="58" t="s">
        <v>82</v>
      </c>
      <c r="B449" s="63" t="s">
        <v>13</v>
      </c>
      <c r="C449" s="59">
        <v>299390</v>
      </c>
      <c r="D449" s="59">
        <v>103619</v>
      </c>
      <c r="E449" s="59">
        <v>18986</v>
      </c>
      <c r="F449" s="59">
        <v>4158</v>
      </c>
      <c r="G449" s="59">
        <v>328</v>
      </c>
      <c r="H449" s="59">
        <v>1803</v>
      </c>
      <c r="I449" s="59">
        <v>4968</v>
      </c>
      <c r="J449" s="59">
        <v>1379</v>
      </c>
      <c r="K449" s="59">
        <v>4067</v>
      </c>
      <c r="L449" s="59"/>
      <c r="M449" s="59">
        <v>160082</v>
      </c>
      <c r="N449" s="59">
        <v>72491</v>
      </c>
      <c r="O449" s="59">
        <v>232573</v>
      </c>
      <c r="P449" s="65"/>
      <c r="Q449" s="70">
        <f t="shared" si="26"/>
        <v>232573</v>
      </c>
      <c r="R449" s="70">
        <f t="shared" si="27"/>
        <v>0</v>
      </c>
      <c r="S449" s="65"/>
      <c r="T449" s="43">
        <f t="shared" si="24"/>
        <v>299390</v>
      </c>
      <c r="U449" s="60">
        <f t="shared" si="25"/>
        <v>0</v>
      </c>
    </row>
    <row r="450" spans="1:21" ht="14.45" customHeight="1" x14ac:dyDescent="0.25">
      <c r="A450" s="58" t="s">
        <v>82</v>
      </c>
      <c r="B450" s="63" t="s">
        <v>18</v>
      </c>
      <c r="C450" s="59">
        <v>299390</v>
      </c>
      <c r="D450" s="59">
        <v>103619</v>
      </c>
      <c r="E450" s="59">
        <v>20310</v>
      </c>
      <c r="F450" s="59">
        <v>3055</v>
      </c>
      <c r="G450" s="59">
        <v>267</v>
      </c>
      <c r="H450" s="59">
        <v>1542</v>
      </c>
      <c r="I450" s="59">
        <v>5295</v>
      </c>
      <c r="J450" s="59">
        <v>1009</v>
      </c>
      <c r="K450" s="59">
        <v>4501</v>
      </c>
      <c r="L450" s="59"/>
      <c r="M450" s="59">
        <v>159792</v>
      </c>
      <c r="N450" s="59">
        <v>74194</v>
      </c>
      <c r="O450" s="59">
        <v>233986</v>
      </c>
      <c r="P450" s="65"/>
      <c r="Q450" s="70">
        <f t="shared" si="26"/>
        <v>233986</v>
      </c>
      <c r="R450" s="70">
        <f t="shared" si="27"/>
        <v>0</v>
      </c>
      <c r="S450" s="65"/>
      <c r="T450" s="43">
        <f t="shared" ref="T450:T513" si="28">SUM(D450:M450)</f>
        <v>299390</v>
      </c>
      <c r="U450" s="60">
        <f t="shared" ref="U450:U513" si="29">C450-T450</f>
        <v>0</v>
      </c>
    </row>
    <row r="451" spans="1:21" ht="14.45" customHeight="1" x14ac:dyDescent="0.25">
      <c r="A451" s="58" t="s">
        <v>82</v>
      </c>
      <c r="B451" s="64" t="s">
        <v>19</v>
      </c>
      <c r="C451" s="59">
        <v>299390</v>
      </c>
      <c r="D451" s="59">
        <v>103619</v>
      </c>
      <c r="E451" s="59">
        <v>21146</v>
      </c>
      <c r="F451" s="59">
        <v>2269</v>
      </c>
      <c r="G451" s="59">
        <v>225</v>
      </c>
      <c r="H451" s="59">
        <v>1416</v>
      </c>
      <c r="I451" s="59">
        <v>5141</v>
      </c>
      <c r="J451" s="59">
        <v>3080</v>
      </c>
      <c r="K451" s="59">
        <v>4266</v>
      </c>
      <c r="L451" s="59"/>
      <c r="M451" s="59">
        <v>158228</v>
      </c>
      <c r="N451" s="59">
        <v>79332</v>
      </c>
      <c r="O451" s="59">
        <v>237560</v>
      </c>
      <c r="P451" s="65"/>
      <c r="Q451" s="70">
        <f t="shared" ref="Q451:Q514" si="30">M451+N451</f>
        <v>237560</v>
      </c>
      <c r="R451" s="70">
        <f t="shared" ref="R451:R514" si="31">Q451-O451</f>
        <v>0</v>
      </c>
      <c r="S451" s="65"/>
      <c r="T451" s="43">
        <f t="shared" si="28"/>
        <v>299390</v>
      </c>
      <c r="U451" s="60">
        <f t="shared" si="29"/>
        <v>0</v>
      </c>
    </row>
    <row r="452" spans="1:21" ht="14.45" customHeight="1" x14ac:dyDescent="0.25">
      <c r="A452" s="58" t="s">
        <v>82</v>
      </c>
      <c r="B452" s="58" t="s">
        <v>40</v>
      </c>
      <c r="C452" s="59">
        <v>299390</v>
      </c>
      <c r="D452" s="59">
        <v>103619</v>
      </c>
      <c r="E452" s="59">
        <v>21596</v>
      </c>
      <c r="F452" s="59">
        <v>2666</v>
      </c>
      <c r="G452" s="59">
        <v>212</v>
      </c>
      <c r="H452" s="59">
        <v>1340</v>
      </c>
      <c r="I452" s="59">
        <v>4922</v>
      </c>
      <c r="J452" s="59">
        <v>2933</v>
      </c>
      <c r="K452" s="59">
        <v>4954</v>
      </c>
      <c r="L452" s="59"/>
      <c r="M452" s="59">
        <v>157148</v>
      </c>
      <c r="N452" s="59">
        <v>71857</v>
      </c>
      <c r="O452" s="59">
        <v>229005</v>
      </c>
      <c r="P452" s="65"/>
      <c r="Q452" s="70">
        <f t="shared" si="30"/>
        <v>229005</v>
      </c>
      <c r="R452" s="70">
        <f t="shared" si="31"/>
        <v>0</v>
      </c>
      <c r="S452" s="65"/>
      <c r="T452" s="43">
        <f t="shared" si="28"/>
        <v>299390</v>
      </c>
      <c r="U452" s="60">
        <f t="shared" si="29"/>
        <v>0</v>
      </c>
    </row>
    <row r="453" spans="1:21" ht="14.45" customHeight="1" x14ac:dyDescent="0.25">
      <c r="A453" s="58" t="s">
        <v>82</v>
      </c>
      <c r="B453" s="58" t="s">
        <v>42</v>
      </c>
      <c r="C453" s="59">
        <v>299390</v>
      </c>
      <c r="D453" s="59">
        <v>103619</v>
      </c>
      <c r="E453" s="59">
        <v>21642</v>
      </c>
      <c r="F453" s="59">
        <v>2492</v>
      </c>
      <c r="G453" s="59">
        <v>187</v>
      </c>
      <c r="H453" s="59">
        <v>1307</v>
      </c>
      <c r="I453" s="59">
        <v>5452</v>
      </c>
      <c r="J453" s="59">
        <v>3021</v>
      </c>
      <c r="K453" s="59">
        <v>4860</v>
      </c>
      <c r="L453" s="59"/>
      <c r="M453" s="59">
        <v>156810</v>
      </c>
      <c r="N453" s="59">
        <v>74645</v>
      </c>
      <c r="O453" s="59">
        <v>231455</v>
      </c>
      <c r="P453" s="65"/>
      <c r="Q453" s="70">
        <f t="shared" si="30"/>
        <v>231455</v>
      </c>
      <c r="R453" s="70">
        <f t="shared" si="31"/>
        <v>0</v>
      </c>
      <c r="S453" s="65"/>
      <c r="T453" s="43">
        <f t="shared" si="28"/>
        <v>299390</v>
      </c>
      <c r="U453" s="60">
        <f t="shared" si="29"/>
        <v>0</v>
      </c>
    </row>
    <row r="454" spans="1:21" ht="14.45" customHeight="1" x14ac:dyDescent="0.25">
      <c r="A454" s="58" t="s">
        <v>82</v>
      </c>
      <c r="B454" s="58" t="s">
        <v>43</v>
      </c>
      <c r="C454" s="59">
        <v>299390</v>
      </c>
      <c r="D454" s="59">
        <v>103619</v>
      </c>
      <c r="E454" s="59">
        <v>22107</v>
      </c>
      <c r="F454" s="59">
        <v>2437</v>
      </c>
      <c r="G454" s="59">
        <v>157</v>
      </c>
      <c r="H454" s="59">
        <v>1425</v>
      </c>
      <c r="I454" s="59">
        <v>5493</v>
      </c>
      <c r="J454" s="59">
        <v>3090</v>
      </c>
      <c r="K454" s="59">
        <v>4561</v>
      </c>
      <c r="L454" s="59"/>
      <c r="M454" s="59">
        <v>156501</v>
      </c>
      <c r="N454" s="59">
        <v>83394</v>
      </c>
      <c r="O454" s="59">
        <v>239895</v>
      </c>
      <c r="P454" s="65"/>
      <c r="Q454" s="70">
        <f t="shared" si="30"/>
        <v>239895</v>
      </c>
      <c r="R454" s="70">
        <f t="shared" si="31"/>
        <v>0</v>
      </c>
      <c r="S454" s="65"/>
      <c r="T454" s="43">
        <f t="shared" si="28"/>
        <v>299390</v>
      </c>
      <c r="U454" s="60">
        <f t="shared" si="29"/>
        <v>0</v>
      </c>
    </row>
    <row r="455" spans="1:21" ht="14.45" customHeight="1" x14ac:dyDescent="0.25">
      <c r="A455" s="58" t="s">
        <v>82</v>
      </c>
      <c r="B455" s="58" t="s">
        <v>44</v>
      </c>
      <c r="C455" s="59">
        <v>299390</v>
      </c>
      <c r="D455" s="59">
        <v>103619</v>
      </c>
      <c r="E455" s="59">
        <v>22328</v>
      </c>
      <c r="F455" s="59">
        <v>2443</v>
      </c>
      <c r="G455" s="59">
        <v>157</v>
      </c>
      <c r="H455" s="59">
        <v>1267</v>
      </c>
      <c r="I455" s="59">
        <v>5473</v>
      </c>
      <c r="J455" s="59">
        <v>2793</v>
      </c>
      <c r="K455" s="59">
        <v>4561</v>
      </c>
      <c r="L455" s="59"/>
      <c r="M455" s="59">
        <v>156749</v>
      </c>
      <c r="N455" s="59">
        <v>72106</v>
      </c>
      <c r="O455" s="59">
        <v>228855</v>
      </c>
      <c r="P455" s="65"/>
      <c r="Q455" s="70">
        <f t="shared" si="30"/>
        <v>228855</v>
      </c>
      <c r="R455" s="70">
        <f t="shared" si="31"/>
        <v>0</v>
      </c>
      <c r="S455" s="65"/>
      <c r="T455" s="43">
        <f t="shared" si="28"/>
        <v>299390</v>
      </c>
      <c r="U455" s="60">
        <f t="shared" si="29"/>
        <v>0</v>
      </c>
    </row>
    <row r="456" spans="1:21" ht="14.45" customHeight="1" x14ac:dyDescent="0.25">
      <c r="A456" s="58" t="s">
        <v>82</v>
      </c>
      <c r="B456" s="58" t="s">
        <v>45</v>
      </c>
      <c r="C456" s="59">
        <v>299390</v>
      </c>
      <c r="D456" s="59">
        <v>103619</v>
      </c>
      <c r="E456" s="59">
        <v>22026</v>
      </c>
      <c r="F456" s="59">
        <v>2457</v>
      </c>
      <c r="G456" s="59">
        <v>150</v>
      </c>
      <c r="H456" s="59">
        <v>1333</v>
      </c>
      <c r="I456" s="59">
        <v>5452</v>
      </c>
      <c r="J456" s="59">
        <v>3087</v>
      </c>
      <c r="K456" s="59">
        <v>4660</v>
      </c>
      <c r="L456" s="59"/>
      <c r="M456" s="59">
        <v>156606</v>
      </c>
      <c r="N456" s="59">
        <v>70558</v>
      </c>
      <c r="O456" s="59">
        <v>227164</v>
      </c>
      <c r="P456" s="65"/>
      <c r="Q456" s="70">
        <f t="shared" si="30"/>
        <v>227164</v>
      </c>
      <c r="R456" s="70">
        <f t="shared" si="31"/>
        <v>0</v>
      </c>
      <c r="S456" s="65"/>
      <c r="T456" s="43">
        <f t="shared" si="28"/>
        <v>299390</v>
      </c>
      <c r="U456" s="60">
        <f t="shared" si="29"/>
        <v>0</v>
      </c>
    </row>
    <row r="457" spans="1:21" ht="14.45" customHeight="1" x14ac:dyDescent="0.25">
      <c r="A457" s="58" t="s">
        <v>82</v>
      </c>
      <c r="B457" s="58" t="s">
        <v>39</v>
      </c>
      <c r="C457" s="59">
        <v>299390</v>
      </c>
      <c r="D457" s="59">
        <v>103619</v>
      </c>
      <c r="E457" s="59">
        <v>22074</v>
      </c>
      <c r="F457" s="59">
        <v>2205</v>
      </c>
      <c r="G457" s="59">
        <v>149</v>
      </c>
      <c r="H457" s="59">
        <v>1367</v>
      </c>
      <c r="I457" s="59">
        <v>5190</v>
      </c>
      <c r="J457" s="59">
        <v>3100</v>
      </c>
      <c r="K457" s="59">
        <v>4753</v>
      </c>
      <c r="L457" s="59"/>
      <c r="M457" s="59">
        <v>156933</v>
      </c>
      <c r="N457" s="59">
        <v>72800</v>
      </c>
      <c r="O457" s="59">
        <v>229733</v>
      </c>
      <c r="P457" s="65"/>
      <c r="Q457" s="70">
        <f t="shared" si="30"/>
        <v>229733</v>
      </c>
      <c r="R457" s="70">
        <f t="shared" si="31"/>
        <v>0</v>
      </c>
      <c r="S457" s="65"/>
      <c r="T457" s="43">
        <f t="shared" si="28"/>
        <v>299390</v>
      </c>
      <c r="U457" s="60">
        <f t="shared" si="29"/>
        <v>0</v>
      </c>
    </row>
    <row r="458" spans="1:21" ht="14.45" customHeight="1" x14ac:dyDescent="0.25">
      <c r="A458" s="58" t="s">
        <v>82</v>
      </c>
      <c r="B458" s="58" t="s">
        <v>84</v>
      </c>
      <c r="C458" s="59">
        <v>299390</v>
      </c>
      <c r="D458" s="59">
        <v>103619</v>
      </c>
      <c r="E458" s="59">
        <v>22653</v>
      </c>
      <c r="F458" s="59">
        <v>2261</v>
      </c>
      <c r="G458" s="59">
        <v>136</v>
      </c>
      <c r="H458" s="59">
        <v>1361</v>
      </c>
      <c r="I458" s="59">
        <v>5503</v>
      </c>
      <c r="J458" s="59">
        <v>3087</v>
      </c>
      <c r="K458" s="59">
        <v>4891</v>
      </c>
      <c r="L458" s="59"/>
      <c r="M458" s="59">
        <v>155879</v>
      </c>
      <c r="N458" s="59">
        <v>63102</v>
      </c>
      <c r="O458" s="59">
        <v>218981</v>
      </c>
      <c r="P458" s="65"/>
      <c r="Q458" s="70">
        <f t="shared" si="30"/>
        <v>218981</v>
      </c>
      <c r="R458" s="70">
        <f t="shared" si="31"/>
        <v>0</v>
      </c>
      <c r="S458" s="65"/>
      <c r="T458" s="43">
        <f t="shared" si="28"/>
        <v>299390</v>
      </c>
      <c r="U458" s="60">
        <f t="shared" si="29"/>
        <v>0</v>
      </c>
    </row>
    <row r="459" spans="1:21" ht="14.45" customHeight="1" x14ac:dyDescent="0.25">
      <c r="A459" s="58" t="s">
        <v>82</v>
      </c>
      <c r="B459" s="58" t="s">
        <v>46</v>
      </c>
      <c r="C459" s="59">
        <v>299390</v>
      </c>
      <c r="D459" s="59">
        <v>103619</v>
      </c>
      <c r="E459" s="59">
        <v>21012</v>
      </c>
      <c r="F459" s="59">
        <v>2034</v>
      </c>
      <c r="G459" s="59">
        <v>123</v>
      </c>
      <c r="H459" s="59">
        <v>1309</v>
      </c>
      <c r="I459" s="59">
        <v>5385</v>
      </c>
      <c r="J459" s="59">
        <v>2868</v>
      </c>
      <c r="K459" s="59">
        <v>4702</v>
      </c>
      <c r="L459" s="59"/>
      <c r="M459" s="59">
        <v>158338</v>
      </c>
      <c r="N459" s="59">
        <v>56444</v>
      </c>
      <c r="O459" s="59">
        <v>214782</v>
      </c>
      <c r="P459" s="65"/>
      <c r="Q459" s="70">
        <f t="shared" si="30"/>
        <v>214782</v>
      </c>
      <c r="R459" s="70">
        <f t="shared" si="31"/>
        <v>0</v>
      </c>
      <c r="S459" s="65"/>
      <c r="T459" s="43">
        <f t="shared" si="28"/>
        <v>299390</v>
      </c>
      <c r="U459" s="60">
        <f t="shared" si="29"/>
        <v>0</v>
      </c>
    </row>
    <row r="460" spans="1:21" ht="14.45" customHeight="1" x14ac:dyDescent="0.25">
      <c r="A460" s="58" t="s">
        <v>82</v>
      </c>
      <c r="B460" s="58" t="s">
        <v>47</v>
      </c>
      <c r="C460" s="59">
        <v>299390</v>
      </c>
      <c r="D460" s="59">
        <v>103619</v>
      </c>
      <c r="E460" s="59">
        <v>24212</v>
      </c>
      <c r="F460" s="59">
        <v>1706</v>
      </c>
      <c r="G460" s="59">
        <v>92</v>
      </c>
      <c r="H460" s="59">
        <v>1125</v>
      </c>
      <c r="I460" s="59">
        <v>4528</v>
      </c>
      <c r="J460" s="59">
        <v>2964</v>
      </c>
      <c r="K460" s="59">
        <v>5305</v>
      </c>
      <c r="L460" s="59"/>
      <c r="M460" s="59">
        <v>155839</v>
      </c>
      <c r="N460" s="59">
        <v>59580</v>
      </c>
      <c r="O460" s="59">
        <v>215419</v>
      </c>
      <c r="P460" s="65"/>
      <c r="Q460" s="70">
        <f t="shared" si="30"/>
        <v>215419</v>
      </c>
      <c r="R460" s="70">
        <f t="shared" si="31"/>
        <v>0</v>
      </c>
      <c r="S460" s="65"/>
      <c r="T460" s="43">
        <f t="shared" si="28"/>
        <v>299390</v>
      </c>
      <c r="U460" s="60">
        <f t="shared" si="29"/>
        <v>0</v>
      </c>
    </row>
    <row r="461" spans="1:21" ht="14.45" customHeight="1" x14ac:dyDescent="0.25">
      <c r="A461" s="58" t="s">
        <v>82</v>
      </c>
      <c r="B461" s="58" t="s">
        <v>48</v>
      </c>
      <c r="C461" s="59">
        <v>299390</v>
      </c>
      <c r="D461" s="59">
        <v>103619</v>
      </c>
      <c r="E461" s="59">
        <v>24392</v>
      </c>
      <c r="F461" s="59">
        <v>1781</v>
      </c>
      <c r="G461" s="59">
        <v>104</v>
      </c>
      <c r="H461" s="59">
        <v>1144</v>
      </c>
      <c r="I461" s="59">
        <v>4303</v>
      </c>
      <c r="J461" s="59">
        <v>3042</v>
      </c>
      <c r="K461" s="59">
        <v>5156</v>
      </c>
      <c r="L461" s="59"/>
      <c r="M461" s="59">
        <v>155849</v>
      </c>
      <c r="N461" s="59">
        <v>59004</v>
      </c>
      <c r="O461" s="59">
        <v>214853</v>
      </c>
      <c r="P461" s="65"/>
      <c r="Q461" s="70">
        <f t="shared" si="30"/>
        <v>214853</v>
      </c>
      <c r="R461" s="70">
        <f t="shared" si="31"/>
        <v>0</v>
      </c>
      <c r="S461" s="65"/>
      <c r="T461" s="43">
        <f t="shared" si="28"/>
        <v>299390</v>
      </c>
      <c r="U461" s="60">
        <f t="shared" si="29"/>
        <v>0</v>
      </c>
    </row>
    <row r="462" spans="1:21" ht="14.45" customHeight="1" x14ac:dyDescent="0.25">
      <c r="A462" s="58" t="s">
        <v>82</v>
      </c>
      <c r="B462" s="58" t="s">
        <v>49</v>
      </c>
      <c r="C462" s="59">
        <v>299390</v>
      </c>
      <c r="D462" s="59">
        <v>103619</v>
      </c>
      <c r="E462" s="59">
        <v>25452</v>
      </c>
      <c r="F462" s="59">
        <v>1608</v>
      </c>
      <c r="G462" s="59">
        <v>91</v>
      </c>
      <c r="H462" s="59">
        <v>1087</v>
      </c>
      <c r="I462" s="59">
        <v>4155</v>
      </c>
      <c r="J462" s="59">
        <v>3184</v>
      </c>
      <c r="K462" s="59">
        <v>5606</v>
      </c>
      <c r="L462" s="59"/>
      <c r="M462" s="59">
        <v>154588</v>
      </c>
      <c r="N462" s="59">
        <v>59511</v>
      </c>
      <c r="O462" s="59">
        <v>214099</v>
      </c>
      <c r="P462" s="65"/>
      <c r="Q462" s="70">
        <f t="shared" si="30"/>
        <v>214099</v>
      </c>
      <c r="R462" s="70">
        <f t="shared" si="31"/>
        <v>0</v>
      </c>
      <c r="S462" s="65"/>
      <c r="T462" s="43">
        <f t="shared" si="28"/>
        <v>299390</v>
      </c>
      <c r="U462" s="60">
        <f t="shared" si="29"/>
        <v>0</v>
      </c>
    </row>
    <row r="463" spans="1:21" ht="14.45" customHeight="1" x14ac:dyDescent="0.25">
      <c r="A463" s="58" t="s">
        <v>82</v>
      </c>
      <c r="B463" s="58" t="s">
        <v>67</v>
      </c>
      <c r="C463" s="59">
        <v>299390</v>
      </c>
      <c r="D463" s="59">
        <v>103619</v>
      </c>
      <c r="E463" s="59">
        <v>27485</v>
      </c>
      <c r="F463" s="59">
        <v>1448</v>
      </c>
      <c r="G463" s="59">
        <v>76</v>
      </c>
      <c r="H463" s="59">
        <v>971</v>
      </c>
      <c r="I463" s="59">
        <v>3175</v>
      </c>
      <c r="J463" s="59">
        <v>3352</v>
      </c>
      <c r="K463" s="59">
        <v>5314</v>
      </c>
      <c r="L463" s="59"/>
      <c r="M463" s="59">
        <v>153950</v>
      </c>
      <c r="N463" s="59">
        <v>60505</v>
      </c>
      <c r="O463" s="59">
        <v>214455</v>
      </c>
      <c r="P463" s="65"/>
      <c r="Q463" s="70">
        <f t="shared" si="30"/>
        <v>214455</v>
      </c>
      <c r="R463" s="70">
        <f t="shared" si="31"/>
        <v>0</v>
      </c>
      <c r="S463" s="65"/>
      <c r="T463" s="43">
        <f t="shared" si="28"/>
        <v>299390</v>
      </c>
      <c r="U463" s="60">
        <f t="shared" si="29"/>
        <v>0</v>
      </c>
    </row>
    <row r="464" spans="1:21" ht="14.45" customHeight="1" x14ac:dyDescent="0.25">
      <c r="A464" s="58" t="s">
        <v>82</v>
      </c>
      <c r="B464" s="58" t="s">
        <v>50</v>
      </c>
      <c r="C464" s="59">
        <v>299390</v>
      </c>
      <c r="D464" s="59">
        <v>103619</v>
      </c>
      <c r="E464" s="59">
        <v>27534</v>
      </c>
      <c r="F464" s="59">
        <v>1377</v>
      </c>
      <c r="G464" s="59">
        <v>67</v>
      </c>
      <c r="H464" s="59">
        <v>748</v>
      </c>
      <c r="I464" s="59">
        <v>3096</v>
      </c>
      <c r="J464" s="59">
        <v>3111</v>
      </c>
      <c r="K464" s="59">
        <v>5064</v>
      </c>
      <c r="L464" s="59"/>
      <c r="M464" s="59">
        <v>154774</v>
      </c>
      <c r="N464" s="59">
        <v>56872</v>
      </c>
      <c r="O464" s="59">
        <v>211646</v>
      </c>
      <c r="P464" s="65"/>
      <c r="Q464" s="70">
        <f t="shared" si="30"/>
        <v>211646</v>
      </c>
      <c r="R464" s="70">
        <f t="shared" si="31"/>
        <v>0</v>
      </c>
      <c r="S464" s="65"/>
      <c r="T464" s="43">
        <f t="shared" si="28"/>
        <v>299390</v>
      </c>
      <c r="U464" s="60">
        <f t="shared" si="29"/>
        <v>0</v>
      </c>
    </row>
    <row r="465" spans="1:21" ht="14.45" customHeight="1" x14ac:dyDescent="0.25">
      <c r="A465" s="58" t="s">
        <v>82</v>
      </c>
      <c r="B465" s="58" t="s">
        <v>51</v>
      </c>
      <c r="C465" s="59">
        <v>299390</v>
      </c>
      <c r="D465" s="59">
        <v>103619</v>
      </c>
      <c r="E465" s="59">
        <v>27613</v>
      </c>
      <c r="F465" s="59">
        <v>1394</v>
      </c>
      <c r="G465" s="59">
        <v>72</v>
      </c>
      <c r="H465" s="59">
        <v>751</v>
      </c>
      <c r="I465" s="59">
        <v>2904</v>
      </c>
      <c r="J465" s="59">
        <v>3644</v>
      </c>
      <c r="K465" s="59">
        <v>4701</v>
      </c>
      <c r="L465" s="59"/>
      <c r="M465" s="59">
        <v>154692</v>
      </c>
      <c r="N465" s="59">
        <v>57056</v>
      </c>
      <c r="O465" s="59">
        <v>211748</v>
      </c>
      <c r="P465" s="65"/>
      <c r="Q465" s="70">
        <f t="shared" si="30"/>
        <v>211748</v>
      </c>
      <c r="R465" s="70">
        <f t="shared" si="31"/>
        <v>0</v>
      </c>
      <c r="S465" s="65"/>
      <c r="T465" s="43">
        <f t="shared" si="28"/>
        <v>299390</v>
      </c>
      <c r="U465" s="60">
        <f t="shared" si="29"/>
        <v>0</v>
      </c>
    </row>
    <row r="466" spans="1:21" ht="14.45" customHeight="1" x14ac:dyDescent="0.25">
      <c r="A466" s="58" t="s">
        <v>82</v>
      </c>
      <c r="B466" s="58" t="s">
        <v>52</v>
      </c>
      <c r="C466" s="59">
        <v>299390</v>
      </c>
      <c r="D466" s="59">
        <v>103619</v>
      </c>
      <c r="E466" s="59">
        <v>27692</v>
      </c>
      <c r="F466" s="59">
        <v>1011</v>
      </c>
      <c r="G466" s="59">
        <v>62</v>
      </c>
      <c r="H466" s="59">
        <v>622</v>
      </c>
      <c r="I466" s="59">
        <v>2682</v>
      </c>
      <c r="J466" s="59">
        <v>3464</v>
      </c>
      <c r="K466" s="59">
        <v>4512</v>
      </c>
      <c r="L466" s="59"/>
      <c r="M466" s="59">
        <v>155726</v>
      </c>
      <c r="N466" s="59">
        <v>64204</v>
      </c>
      <c r="O466" s="59">
        <v>219930</v>
      </c>
      <c r="P466" s="65"/>
      <c r="Q466" s="70">
        <f t="shared" si="30"/>
        <v>219930</v>
      </c>
      <c r="R466" s="70">
        <f t="shared" si="31"/>
        <v>0</v>
      </c>
      <c r="S466" s="65"/>
      <c r="T466" s="43">
        <f t="shared" si="28"/>
        <v>299390</v>
      </c>
      <c r="U466" s="60">
        <f t="shared" si="29"/>
        <v>0</v>
      </c>
    </row>
    <row r="467" spans="1:21" ht="14.45" customHeight="1" x14ac:dyDescent="0.25">
      <c r="A467" s="58" t="s">
        <v>82</v>
      </c>
      <c r="B467" s="58" t="s">
        <v>53</v>
      </c>
      <c r="C467" s="59">
        <v>299390</v>
      </c>
      <c r="D467" s="59">
        <v>103619</v>
      </c>
      <c r="E467" s="59">
        <v>28527</v>
      </c>
      <c r="F467" s="59">
        <v>1037</v>
      </c>
      <c r="G467" s="59">
        <v>67</v>
      </c>
      <c r="H467" s="59">
        <v>744</v>
      </c>
      <c r="I467" s="59">
        <v>3115</v>
      </c>
      <c r="J467" s="59">
        <v>2961</v>
      </c>
      <c r="K467" s="59">
        <v>5579</v>
      </c>
      <c r="L467" s="59"/>
      <c r="M467" s="59">
        <v>153741</v>
      </c>
      <c r="N467" s="59">
        <v>61004</v>
      </c>
      <c r="O467" s="59">
        <v>214745</v>
      </c>
      <c r="P467" s="65"/>
      <c r="Q467" s="70">
        <f t="shared" si="30"/>
        <v>214745</v>
      </c>
      <c r="R467" s="70">
        <f t="shared" si="31"/>
        <v>0</v>
      </c>
      <c r="S467" s="65"/>
      <c r="T467" s="43">
        <f t="shared" si="28"/>
        <v>299390</v>
      </c>
      <c r="U467" s="60">
        <f t="shared" si="29"/>
        <v>0</v>
      </c>
    </row>
    <row r="468" spans="1:21" ht="14.45" customHeight="1" x14ac:dyDescent="0.25">
      <c r="A468" s="58" t="s">
        <v>82</v>
      </c>
      <c r="B468" s="58" t="s">
        <v>54</v>
      </c>
      <c r="C468" s="59">
        <v>299390</v>
      </c>
      <c r="D468" s="59">
        <v>103619</v>
      </c>
      <c r="E468" s="59">
        <v>26885</v>
      </c>
      <c r="F468" s="59">
        <v>799</v>
      </c>
      <c r="G468" s="59">
        <v>59</v>
      </c>
      <c r="H468" s="59">
        <v>606</v>
      </c>
      <c r="I468" s="59">
        <v>2552</v>
      </c>
      <c r="J468" s="59">
        <v>2725</v>
      </c>
      <c r="K468" s="59">
        <v>5835</v>
      </c>
      <c r="L468" s="59"/>
      <c r="M468" s="59">
        <v>156310</v>
      </c>
      <c r="N468" s="59">
        <v>56312</v>
      </c>
      <c r="O468" s="59">
        <v>212622</v>
      </c>
      <c r="P468" s="65"/>
      <c r="Q468" s="70">
        <f t="shared" si="30"/>
        <v>212622</v>
      </c>
      <c r="R468" s="70">
        <f t="shared" si="31"/>
        <v>0</v>
      </c>
      <c r="S468" s="65"/>
      <c r="T468" s="43">
        <f t="shared" si="28"/>
        <v>299390</v>
      </c>
      <c r="U468" s="60">
        <f t="shared" si="29"/>
        <v>0</v>
      </c>
    </row>
    <row r="469" spans="1:21" ht="14.45" customHeight="1" x14ac:dyDescent="0.25">
      <c r="A469" s="58" t="s">
        <v>82</v>
      </c>
      <c r="B469" s="58" t="s">
        <v>55</v>
      </c>
      <c r="C469" s="59">
        <v>299390</v>
      </c>
      <c r="D469" s="59">
        <v>103619</v>
      </c>
      <c r="E469" s="59">
        <v>25787</v>
      </c>
      <c r="F469" s="59">
        <v>710</v>
      </c>
      <c r="G469" s="59">
        <v>46</v>
      </c>
      <c r="H469" s="59">
        <v>749</v>
      </c>
      <c r="I469" s="59">
        <v>2292</v>
      </c>
      <c r="J469" s="59">
        <v>3053</v>
      </c>
      <c r="K469" s="59">
        <v>6041</v>
      </c>
      <c r="L469" s="59"/>
      <c r="M469" s="59">
        <v>157093</v>
      </c>
      <c r="N469" s="59">
        <v>46982</v>
      </c>
      <c r="O469" s="59">
        <v>204075</v>
      </c>
      <c r="P469" s="65"/>
      <c r="Q469" s="70">
        <f t="shared" si="30"/>
        <v>204075</v>
      </c>
      <c r="R469" s="70">
        <f t="shared" si="31"/>
        <v>0</v>
      </c>
      <c r="S469" s="65"/>
      <c r="T469" s="43">
        <f t="shared" si="28"/>
        <v>299390</v>
      </c>
      <c r="U469" s="60">
        <f t="shared" si="29"/>
        <v>0</v>
      </c>
    </row>
    <row r="470" spans="1:21" ht="14.45" customHeight="1" x14ac:dyDescent="0.25">
      <c r="A470" s="58" t="s">
        <v>82</v>
      </c>
      <c r="B470" s="58" t="s">
        <v>56</v>
      </c>
      <c r="C470" s="59">
        <v>299390</v>
      </c>
      <c r="D470" s="59">
        <v>103619</v>
      </c>
      <c r="E470" s="59">
        <v>24624</v>
      </c>
      <c r="F470" s="59">
        <v>574</v>
      </c>
      <c r="G470" s="59">
        <v>53</v>
      </c>
      <c r="H470" s="59">
        <v>699</v>
      </c>
      <c r="I470" s="59">
        <v>2007</v>
      </c>
      <c r="J470" s="59">
        <v>2568</v>
      </c>
      <c r="K470" s="59">
        <v>6813</v>
      </c>
      <c r="L470" s="59"/>
      <c r="M470" s="59">
        <v>158433</v>
      </c>
      <c r="N470" s="59">
        <v>26241</v>
      </c>
      <c r="O470" s="59">
        <v>184674</v>
      </c>
      <c r="P470" s="65"/>
      <c r="Q470" s="70">
        <f t="shared" si="30"/>
        <v>184674</v>
      </c>
      <c r="R470" s="70">
        <f t="shared" si="31"/>
        <v>0</v>
      </c>
      <c r="S470" s="65"/>
      <c r="T470" s="43">
        <f t="shared" si="28"/>
        <v>299390</v>
      </c>
      <c r="U470" s="60">
        <f t="shared" si="29"/>
        <v>0</v>
      </c>
    </row>
    <row r="471" spans="1:21" ht="14.45" customHeight="1" x14ac:dyDescent="0.25">
      <c r="A471" s="58" t="s">
        <v>82</v>
      </c>
      <c r="B471" s="58" t="s">
        <v>57</v>
      </c>
      <c r="C471" s="59">
        <v>299390</v>
      </c>
      <c r="D471" s="59">
        <v>103619</v>
      </c>
      <c r="E471" s="59">
        <v>27377</v>
      </c>
      <c r="F471" s="59">
        <v>296</v>
      </c>
      <c r="G471" s="59">
        <v>46</v>
      </c>
      <c r="H471" s="59">
        <v>622</v>
      </c>
      <c r="I471" s="59">
        <v>2807</v>
      </c>
      <c r="J471" s="59">
        <v>3209</v>
      </c>
      <c r="K471" s="59">
        <v>7450</v>
      </c>
      <c r="L471" s="59"/>
      <c r="M471" s="59">
        <v>153964</v>
      </c>
      <c r="N471" s="59">
        <v>32448</v>
      </c>
      <c r="O471" s="59">
        <v>186412</v>
      </c>
      <c r="P471" s="65"/>
      <c r="Q471" s="70">
        <f t="shared" si="30"/>
        <v>186412</v>
      </c>
      <c r="R471" s="70">
        <f t="shared" si="31"/>
        <v>0</v>
      </c>
      <c r="S471" s="65"/>
      <c r="T471" s="43">
        <f t="shared" si="28"/>
        <v>299390</v>
      </c>
      <c r="U471" s="60">
        <f t="shared" si="29"/>
        <v>0</v>
      </c>
    </row>
    <row r="472" spans="1:21" ht="14.45" customHeight="1" x14ac:dyDescent="0.25">
      <c r="A472" s="58" t="s">
        <v>82</v>
      </c>
      <c r="B472" s="58" t="s">
        <v>58</v>
      </c>
      <c r="C472" s="59">
        <v>299390</v>
      </c>
      <c r="D472" s="59">
        <v>103619</v>
      </c>
      <c r="E472" s="59">
        <v>32321</v>
      </c>
      <c r="F472" s="59">
        <v>494</v>
      </c>
      <c r="G472" s="59">
        <v>27</v>
      </c>
      <c r="H472" s="59">
        <v>821</v>
      </c>
      <c r="I472" s="59">
        <v>3087</v>
      </c>
      <c r="J472" s="59">
        <v>3555</v>
      </c>
      <c r="K472" s="59">
        <v>7936</v>
      </c>
      <c r="L472" s="59"/>
      <c r="M472" s="59">
        <v>147530</v>
      </c>
      <c r="N472" s="59">
        <v>50986</v>
      </c>
      <c r="O472" s="59">
        <v>198516</v>
      </c>
      <c r="P472" s="65"/>
      <c r="Q472" s="70">
        <f t="shared" si="30"/>
        <v>198516</v>
      </c>
      <c r="R472" s="70">
        <f t="shared" si="31"/>
        <v>0</v>
      </c>
      <c r="S472" s="65"/>
      <c r="T472" s="43">
        <f t="shared" si="28"/>
        <v>299390</v>
      </c>
      <c r="U472" s="60">
        <f t="shared" si="29"/>
        <v>0</v>
      </c>
    </row>
    <row r="473" spans="1:21" ht="14.45" customHeight="1" x14ac:dyDescent="0.25">
      <c r="A473" s="58" t="s">
        <v>82</v>
      </c>
      <c r="B473" s="58" t="s">
        <v>59</v>
      </c>
      <c r="C473" s="59">
        <v>299390</v>
      </c>
      <c r="D473" s="59">
        <v>103619</v>
      </c>
      <c r="E473" s="59">
        <v>33739</v>
      </c>
      <c r="F473" s="59">
        <v>500</v>
      </c>
      <c r="G473" s="59">
        <v>11</v>
      </c>
      <c r="H473" s="59">
        <v>816</v>
      </c>
      <c r="I473" s="59">
        <v>2486</v>
      </c>
      <c r="J473" s="59">
        <v>4280</v>
      </c>
      <c r="K473" s="59">
        <v>8689</v>
      </c>
      <c r="L473" s="59"/>
      <c r="M473" s="59">
        <v>145250</v>
      </c>
      <c r="N473" s="59">
        <v>52578</v>
      </c>
      <c r="O473" s="59">
        <v>197828</v>
      </c>
      <c r="P473" s="65"/>
      <c r="Q473" s="70">
        <f t="shared" si="30"/>
        <v>197828</v>
      </c>
      <c r="R473" s="70">
        <f t="shared" si="31"/>
        <v>0</v>
      </c>
      <c r="S473" s="65"/>
      <c r="T473" s="43">
        <f t="shared" si="28"/>
        <v>299390</v>
      </c>
      <c r="U473" s="60">
        <f t="shared" si="29"/>
        <v>0</v>
      </c>
    </row>
    <row r="474" spans="1:21" ht="14.45" customHeight="1" x14ac:dyDescent="0.25">
      <c r="A474" s="58" t="s">
        <v>82</v>
      </c>
      <c r="B474" s="58" t="s">
        <v>60</v>
      </c>
      <c r="C474" s="59">
        <v>299390</v>
      </c>
      <c r="D474" s="59">
        <v>103619</v>
      </c>
      <c r="E474" s="59">
        <v>35060</v>
      </c>
      <c r="F474" s="59">
        <v>512</v>
      </c>
      <c r="G474" s="59">
        <v>13</v>
      </c>
      <c r="H474" s="59">
        <v>857</v>
      </c>
      <c r="I474" s="59">
        <v>3009</v>
      </c>
      <c r="J474" s="59">
        <v>4451</v>
      </c>
      <c r="K474" s="59">
        <v>9384</v>
      </c>
      <c r="L474" s="59"/>
      <c r="M474" s="59">
        <v>142485</v>
      </c>
      <c r="N474" s="59">
        <v>49098</v>
      </c>
      <c r="O474" s="59">
        <v>191583</v>
      </c>
      <c r="P474" s="65"/>
      <c r="Q474" s="70">
        <f t="shared" si="30"/>
        <v>191583</v>
      </c>
      <c r="R474" s="70">
        <f t="shared" si="31"/>
        <v>0</v>
      </c>
      <c r="S474" s="65"/>
      <c r="T474" s="43">
        <f t="shared" si="28"/>
        <v>299390</v>
      </c>
      <c r="U474" s="60">
        <f t="shared" si="29"/>
        <v>0</v>
      </c>
    </row>
    <row r="475" spans="1:21" ht="14.45" customHeight="1" x14ac:dyDescent="0.25">
      <c r="A475" s="58" t="s">
        <v>82</v>
      </c>
      <c r="B475" s="58" t="s">
        <v>61</v>
      </c>
      <c r="C475" s="59">
        <v>299390</v>
      </c>
      <c r="D475" s="59">
        <v>103619</v>
      </c>
      <c r="E475" s="59">
        <v>34949</v>
      </c>
      <c r="F475" s="59">
        <v>243</v>
      </c>
      <c r="G475" s="59">
        <v>17</v>
      </c>
      <c r="H475" s="59">
        <v>595</v>
      </c>
      <c r="I475" s="59">
        <v>2953</v>
      </c>
      <c r="J475" s="59">
        <v>5730</v>
      </c>
      <c r="K475" s="59">
        <v>8169</v>
      </c>
      <c r="L475" s="59"/>
      <c r="M475" s="59">
        <v>143115</v>
      </c>
      <c r="N475" s="59">
        <v>52769</v>
      </c>
      <c r="O475" s="59">
        <v>195884</v>
      </c>
      <c r="P475" s="65"/>
      <c r="Q475" s="70">
        <f t="shared" si="30"/>
        <v>195884</v>
      </c>
      <c r="R475" s="70">
        <f t="shared" si="31"/>
        <v>0</v>
      </c>
      <c r="S475" s="65"/>
      <c r="T475" s="43">
        <f t="shared" si="28"/>
        <v>299390</v>
      </c>
      <c r="U475" s="60">
        <f t="shared" si="29"/>
        <v>0</v>
      </c>
    </row>
    <row r="476" spans="1:21" ht="14.45" customHeight="1" x14ac:dyDescent="0.25">
      <c r="A476" s="58" t="s">
        <v>82</v>
      </c>
      <c r="B476" s="58" t="s">
        <v>62</v>
      </c>
      <c r="C476" s="59">
        <v>299390</v>
      </c>
      <c r="D476" s="59">
        <v>103619</v>
      </c>
      <c r="E476" s="59">
        <v>35541</v>
      </c>
      <c r="F476" s="59">
        <v>415</v>
      </c>
      <c r="G476" s="59">
        <v>42</v>
      </c>
      <c r="H476" s="59">
        <v>651</v>
      </c>
      <c r="I476" s="59">
        <v>3038</v>
      </c>
      <c r="J476" s="59">
        <v>5224</v>
      </c>
      <c r="K476" s="59">
        <v>9159</v>
      </c>
      <c r="L476" s="59">
        <v>16</v>
      </c>
      <c r="M476" s="59">
        <v>141685</v>
      </c>
      <c r="N476" s="59">
        <v>54058</v>
      </c>
      <c r="O476" s="59">
        <v>195743</v>
      </c>
      <c r="P476" s="65"/>
      <c r="Q476" s="70">
        <f t="shared" si="30"/>
        <v>195743</v>
      </c>
      <c r="R476" s="70">
        <f t="shared" si="31"/>
        <v>0</v>
      </c>
      <c r="S476" s="65"/>
      <c r="T476" s="43">
        <f t="shared" si="28"/>
        <v>299390</v>
      </c>
      <c r="U476" s="60">
        <f t="shared" si="29"/>
        <v>0</v>
      </c>
    </row>
    <row r="477" spans="1:21" ht="14.45" customHeight="1" x14ac:dyDescent="0.25">
      <c r="A477" s="58" t="s">
        <v>82</v>
      </c>
      <c r="B477" s="58" t="s">
        <v>63</v>
      </c>
      <c r="C477" s="59">
        <v>299390</v>
      </c>
      <c r="D477" s="59">
        <v>103619</v>
      </c>
      <c r="E477" s="59">
        <v>40464</v>
      </c>
      <c r="F477" s="59">
        <v>377</v>
      </c>
      <c r="G477" s="59">
        <v>40</v>
      </c>
      <c r="H477" s="59">
        <v>537</v>
      </c>
      <c r="I477" s="59">
        <v>2937</v>
      </c>
      <c r="J477" s="59">
        <v>4911</v>
      </c>
      <c r="K477" s="59">
        <v>9658</v>
      </c>
      <c r="L477" s="59">
        <v>0</v>
      </c>
      <c r="M477" s="59">
        <v>136847</v>
      </c>
      <c r="N477" s="59">
        <v>62009</v>
      </c>
      <c r="O477" s="59">
        <v>198856</v>
      </c>
      <c r="P477" s="65"/>
      <c r="Q477" s="70">
        <f t="shared" si="30"/>
        <v>198856</v>
      </c>
      <c r="R477" s="70">
        <f t="shared" si="31"/>
        <v>0</v>
      </c>
      <c r="S477" s="65"/>
      <c r="T477" s="43">
        <f t="shared" si="28"/>
        <v>299390</v>
      </c>
      <c r="U477" s="60">
        <f t="shared" si="29"/>
        <v>0</v>
      </c>
    </row>
    <row r="478" spans="1:21" ht="14.45" customHeight="1" x14ac:dyDescent="0.25">
      <c r="A478" s="58" t="s">
        <v>82</v>
      </c>
      <c r="B478" s="58" t="s">
        <v>64</v>
      </c>
      <c r="C478" s="59">
        <v>302919</v>
      </c>
      <c r="D478" s="59">
        <v>103619</v>
      </c>
      <c r="E478" s="59">
        <v>36630</v>
      </c>
      <c r="F478" s="59">
        <v>345</v>
      </c>
      <c r="G478" s="59">
        <v>38</v>
      </c>
      <c r="H478" s="59">
        <v>488</v>
      </c>
      <c r="I478" s="59">
        <v>3136</v>
      </c>
      <c r="J478" s="59">
        <v>5385</v>
      </c>
      <c r="K478" s="59">
        <v>9786</v>
      </c>
      <c r="L478" s="59">
        <v>3896</v>
      </c>
      <c r="M478" s="59">
        <v>139596</v>
      </c>
      <c r="N478" s="59">
        <v>53591</v>
      </c>
      <c r="O478" s="59">
        <v>193187</v>
      </c>
      <c r="P478" s="65"/>
      <c r="Q478" s="70">
        <f t="shared" si="30"/>
        <v>193187</v>
      </c>
      <c r="R478" s="70">
        <f t="shared" si="31"/>
        <v>0</v>
      </c>
      <c r="S478" s="65"/>
      <c r="T478" s="43">
        <f t="shared" si="28"/>
        <v>302919</v>
      </c>
      <c r="U478" s="60">
        <f t="shared" si="29"/>
        <v>0</v>
      </c>
    </row>
    <row r="479" spans="1:21" ht="14.45" customHeight="1" x14ac:dyDescent="0.25">
      <c r="A479" s="58" t="s">
        <v>82</v>
      </c>
      <c r="B479" s="58" t="s">
        <v>65</v>
      </c>
      <c r="C479" s="59">
        <v>302919</v>
      </c>
      <c r="D479" s="59">
        <v>103619</v>
      </c>
      <c r="E479" s="59">
        <v>32820</v>
      </c>
      <c r="F479" s="59">
        <v>349</v>
      </c>
      <c r="G479" s="59">
        <v>31</v>
      </c>
      <c r="H479" s="59">
        <v>454</v>
      </c>
      <c r="I479" s="59">
        <v>5482</v>
      </c>
      <c r="J479" s="59">
        <v>5199</v>
      </c>
      <c r="K479" s="59">
        <v>16030</v>
      </c>
      <c r="L479" s="59">
        <v>7256</v>
      </c>
      <c r="M479" s="59">
        <v>131679</v>
      </c>
      <c r="N479" s="59">
        <v>50766</v>
      </c>
      <c r="O479" s="59">
        <v>182445</v>
      </c>
      <c r="P479" s="65"/>
      <c r="Q479" s="70">
        <f t="shared" si="30"/>
        <v>182445</v>
      </c>
      <c r="R479" s="70">
        <f t="shared" si="31"/>
        <v>0</v>
      </c>
      <c r="S479" s="65"/>
      <c r="T479" s="43">
        <f t="shared" si="28"/>
        <v>302919</v>
      </c>
      <c r="U479" s="60">
        <f t="shared" si="29"/>
        <v>0</v>
      </c>
    </row>
    <row r="480" spans="1:21" ht="14.45" customHeight="1" x14ac:dyDescent="0.25">
      <c r="A480" s="58" t="s">
        <v>82</v>
      </c>
      <c r="B480" s="58" t="s">
        <v>66</v>
      </c>
      <c r="C480" s="59">
        <v>302919</v>
      </c>
      <c r="D480" s="59">
        <v>103619</v>
      </c>
      <c r="E480" s="59">
        <v>35355</v>
      </c>
      <c r="F480" s="59">
        <v>424</v>
      </c>
      <c r="G480" s="59">
        <v>7</v>
      </c>
      <c r="H480" s="59">
        <v>382</v>
      </c>
      <c r="I480" s="59">
        <v>6090</v>
      </c>
      <c r="J480" s="59">
        <v>6050</v>
      </c>
      <c r="K480" s="59">
        <v>14617</v>
      </c>
      <c r="L480" s="59">
        <v>7025</v>
      </c>
      <c r="M480" s="59">
        <v>129350</v>
      </c>
      <c r="N480" s="59">
        <v>44871</v>
      </c>
      <c r="O480" s="59">
        <v>174221</v>
      </c>
      <c r="P480" s="65"/>
      <c r="Q480" s="70">
        <f t="shared" si="30"/>
        <v>174221</v>
      </c>
      <c r="R480" s="70">
        <f t="shared" si="31"/>
        <v>0</v>
      </c>
      <c r="S480" s="65"/>
      <c r="T480" s="43">
        <f t="shared" si="28"/>
        <v>302919</v>
      </c>
      <c r="U480" s="60">
        <f t="shared" si="29"/>
        <v>0</v>
      </c>
    </row>
    <row r="481" spans="1:21" ht="14.45" customHeight="1" x14ac:dyDescent="0.25">
      <c r="A481" s="58" t="s">
        <v>82</v>
      </c>
      <c r="B481" s="58" t="s">
        <v>68</v>
      </c>
      <c r="C481" s="65">
        <v>302919</v>
      </c>
      <c r="D481" s="65">
        <v>103619</v>
      </c>
      <c r="E481" s="65">
        <v>35908</v>
      </c>
      <c r="F481" s="65">
        <v>346</v>
      </c>
      <c r="G481" s="65">
        <v>29</v>
      </c>
      <c r="H481" s="65">
        <v>395</v>
      </c>
      <c r="I481" s="65">
        <v>8510</v>
      </c>
      <c r="J481" s="65">
        <v>5549</v>
      </c>
      <c r="K481" s="65">
        <v>10698</v>
      </c>
      <c r="L481" s="65">
        <v>8531</v>
      </c>
      <c r="M481" s="65">
        <v>129334</v>
      </c>
      <c r="N481" s="65">
        <v>44010</v>
      </c>
      <c r="O481" s="65">
        <v>173344</v>
      </c>
      <c r="P481" s="65"/>
      <c r="Q481" s="70">
        <f t="shared" si="30"/>
        <v>173344</v>
      </c>
      <c r="R481" s="70">
        <f t="shared" si="31"/>
        <v>0</v>
      </c>
      <c r="S481" s="65"/>
      <c r="T481" s="43">
        <f t="shared" si="28"/>
        <v>302919</v>
      </c>
      <c r="U481" s="60">
        <f t="shared" si="29"/>
        <v>0</v>
      </c>
    </row>
    <row r="482" spans="1:21" ht="14.45" customHeight="1" x14ac:dyDescent="0.25">
      <c r="A482" s="58" t="s">
        <v>82</v>
      </c>
      <c r="B482" s="58" t="s">
        <v>69</v>
      </c>
      <c r="C482" s="65">
        <v>302919</v>
      </c>
      <c r="D482" s="65">
        <v>103619</v>
      </c>
      <c r="E482" s="65">
        <v>33862</v>
      </c>
      <c r="F482" s="65">
        <v>292</v>
      </c>
      <c r="G482" s="65">
        <v>29</v>
      </c>
      <c r="H482" s="65">
        <v>341</v>
      </c>
      <c r="I482" s="65">
        <v>6855</v>
      </c>
      <c r="J482" s="65">
        <v>5437</v>
      </c>
      <c r="K482" s="65">
        <v>12629</v>
      </c>
      <c r="L482" s="65">
        <v>8531</v>
      </c>
      <c r="M482" s="65">
        <v>131324</v>
      </c>
      <c r="N482" s="65">
        <v>38733</v>
      </c>
      <c r="O482" s="65">
        <v>170057</v>
      </c>
      <c r="P482" s="65"/>
      <c r="Q482" s="70">
        <f t="shared" si="30"/>
        <v>170057</v>
      </c>
      <c r="R482" s="70">
        <f t="shared" si="31"/>
        <v>0</v>
      </c>
      <c r="S482" s="65"/>
      <c r="T482" s="43">
        <f t="shared" si="28"/>
        <v>302919</v>
      </c>
      <c r="U482" s="60">
        <f t="shared" si="29"/>
        <v>0</v>
      </c>
    </row>
    <row r="483" spans="1:21" ht="14.45" customHeight="1" x14ac:dyDescent="0.25">
      <c r="A483" s="58" t="s">
        <v>82</v>
      </c>
      <c r="B483" s="58" t="s">
        <v>70</v>
      </c>
      <c r="C483" s="65">
        <v>302919</v>
      </c>
      <c r="D483" s="65">
        <v>103619</v>
      </c>
      <c r="E483" s="65">
        <v>36707</v>
      </c>
      <c r="F483" s="65">
        <v>247</v>
      </c>
      <c r="G483" s="65">
        <v>5</v>
      </c>
      <c r="H483" s="65">
        <v>350</v>
      </c>
      <c r="I483" s="65">
        <v>6766</v>
      </c>
      <c r="J483" s="65">
        <v>6364</v>
      </c>
      <c r="K483" s="65">
        <v>13139</v>
      </c>
      <c r="L483" s="65">
        <v>8537</v>
      </c>
      <c r="M483" s="65">
        <v>127185</v>
      </c>
      <c r="N483" s="65">
        <v>34031</v>
      </c>
      <c r="O483" s="65">
        <v>161216</v>
      </c>
      <c r="P483" s="65"/>
      <c r="Q483" s="70">
        <f t="shared" si="30"/>
        <v>161216</v>
      </c>
      <c r="R483" s="70">
        <f t="shared" si="31"/>
        <v>0</v>
      </c>
      <c r="S483" s="65"/>
      <c r="T483" s="43">
        <f t="shared" si="28"/>
        <v>302919</v>
      </c>
      <c r="U483" s="60">
        <f t="shared" si="29"/>
        <v>0</v>
      </c>
    </row>
    <row r="484" spans="1:21" ht="14.45" customHeight="1" x14ac:dyDescent="0.25">
      <c r="A484" s="58" t="s">
        <v>82</v>
      </c>
      <c r="B484" s="58" t="s">
        <v>71</v>
      </c>
      <c r="C484" s="65">
        <v>302919</v>
      </c>
      <c r="D484" s="65">
        <v>103619</v>
      </c>
      <c r="E484" s="65">
        <v>37998</v>
      </c>
      <c r="F484" s="65">
        <v>206</v>
      </c>
      <c r="G484" s="59"/>
      <c r="H484" s="65">
        <v>272</v>
      </c>
      <c r="I484" s="65">
        <v>6428</v>
      </c>
      <c r="J484" s="65">
        <v>7927</v>
      </c>
      <c r="K484" s="65">
        <v>11241</v>
      </c>
      <c r="L484" s="65">
        <v>6333</v>
      </c>
      <c r="M484" s="65">
        <v>128895</v>
      </c>
      <c r="N484" s="65">
        <v>52392</v>
      </c>
      <c r="O484" s="65">
        <v>181287</v>
      </c>
      <c r="P484" s="65"/>
      <c r="Q484" s="70">
        <f t="shared" si="30"/>
        <v>181287</v>
      </c>
      <c r="R484" s="70">
        <f t="shared" si="31"/>
        <v>0</v>
      </c>
      <c r="S484" s="65"/>
      <c r="T484" s="43">
        <f t="shared" si="28"/>
        <v>302919</v>
      </c>
      <c r="U484" s="60">
        <f t="shared" si="29"/>
        <v>0</v>
      </c>
    </row>
    <row r="485" spans="1:21" ht="14.45" customHeight="1" x14ac:dyDescent="0.25">
      <c r="A485" s="58" t="s">
        <v>82</v>
      </c>
      <c r="B485" s="58" t="s">
        <v>72</v>
      </c>
      <c r="C485" s="65">
        <v>302919</v>
      </c>
      <c r="D485" s="65">
        <v>103619</v>
      </c>
      <c r="E485" s="65">
        <v>37445</v>
      </c>
      <c r="F485" s="65">
        <v>406</v>
      </c>
      <c r="G485" s="65">
        <v>12</v>
      </c>
      <c r="H485" s="65">
        <v>244</v>
      </c>
      <c r="I485" s="65">
        <v>8814</v>
      </c>
      <c r="J485" s="65">
        <v>8133</v>
      </c>
      <c r="K485" s="65">
        <v>8796</v>
      </c>
      <c r="L485" s="65">
        <v>6799</v>
      </c>
      <c r="M485" s="65">
        <v>128651</v>
      </c>
      <c r="N485" s="65">
        <v>48529</v>
      </c>
      <c r="O485" s="65">
        <v>177180</v>
      </c>
      <c r="P485" s="65"/>
      <c r="Q485" s="70">
        <f t="shared" si="30"/>
        <v>177180</v>
      </c>
      <c r="R485" s="70">
        <f t="shared" si="31"/>
        <v>0</v>
      </c>
      <c r="S485" s="65"/>
      <c r="T485" s="43">
        <f t="shared" si="28"/>
        <v>302919</v>
      </c>
      <c r="U485" s="60">
        <f t="shared" si="29"/>
        <v>0</v>
      </c>
    </row>
    <row r="486" spans="1:21" ht="14.45" customHeight="1" x14ac:dyDescent="0.25">
      <c r="A486" s="58" t="s">
        <v>82</v>
      </c>
      <c r="B486" s="58" t="s">
        <v>73</v>
      </c>
      <c r="C486" s="65">
        <v>302919</v>
      </c>
      <c r="D486" s="65">
        <v>103619</v>
      </c>
      <c r="E486" s="65">
        <v>37613</v>
      </c>
      <c r="F486" s="65">
        <v>259</v>
      </c>
      <c r="G486" s="65">
        <v>3</v>
      </c>
      <c r="H486" s="65">
        <v>191</v>
      </c>
      <c r="I486" s="65">
        <v>8279</v>
      </c>
      <c r="J486" s="65">
        <v>8256</v>
      </c>
      <c r="K486" s="65">
        <v>9515</v>
      </c>
      <c r="L486" s="65">
        <v>6799</v>
      </c>
      <c r="M486" s="65">
        <v>128385</v>
      </c>
      <c r="N486" s="65">
        <v>49233</v>
      </c>
      <c r="O486" s="65">
        <v>177618</v>
      </c>
      <c r="P486" s="65"/>
      <c r="Q486" s="70">
        <f t="shared" si="30"/>
        <v>177618</v>
      </c>
      <c r="R486" s="70">
        <f t="shared" si="31"/>
        <v>0</v>
      </c>
      <c r="S486" s="65"/>
      <c r="T486" s="43">
        <f t="shared" si="28"/>
        <v>302919</v>
      </c>
      <c r="U486" s="60">
        <f t="shared" si="29"/>
        <v>0</v>
      </c>
    </row>
    <row r="487" spans="1:21" ht="14.45" customHeight="1" x14ac:dyDescent="0.25">
      <c r="A487" s="58" t="s">
        <v>82</v>
      </c>
      <c r="B487" s="58" t="s">
        <v>74</v>
      </c>
      <c r="C487" s="65">
        <v>302919</v>
      </c>
      <c r="D487" s="65">
        <v>103619</v>
      </c>
      <c r="E487" s="65">
        <v>37874</v>
      </c>
      <c r="F487" s="65">
        <v>151</v>
      </c>
      <c r="G487" s="65">
        <v>2</v>
      </c>
      <c r="H487" s="65">
        <v>176</v>
      </c>
      <c r="I487" s="65">
        <v>9063</v>
      </c>
      <c r="J487" s="65">
        <v>7699</v>
      </c>
      <c r="K487" s="65">
        <v>7753</v>
      </c>
      <c r="L487" s="65">
        <v>6765</v>
      </c>
      <c r="M487" s="65">
        <v>129817</v>
      </c>
      <c r="N487" s="65">
        <v>44980</v>
      </c>
      <c r="O487" s="65">
        <v>174797</v>
      </c>
      <c r="P487" s="65"/>
      <c r="Q487" s="70">
        <f t="shared" si="30"/>
        <v>174797</v>
      </c>
      <c r="R487" s="70">
        <f t="shared" si="31"/>
        <v>0</v>
      </c>
      <c r="S487" s="65"/>
      <c r="T487" s="43">
        <f t="shared" si="28"/>
        <v>302919</v>
      </c>
      <c r="U487" s="60">
        <f t="shared" si="29"/>
        <v>0</v>
      </c>
    </row>
    <row r="488" spans="1:21" ht="14.45" customHeight="1" x14ac:dyDescent="0.25">
      <c r="A488" s="58" t="s">
        <v>82</v>
      </c>
      <c r="B488" s="58" t="s">
        <v>75</v>
      </c>
      <c r="C488" s="65">
        <v>302919</v>
      </c>
      <c r="D488" s="65">
        <v>103619</v>
      </c>
      <c r="E488" s="65">
        <v>38313</v>
      </c>
      <c r="F488" s="65">
        <v>254</v>
      </c>
      <c r="G488" s="65">
        <v>0</v>
      </c>
      <c r="H488" s="65">
        <v>187</v>
      </c>
      <c r="I488" s="65">
        <v>9734</v>
      </c>
      <c r="J488" s="65">
        <v>6024</v>
      </c>
      <c r="K488" s="65">
        <v>8081</v>
      </c>
      <c r="L488" s="65">
        <v>6765</v>
      </c>
      <c r="M488" s="65">
        <v>129942</v>
      </c>
      <c r="N488" s="65">
        <v>44333</v>
      </c>
      <c r="O488" s="65">
        <v>174275</v>
      </c>
      <c r="P488" s="65"/>
      <c r="Q488" s="70">
        <f t="shared" si="30"/>
        <v>174275</v>
      </c>
      <c r="R488" s="70">
        <f t="shared" si="31"/>
        <v>0</v>
      </c>
      <c r="S488" s="65"/>
      <c r="T488" s="43">
        <f t="shared" si="28"/>
        <v>302919</v>
      </c>
      <c r="U488" s="60">
        <f t="shared" si="29"/>
        <v>0</v>
      </c>
    </row>
    <row r="489" spans="1:21" ht="14.45" customHeight="1" x14ac:dyDescent="0.25">
      <c r="A489" s="58" t="s">
        <v>82</v>
      </c>
      <c r="B489" s="58" t="s">
        <v>190</v>
      </c>
      <c r="C489" s="65">
        <v>302919</v>
      </c>
      <c r="D489" s="65">
        <v>103619</v>
      </c>
      <c r="E489" s="65">
        <v>39026</v>
      </c>
      <c r="F489" s="65">
        <v>91</v>
      </c>
      <c r="G489" s="65">
        <v>0</v>
      </c>
      <c r="H489" s="65">
        <v>201</v>
      </c>
      <c r="I489" s="65">
        <v>10170</v>
      </c>
      <c r="J489" s="65">
        <v>6031</v>
      </c>
      <c r="K489" s="65">
        <v>9813</v>
      </c>
      <c r="L489" s="65">
        <v>5499</v>
      </c>
      <c r="M489" s="65">
        <v>128469</v>
      </c>
      <c r="N489" s="65">
        <v>42509.05</v>
      </c>
      <c r="O489" s="65">
        <v>170978.05</v>
      </c>
      <c r="P489" s="65"/>
      <c r="Q489" s="70">
        <f t="shared" si="30"/>
        <v>170978.05</v>
      </c>
      <c r="R489" s="70">
        <f t="shared" si="31"/>
        <v>0</v>
      </c>
      <c r="S489" s="65"/>
      <c r="T489" s="43">
        <f t="shared" si="28"/>
        <v>302919</v>
      </c>
      <c r="U489" s="60">
        <f t="shared" si="29"/>
        <v>0</v>
      </c>
    </row>
    <row r="490" spans="1:21" ht="14.45" customHeight="1" x14ac:dyDescent="0.25">
      <c r="A490" s="58" t="s">
        <v>83</v>
      </c>
      <c r="B490" s="56" t="s">
        <v>38</v>
      </c>
      <c r="C490" s="65">
        <v>503854.46173256106</v>
      </c>
      <c r="D490" s="65">
        <v>97428.001414183746</v>
      </c>
      <c r="E490" s="65">
        <v>62050.481209779042</v>
      </c>
      <c r="F490" s="65">
        <v>29221.650571433194</v>
      </c>
      <c r="G490" s="65">
        <v>6447.3780347190705</v>
      </c>
      <c r="H490" s="65">
        <v>40992.803986431791</v>
      </c>
      <c r="I490" s="65">
        <v>22481.188590618032</v>
      </c>
      <c r="J490" s="65">
        <v>14664.261103644565</v>
      </c>
      <c r="K490" s="65">
        <v>9431.2709535623726</v>
      </c>
      <c r="L490" s="65"/>
      <c r="M490" s="65">
        <v>221137.42586818925</v>
      </c>
      <c r="N490" s="65">
        <v>75890.651385472214</v>
      </c>
      <c r="O490" s="65">
        <v>297028.07725366147</v>
      </c>
      <c r="P490" s="65"/>
      <c r="Q490" s="70">
        <f t="shared" si="30"/>
        <v>297028.07725366147</v>
      </c>
      <c r="R490" s="70">
        <f t="shared" si="31"/>
        <v>0</v>
      </c>
      <c r="S490" s="65"/>
      <c r="T490" s="43">
        <f t="shared" si="28"/>
        <v>503854.46173256106</v>
      </c>
      <c r="U490" s="60">
        <f t="shared" si="29"/>
        <v>0</v>
      </c>
    </row>
    <row r="491" spans="1:21" ht="14.45" customHeight="1" x14ac:dyDescent="0.25">
      <c r="A491" s="58" t="s">
        <v>83</v>
      </c>
      <c r="B491" s="56" t="s">
        <v>35</v>
      </c>
      <c r="C491" s="59">
        <v>510424</v>
      </c>
      <c r="D491" s="59">
        <v>99686</v>
      </c>
      <c r="E491" s="59">
        <v>61294</v>
      </c>
      <c r="F491" s="59">
        <v>28887</v>
      </c>
      <c r="G491" s="59">
        <v>6370</v>
      </c>
      <c r="H491" s="59">
        <v>43611</v>
      </c>
      <c r="I491" s="59">
        <v>24231</v>
      </c>
      <c r="J491" s="59">
        <v>14568</v>
      </c>
      <c r="K491" s="59">
        <v>9059</v>
      </c>
      <c r="L491" s="59"/>
      <c r="M491" s="59">
        <v>222718</v>
      </c>
      <c r="N491" s="59">
        <v>76243</v>
      </c>
      <c r="O491" s="59">
        <v>298953</v>
      </c>
      <c r="P491" s="65"/>
      <c r="Q491" s="70">
        <f t="shared" si="30"/>
        <v>298961</v>
      </c>
      <c r="R491" s="70">
        <f t="shared" si="31"/>
        <v>8</v>
      </c>
      <c r="S491" s="65"/>
      <c r="T491" s="43">
        <f t="shared" si="28"/>
        <v>510424</v>
      </c>
      <c r="U491" s="60">
        <f t="shared" si="29"/>
        <v>0</v>
      </c>
    </row>
    <row r="492" spans="1:21" ht="14.45" customHeight="1" x14ac:dyDescent="0.25">
      <c r="A492" s="58" t="s">
        <v>83</v>
      </c>
      <c r="B492" s="56" t="s">
        <v>36</v>
      </c>
      <c r="C492" s="59">
        <v>510424.00000000006</v>
      </c>
      <c r="D492" s="59">
        <v>103417.17292550595</v>
      </c>
      <c r="E492" s="65">
        <v>61654.061090364215</v>
      </c>
      <c r="F492" s="65">
        <v>26582.84110923457</v>
      </c>
      <c r="G492" s="65">
        <v>6238.4559438625602</v>
      </c>
      <c r="H492" s="65">
        <v>42640.564871545335</v>
      </c>
      <c r="I492" s="65">
        <v>22228.045972973116</v>
      </c>
      <c r="J492" s="65">
        <v>13370.356156487909</v>
      </c>
      <c r="K492" s="65">
        <v>9409.1783131328248</v>
      </c>
      <c r="L492" s="59"/>
      <c r="M492" s="65">
        <v>224883.32361689355</v>
      </c>
      <c r="N492" s="65">
        <v>78002.441406697035</v>
      </c>
      <c r="O492" s="65">
        <v>302885.76502359059</v>
      </c>
      <c r="P492" s="65"/>
      <c r="Q492" s="70">
        <f t="shared" si="30"/>
        <v>302885.76502359059</v>
      </c>
      <c r="R492" s="70">
        <f t="shared" si="31"/>
        <v>0</v>
      </c>
      <c r="S492" s="65"/>
      <c r="T492" s="43">
        <f t="shared" si="28"/>
        <v>510424.00000000006</v>
      </c>
      <c r="U492" s="60">
        <f t="shared" si="29"/>
        <v>0</v>
      </c>
    </row>
    <row r="493" spans="1:21" ht="14.45" customHeight="1" x14ac:dyDescent="0.25">
      <c r="A493" s="58" t="s">
        <v>83</v>
      </c>
      <c r="B493" s="56" t="s">
        <v>37</v>
      </c>
      <c r="C493" s="59">
        <v>510424.00000000006</v>
      </c>
      <c r="D493" s="59">
        <v>103417.17292550595</v>
      </c>
      <c r="E493" s="65">
        <v>62014.122180728431</v>
      </c>
      <c r="F493" s="65">
        <v>24278.682218469145</v>
      </c>
      <c r="G493" s="65">
        <v>6106.9118877251203</v>
      </c>
      <c r="H493" s="65">
        <v>41670.129743090678</v>
      </c>
      <c r="I493" s="65">
        <v>20225.091945946227</v>
      </c>
      <c r="J493" s="65">
        <v>12172.712312975818</v>
      </c>
      <c r="K493" s="65">
        <v>9759.3566262656495</v>
      </c>
      <c r="L493" s="59"/>
      <c r="M493" s="65">
        <v>230779.82015929307</v>
      </c>
      <c r="N493" s="65">
        <v>80658.507565221167</v>
      </c>
      <c r="O493" s="65">
        <v>311438.32772451424</v>
      </c>
      <c r="P493" s="65"/>
      <c r="Q493" s="70">
        <f t="shared" si="30"/>
        <v>311438.32772451424</v>
      </c>
      <c r="R493" s="70">
        <f t="shared" si="31"/>
        <v>0</v>
      </c>
      <c r="S493" s="65"/>
      <c r="T493" s="43">
        <f t="shared" si="28"/>
        <v>510424.00000000006</v>
      </c>
      <c r="U493" s="60">
        <f t="shared" si="29"/>
        <v>0</v>
      </c>
    </row>
    <row r="494" spans="1:21" ht="14.45" customHeight="1" x14ac:dyDescent="0.25">
      <c r="A494" s="58" t="s">
        <v>83</v>
      </c>
      <c r="B494" s="56" t="s">
        <v>15</v>
      </c>
      <c r="C494" s="59">
        <v>510424</v>
      </c>
      <c r="D494" s="59">
        <v>99665</v>
      </c>
      <c r="E494" s="59">
        <v>61294</v>
      </c>
      <c r="F494" s="59">
        <v>28492</v>
      </c>
      <c r="G494" s="59">
        <v>6265</v>
      </c>
      <c r="H494" s="59">
        <v>30164</v>
      </c>
      <c r="I494" s="59">
        <v>22737</v>
      </c>
      <c r="J494" s="59">
        <v>10880</v>
      </c>
      <c r="K494" s="59">
        <v>9297</v>
      </c>
      <c r="L494" s="59"/>
      <c r="M494" s="59">
        <v>241630</v>
      </c>
      <c r="N494" s="59">
        <v>76716</v>
      </c>
      <c r="O494" s="59">
        <v>318638</v>
      </c>
      <c r="P494" s="65"/>
      <c r="Q494" s="70">
        <f t="shared" si="30"/>
        <v>318346</v>
      </c>
      <c r="R494" s="70">
        <f t="shared" si="31"/>
        <v>-292</v>
      </c>
      <c r="S494" s="65"/>
      <c r="T494" s="43">
        <f t="shared" si="28"/>
        <v>510424</v>
      </c>
      <c r="U494" s="60">
        <f t="shared" si="29"/>
        <v>0</v>
      </c>
    </row>
    <row r="495" spans="1:21" ht="14.45" customHeight="1" x14ac:dyDescent="0.25">
      <c r="A495" s="58" t="s">
        <v>83</v>
      </c>
      <c r="B495" s="56" t="s">
        <v>0</v>
      </c>
      <c r="C495" s="59">
        <v>510424</v>
      </c>
      <c r="D495" s="59">
        <v>99665</v>
      </c>
      <c r="E495" s="59">
        <v>61487</v>
      </c>
      <c r="F495" s="59">
        <v>28094</v>
      </c>
      <c r="G495" s="59">
        <v>6265</v>
      </c>
      <c r="H495" s="59">
        <v>30164</v>
      </c>
      <c r="I495" s="59">
        <v>22737</v>
      </c>
      <c r="J495" s="59">
        <v>10680</v>
      </c>
      <c r="K495" s="59">
        <v>9572</v>
      </c>
      <c r="L495" s="59"/>
      <c r="M495" s="59">
        <v>241760</v>
      </c>
      <c r="N495" s="59">
        <v>76748</v>
      </c>
      <c r="O495" s="59">
        <v>318508</v>
      </c>
      <c r="P495" s="65"/>
      <c r="Q495" s="70">
        <f t="shared" si="30"/>
        <v>318508</v>
      </c>
      <c r="R495" s="70">
        <f t="shared" si="31"/>
        <v>0</v>
      </c>
      <c r="S495" s="65"/>
      <c r="T495" s="43">
        <f t="shared" si="28"/>
        <v>510424</v>
      </c>
      <c r="U495" s="60">
        <f t="shared" si="29"/>
        <v>0</v>
      </c>
    </row>
    <row r="496" spans="1:21" ht="14.45" customHeight="1" x14ac:dyDescent="0.25">
      <c r="A496" s="58" t="s">
        <v>83</v>
      </c>
      <c r="B496" s="56" t="s">
        <v>1</v>
      </c>
      <c r="C496" s="59">
        <v>510424</v>
      </c>
      <c r="D496" s="59">
        <v>99665</v>
      </c>
      <c r="E496" s="59">
        <v>61488</v>
      </c>
      <c r="F496" s="59">
        <v>28093</v>
      </c>
      <c r="G496" s="59">
        <v>6265</v>
      </c>
      <c r="H496" s="59">
        <v>31311</v>
      </c>
      <c r="I496" s="59">
        <v>22663</v>
      </c>
      <c r="J496" s="59">
        <v>6062</v>
      </c>
      <c r="K496" s="59">
        <v>7857</v>
      </c>
      <c r="L496" s="59"/>
      <c r="M496" s="59">
        <v>247020</v>
      </c>
      <c r="N496" s="59">
        <v>82106</v>
      </c>
      <c r="O496" s="59">
        <v>329126</v>
      </c>
      <c r="P496" s="65"/>
      <c r="Q496" s="70">
        <f t="shared" si="30"/>
        <v>329126</v>
      </c>
      <c r="R496" s="70">
        <f t="shared" si="31"/>
        <v>0</v>
      </c>
      <c r="S496" s="65"/>
      <c r="T496" s="43">
        <f t="shared" si="28"/>
        <v>510424</v>
      </c>
      <c r="U496" s="60">
        <f t="shared" si="29"/>
        <v>0</v>
      </c>
    </row>
    <row r="497" spans="1:21" ht="14.45" customHeight="1" x14ac:dyDescent="0.25">
      <c r="A497" s="58" t="s">
        <v>83</v>
      </c>
      <c r="B497" s="56" t="s">
        <v>2</v>
      </c>
      <c r="C497" s="59">
        <v>510424</v>
      </c>
      <c r="D497" s="59">
        <v>99664</v>
      </c>
      <c r="E497" s="59">
        <v>61600</v>
      </c>
      <c r="F497" s="59">
        <v>28094</v>
      </c>
      <c r="G497" s="59">
        <v>6266</v>
      </c>
      <c r="H497" s="59">
        <v>32332</v>
      </c>
      <c r="I497" s="59">
        <v>21788</v>
      </c>
      <c r="J497" s="59">
        <v>5625</v>
      </c>
      <c r="K497" s="59">
        <v>8600</v>
      </c>
      <c r="L497" s="59"/>
      <c r="M497" s="59">
        <v>246455</v>
      </c>
      <c r="N497" s="59">
        <v>77978</v>
      </c>
      <c r="O497" s="59">
        <v>324433</v>
      </c>
      <c r="P497" s="65"/>
      <c r="Q497" s="70">
        <f t="shared" si="30"/>
        <v>324433</v>
      </c>
      <c r="R497" s="70">
        <f t="shared" si="31"/>
        <v>0</v>
      </c>
      <c r="S497" s="65"/>
      <c r="T497" s="43">
        <f t="shared" si="28"/>
        <v>510424</v>
      </c>
      <c r="U497" s="60">
        <f t="shared" si="29"/>
        <v>0</v>
      </c>
    </row>
    <row r="498" spans="1:21" ht="14.45" customHeight="1" x14ac:dyDescent="0.25">
      <c r="A498" s="58" t="s">
        <v>83</v>
      </c>
      <c r="B498" s="56" t="s">
        <v>3</v>
      </c>
      <c r="C498" s="59">
        <v>510424</v>
      </c>
      <c r="D498" s="59">
        <v>99663</v>
      </c>
      <c r="E498" s="59">
        <v>61600</v>
      </c>
      <c r="F498" s="59">
        <v>28095</v>
      </c>
      <c r="G498" s="59">
        <v>6266</v>
      </c>
      <c r="H498" s="59">
        <v>30990</v>
      </c>
      <c r="I498" s="59">
        <v>20783</v>
      </c>
      <c r="J498" s="59">
        <v>5658</v>
      </c>
      <c r="K498" s="59">
        <v>9341</v>
      </c>
      <c r="L498" s="59"/>
      <c r="M498" s="59">
        <v>248028</v>
      </c>
      <c r="N498" s="59">
        <v>85077</v>
      </c>
      <c r="O498" s="59">
        <v>333105</v>
      </c>
      <c r="P498" s="65"/>
      <c r="Q498" s="70">
        <f t="shared" si="30"/>
        <v>333105</v>
      </c>
      <c r="R498" s="70">
        <f t="shared" si="31"/>
        <v>0</v>
      </c>
      <c r="S498" s="65"/>
      <c r="T498" s="43">
        <f t="shared" si="28"/>
        <v>510424</v>
      </c>
      <c r="U498" s="60">
        <f t="shared" si="29"/>
        <v>0</v>
      </c>
    </row>
    <row r="499" spans="1:21" ht="14.45" customHeight="1" x14ac:dyDescent="0.25">
      <c r="A499" s="58" t="s">
        <v>83</v>
      </c>
      <c r="B499" s="56" t="s">
        <v>4</v>
      </c>
      <c r="C499" s="59">
        <v>510424</v>
      </c>
      <c r="D499" s="59">
        <v>99663</v>
      </c>
      <c r="E499" s="59">
        <v>61600</v>
      </c>
      <c r="F499" s="59">
        <v>27800</v>
      </c>
      <c r="G499" s="59">
        <v>5000</v>
      </c>
      <c r="H499" s="59">
        <v>30995</v>
      </c>
      <c r="I499" s="59">
        <v>20705</v>
      </c>
      <c r="J499" s="59">
        <v>5115</v>
      </c>
      <c r="K499" s="59">
        <v>8760</v>
      </c>
      <c r="L499" s="59"/>
      <c r="M499" s="59">
        <v>250786</v>
      </c>
      <c r="N499" s="59">
        <v>87439</v>
      </c>
      <c r="O499" s="59">
        <v>338225</v>
      </c>
      <c r="P499" s="65"/>
      <c r="Q499" s="70">
        <f t="shared" si="30"/>
        <v>338225</v>
      </c>
      <c r="R499" s="70">
        <f t="shared" si="31"/>
        <v>0</v>
      </c>
      <c r="S499" s="65"/>
      <c r="T499" s="43">
        <f t="shared" si="28"/>
        <v>510424</v>
      </c>
      <c r="U499" s="60">
        <f t="shared" si="29"/>
        <v>0</v>
      </c>
    </row>
    <row r="500" spans="1:21" ht="14.45" customHeight="1" x14ac:dyDescent="0.25">
      <c r="A500" s="58" t="s">
        <v>83</v>
      </c>
      <c r="B500" s="56" t="s">
        <v>5</v>
      </c>
      <c r="C500" s="59">
        <v>510424</v>
      </c>
      <c r="D500" s="59">
        <v>99663</v>
      </c>
      <c r="E500" s="59">
        <v>61324</v>
      </c>
      <c r="F500" s="59">
        <v>22362</v>
      </c>
      <c r="G500" s="59">
        <v>5000</v>
      </c>
      <c r="H500" s="59">
        <v>30995</v>
      </c>
      <c r="I500" s="59">
        <v>19631</v>
      </c>
      <c r="J500" s="59">
        <v>3966</v>
      </c>
      <c r="K500" s="59">
        <v>7798</v>
      </c>
      <c r="L500" s="59"/>
      <c r="M500" s="59">
        <v>259685</v>
      </c>
      <c r="N500" s="59">
        <v>86054</v>
      </c>
      <c r="O500" s="59">
        <v>345739</v>
      </c>
      <c r="P500" s="65"/>
      <c r="Q500" s="70">
        <f t="shared" si="30"/>
        <v>345739</v>
      </c>
      <c r="R500" s="70">
        <f t="shared" si="31"/>
        <v>0</v>
      </c>
      <c r="S500" s="65"/>
      <c r="T500" s="43">
        <f t="shared" si="28"/>
        <v>510424</v>
      </c>
      <c r="U500" s="60">
        <f t="shared" si="29"/>
        <v>0</v>
      </c>
    </row>
    <row r="501" spans="1:21" ht="14.45" customHeight="1" x14ac:dyDescent="0.25">
      <c r="A501" s="58" t="s">
        <v>83</v>
      </c>
      <c r="B501" s="56" t="s">
        <v>6</v>
      </c>
      <c r="C501" s="59">
        <v>510424</v>
      </c>
      <c r="D501" s="59">
        <v>99663</v>
      </c>
      <c r="E501" s="59">
        <v>61935</v>
      </c>
      <c r="F501" s="59">
        <v>20800</v>
      </c>
      <c r="G501" s="59">
        <v>5000</v>
      </c>
      <c r="H501" s="59">
        <v>24303</v>
      </c>
      <c r="I501" s="59">
        <v>19631</v>
      </c>
      <c r="J501" s="59">
        <v>3966</v>
      </c>
      <c r="K501" s="59">
        <v>5044</v>
      </c>
      <c r="L501" s="59"/>
      <c r="M501" s="59">
        <v>270082</v>
      </c>
      <c r="N501" s="59">
        <v>88941</v>
      </c>
      <c r="O501" s="59">
        <v>359023</v>
      </c>
      <c r="P501" s="65"/>
      <c r="Q501" s="70">
        <f t="shared" si="30"/>
        <v>359023</v>
      </c>
      <c r="R501" s="70">
        <f t="shared" si="31"/>
        <v>0</v>
      </c>
      <c r="S501" s="65"/>
      <c r="T501" s="43">
        <f t="shared" si="28"/>
        <v>510424</v>
      </c>
      <c r="U501" s="60">
        <f t="shared" si="29"/>
        <v>0</v>
      </c>
    </row>
    <row r="502" spans="1:21" ht="14.45" customHeight="1" x14ac:dyDescent="0.25">
      <c r="A502" s="58" t="s">
        <v>83</v>
      </c>
      <c r="B502" s="63" t="s">
        <v>7</v>
      </c>
      <c r="C502" s="59">
        <v>510424</v>
      </c>
      <c r="D502" s="59">
        <v>99663</v>
      </c>
      <c r="E502" s="59">
        <v>63793</v>
      </c>
      <c r="F502" s="59">
        <v>19680</v>
      </c>
      <c r="G502" s="59">
        <v>5000</v>
      </c>
      <c r="H502" s="59">
        <v>20743</v>
      </c>
      <c r="I502" s="59">
        <v>19238</v>
      </c>
      <c r="J502" s="59">
        <v>3546</v>
      </c>
      <c r="K502" s="59">
        <v>4197</v>
      </c>
      <c r="L502" s="59"/>
      <c r="M502" s="59">
        <v>274564</v>
      </c>
      <c r="N502" s="59">
        <v>107066</v>
      </c>
      <c r="O502" s="59">
        <v>381630</v>
      </c>
      <c r="P502" s="65"/>
      <c r="Q502" s="70">
        <f t="shared" si="30"/>
        <v>381630</v>
      </c>
      <c r="R502" s="70">
        <f t="shared" si="31"/>
        <v>0</v>
      </c>
      <c r="S502" s="65"/>
      <c r="T502" s="43">
        <f t="shared" si="28"/>
        <v>510424</v>
      </c>
      <c r="U502" s="60">
        <f t="shared" si="29"/>
        <v>0</v>
      </c>
    </row>
    <row r="503" spans="1:21" ht="14.45" customHeight="1" x14ac:dyDescent="0.25">
      <c r="A503" s="58" t="s">
        <v>83</v>
      </c>
      <c r="B503" s="63" t="s">
        <v>8</v>
      </c>
      <c r="C503" s="59">
        <v>510424</v>
      </c>
      <c r="D503" s="59">
        <v>99663</v>
      </c>
      <c r="E503" s="59">
        <v>70810</v>
      </c>
      <c r="F503" s="59">
        <v>14498</v>
      </c>
      <c r="G503" s="59">
        <v>5000</v>
      </c>
      <c r="H503" s="59">
        <v>17414</v>
      </c>
      <c r="I503" s="59">
        <v>18095</v>
      </c>
      <c r="J503" s="59">
        <v>3546</v>
      </c>
      <c r="K503" s="59">
        <v>4281</v>
      </c>
      <c r="L503" s="59"/>
      <c r="M503" s="59">
        <v>277117</v>
      </c>
      <c r="N503" s="59">
        <v>112000</v>
      </c>
      <c r="O503" s="59">
        <v>389117</v>
      </c>
      <c r="P503" s="65"/>
      <c r="Q503" s="70">
        <f t="shared" si="30"/>
        <v>389117</v>
      </c>
      <c r="R503" s="70">
        <f t="shared" si="31"/>
        <v>0</v>
      </c>
      <c r="S503" s="65"/>
      <c r="T503" s="43">
        <f t="shared" si="28"/>
        <v>510424</v>
      </c>
      <c r="U503" s="60">
        <f t="shared" si="29"/>
        <v>0</v>
      </c>
    </row>
    <row r="504" spans="1:21" ht="14.45" customHeight="1" x14ac:dyDescent="0.25">
      <c r="A504" s="58" t="s">
        <v>83</v>
      </c>
      <c r="B504" s="63" t="s">
        <v>16</v>
      </c>
      <c r="C504" s="59">
        <v>510424</v>
      </c>
      <c r="D504" s="59">
        <v>99663</v>
      </c>
      <c r="E504" s="59">
        <v>72750</v>
      </c>
      <c r="F504" s="59">
        <v>14143</v>
      </c>
      <c r="G504" s="59">
        <v>5000</v>
      </c>
      <c r="H504" s="59">
        <v>16391</v>
      </c>
      <c r="I504" s="59">
        <v>17811</v>
      </c>
      <c r="J504" s="59">
        <v>3567</v>
      </c>
      <c r="K504" s="59">
        <v>4421</v>
      </c>
      <c r="L504" s="59"/>
      <c r="M504" s="59">
        <v>276677</v>
      </c>
      <c r="N504" s="59">
        <v>114687</v>
      </c>
      <c r="O504" s="59">
        <v>391364</v>
      </c>
      <c r="P504" s="65"/>
      <c r="Q504" s="70">
        <f t="shared" si="30"/>
        <v>391364</v>
      </c>
      <c r="R504" s="70">
        <f t="shared" si="31"/>
        <v>0</v>
      </c>
      <c r="S504" s="65"/>
      <c r="T504" s="43">
        <f t="shared" si="28"/>
        <v>510423</v>
      </c>
      <c r="U504" s="60">
        <f t="shared" si="29"/>
        <v>1</v>
      </c>
    </row>
    <row r="505" spans="1:21" ht="14.45" customHeight="1" x14ac:dyDescent="0.25">
      <c r="A505" s="58" t="s">
        <v>83</v>
      </c>
      <c r="B505" s="63" t="s">
        <v>17</v>
      </c>
      <c r="C505" s="59">
        <v>510424</v>
      </c>
      <c r="D505" s="59">
        <v>99663</v>
      </c>
      <c r="E505" s="59">
        <v>73015</v>
      </c>
      <c r="F505" s="59">
        <v>13554</v>
      </c>
      <c r="G505" s="59">
        <v>5000</v>
      </c>
      <c r="H505" s="59">
        <v>15025</v>
      </c>
      <c r="I505" s="59">
        <v>17366</v>
      </c>
      <c r="J505" s="59">
        <v>3257</v>
      </c>
      <c r="K505" s="59">
        <v>4236</v>
      </c>
      <c r="L505" s="59"/>
      <c r="M505" s="59">
        <v>279308</v>
      </c>
      <c r="N505" s="59">
        <v>115393</v>
      </c>
      <c r="O505" s="59">
        <v>394700</v>
      </c>
      <c r="P505" s="65"/>
      <c r="Q505" s="70">
        <f t="shared" si="30"/>
        <v>394701</v>
      </c>
      <c r="R505" s="70">
        <f t="shared" si="31"/>
        <v>1</v>
      </c>
      <c r="S505" s="65"/>
      <c r="T505" s="43">
        <f t="shared" si="28"/>
        <v>510424</v>
      </c>
      <c r="U505" s="60">
        <f t="shared" si="29"/>
        <v>0</v>
      </c>
    </row>
    <row r="506" spans="1:21" ht="14.45" customHeight="1" x14ac:dyDescent="0.25">
      <c r="A506" s="58" t="s">
        <v>83</v>
      </c>
      <c r="B506" s="63" t="s">
        <v>9</v>
      </c>
      <c r="C506" s="59">
        <v>510424</v>
      </c>
      <c r="D506" s="59">
        <v>99663</v>
      </c>
      <c r="E506" s="59">
        <v>73015</v>
      </c>
      <c r="F506" s="59">
        <v>13358</v>
      </c>
      <c r="G506" s="59">
        <v>5000</v>
      </c>
      <c r="H506" s="59">
        <v>14032</v>
      </c>
      <c r="I506" s="59">
        <v>16475</v>
      </c>
      <c r="J506" s="59">
        <v>3257</v>
      </c>
      <c r="K506" s="59">
        <v>4789</v>
      </c>
      <c r="L506" s="59"/>
      <c r="M506" s="59">
        <v>280835</v>
      </c>
      <c r="N506" s="59">
        <v>117601</v>
      </c>
      <c r="O506" s="59">
        <v>398436</v>
      </c>
      <c r="P506" s="65"/>
      <c r="Q506" s="70">
        <f t="shared" si="30"/>
        <v>398436</v>
      </c>
      <c r="R506" s="70">
        <f t="shared" si="31"/>
        <v>0</v>
      </c>
      <c r="S506" s="65"/>
      <c r="T506" s="43">
        <f t="shared" si="28"/>
        <v>510424</v>
      </c>
      <c r="U506" s="60">
        <f t="shared" si="29"/>
        <v>0</v>
      </c>
    </row>
    <row r="507" spans="1:21" ht="14.45" customHeight="1" x14ac:dyDescent="0.25">
      <c r="A507" s="58" t="s">
        <v>83</v>
      </c>
      <c r="B507" s="63" t="s">
        <v>10</v>
      </c>
      <c r="C507" s="59">
        <v>437087</v>
      </c>
      <c r="D507" s="59">
        <v>67185</v>
      </c>
      <c r="E507" s="59">
        <v>52527</v>
      </c>
      <c r="F507" s="59">
        <v>10756</v>
      </c>
      <c r="G507" s="59">
        <v>2810</v>
      </c>
      <c r="H507" s="59">
        <v>2004</v>
      </c>
      <c r="I507" s="59">
        <v>4108</v>
      </c>
      <c r="J507" s="59">
        <v>3240</v>
      </c>
      <c r="K507" s="59">
        <v>2108</v>
      </c>
      <c r="L507" s="59"/>
      <c r="M507" s="59">
        <v>292349</v>
      </c>
      <c r="N507" s="59">
        <v>50830</v>
      </c>
      <c r="O507" s="59">
        <v>343179</v>
      </c>
      <c r="P507" s="65"/>
      <c r="Q507" s="70">
        <f t="shared" si="30"/>
        <v>343179</v>
      </c>
      <c r="R507" s="70">
        <f t="shared" si="31"/>
        <v>0</v>
      </c>
      <c r="S507" s="65"/>
      <c r="T507" s="43">
        <f t="shared" si="28"/>
        <v>437087</v>
      </c>
      <c r="U507" s="60">
        <f t="shared" si="29"/>
        <v>0</v>
      </c>
    </row>
    <row r="508" spans="1:21" ht="14.45" customHeight="1" x14ac:dyDescent="0.25">
      <c r="A508" s="58" t="s">
        <v>83</v>
      </c>
      <c r="B508" s="63" t="s">
        <v>11</v>
      </c>
      <c r="C508" s="59">
        <v>437087</v>
      </c>
      <c r="D508" s="59">
        <v>67185</v>
      </c>
      <c r="E508" s="59">
        <v>52897</v>
      </c>
      <c r="F508" s="59">
        <v>10575</v>
      </c>
      <c r="G508" s="59">
        <v>2810</v>
      </c>
      <c r="H508" s="59">
        <v>1432</v>
      </c>
      <c r="I508" s="59">
        <v>4017</v>
      </c>
      <c r="J508" s="59">
        <v>3053</v>
      </c>
      <c r="K508" s="59">
        <v>2082</v>
      </c>
      <c r="L508" s="59"/>
      <c r="M508" s="59">
        <v>293036</v>
      </c>
      <c r="N508" s="59">
        <v>54693</v>
      </c>
      <c r="O508" s="59">
        <v>347729</v>
      </c>
      <c r="P508" s="65"/>
      <c r="Q508" s="70">
        <f t="shared" si="30"/>
        <v>347729</v>
      </c>
      <c r="R508" s="70">
        <f t="shared" si="31"/>
        <v>0</v>
      </c>
      <c r="S508" s="65"/>
      <c r="T508" s="43">
        <f t="shared" si="28"/>
        <v>437087</v>
      </c>
      <c r="U508" s="60">
        <f t="shared" si="29"/>
        <v>0</v>
      </c>
    </row>
    <row r="509" spans="1:21" ht="14.45" customHeight="1" x14ac:dyDescent="0.25">
      <c r="A509" s="58" t="s">
        <v>83</v>
      </c>
      <c r="B509" s="63" t="s">
        <v>12</v>
      </c>
      <c r="C509" s="59">
        <v>438980</v>
      </c>
      <c r="D509" s="59">
        <v>136257</v>
      </c>
      <c r="E509" s="59">
        <v>32141</v>
      </c>
      <c r="F509" s="59">
        <v>12226</v>
      </c>
      <c r="G509" s="59">
        <v>1709</v>
      </c>
      <c r="H509" s="59">
        <v>8498</v>
      </c>
      <c r="I509" s="59">
        <v>18374</v>
      </c>
      <c r="J509" s="59">
        <v>3924</v>
      </c>
      <c r="K509" s="59">
        <v>6342</v>
      </c>
      <c r="L509" s="59"/>
      <c r="M509" s="59">
        <v>219503</v>
      </c>
      <c r="N509" s="59">
        <v>102301</v>
      </c>
      <c r="O509" s="59">
        <v>321804</v>
      </c>
      <c r="P509" s="65"/>
      <c r="Q509" s="70">
        <f t="shared" si="30"/>
        <v>321804</v>
      </c>
      <c r="R509" s="70">
        <f t="shared" si="31"/>
        <v>0</v>
      </c>
      <c r="S509" s="65"/>
      <c r="T509" s="43">
        <f t="shared" si="28"/>
        <v>438974</v>
      </c>
      <c r="U509" s="60">
        <f t="shared" si="29"/>
        <v>6</v>
      </c>
    </row>
    <row r="510" spans="1:21" ht="14.45" customHeight="1" x14ac:dyDescent="0.25">
      <c r="A510" s="58" t="s">
        <v>83</v>
      </c>
      <c r="B510" s="63" t="s">
        <v>13</v>
      </c>
      <c r="C510" s="59">
        <v>438980</v>
      </c>
      <c r="D510" s="59">
        <v>136257</v>
      </c>
      <c r="E510" s="59">
        <v>31587</v>
      </c>
      <c r="F510" s="59">
        <v>11273</v>
      </c>
      <c r="G510" s="59">
        <v>1577</v>
      </c>
      <c r="H510" s="59">
        <v>8297</v>
      </c>
      <c r="I510" s="59">
        <v>18406</v>
      </c>
      <c r="J510" s="59">
        <v>4233</v>
      </c>
      <c r="K510" s="59">
        <v>6942</v>
      </c>
      <c r="L510" s="59"/>
      <c r="M510" s="59">
        <v>220408</v>
      </c>
      <c r="N510" s="59">
        <v>88659</v>
      </c>
      <c r="O510" s="59">
        <v>309067</v>
      </c>
      <c r="P510" s="65"/>
      <c r="Q510" s="70">
        <f t="shared" si="30"/>
        <v>309067</v>
      </c>
      <c r="R510" s="70">
        <f t="shared" si="31"/>
        <v>0</v>
      </c>
      <c r="S510" s="65"/>
      <c r="T510" s="43">
        <f t="shared" si="28"/>
        <v>438980</v>
      </c>
      <c r="U510" s="60">
        <f t="shared" si="29"/>
        <v>0</v>
      </c>
    </row>
    <row r="511" spans="1:21" ht="14.45" customHeight="1" x14ac:dyDescent="0.25">
      <c r="A511" s="58" t="s">
        <v>83</v>
      </c>
      <c r="B511" s="63" t="s">
        <v>18</v>
      </c>
      <c r="C511" s="59">
        <v>438980</v>
      </c>
      <c r="D511" s="59">
        <v>136257</v>
      </c>
      <c r="E511" s="59">
        <v>32685</v>
      </c>
      <c r="F511" s="59">
        <v>11273</v>
      </c>
      <c r="G511" s="59">
        <v>1164</v>
      </c>
      <c r="H511" s="59">
        <v>9395</v>
      </c>
      <c r="I511" s="59">
        <v>20080</v>
      </c>
      <c r="J511" s="59">
        <v>5358</v>
      </c>
      <c r="K511" s="59">
        <v>6508</v>
      </c>
      <c r="L511" s="59"/>
      <c r="M511" s="59">
        <v>216260</v>
      </c>
      <c r="N511" s="59">
        <v>101776</v>
      </c>
      <c r="O511" s="59">
        <v>318036</v>
      </c>
      <c r="P511" s="65"/>
      <c r="Q511" s="70">
        <f t="shared" si="30"/>
        <v>318036</v>
      </c>
      <c r="R511" s="70">
        <f t="shared" si="31"/>
        <v>0</v>
      </c>
      <c r="S511" s="65"/>
      <c r="T511" s="43">
        <f t="shared" si="28"/>
        <v>438980</v>
      </c>
      <c r="U511" s="60">
        <f t="shared" si="29"/>
        <v>0</v>
      </c>
    </row>
    <row r="512" spans="1:21" ht="14.45" customHeight="1" x14ac:dyDescent="0.25">
      <c r="A512" s="58" t="s">
        <v>83</v>
      </c>
      <c r="B512" s="64" t="s">
        <v>19</v>
      </c>
      <c r="C512" s="59">
        <v>438980</v>
      </c>
      <c r="D512" s="59">
        <v>136257</v>
      </c>
      <c r="E512" s="59">
        <v>32685</v>
      </c>
      <c r="F512" s="59">
        <v>11395</v>
      </c>
      <c r="G512" s="59">
        <v>527</v>
      </c>
      <c r="H512" s="59">
        <v>8387</v>
      </c>
      <c r="I512" s="59">
        <v>23115</v>
      </c>
      <c r="J512" s="59">
        <v>4839</v>
      </c>
      <c r="K512" s="59">
        <v>6429</v>
      </c>
      <c r="L512" s="59"/>
      <c r="M512" s="59">
        <v>215346</v>
      </c>
      <c r="N512" s="59">
        <v>110507</v>
      </c>
      <c r="O512" s="59">
        <v>325853</v>
      </c>
      <c r="P512" s="65"/>
      <c r="Q512" s="70">
        <f t="shared" si="30"/>
        <v>325853</v>
      </c>
      <c r="R512" s="70">
        <f t="shared" si="31"/>
        <v>0</v>
      </c>
      <c r="S512" s="65"/>
      <c r="T512" s="43">
        <f t="shared" si="28"/>
        <v>438980</v>
      </c>
      <c r="U512" s="60">
        <f t="shared" si="29"/>
        <v>0</v>
      </c>
    </row>
    <row r="513" spans="1:21" ht="14.45" customHeight="1" x14ac:dyDescent="0.25">
      <c r="A513" s="58" t="s">
        <v>83</v>
      </c>
      <c r="B513" s="58" t="s">
        <v>40</v>
      </c>
      <c r="C513" s="59">
        <v>438980</v>
      </c>
      <c r="D513" s="59">
        <v>136257</v>
      </c>
      <c r="E513" s="59">
        <v>32318</v>
      </c>
      <c r="F513" s="59">
        <v>13027</v>
      </c>
      <c r="G513" s="59">
        <v>497</v>
      </c>
      <c r="H513" s="59">
        <v>8669</v>
      </c>
      <c r="I513" s="59">
        <v>24187</v>
      </c>
      <c r="J513" s="59">
        <v>5017</v>
      </c>
      <c r="K513" s="59">
        <v>6871</v>
      </c>
      <c r="L513" s="59"/>
      <c r="M513" s="59">
        <v>212137</v>
      </c>
      <c r="N513" s="59">
        <v>118249</v>
      </c>
      <c r="O513" s="46">
        <v>330386</v>
      </c>
      <c r="P513" s="65"/>
      <c r="Q513" s="70">
        <f t="shared" si="30"/>
        <v>330386</v>
      </c>
      <c r="R513" s="70">
        <f t="shared" si="31"/>
        <v>0</v>
      </c>
      <c r="S513" s="65"/>
      <c r="T513" s="43">
        <f t="shared" si="28"/>
        <v>438980</v>
      </c>
      <c r="U513" s="60">
        <f t="shared" si="29"/>
        <v>0</v>
      </c>
    </row>
    <row r="514" spans="1:21" ht="14.45" customHeight="1" x14ac:dyDescent="0.25">
      <c r="A514" s="58" t="s">
        <v>83</v>
      </c>
      <c r="B514" s="58" t="s">
        <v>42</v>
      </c>
      <c r="C514" s="59">
        <v>438980</v>
      </c>
      <c r="D514" s="59">
        <v>136257</v>
      </c>
      <c r="E514" s="59">
        <v>31351</v>
      </c>
      <c r="F514" s="59">
        <v>14101</v>
      </c>
      <c r="G514" s="59">
        <v>341</v>
      </c>
      <c r="H514" s="59">
        <v>8247</v>
      </c>
      <c r="I514" s="59">
        <v>25271</v>
      </c>
      <c r="J514" s="59">
        <v>3117</v>
      </c>
      <c r="K514" s="59">
        <v>6547</v>
      </c>
      <c r="L514" s="59"/>
      <c r="M514" s="59">
        <v>213748</v>
      </c>
      <c r="N514" s="59">
        <v>123209</v>
      </c>
      <c r="O514" s="59">
        <v>336957</v>
      </c>
      <c r="P514" s="65"/>
      <c r="Q514" s="70">
        <f t="shared" si="30"/>
        <v>336957</v>
      </c>
      <c r="R514" s="70">
        <f t="shared" si="31"/>
        <v>0</v>
      </c>
      <c r="S514" s="65"/>
      <c r="T514" s="43">
        <f t="shared" ref="T514:T577" si="32">SUM(D514:M514)</f>
        <v>438980</v>
      </c>
      <c r="U514" s="60">
        <f t="shared" ref="U514:U577" si="33">C514-T514</f>
        <v>0</v>
      </c>
    </row>
    <row r="515" spans="1:21" ht="14.45" customHeight="1" x14ac:dyDescent="0.25">
      <c r="A515" s="58" t="s">
        <v>83</v>
      </c>
      <c r="B515" s="58" t="s">
        <v>43</v>
      </c>
      <c r="C515" s="59">
        <v>438980</v>
      </c>
      <c r="D515" s="59">
        <v>136257</v>
      </c>
      <c r="E515" s="59">
        <v>31686</v>
      </c>
      <c r="F515" s="59">
        <v>13888</v>
      </c>
      <c r="G515" s="59">
        <v>341</v>
      </c>
      <c r="H515" s="59">
        <v>8244</v>
      </c>
      <c r="I515" s="59">
        <v>26071</v>
      </c>
      <c r="J515" s="59">
        <v>3118</v>
      </c>
      <c r="K515" s="59">
        <v>6491</v>
      </c>
      <c r="L515" s="59"/>
      <c r="M515" s="59">
        <v>212884</v>
      </c>
      <c r="N515" s="59">
        <v>121371</v>
      </c>
      <c r="O515" s="59">
        <v>334255</v>
      </c>
      <c r="P515" s="65"/>
      <c r="Q515" s="70">
        <f t="shared" ref="Q515:Q578" si="34">M515+N515</f>
        <v>334255</v>
      </c>
      <c r="R515" s="70">
        <f t="shared" ref="R515:R578" si="35">Q515-O515</f>
        <v>0</v>
      </c>
      <c r="S515" s="65"/>
      <c r="T515" s="43">
        <f t="shared" si="32"/>
        <v>438980</v>
      </c>
      <c r="U515" s="60">
        <f t="shared" si="33"/>
        <v>0</v>
      </c>
    </row>
    <row r="516" spans="1:21" ht="14.45" customHeight="1" x14ac:dyDescent="0.25">
      <c r="A516" s="58" t="s">
        <v>83</v>
      </c>
      <c r="B516" s="58" t="s">
        <v>44</v>
      </c>
      <c r="C516" s="59">
        <v>438980</v>
      </c>
      <c r="D516" s="59">
        <v>136257</v>
      </c>
      <c r="E516" s="59">
        <v>32021</v>
      </c>
      <c r="F516" s="59">
        <v>13888</v>
      </c>
      <c r="G516" s="59">
        <v>300</v>
      </c>
      <c r="H516" s="59">
        <v>9462</v>
      </c>
      <c r="I516" s="59">
        <v>25644</v>
      </c>
      <c r="J516" s="59">
        <v>3108</v>
      </c>
      <c r="K516" s="59">
        <v>6111</v>
      </c>
      <c r="L516" s="59"/>
      <c r="M516" s="59">
        <v>212189</v>
      </c>
      <c r="N516" s="59">
        <v>115475</v>
      </c>
      <c r="O516" s="59">
        <v>327664</v>
      </c>
      <c r="P516" s="65"/>
      <c r="Q516" s="70">
        <f t="shared" si="34"/>
        <v>327664</v>
      </c>
      <c r="R516" s="70">
        <f t="shared" si="35"/>
        <v>0</v>
      </c>
      <c r="S516" s="65"/>
      <c r="T516" s="43">
        <f t="shared" si="32"/>
        <v>438980</v>
      </c>
      <c r="U516" s="60">
        <f t="shared" si="33"/>
        <v>0</v>
      </c>
    </row>
    <row r="517" spans="1:21" ht="14.45" customHeight="1" x14ac:dyDescent="0.25">
      <c r="A517" s="58" t="s">
        <v>83</v>
      </c>
      <c r="B517" s="58" t="s">
        <v>45</v>
      </c>
      <c r="C517" s="59">
        <v>438980</v>
      </c>
      <c r="D517" s="59">
        <v>136257</v>
      </c>
      <c r="E517" s="59">
        <v>32100</v>
      </c>
      <c r="F517" s="59">
        <v>13959</v>
      </c>
      <c r="G517" s="59">
        <v>290</v>
      </c>
      <c r="H517" s="59">
        <v>8651</v>
      </c>
      <c r="I517" s="59">
        <v>24145</v>
      </c>
      <c r="J517" s="59">
        <v>3114</v>
      </c>
      <c r="K517" s="59">
        <v>6015</v>
      </c>
      <c r="L517" s="59"/>
      <c r="M517" s="59">
        <v>214449</v>
      </c>
      <c r="N517" s="59">
        <v>105422</v>
      </c>
      <c r="O517" s="59">
        <v>319871</v>
      </c>
      <c r="P517" s="65"/>
      <c r="Q517" s="70">
        <f t="shared" si="34"/>
        <v>319871</v>
      </c>
      <c r="R517" s="70">
        <f t="shared" si="35"/>
        <v>0</v>
      </c>
      <c r="S517" s="65"/>
      <c r="T517" s="43">
        <f t="shared" si="32"/>
        <v>438980</v>
      </c>
      <c r="U517" s="60">
        <f t="shared" si="33"/>
        <v>0</v>
      </c>
    </row>
    <row r="518" spans="1:21" ht="14.45" customHeight="1" x14ac:dyDescent="0.25">
      <c r="A518" s="58" t="s">
        <v>83</v>
      </c>
      <c r="B518" s="58" t="s">
        <v>39</v>
      </c>
      <c r="C518" s="59">
        <v>438980</v>
      </c>
      <c r="D518" s="59">
        <v>136257</v>
      </c>
      <c r="E518" s="59">
        <v>33081</v>
      </c>
      <c r="F518" s="59">
        <v>13585</v>
      </c>
      <c r="G518" s="59">
        <v>243</v>
      </c>
      <c r="H518" s="59">
        <v>7147</v>
      </c>
      <c r="I518" s="59">
        <v>25287</v>
      </c>
      <c r="J518" s="59">
        <v>3468</v>
      </c>
      <c r="K518" s="59">
        <v>6067</v>
      </c>
      <c r="L518" s="59"/>
      <c r="M518" s="59">
        <v>213845</v>
      </c>
      <c r="N518" s="59">
        <v>109965</v>
      </c>
      <c r="O518" s="59">
        <v>323810</v>
      </c>
      <c r="P518" s="65"/>
      <c r="Q518" s="70">
        <f t="shared" si="34"/>
        <v>323810</v>
      </c>
      <c r="R518" s="70">
        <f t="shared" si="35"/>
        <v>0</v>
      </c>
      <c r="S518" s="65"/>
      <c r="T518" s="43">
        <f t="shared" si="32"/>
        <v>438980</v>
      </c>
      <c r="U518" s="60">
        <f t="shared" si="33"/>
        <v>0</v>
      </c>
    </row>
    <row r="519" spans="1:21" ht="14.45" customHeight="1" x14ac:dyDescent="0.25">
      <c r="A519" s="58" t="s">
        <v>83</v>
      </c>
      <c r="B519" s="58" t="s">
        <v>84</v>
      </c>
      <c r="C519" s="59">
        <v>438980</v>
      </c>
      <c r="D519" s="59">
        <v>136257</v>
      </c>
      <c r="E519" s="59">
        <v>30223</v>
      </c>
      <c r="F519" s="59">
        <v>13295</v>
      </c>
      <c r="G519" s="59">
        <v>237</v>
      </c>
      <c r="H519" s="59">
        <v>8581</v>
      </c>
      <c r="I519" s="59">
        <v>24698</v>
      </c>
      <c r="J519" s="59">
        <v>4204</v>
      </c>
      <c r="K519" s="59">
        <v>5436</v>
      </c>
      <c r="L519" s="59"/>
      <c r="M519" s="59">
        <v>216049</v>
      </c>
      <c r="N519" s="59">
        <v>102392</v>
      </c>
      <c r="O519" s="59">
        <v>318441</v>
      </c>
      <c r="P519" s="65"/>
      <c r="Q519" s="70">
        <f t="shared" si="34"/>
        <v>318441</v>
      </c>
      <c r="R519" s="70">
        <f t="shared" si="35"/>
        <v>0</v>
      </c>
      <c r="S519" s="65"/>
      <c r="T519" s="43">
        <f t="shared" si="32"/>
        <v>438980</v>
      </c>
      <c r="U519" s="60">
        <f t="shared" si="33"/>
        <v>0</v>
      </c>
    </row>
    <row r="520" spans="1:21" ht="14.45" customHeight="1" x14ac:dyDescent="0.25">
      <c r="A520" s="58" t="s">
        <v>83</v>
      </c>
      <c r="B520" s="58" t="s">
        <v>46</v>
      </c>
      <c r="C520" s="59">
        <v>438980</v>
      </c>
      <c r="D520" s="59">
        <v>136257</v>
      </c>
      <c r="E520" s="59">
        <v>28367</v>
      </c>
      <c r="F520" s="59">
        <v>13682</v>
      </c>
      <c r="G520" s="59">
        <v>214</v>
      </c>
      <c r="H520" s="59">
        <v>9404</v>
      </c>
      <c r="I520" s="59">
        <v>23347</v>
      </c>
      <c r="J520" s="59">
        <v>4343</v>
      </c>
      <c r="K520" s="59">
        <v>6286</v>
      </c>
      <c r="L520" s="59"/>
      <c r="M520" s="59">
        <v>217080</v>
      </c>
      <c r="N520" s="59">
        <v>98755</v>
      </c>
      <c r="O520" s="59">
        <v>315835</v>
      </c>
      <c r="P520" s="65"/>
      <c r="Q520" s="70">
        <f t="shared" si="34"/>
        <v>315835</v>
      </c>
      <c r="R520" s="70">
        <f t="shared" si="35"/>
        <v>0</v>
      </c>
      <c r="S520" s="65"/>
      <c r="T520" s="43">
        <f t="shared" si="32"/>
        <v>438980</v>
      </c>
      <c r="U520" s="60">
        <f t="shared" si="33"/>
        <v>0</v>
      </c>
    </row>
    <row r="521" spans="1:21" ht="14.45" customHeight="1" x14ac:dyDescent="0.25">
      <c r="A521" s="58" t="s">
        <v>83</v>
      </c>
      <c r="B521" s="58" t="s">
        <v>47</v>
      </c>
      <c r="C521" s="59">
        <v>438980</v>
      </c>
      <c r="D521" s="59">
        <v>136257</v>
      </c>
      <c r="E521" s="59">
        <v>30299</v>
      </c>
      <c r="F521" s="59">
        <v>11971</v>
      </c>
      <c r="G521" s="59">
        <v>167</v>
      </c>
      <c r="H521" s="59">
        <v>8786</v>
      </c>
      <c r="I521" s="59">
        <v>23883</v>
      </c>
      <c r="J521" s="59">
        <v>5675</v>
      </c>
      <c r="K521" s="59">
        <v>7909</v>
      </c>
      <c r="L521" s="59"/>
      <c r="M521" s="59">
        <v>214033</v>
      </c>
      <c r="N521" s="59">
        <v>98167</v>
      </c>
      <c r="O521" s="59">
        <v>312200</v>
      </c>
      <c r="P521" s="65"/>
      <c r="Q521" s="70">
        <f t="shared" si="34"/>
        <v>312200</v>
      </c>
      <c r="R521" s="70">
        <f t="shared" si="35"/>
        <v>0</v>
      </c>
      <c r="S521" s="65"/>
      <c r="T521" s="43">
        <f t="shared" si="32"/>
        <v>438980</v>
      </c>
      <c r="U521" s="60">
        <f t="shared" si="33"/>
        <v>0</v>
      </c>
    </row>
    <row r="522" spans="1:21" ht="14.45" customHeight="1" x14ac:dyDescent="0.25">
      <c r="A522" s="58" t="s">
        <v>83</v>
      </c>
      <c r="B522" s="58" t="s">
        <v>48</v>
      </c>
      <c r="C522" s="59">
        <v>438980</v>
      </c>
      <c r="D522" s="59">
        <v>136257</v>
      </c>
      <c r="E522" s="59">
        <v>30783</v>
      </c>
      <c r="F522" s="59">
        <v>11169</v>
      </c>
      <c r="G522" s="59">
        <v>157</v>
      </c>
      <c r="H522" s="59">
        <v>8040</v>
      </c>
      <c r="I522" s="59">
        <v>23739</v>
      </c>
      <c r="J522" s="59">
        <v>5651</v>
      </c>
      <c r="K522" s="59">
        <v>7470</v>
      </c>
      <c r="L522" s="59"/>
      <c r="M522" s="59">
        <v>215714</v>
      </c>
      <c r="N522" s="59">
        <v>101620</v>
      </c>
      <c r="O522" s="59">
        <v>317334</v>
      </c>
      <c r="P522" s="65"/>
      <c r="Q522" s="70">
        <f t="shared" si="34"/>
        <v>317334</v>
      </c>
      <c r="R522" s="70">
        <f t="shared" si="35"/>
        <v>0</v>
      </c>
      <c r="S522" s="65"/>
      <c r="T522" s="43">
        <f t="shared" si="32"/>
        <v>438980</v>
      </c>
      <c r="U522" s="60">
        <f t="shared" si="33"/>
        <v>0</v>
      </c>
    </row>
    <row r="523" spans="1:21" ht="14.45" customHeight="1" x14ac:dyDescent="0.25">
      <c r="A523" s="58" t="s">
        <v>83</v>
      </c>
      <c r="B523" s="58" t="s">
        <v>49</v>
      </c>
      <c r="C523" s="59">
        <v>438980</v>
      </c>
      <c r="D523" s="59">
        <v>136257</v>
      </c>
      <c r="E523" s="59">
        <v>30698</v>
      </c>
      <c r="F523" s="59">
        <v>10368</v>
      </c>
      <c r="G523" s="59">
        <v>135</v>
      </c>
      <c r="H523" s="59">
        <v>7257</v>
      </c>
      <c r="I523" s="59">
        <v>22214</v>
      </c>
      <c r="J523" s="59">
        <v>5076</v>
      </c>
      <c r="K523" s="59">
        <v>7869</v>
      </c>
      <c r="L523" s="59"/>
      <c r="M523" s="59">
        <v>219106</v>
      </c>
      <c r="N523" s="59">
        <v>110181</v>
      </c>
      <c r="O523" s="59">
        <v>329287</v>
      </c>
      <c r="P523" s="65"/>
      <c r="Q523" s="70">
        <f t="shared" si="34"/>
        <v>329287</v>
      </c>
      <c r="R523" s="70">
        <f t="shared" si="35"/>
        <v>0</v>
      </c>
      <c r="S523" s="65"/>
      <c r="T523" s="43">
        <f t="shared" si="32"/>
        <v>438980</v>
      </c>
      <c r="U523" s="60">
        <f t="shared" si="33"/>
        <v>0</v>
      </c>
    </row>
    <row r="524" spans="1:21" ht="14.45" customHeight="1" x14ac:dyDescent="0.25">
      <c r="A524" s="58" t="s">
        <v>83</v>
      </c>
      <c r="B524" s="58" t="s">
        <v>67</v>
      </c>
      <c r="C524" s="59">
        <v>438980</v>
      </c>
      <c r="D524" s="59">
        <v>136257</v>
      </c>
      <c r="E524" s="59">
        <v>31908</v>
      </c>
      <c r="F524" s="59">
        <v>9883</v>
      </c>
      <c r="G524" s="59">
        <v>103</v>
      </c>
      <c r="H524" s="59">
        <v>6818</v>
      </c>
      <c r="I524" s="59">
        <v>22759</v>
      </c>
      <c r="J524" s="59">
        <v>5481</v>
      </c>
      <c r="K524" s="59">
        <v>8739</v>
      </c>
      <c r="L524" s="59"/>
      <c r="M524" s="59">
        <v>217032</v>
      </c>
      <c r="N524" s="59">
        <v>122025</v>
      </c>
      <c r="O524" s="59">
        <v>339057</v>
      </c>
      <c r="P524" s="65"/>
      <c r="Q524" s="70">
        <f t="shared" si="34"/>
        <v>339057</v>
      </c>
      <c r="R524" s="70">
        <f t="shared" si="35"/>
        <v>0</v>
      </c>
      <c r="S524" s="65"/>
      <c r="T524" s="43">
        <f t="shared" si="32"/>
        <v>438980</v>
      </c>
      <c r="U524" s="60">
        <f t="shared" si="33"/>
        <v>0</v>
      </c>
    </row>
    <row r="525" spans="1:21" ht="14.45" customHeight="1" x14ac:dyDescent="0.25">
      <c r="A525" s="58" t="s">
        <v>83</v>
      </c>
      <c r="B525" s="58" t="s">
        <v>50</v>
      </c>
      <c r="C525" s="59">
        <v>438980</v>
      </c>
      <c r="D525" s="59">
        <v>136257</v>
      </c>
      <c r="E525" s="59">
        <v>32865</v>
      </c>
      <c r="F525" s="59">
        <v>9487</v>
      </c>
      <c r="G525" s="59">
        <v>91</v>
      </c>
      <c r="H525" s="59">
        <v>7037</v>
      </c>
      <c r="I525" s="59">
        <v>22798</v>
      </c>
      <c r="J525" s="59">
        <v>5190</v>
      </c>
      <c r="K525" s="59">
        <v>8026</v>
      </c>
      <c r="L525" s="59"/>
      <c r="M525" s="59">
        <v>217229</v>
      </c>
      <c r="N525" s="59">
        <v>126143</v>
      </c>
      <c r="O525" s="59">
        <v>343372</v>
      </c>
      <c r="P525" s="65"/>
      <c r="Q525" s="70">
        <f t="shared" si="34"/>
        <v>343372</v>
      </c>
      <c r="R525" s="70">
        <f t="shared" si="35"/>
        <v>0</v>
      </c>
      <c r="S525" s="65"/>
      <c r="T525" s="43">
        <f t="shared" si="32"/>
        <v>438980</v>
      </c>
      <c r="U525" s="60">
        <f t="shared" si="33"/>
        <v>0</v>
      </c>
    </row>
    <row r="526" spans="1:21" ht="14.45" customHeight="1" x14ac:dyDescent="0.25">
      <c r="A526" s="58" t="s">
        <v>83</v>
      </c>
      <c r="B526" s="58" t="s">
        <v>51</v>
      </c>
      <c r="C526" s="59">
        <v>438980</v>
      </c>
      <c r="D526" s="59">
        <v>136257</v>
      </c>
      <c r="E526" s="59">
        <v>33038</v>
      </c>
      <c r="F526" s="59">
        <v>9393</v>
      </c>
      <c r="G526" s="59">
        <v>81</v>
      </c>
      <c r="H526" s="59">
        <v>6928</v>
      </c>
      <c r="I526" s="59">
        <v>21796</v>
      </c>
      <c r="J526" s="59">
        <v>5089</v>
      </c>
      <c r="K526" s="59">
        <v>7942</v>
      </c>
      <c r="L526" s="59"/>
      <c r="M526" s="59">
        <v>218456</v>
      </c>
      <c r="N526" s="59">
        <v>133061</v>
      </c>
      <c r="O526" s="59">
        <v>351517</v>
      </c>
      <c r="P526" s="65"/>
      <c r="Q526" s="70">
        <f t="shared" si="34"/>
        <v>351517</v>
      </c>
      <c r="R526" s="70">
        <f t="shared" si="35"/>
        <v>0</v>
      </c>
      <c r="S526" s="65"/>
      <c r="T526" s="43">
        <f t="shared" si="32"/>
        <v>438980</v>
      </c>
      <c r="U526" s="60">
        <f t="shared" si="33"/>
        <v>0</v>
      </c>
    </row>
    <row r="527" spans="1:21" ht="14.45" customHeight="1" x14ac:dyDescent="0.25">
      <c r="A527" s="58" t="s">
        <v>83</v>
      </c>
      <c r="B527" s="58" t="s">
        <v>52</v>
      </c>
      <c r="C527" s="59">
        <v>438980</v>
      </c>
      <c r="D527" s="59">
        <v>136257</v>
      </c>
      <c r="E527" s="59">
        <v>35412</v>
      </c>
      <c r="F527" s="59">
        <v>9324</v>
      </c>
      <c r="G527" s="59">
        <v>69</v>
      </c>
      <c r="H527" s="59">
        <v>8822</v>
      </c>
      <c r="I527" s="59">
        <v>25840</v>
      </c>
      <c r="J527" s="59">
        <v>6789</v>
      </c>
      <c r="K527" s="59">
        <v>16250</v>
      </c>
      <c r="L527" s="59"/>
      <c r="M527" s="59">
        <v>200217</v>
      </c>
      <c r="N527" s="59">
        <v>152638</v>
      </c>
      <c r="O527" s="59">
        <v>352855</v>
      </c>
      <c r="P527" s="65"/>
      <c r="Q527" s="70">
        <f t="shared" si="34"/>
        <v>352855</v>
      </c>
      <c r="R527" s="70">
        <f t="shared" si="35"/>
        <v>0</v>
      </c>
      <c r="S527" s="65"/>
      <c r="T527" s="43">
        <f t="shared" si="32"/>
        <v>438980</v>
      </c>
      <c r="U527" s="60">
        <f t="shared" si="33"/>
        <v>0</v>
      </c>
    </row>
    <row r="528" spans="1:21" ht="14.45" customHeight="1" x14ac:dyDescent="0.25">
      <c r="A528" s="58" t="s">
        <v>83</v>
      </c>
      <c r="B528" s="58" t="s">
        <v>53</v>
      </c>
      <c r="C528" s="59">
        <v>438980</v>
      </c>
      <c r="D528" s="59">
        <v>136257</v>
      </c>
      <c r="E528" s="59">
        <v>37563</v>
      </c>
      <c r="F528" s="59">
        <v>7296</v>
      </c>
      <c r="G528" s="59">
        <v>84</v>
      </c>
      <c r="H528" s="59">
        <v>6035</v>
      </c>
      <c r="I528" s="59">
        <v>23607</v>
      </c>
      <c r="J528" s="59">
        <v>8573</v>
      </c>
      <c r="K528" s="59">
        <v>10087</v>
      </c>
      <c r="L528" s="59"/>
      <c r="M528" s="59">
        <v>209478</v>
      </c>
      <c r="N528" s="59">
        <v>135774</v>
      </c>
      <c r="O528" s="59">
        <v>345252</v>
      </c>
      <c r="P528" s="65"/>
      <c r="Q528" s="70">
        <f t="shared" si="34"/>
        <v>345252</v>
      </c>
      <c r="R528" s="70">
        <f t="shared" si="35"/>
        <v>0</v>
      </c>
      <c r="S528" s="65"/>
      <c r="T528" s="43">
        <f t="shared" si="32"/>
        <v>438980</v>
      </c>
      <c r="U528" s="60">
        <f t="shared" si="33"/>
        <v>0</v>
      </c>
    </row>
    <row r="529" spans="1:21" ht="14.45" customHeight="1" x14ac:dyDescent="0.25">
      <c r="A529" s="58" t="s">
        <v>83</v>
      </c>
      <c r="B529" s="58" t="s">
        <v>54</v>
      </c>
      <c r="C529" s="59">
        <v>438980</v>
      </c>
      <c r="D529" s="59">
        <v>136257</v>
      </c>
      <c r="E529" s="59">
        <v>39520</v>
      </c>
      <c r="F529" s="59">
        <v>6902</v>
      </c>
      <c r="G529" s="59">
        <v>91</v>
      </c>
      <c r="H529" s="59">
        <v>5743</v>
      </c>
      <c r="I529" s="59">
        <v>20660</v>
      </c>
      <c r="J529" s="59">
        <v>8683</v>
      </c>
      <c r="K529" s="59">
        <v>13223</v>
      </c>
      <c r="L529" s="59"/>
      <c r="M529" s="59">
        <v>207901</v>
      </c>
      <c r="N529" s="59">
        <v>149219</v>
      </c>
      <c r="O529" s="59">
        <v>357120</v>
      </c>
      <c r="P529" s="65"/>
      <c r="Q529" s="70">
        <f t="shared" si="34"/>
        <v>357120</v>
      </c>
      <c r="R529" s="70">
        <f t="shared" si="35"/>
        <v>0</v>
      </c>
      <c r="S529" s="65"/>
      <c r="T529" s="43">
        <f t="shared" si="32"/>
        <v>438980</v>
      </c>
      <c r="U529" s="60">
        <f t="shared" si="33"/>
        <v>0</v>
      </c>
    </row>
    <row r="530" spans="1:21" ht="14.45" customHeight="1" x14ac:dyDescent="0.25">
      <c r="A530" s="58" t="s">
        <v>83</v>
      </c>
      <c r="B530" s="58" t="s">
        <v>55</v>
      </c>
      <c r="C530" s="59">
        <v>438980</v>
      </c>
      <c r="D530" s="59">
        <v>136257</v>
      </c>
      <c r="E530" s="59">
        <v>41514</v>
      </c>
      <c r="F530" s="59">
        <v>6223</v>
      </c>
      <c r="G530" s="59">
        <v>62</v>
      </c>
      <c r="H530" s="59">
        <v>4810</v>
      </c>
      <c r="I530" s="59">
        <v>18239</v>
      </c>
      <c r="J530" s="59">
        <v>8990</v>
      </c>
      <c r="K530" s="59">
        <v>13358</v>
      </c>
      <c r="L530" s="59"/>
      <c r="M530" s="59">
        <v>209527</v>
      </c>
      <c r="N530" s="59">
        <v>129304</v>
      </c>
      <c r="O530" s="59">
        <v>338831</v>
      </c>
      <c r="P530" s="65"/>
      <c r="Q530" s="70">
        <f t="shared" si="34"/>
        <v>338831</v>
      </c>
      <c r="R530" s="70">
        <f t="shared" si="35"/>
        <v>0</v>
      </c>
      <c r="S530" s="65"/>
      <c r="T530" s="43">
        <f t="shared" si="32"/>
        <v>438980</v>
      </c>
      <c r="U530" s="60">
        <f t="shared" si="33"/>
        <v>0</v>
      </c>
    </row>
    <row r="531" spans="1:21" ht="14.45" customHeight="1" x14ac:dyDescent="0.25">
      <c r="A531" s="58" t="s">
        <v>83</v>
      </c>
      <c r="B531" s="58" t="s">
        <v>56</v>
      </c>
      <c r="C531" s="59">
        <v>438980</v>
      </c>
      <c r="D531" s="59">
        <v>136257</v>
      </c>
      <c r="E531" s="59">
        <v>43037</v>
      </c>
      <c r="F531" s="59">
        <v>5582</v>
      </c>
      <c r="G531" s="59">
        <v>53</v>
      </c>
      <c r="H531" s="59">
        <v>4258</v>
      </c>
      <c r="I531" s="59">
        <v>16437</v>
      </c>
      <c r="J531" s="59">
        <v>8703</v>
      </c>
      <c r="K531" s="59">
        <v>12597</v>
      </c>
      <c r="L531" s="59"/>
      <c r="M531" s="59">
        <v>212056</v>
      </c>
      <c r="N531" s="59">
        <v>127272</v>
      </c>
      <c r="O531" s="59">
        <v>339328</v>
      </c>
      <c r="P531" s="65"/>
      <c r="Q531" s="70">
        <f t="shared" si="34"/>
        <v>339328</v>
      </c>
      <c r="R531" s="70">
        <f t="shared" si="35"/>
        <v>0</v>
      </c>
      <c r="S531" s="65"/>
      <c r="T531" s="43">
        <f t="shared" si="32"/>
        <v>438980</v>
      </c>
      <c r="U531" s="60">
        <f t="shared" si="33"/>
        <v>0</v>
      </c>
    </row>
    <row r="532" spans="1:21" ht="14.45" customHeight="1" x14ac:dyDescent="0.25">
      <c r="A532" s="58" t="s">
        <v>83</v>
      </c>
      <c r="B532" s="58" t="s">
        <v>57</v>
      </c>
      <c r="C532" s="59">
        <v>438980</v>
      </c>
      <c r="D532" s="59">
        <v>136257</v>
      </c>
      <c r="E532" s="59">
        <v>43704</v>
      </c>
      <c r="F532" s="59">
        <v>3037</v>
      </c>
      <c r="G532" s="59">
        <v>72</v>
      </c>
      <c r="H532" s="59">
        <v>3660</v>
      </c>
      <c r="I532" s="59">
        <v>13602</v>
      </c>
      <c r="J532" s="59">
        <v>9326</v>
      </c>
      <c r="K532" s="59">
        <v>10986</v>
      </c>
      <c r="L532" s="59"/>
      <c r="M532" s="59">
        <v>218336</v>
      </c>
      <c r="N532" s="59">
        <v>91701</v>
      </c>
      <c r="O532" s="59">
        <v>310037</v>
      </c>
      <c r="P532" s="65"/>
      <c r="Q532" s="70">
        <f t="shared" si="34"/>
        <v>310037</v>
      </c>
      <c r="R532" s="70">
        <f t="shared" si="35"/>
        <v>0</v>
      </c>
      <c r="S532" s="65"/>
      <c r="T532" s="43">
        <f t="shared" si="32"/>
        <v>438980</v>
      </c>
      <c r="U532" s="60">
        <f t="shared" si="33"/>
        <v>0</v>
      </c>
    </row>
    <row r="533" spans="1:21" ht="14.45" customHeight="1" x14ac:dyDescent="0.25">
      <c r="A533" s="58" t="s">
        <v>83</v>
      </c>
      <c r="B533" s="58" t="s">
        <v>58</v>
      </c>
      <c r="C533" s="59">
        <v>438980</v>
      </c>
      <c r="D533" s="59">
        <v>136257</v>
      </c>
      <c r="E533" s="59">
        <v>43891</v>
      </c>
      <c r="F533" s="59">
        <v>3402</v>
      </c>
      <c r="G533" s="59">
        <v>1</v>
      </c>
      <c r="H533" s="59">
        <v>1794</v>
      </c>
      <c r="I533" s="59">
        <v>16622</v>
      </c>
      <c r="J533" s="59">
        <v>6570</v>
      </c>
      <c r="K533" s="59">
        <v>13267</v>
      </c>
      <c r="L533" s="59"/>
      <c r="M533" s="59">
        <v>217176</v>
      </c>
      <c r="N533" s="59">
        <v>87331</v>
      </c>
      <c r="O533" s="59">
        <v>304507</v>
      </c>
      <c r="P533" s="65"/>
      <c r="Q533" s="70">
        <f t="shared" si="34"/>
        <v>304507</v>
      </c>
      <c r="R533" s="70">
        <f t="shared" si="35"/>
        <v>0</v>
      </c>
      <c r="S533" s="65"/>
      <c r="T533" s="43">
        <f t="shared" si="32"/>
        <v>438980</v>
      </c>
      <c r="U533" s="60">
        <f t="shared" si="33"/>
        <v>0</v>
      </c>
    </row>
    <row r="534" spans="1:21" ht="14.45" customHeight="1" x14ac:dyDescent="0.25">
      <c r="A534" s="58" t="s">
        <v>83</v>
      </c>
      <c r="B534" s="58" t="s">
        <v>59</v>
      </c>
      <c r="C534" s="59">
        <v>438980</v>
      </c>
      <c r="D534" s="59">
        <v>136257</v>
      </c>
      <c r="E534" s="59">
        <v>52567</v>
      </c>
      <c r="F534" s="59">
        <v>3600</v>
      </c>
      <c r="G534" s="59">
        <v>1</v>
      </c>
      <c r="H534" s="59">
        <v>1686</v>
      </c>
      <c r="I534" s="59">
        <v>17698</v>
      </c>
      <c r="J534" s="59">
        <v>8587</v>
      </c>
      <c r="K534" s="59">
        <v>14415</v>
      </c>
      <c r="L534" s="59"/>
      <c r="M534" s="59">
        <v>204169</v>
      </c>
      <c r="N534" s="59">
        <v>106703</v>
      </c>
      <c r="O534" s="59">
        <v>310872</v>
      </c>
      <c r="P534" s="65"/>
      <c r="Q534" s="70">
        <f t="shared" si="34"/>
        <v>310872</v>
      </c>
      <c r="R534" s="70">
        <f t="shared" si="35"/>
        <v>0</v>
      </c>
      <c r="S534" s="65"/>
      <c r="T534" s="43">
        <f t="shared" si="32"/>
        <v>438980</v>
      </c>
      <c r="U534" s="60">
        <f t="shared" si="33"/>
        <v>0</v>
      </c>
    </row>
    <row r="535" spans="1:21" ht="14.45" customHeight="1" x14ac:dyDescent="0.25">
      <c r="A535" s="58" t="s">
        <v>83</v>
      </c>
      <c r="B535" s="58" t="s">
        <v>60</v>
      </c>
      <c r="C535" s="59">
        <v>438980</v>
      </c>
      <c r="D535" s="59">
        <v>136257</v>
      </c>
      <c r="E535" s="59">
        <v>52828</v>
      </c>
      <c r="F535" s="59">
        <v>3436</v>
      </c>
      <c r="G535" s="59">
        <v>2</v>
      </c>
      <c r="H535" s="59">
        <v>1578</v>
      </c>
      <c r="I535" s="59">
        <v>18170</v>
      </c>
      <c r="J535" s="59">
        <v>8817</v>
      </c>
      <c r="K535" s="59">
        <v>14744</v>
      </c>
      <c r="L535" s="59"/>
      <c r="M535" s="59">
        <v>203148</v>
      </c>
      <c r="N535" s="59">
        <v>117566</v>
      </c>
      <c r="O535" s="59">
        <v>320714</v>
      </c>
      <c r="P535" s="65"/>
      <c r="Q535" s="70">
        <f t="shared" si="34"/>
        <v>320714</v>
      </c>
      <c r="R535" s="70">
        <f t="shared" si="35"/>
        <v>0</v>
      </c>
      <c r="S535" s="65"/>
      <c r="T535" s="43">
        <f t="shared" si="32"/>
        <v>438980</v>
      </c>
      <c r="U535" s="60">
        <f t="shared" si="33"/>
        <v>0</v>
      </c>
    </row>
    <row r="536" spans="1:21" ht="14.45" customHeight="1" x14ac:dyDescent="0.25">
      <c r="A536" s="58" t="s">
        <v>83</v>
      </c>
      <c r="B536" s="58" t="s">
        <v>61</v>
      </c>
      <c r="C536" s="59">
        <v>438980</v>
      </c>
      <c r="D536" s="59">
        <v>136257</v>
      </c>
      <c r="E536" s="59">
        <v>53019</v>
      </c>
      <c r="F536" s="59">
        <v>3393</v>
      </c>
      <c r="G536" s="59">
        <v>8</v>
      </c>
      <c r="H536" s="59">
        <v>1451</v>
      </c>
      <c r="I536" s="59">
        <v>20123</v>
      </c>
      <c r="J536" s="59">
        <v>10110</v>
      </c>
      <c r="K536" s="59">
        <v>13280</v>
      </c>
      <c r="L536" s="59"/>
      <c r="M536" s="59">
        <v>201339</v>
      </c>
      <c r="N536" s="59">
        <v>120693</v>
      </c>
      <c r="O536" s="59">
        <v>322032</v>
      </c>
      <c r="P536" s="65"/>
      <c r="Q536" s="70">
        <f t="shared" si="34"/>
        <v>322032</v>
      </c>
      <c r="R536" s="70">
        <f t="shared" si="35"/>
        <v>0</v>
      </c>
      <c r="S536" s="65"/>
      <c r="T536" s="43">
        <f t="shared" si="32"/>
        <v>438980</v>
      </c>
      <c r="U536" s="60">
        <f t="shared" si="33"/>
        <v>0</v>
      </c>
    </row>
    <row r="537" spans="1:21" ht="14.45" customHeight="1" x14ac:dyDescent="0.25">
      <c r="A537" s="58" t="s">
        <v>83</v>
      </c>
      <c r="B537" s="58" t="s">
        <v>62</v>
      </c>
      <c r="C537" s="59">
        <v>438980</v>
      </c>
      <c r="D537" s="59">
        <v>136257</v>
      </c>
      <c r="E537" s="59">
        <v>53241</v>
      </c>
      <c r="F537" s="59">
        <v>3297</v>
      </c>
      <c r="G537" s="59">
        <v>10</v>
      </c>
      <c r="H537" s="59">
        <v>1446</v>
      </c>
      <c r="I537" s="59">
        <v>19114</v>
      </c>
      <c r="J537" s="59">
        <v>10002</v>
      </c>
      <c r="K537" s="59">
        <v>11321</v>
      </c>
      <c r="L537" s="59">
        <v>3</v>
      </c>
      <c r="M537" s="59">
        <v>204289</v>
      </c>
      <c r="N537" s="59">
        <v>112945</v>
      </c>
      <c r="O537" s="59">
        <v>317234</v>
      </c>
      <c r="P537" s="65"/>
      <c r="Q537" s="70">
        <f t="shared" si="34"/>
        <v>317234</v>
      </c>
      <c r="R537" s="70">
        <f t="shared" si="35"/>
        <v>0</v>
      </c>
      <c r="S537" s="65"/>
      <c r="T537" s="43">
        <f t="shared" si="32"/>
        <v>438980</v>
      </c>
      <c r="U537" s="60">
        <f t="shared" si="33"/>
        <v>0</v>
      </c>
    </row>
    <row r="538" spans="1:21" ht="14.45" customHeight="1" x14ac:dyDescent="0.25">
      <c r="A538" s="58" t="s">
        <v>83</v>
      </c>
      <c r="B538" s="58" t="s">
        <v>63</v>
      </c>
      <c r="C538" s="59">
        <v>438980</v>
      </c>
      <c r="D538" s="59">
        <v>136257</v>
      </c>
      <c r="E538" s="59">
        <v>53989</v>
      </c>
      <c r="F538" s="59">
        <v>3912</v>
      </c>
      <c r="G538" s="59">
        <v>11</v>
      </c>
      <c r="H538" s="59">
        <v>1360</v>
      </c>
      <c r="I538" s="59">
        <v>22488</v>
      </c>
      <c r="J538" s="59">
        <v>9872</v>
      </c>
      <c r="K538" s="59">
        <v>12617</v>
      </c>
      <c r="L538" s="59">
        <v>0</v>
      </c>
      <c r="M538" s="59">
        <v>198474</v>
      </c>
      <c r="N538" s="59">
        <v>126006</v>
      </c>
      <c r="O538" s="59">
        <v>324480</v>
      </c>
      <c r="P538" s="65"/>
      <c r="Q538" s="70">
        <f t="shared" si="34"/>
        <v>324480</v>
      </c>
      <c r="R538" s="70">
        <f t="shared" si="35"/>
        <v>0</v>
      </c>
      <c r="S538" s="65"/>
      <c r="T538" s="43">
        <f t="shared" si="32"/>
        <v>438980</v>
      </c>
      <c r="U538" s="60">
        <f t="shared" si="33"/>
        <v>0</v>
      </c>
    </row>
    <row r="539" spans="1:21" ht="14.45" customHeight="1" x14ac:dyDescent="0.25">
      <c r="A539" s="58" t="s">
        <v>83</v>
      </c>
      <c r="B539" s="58" t="s">
        <v>64</v>
      </c>
      <c r="C539" s="59">
        <v>447584</v>
      </c>
      <c r="D539" s="59">
        <v>136257</v>
      </c>
      <c r="E539" s="59">
        <v>38684</v>
      </c>
      <c r="F539" s="59">
        <v>3541</v>
      </c>
      <c r="G539" s="59">
        <v>10</v>
      </c>
      <c r="H539" s="59">
        <v>1247</v>
      </c>
      <c r="I539" s="59">
        <v>18842</v>
      </c>
      <c r="J539" s="59">
        <v>9565</v>
      </c>
      <c r="K539" s="59">
        <v>11351</v>
      </c>
      <c r="L539" s="59">
        <v>7344</v>
      </c>
      <c r="M539" s="59">
        <v>220743</v>
      </c>
      <c r="N539" s="59">
        <v>108815</v>
      </c>
      <c r="O539" s="59">
        <v>329558</v>
      </c>
      <c r="P539" s="65"/>
      <c r="Q539" s="70">
        <f t="shared" si="34"/>
        <v>329558</v>
      </c>
      <c r="R539" s="70">
        <f t="shared" si="35"/>
        <v>0</v>
      </c>
      <c r="S539" s="65"/>
      <c r="T539" s="43">
        <f t="shared" si="32"/>
        <v>447584</v>
      </c>
      <c r="U539" s="60">
        <f t="shared" si="33"/>
        <v>0</v>
      </c>
    </row>
    <row r="540" spans="1:21" ht="14.45" customHeight="1" x14ac:dyDescent="0.25">
      <c r="A540" s="58" t="s">
        <v>83</v>
      </c>
      <c r="B540" s="58" t="s">
        <v>65</v>
      </c>
      <c r="C540" s="65">
        <v>447584</v>
      </c>
      <c r="D540" s="65">
        <v>136257</v>
      </c>
      <c r="E540" s="65">
        <v>47471</v>
      </c>
      <c r="F540" s="65">
        <v>3121</v>
      </c>
      <c r="G540" s="65">
        <v>4</v>
      </c>
      <c r="H540" s="65">
        <v>3151</v>
      </c>
      <c r="I540" s="65">
        <v>23591</v>
      </c>
      <c r="J540" s="65">
        <v>9283</v>
      </c>
      <c r="K540" s="65">
        <v>12455</v>
      </c>
      <c r="L540" s="65">
        <v>7464</v>
      </c>
      <c r="M540" s="65">
        <v>204787</v>
      </c>
      <c r="N540" s="65">
        <v>132452</v>
      </c>
      <c r="O540" s="65">
        <v>337239</v>
      </c>
      <c r="P540" s="65"/>
      <c r="Q540" s="70">
        <f t="shared" si="34"/>
        <v>337239</v>
      </c>
      <c r="R540" s="70">
        <f t="shared" si="35"/>
        <v>0</v>
      </c>
      <c r="S540" s="65"/>
      <c r="T540" s="43">
        <f t="shared" si="32"/>
        <v>447584</v>
      </c>
      <c r="U540" s="60">
        <f t="shared" si="33"/>
        <v>0</v>
      </c>
    </row>
    <row r="541" spans="1:21" ht="14.45" customHeight="1" x14ac:dyDescent="0.25">
      <c r="A541" s="58" t="s">
        <v>83</v>
      </c>
      <c r="B541" s="58" t="s">
        <v>66</v>
      </c>
      <c r="C541" s="65">
        <v>447584</v>
      </c>
      <c r="D541" s="65">
        <v>136257</v>
      </c>
      <c r="E541" s="65">
        <v>47237</v>
      </c>
      <c r="F541" s="65">
        <v>2902</v>
      </c>
      <c r="G541" s="59"/>
      <c r="H541" s="65">
        <v>1822</v>
      </c>
      <c r="I541" s="65">
        <v>26037</v>
      </c>
      <c r="J541" s="65">
        <v>9131</v>
      </c>
      <c r="K541" s="65">
        <v>17142</v>
      </c>
      <c r="L541" s="65">
        <v>10269</v>
      </c>
      <c r="M541" s="65">
        <v>196787</v>
      </c>
      <c r="N541" s="65">
        <v>127761</v>
      </c>
      <c r="O541" s="65">
        <v>324548</v>
      </c>
      <c r="P541" s="65"/>
      <c r="Q541" s="70">
        <f t="shared" si="34"/>
        <v>324548</v>
      </c>
      <c r="R541" s="70">
        <f t="shared" si="35"/>
        <v>0</v>
      </c>
      <c r="S541" s="65"/>
      <c r="T541" s="43">
        <f t="shared" si="32"/>
        <v>447584</v>
      </c>
      <c r="U541" s="60">
        <f t="shared" si="33"/>
        <v>0</v>
      </c>
    </row>
    <row r="542" spans="1:21" ht="14.45" customHeight="1" x14ac:dyDescent="0.25">
      <c r="A542" s="58" t="s">
        <v>83</v>
      </c>
      <c r="B542" s="58" t="s">
        <v>68</v>
      </c>
      <c r="C542" s="65">
        <v>447584</v>
      </c>
      <c r="D542" s="65">
        <v>136257</v>
      </c>
      <c r="E542" s="65">
        <v>45223</v>
      </c>
      <c r="F542" s="65">
        <v>3213</v>
      </c>
      <c r="G542" s="59"/>
      <c r="H542" s="65">
        <v>1747</v>
      </c>
      <c r="I542" s="65">
        <v>29230</v>
      </c>
      <c r="J542" s="65">
        <v>9688</v>
      </c>
      <c r="K542" s="65">
        <v>10631</v>
      </c>
      <c r="L542" s="65">
        <v>14391</v>
      </c>
      <c r="M542" s="65">
        <v>197204</v>
      </c>
      <c r="N542" s="65">
        <v>117483</v>
      </c>
      <c r="O542" s="65">
        <v>314687</v>
      </c>
      <c r="P542" s="65"/>
      <c r="Q542" s="70">
        <f t="shared" si="34"/>
        <v>314687</v>
      </c>
      <c r="R542" s="70">
        <f t="shared" si="35"/>
        <v>0</v>
      </c>
      <c r="S542" s="65"/>
      <c r="T542" s="43">
        <f t="shared" si="32"/>
        <v>447584</v>
      </c>
      <c r="U542" s="60">
        <f t="shared" si="33"/>
        <v>0</v>
      </c>
    </row>
    <row r="543" spans="1:21" ht="14.45" customHeight="1" x14ac:dyDescent="0.25">
      <c r="A543" s="58" t="s">
        <v>83</v>
      </c>
      <c r="B543" s="58" t="s">
        <v>69</v>
      </c>
      <c r="C543" s="65">
        <v>447584</v>
      </c>
      <c r="D543" s="65">
        <v>136257</v>
      </c>
      <c r="E543" s="65">
        <v>43157</v>
      </c>
      <c r="F543" s="65">
        <v>3451</v>
      </c>
      <c r="G543" s="65">
        <v>0</v>
      </c>
      <c r="H543" s="65">
        <v>1546</v>
      </c>
      <c r="I543" s="65">
        <v>27720</v>
      </c>
      <c r="J543" s="65">
        <v>10064</v>
      </c>
      <c r="K543" s="65">
        <v>11050</v>
      </c>
      <c r="L543" s="65">
        <v>15343</v>
      </c>
      <c r="M543" s="65">
        <v>198996</v>
      </c>
      <c r="N543" s="65">
        <v>115375</v>
      </c>
      <c r="O543" s="65">
        <v>314371</v>
      </c>
      <c r="P543" s="65"/>
      <c r="Q543" s="70">
        <f t="shared" si="34"/>
        <v>314371</v>
      </c>
      <c r="R543" s="70">
        <f t="shared" si="35"/>
        <v>0</v>
      </c>
      <c r="S543" s="65"/>
      <c r="T543" s="43">
        <f t="shared" si="32"/>
        <v>447584</v>
      </c>
      <c r="U543" s="60">
        <f t="shared" si="33"/>
        <v>0</v>
      </c>
    </row>
    <row r="544" spans="1:21" ht="14.45" customHeight="1" x14ac:dyDescent="0.25">
      <c r="A544" s="58" t="s">
        <v>83</v>
      </c>
      <c r="B544" s="58" t="s">
        <v>70</v>
      </c>
      <c r="C544" s="65">
        <v>447584</v>
      </c>
      <c r="D544" s="65">
        <v>136257</v>
      </c>
      <c r="E544" s="65">
        <v>41410</v>
      </c>
      <c r="F544" s="65">
        <v>2756</v>
      </c>
      <c r="G544" s="59"/>
      <c r="H544" s="65">
        <v>1023</v>
      </c>
      <c r="I544" s="65">
        <v>24033</v>
      </c>
      <c r="J544" s="65">
        <v>12837</v>
      </c>
      <c r="K544" s="65">
        <v>17048</v>
      </c>
      <c r="L544" s="65">
        <v>15402</v>
      </c>
      <c r="M544" s="65">
        <v>196818</v>
      </c>
      <c r="N544" s="65">
        <v>106643</v>
      </c>
      <c r="O544" s="65">
        <v>303461</v>
      </c>
      <c r="P544" s="65"/>
      <c r="Q544" s="70">
        <f t="shared" si="34"/>
        <v>303461</v>
      </c>
      <c r="R544" s="70">
        <f t="shared" si="35"/>
        <v>0</v>
      </c>
      <c r="S544" s="65"/>
      <c r="T544" s="43">
        <f t="shared" si="32"/>
        <v>447584</v>
      </c>
      <c r="U544" s="60">
        <f t="shared" si="33"/>
        <v>0</v>
      </c>
    </row>
    <row r="545" spans="1:21" ht="14.45" customHeight="1" x14ac:dyDescent="0.25">
      <c r="A545" s="58" t="s">
        <v>83</v>
      </c>
      <c r="B545" s="58" t="s">
        <v>71</v>
      </c>
      <c r="C545" s="65">
        <v>447584</v>
      </c>
      <c r="D545" s="65">
        <v>136257</v>
      </c>
      <c r="E545" s="65">
        <v>43383</v>
      </c>
      <c r="F545" s="65">
        <v>2458</v>
      </c>
      <c r="G545" s="59"/>
      <c r="H545" s="65">
        <v>790</v>
      </c>
      <c r="I545" s="65">
        <v>22861</v>
      </c>
      <c r="J545" s="65">
        <v>14452</v>
      </c>
      <c r="K545" s="65">
        <v>13940</v>
      </c>
      <c r="L545" s="65">
        <v>15400</v>
      </c>
      <c r="M545" s="65">
        <v>198043</v>
      </c>
      <c r="N545" s="65">
        <v>104305</v>
      </c>
      <c r="O545" s="65">
        <v>302348</v>
      </c>
      <c r="P545" s="65"/>
      <c r="Q545" s="70">
        <f t="shared" si="34"/>
        <v>302348</v>
      </c>
      <c r="R545" s="70">
        <f t="shared" si="35"/>
        <v>0</v>
      </c>
      <c r="S545" s="65"/>
      <c r="T545" s="43">
        <f t="shared" si="32"/>
        <v>447584</v>
      </c>
      <c r="U545" s="60">
        <f t="shared" si="33"/>
        <v>0</v>
      </c>
    </row>
    <row r="546" spans="1:21" ht="14.45" customHeight="1" x14ac:dyDescent="0.25">
      <c r="A546" s="58" t="s">
        <v>83</v>
      </c>
      <c r="B546" s="58" t="s">
        <v>72</v>
      </c>
      <c r="C546" s="65">
        <v>447584</v>
      </c>
      <c r="D546" s="65">
        <v>136257</v>
      </c>
      <c r="E546" s="65">
        <v>43690</v>
      </c>
      <c r="F546" s="65">
        <v>2175</v>
      </c>
      <c r="G546" s="59"/>
      <c r="H546" s="65">
        <v>716</v>
      </c>
      <c r="I546" s="65">
        <v>25215</v>
      </c>
      <c r="J546" s="65">
        <v>14152</v>
      </c>
      <c r="K546" s="65">
        <v>15380</v>
      </c>
      <c r="L546" s="65">
        <v>15400</v>
      </c>
      <c r="M546" s="65">
        <v>194599</v>
      </c>
      <c r="N546" s="65">
        <v>96595</v>
      </c>
      <c r="O546" s="65">
        <v>291194</v>
      </c>
      <c r="P546" s="65"/>
      <c r="Q546" s="70">
        <f t="shared" si="34"/>
        <v>291194</v>
      </c>
      <c r="R546" s="70">
        <f t="shared" si="35"/>
        <v>0</v>
      </c>
      <c r="S546" s="65"/>
      <c r="T546" s="43">
        <f t="shared" si="32"/>
        <v>447584</v>
      </c>
      <c r="U546" s="60">
        <f t="shared" si="33"/>
        <v>0</v>
      </c>
    </row>
    <row r="547" spans="1:21" ht="14.45" customHeight="1" x14ac:dyDescent="0.25">
      <c r="A547" s="58" t="s">
        <v>83</v>
      </c>
      <c r="B547" s="58" t="s">
        <v>73</v>
      </c>
      <c r="C547" s="65">
        <v>447584</v>
      </c>
      <c r="D547" s="65">
        <v>136257</v>
      </c>
      <c r="E547" s="65">
        <v>45231</v>
      </c>
      <c r="F547" s="65">
        <v>1795</v>
      </c>
      <c r="G547" s="65">
        <v>0</v>
      </c>
      <c r="H547" s="65">
        <v>698</v>
      </c>
      <c r="I547" s="65">
        <v>23794</v>
      </c>
      <c r="J547" s="65">
        <v>14152</v>
      </c>
      <c r="K547" s="65">
        <v>12746</v>
      </c>
      <c r="L547" s="65">
        <v>15719</v>
      </c>
      <c r="M547" s="65">
        <v>197192</v>
      </c>
      <c r="N547" s="65">
        <v>104520</v>
      </c>
      <c r="O547" s="65">
        <v>301712</v>
      </c>
      <c r="P547" s="65"/>
      <c r="Q547" s="70">
        <f t="shared" si="34"/>
        <v>301712</v>
      </c>
      <c r="R547" s="70">
        <f t="shared" si="35"/>
        <v>0</v>
      </c>
      <c r="S547" s="65"/>
      <c r="T547" s="43">
        <f t="shared" si="32"/>
        <v>447584</v>
      </c>
      <c r="U547" s="60">
        <f t="shared" si="33"/>
        <v>0</v>
      </c>
    </row>
    <row r="548" spans="1:21" ht="14.45" customHeight="1" x14ac:dyDescent="0.25">
      <c r="A548" s="58" t="s">
        <v>83</v>
      </c>
      <c r="B548" s="58" t="s">
        <v>74</v>
      </c>
      <c r="C548" s="65">
        <v>447584</v>
      </c>
      <c r="D548" s="65">
        <v>136257</v>
      </c>
      <c r="E548" s="65">
        <v>46010</v>
      </c>
      <c r="F548" s="65">
        <v>1912</v>
      </c>
      <c r="G548" s="65">
        <v>1</v>
      </c>
      <c r="H548" s="65">
        <v>884</v>
      </c>
      <c r="I548" s="65">
        <v>23764</v>
      </c>
      <c r="J548" s="65">
        <v>15486</v>
      </c>
      <c r="K548" s="65">
        <v>10819</v>
      </c>
      <c r="L548" s="65">
        <v>15719</v>
      </c>
      <c r="M548" s="65">
        <v>196732</v>
      </c>
      <c r="N548" s="65">
        <v>103890</v>
      </c>
      <c r="O548" s="65">
        <v>300622</v>
      </c>
      <c r="P548" s="65"/>
      <c r="Q548" s="70">
        <f t="shared" si="34"/>
        <v>300622</v>
      </c>
      <c r="R548" s="70">
        <f t="shared" si="35"/>
        <v>0</v>
      </c>
      <c r="S548" s="65"/>
      <c r="T548" s="43">
        <f t="shared" si="32"/>
        <v>447584</v>
      </c>
      <c r="U548" s="60">
        <f t="shared" si="33"/>
        <v>0</v>
      </c>
    </row>
    <row r="549" spans="1:21" ht="14.45" customHeight="1" x14ac:dyDescent="0.25">
      <c r="A549" s="58" t="s">
        <v>83</v>
      </c>
      <c r="B549" s="58" t="s">
        <v>75</v>
      </c>
      <c r="C549" s="65">
        <v>447584</v>
      </c>
      <c r="D549" s="65">
        <v>136257</v>
      </c>
      <c r="E549" s="65">
        <v>49021</v>
      </c>
      <c r="F549" s="65">
        <v>2459</v>
      </c>
      <c r="G549" s="65">
        <v>0</v>
      </c>
      <c r="H549" s="65">
        <v>892</v>
      </c>
      <c r="I549" s="65">
        <v>23641</v>
      </c>
      <c r="J549" s="65">
        <v>16087</v>
      </c>
      <c r="K549" s="65">
        <v>12237</v>
      </c>
      <c r="L549" s="65">
        <v>15713</v>
      </c>
      <c r="M549" s="65">
        <v>191277</v>
      </c>
      <c r="N549" s="65">
        <v>102163</v>
      </c>
      <c r="O549" s="65">
        <v>293440</v>
      </c>
      <c r="P549" s="65"/>
      <c r="Q549" s="70">
        <f t="shared" si="34"/>
        <v>293440</v>
      </c>
      <c r="R549" s="70">
        <f t="shared" si="35"/>
        <v>0</v>
      </c>
      <c r="S549" s="65"/>
      <c r="T549" s="43">
        <f t="shared" si="32"/>
        <v>447584</v>
      </c>
      <c r="U549" s="60">
        <f t="shared" si="33"/>
        <v>0</v>
      </c>
    </row>
    <row r="550" spans="1:21" ht="14.45" customHeight="1" x14ac:dyDescent="0.25">
      <c r="A550" s="58" t="s">
        <v>83</v>
      </c>
      <c r="B550" s="58" t="s">
        <v>190</v>
      </c>
      <c r="C550" s="65">
        <v>447584</v>
      </c>
      <c r="D550" s="65">
        <v>136257</v>
      </c>
      <c r="E550" s="65">
        <v>50662</v>
      </c>
      <c r="F550" s="65">
        <v>2003</v>
      </c>
      <c r="G550" s="65">
        <v>0</v>
      </c>
      <c r="H550" s="65">
        <v>724</v>
      </c>
      <c r="I550" s="65">
        <v>23284</v>
      </c>
      <c r="J550" s="65">
        <v>16155</v>
      </c>
      <c r="K550" s="65">
        <v>13889</v>
      </c>
      <c r="L550" s="65">
        <v>15713</v>
      </c>
      <c r="M550" s="65">
        <v>188897</v>
      </c>
      <c r="N550" s="65">
        <v>89558.702000000005</v>
      </c>
      <c r="O550" s="65">
        <v>278455.70199999999</v>
      </c>
      <c r="P550" s="65"/>
      <c r="Q550" s="70">
        <f t="shared" si="34"/>
        <v>278455.70199999999</v>
      </c>
      <c r="R550" s="70">
        <f t="shared" si="35"/>
        <v>0</v>
      </c>
      <c r="S550" s="65"/>
      <c r="T550" s="43">
        <f t="shared" si="32"/>
        <v>447584</v>
      </c>
      <c r="U550" s="60">
        <f t="shared" si="33"/>
        <v>0</v>
      </c>
    </row>
    <row r="551" spans="1:21" ht="14.45" customHeight="1" x14ac:dyDescent="0.25">
      <c r="A551" s="58" t="s">
        <v>85</v>
      </c>
      <c r="B551" s="56" t="s">
        <v>38</v>
      </c>
      <c r="C551" s="59"/>
      <c r="D551" s="59"/>
      <c r="E551" s="59"/>
      <c r="F551" s="59"/>
      <c r="G551" s="59"/>
      <c r="H551" s="59"/>
      <c r="I551" s="59"/>
      <c r="J551" s="59"/>
      <c r="K551" s="59"/>
      <c r="L551" s="59"/>
      <c r="M551" s="59"/>
      <c r="N551" s="59"/>
      <c r="O551" s="59"/>
      <c r="P551" s="65"/>
      <c r="Q551" s="70">
        <f t="shared" si="34"/>
        <v>0</v>
      </c>
      <c r="R551" s="70">
        <f t="shared" si="35"/>
        <v>0</v>
      </c>
      <c r="S551" s="65"/>
      <c r="T551" s="43">
        <f t="shared" si="32"/>
        <v>0</v>
      </c>
      <c r="U551" s="60">
        <f t="shared" si="33"/>
        <v>0</v>
      </c>
    </row>
    <row r="552" spans="1:21" ht="14.45" customHeight="1" x14ac:dyDescent="0.25">
      <c r="A552" s="58" t="s">
        <v>85</v>
      </c>
      <c r="B552" s="56" t="s">
        <v>35</v>
      </c>
      <c r="C552" s="59"/>
      <c r="D552" s="59"/>
      <c r="E552" s="59"/>
      <c r="F552" s="59"/>
      <c r="G552" s="59"/>
      <c r="H552" s="59"/>
      <c r="I552" s="59"/>
      <c r="J552" s="59"/>
      <c r="K552" s="59"/>
      <c r="L552" s="59"/>
      <c r="M552" s="59"/>
      <c r="N552" s="59"/>
      <c r="O552" s="59"/>
      <c r="P552" s="65"/>
      <c r="Q552" s="70">
        <f t="shared" si="34"/>
        <v>0</v>
      </c>
      <c r="R552" s="70">
        <f t="shared" si="35"/>
        <v>0</v>
      </c>
      <c r="S552" s="65"/>
      <c r="T552" s="43">
        <f t="shared" si="32"/>
        <v>0</v>
      </c>
      <c r="U552" s="60">
        <f t="shared" si="33"/>
        <v>0</v>
      </c>
    </row>
    <row r="553" spans="1:21" ht="14.45" customHeight="1" x14ac:dyDescent="0.25">
      <c r="A553" s="58" t="s">
        <v>85</v>
      </c>
      <c r="B553" s="56" t="s">
        <v>36</v>
      </c>
      <c r="C553" s="59"/>
      <c r="D553" s="59"/>
      <c r="E553" s="59"/>
      <c r="F553" s="59"/>
      <c r="G553" s="59"/>
      <c r="H553" s="59"/>
      <c r="I553" s="59"/>
      <c r="J553" s="59"/>
      <c r="K553" s="59"/>
      <c r="L553" s="59"/>
      <c r="M553" s="59"/>
      <c r="N553" s="59"/>
      <c r="O553" s="59"/>
      <c r="P553" s="65"/>
      <c r="Q553" s="70">
        <f t="shared" si="34"/>
        <v>0</v>
      </c>
      <c r="R553" s="70">
        <f t="shared" si="35"/>
        <v>0</v>
      </c>
      <c r="S553" s="65"/>
      <c r="T553" s="43">
        <f t="shared" si="32"/>
        <v>0</v>
      </c>
      <c r="U553" s="60">
        <f t="shared" si="33"/>
        <v>0</v>
      </c>
    </row>
    <row r="554" spans="1:21" ht="14.45" customHeight="1" x14ac:dyDescent="0.25">
      <c r="A554" s="58" t="s">
        <v>85</v>
      </c>
      <c r="B554" s="56" t="s">
        <v>37</v>
      </c>
      <c r="C554" s="59"/>
      <c r="D554" s="59"/>
      <c r="E554" s="59"/>
      <c r="F554" s="59"/>
      <c r="G554" s="59"/>
      <c r="H554" s="59"/>
      <c r="I554" s="59"/>
      <c r="J554" s="59"/>
      <c r="K554" s="59"/>
      <c r="L554" s="59"/>
      <c r="M554" s="59"/>
      <c r="N554" s="59"/>
      <c r="O554" s="59"/>
      <c r="P554" s="65"/>
      <c r="Q554" s="70">
        <f t="shared" si="34"/>
        <v>0</v>
      </c>
      <c r="R554" s="70">
        <f t="shared" si="35"/>
        <v>0</v>
      </c>
      <c r="S554" s="65"/>
      <c r="T554" s="43">
        <f t="shared" si="32"/>
        <v>0</v>
      </c>
      <c r="U554" s="60">
        <f t="shared" si="33"/>
        <v>0</v>
      </c>
    </row>
    <row r="555" spans="1:21" ht="14.45" customHeight="1" x14ac:dyDescent="0.25">
      <c r="A555" s="58" t="s">
        <v>85</v>
      </c>
      <c r="B555" s="56" t="s">
        <v>15</v>
      </c>
      <c r="C555" s="59"/>
      <c r="D555" s="59"/>
      <c r="E555" s="59"/>
      <c r="F555" s="59"/>
      <c r="G555" s="59"/>
      <c r="H555" s="59"/>
      <c r="I555" s="59"/>
      <c r="J555" s="59"/>
      <c r="K555" s="59"/>
      <c r="L555" s="59"/>
      <c r="M555" s="59"/>
      <c r="N555" s="59"/>
      <c r="O555" s="59"/>
      <c r="P555" s="65"/>
      <c r="Q555" s="70">
        <f t="shared" si="34"/>
        <v>0</v>
      </c>
      <c r="R555" s="70">
        <f t="shared" si="35"/>
        <v>0</v>
      </c>
      <c r="S555" s="65"/>
      <c r="T555" s="43">
        <f t="shared" si="32"/>
        <v>0</v>
      </c>
      <c r="U555" s="60">
        <f t="shared" si="33"/>
        <v>0</v>
      </c>
    </row>
    <row r="556" spans="1:21" ht="14.45" customHeight="1" x14ac:dyDescent="0.25">
      <c r="A556" s="58" t="s">
        <v>85</v>
      </c>
      <c r="B556" s="56" t="s">
        <v>0</v>
      </c>
      <c r="C556" s="59"/>
      <c r="D556" s="59"/>
      <c r="E556" s="59"/>
      <c r="F556" s="59"/>
      <c r="G556" s="59"/>
      <c r="H556" s="59"/>
      <c r="I556" s="59"/>
      <c r="J556" s="59"/>
      <c r="K556" s="59"/>
      <c r="L556" s="59"/>
      <c r="M556" s="59"/>
      <c r="N556" s="59"/>
      <c r="O556" s="59"/>
      <c r="P556" s="65"/>
      <c r="Q556" s="70">
        <f t="shared" si="34"/>
        <v>0</v>
      </c>
      <c r="R556" s="70">
        <f t="shared" si="35"/>
        <v>0</v>
      </c>
      <c r="S556" s="65"/>
      <c r="T556" s="43">
        <f t="shared" si="32"/>
        <v>0</v>
      </c>
      <c r="U556" s="60">
        <f t="shared" si="33"/>
        <v>0</v>
      </c>
    </row>
    <row r="557" spans="1:21" ht="14.45" customHeight="1" x14ac:dyDescent="0.25">
      <c r="A557" s="58" t="s">
        <v>85</v>
      </c>
      <c r="B557" s="56" t="s">
        <v>1</v>
      </c>
      <c r="C557" s="59"/>
      <c r="D557" s="59"/>
      <c r="E557" s="59"/>
      <c r="F557" s="59"/>
      <c r="G557" s="59"/>
      <c r="H557" s="59"/>
      <c r="I557" s="59"/>
      <c r="J557" s="59"/>
      <c r="K557" s="59"/>
      <c r="L557" s="59"/>
      <c r="M557" s="59"/>
      <c r="N557" s="59"/>
      <c r="O557" s="59"/>
      <c r="P557" s="65"/>
      <c r="Q557" s="70">
        <f t="shared" si="34"/>
        <v>0</v>
      </c>
      <c r="R557" s="70">
        <f t="shared" si="35"/>
        <v>0</v>
      </c>
      <c r="S557" s="65"/>
      <c r="T557" s="43">
        <f t="shared" si="32"/>
        <v>0</v>
      </c>
      <c r="U557" s="60">
        <f t="shared" si="33"/>
        <v>0</v>
      </c>
    </row>
    <row r="558" spans="1:21" ht="14.45" customHeight="1" x14ac:dyDescent="0.25">
      <c r="A558" s="58" t="s">
        <v>85</v>
      </c>
      <c r="B558" s="56" t="s">
        <v>2</v>
      </c>
      <c r="C558" s="59"/>
      <c r="D558" s="59"/>
      <c r="E558" s="59"/>
      <c r="F558" s="59"/>
      <c r="G558" s="59"/>
      <c r="H558" s="59"/>
      <c r="I558" s="59"/>
      <c r="J558" s="59"/>
      <c r="K558" s="59"/>
      <c r="L558" s="59"/>
      <c r="M558" s="59"/>
      <c r="N558" s="59"/>
      <c r="O558" s="59"/>
      <c r="P558" s="65"/>
      <c r="Q558" s="70">
        <f t="shared" si="34"/>
        <v>0</v>
      </c>
      <c r="R558" s="70">
        <f t="shared" si="35"/>
        <v>0</v>
      </c>
      <c r="S558" s="65"/>
      <c r="T558" s="43">
        <f t="shared" si="32"/>
        <v>0</v>
      </c>
      <c r="U558" s="60">
        <f t="shared" si="33"/>
        <v>0</v>
      </c>
    </row>
    <row r="559" spans="1:21" ht="14.45" customHeight="1" x14ac:dyDescent="0.25">
      <c r="A559" s="58" t="s">
        <v>85</v>
      </c>
      <c r="B559" s="56" t="s">
        <v>3</v>
      </c>
      <c r="C559" s="59"/>
      <c r="D559" s="59"/>
      <c r="E559" s="59"/>
      <c r="F559" s="59"/>
      <c r="G559" s="59"/>
      <c r="H559" s="59"/>
      <c r="I559" s="59"/>
      <c r="J559" s="59"/>
      <c r="K559" s="59"/>
      <c r="L559" s="59"/>
      <c r="M559" s="59"/>
      <c r="N559" s="59"/>
      <c r="O559" s="59"/>
      <c r="P559" s="65"/>
      <c r="Q559" s="70">
        <f t="shared" si="34"/>
        <v>0</v>
      </c>
      <c r="R559" s="70">
        <f t="shared" si="35"/>
        <v>0</v>
      </c>
      <c r="S559" s="65"/>
      <c r="T559" s="43">
        <f t="shared" si="32"/>
        <v>0</v>
      </c>
      <c r="U559" s="60">
        <f t="shared" si="33"/>
        <v>0</v>
      </c>
    </row>
    <row r="560" spans="1:21" ht="14.45" customHeight="1" x14ac:dyDescent="0.25">
      <c r="A560" s="58" t="s">
        <v>85</v>
      </c>
      <c r="B560" s="56" t="s">
        <v>4</v>
      </c>
      <c r="C560" s="59"/>
      <c r="D560" s="59"/>
      <c r="E560" s="59"/>
      <c r="F560" s="59"/>
      <c r="G560" s="59"/>
      <c r="H560" s="59"/>
      <c r="I560" s="59"/>
      <c r="J560" s="59"/>
      <c r="K560" s="59"/>
      <c r="L560" s="59"/>
      <c r="M560" s="59"/>
      <c r="N560" s="59"/>
      <c r="O560" s="59"/>
      <c r="P560" s="65"/>
      <c r="Q560" s="70">
        <f t="shared" si="34"/>
        <v>0</v>
      </c>
      <c r="R560" s="70">
        <f t="shared" si="35"/>
        <v>0</v>
      </c>
      <c r="S560" s="65"/>
      <c r="T560" s="43">
        <f t="shared" si="32"/>
        <v>0</v>
      </c>
      <c r="U560" s="60">
        <f t="shared" si="33"/>
        <v>0</v>
      </c>
    </row>
    <row r="561" spans="1:21" ht="14.45" customHeight="1" x14ac:dyDescent="0.25">
      <c r="A561" s="58" t="s">
        <v>85</v>
      </c>
      <c r="B561" s="56" t="s">
        <v>5</v>
      </c>
      <c r="C561" s="59"/>
      <c r="D561" s="59"/>
      <c r="E561" s="59"/>
      <c r="F561" s="59"/>
      <c r="G561" s="59"/>
      <c r="H561" s="59"/>
      <c r="I561" s="59"/>
      <c r="J561" s="59"/>
      <c r="K561" s="59"/>
      <c r="L561" s="59"/>
      <c r="M561" s="59"/>
      <c r="N561" s="59"/>
      <c r="O561" s="59"/>
      <c r="P561" s="65"/>
      <c r="Q561" s="70">
        <f t="shared" si="34"/>
        <v>0</v>
      </c>
      <c r="R561" s="70">
        <f t="shared" si="35"/>
        <v>0</v>
      </c>
      <c r="S561" s="65"/>
      <c r="T561" s="43">
        <f t="shared" si="32"/>
        <v>0</v>
      </c>
      <c r="U561" s="60">
        <f t="shared" si="33"/>
        <v>0</v>
      </c>
    </row>
    <row r="562" spans="1:21" ht="14.45" customHeight="1" x14ac:dyDescent="0.25">
      <c r="A562" s="58" t="s">
        <v>85</v>
      </c>
      <c r="B562" s="56" t="s">
        <v>6</v>
      </c>
      <c r="C562" s="59"/>
      <c r="D562" s="59"/>
      <c r="E562" s="59"/>
      <c r="F562" s="59"/>
      <c r="G562" s="59"/>
      <c r="H562" s="59"/>
      <c r="I562" s="59"/>
      <c r="J562" s="59"/>
      <c r="K562" s="59"/>
      <c r="L562" s="59"/>
      <c r="M562" s="59"/>
      <c r="N562" s="59"/>
      <c r="O562" s="59"/>
      <c r="P562" s="65"/>
      <c r="Q562" s="70">
        <f t="shared" si="34"/>
        <v>0</v>
      </c>
      <c r="R562" s="70">
        <f t="shared" si="35"/>
        <v>0</v>
      </c>
      <c r="S562" s="65"/>
      <c r="T562" s="43">
        <f t="shared" si="32"/>
        <v>0</v>
      </c>
      <c r="U562" s="60">
        <f t="shared" si="33"/>
        <v>0</v>
      </c>
    </row>
    <row r="563" spans="1:21" ht="14.45" customHeight="1" x14ac:dyDescent="0.25">
      <c r="A563" s="58" t="s">
        <v>85</v>
      </c>
      <c r="B563" s="63" t="s">
        <v>7</v>
      </c>
      <c r="C563" s="59"/>
      <c r="D563" s="59"/>
      <c r="E563" s="59"/>
      <c r="F563" s="59"/>
      <c r="G563" s="59"/>
      <c r="H563" s="59"/>
      <c r="I563" s="59"/>
      <c r="J563" s="59"/>
      <c r="K563" s="59"/>
      <c r="L563" s="59"/>
      <c r="M563" s="59"/>
      <c r="N563" s="59"/>
      <c r="O563" s="59"/>
      <c r="P563" s="65"/>
      <c r="Q563" s="70">
        <f t="shared" si="34"/>
        <v>0</v>
      </c>
      <c r="R563" s="70">
        <f t="shared" si="35"/>
        <v>0</v>
      </c>
      <c r="S563" s="65"/>
      <c r="T563" s="43">
        <f t="shared" si="32"/>
        <v>0</v>
      </c>
      <c r="U563" s="60">
        <f t="shared" si="33"/>
        <v>0</v>
      </c>
    </row>
    <row r="564" spans="1:21" ht="14.45" customHeight="1" x14ac:dyDescent="0.25">
      <c r="A564" s="58" t="s">
        <v>85</v>
      </c>
      <c r="B564" s="63" t="s">
        <v>8</v>
      </c>
      <c r="C564" s="59"/>
      <c r="D564" s="59"/>
      <c r="E564" s="59"/>
      <c r="F564" s="59"/>
      <c r="G564" s="59"/>
      <c r="H564" s="59"/>
      <c r="I564" s="59"/>
      <c r="J564" s="59"/>
      <c r="K564" s="59"/>
      <c r="L564" s="59"/>
      <c r="M564" s="59"/>
      <c r="N564" s="59"/>
      <c r="O564" s="59"/>
      <c r="P564" s="65"/>
      <c r="Q564" s="70">
        <f t="shared" si="34"/>
        <v>0</v>
      </c>
      <c r="R564" s="70">
        <f t="shared" si="35"/>
        <v>0</v>
      </c>
      <c r="S564" s="65"/>
      <c r="T564" s="43">
        <f t="shared" si="32"/>
        <v>0</v>
      </c>
      <c r="U564" s="60">
        <f t="shared" si="33"/>
        <v>0</v>
      </c>
    </row>
    <row r="565" spans="1:21" ht="14.45" customHeight="1" x14ac:dyDescent="0.25">
      <c r="A565" s="58" t="s">
        <v>85</v>
      </c>
      <c r="B565" s="63" t="s">
        <v>16</v>
      </c>
      <c r="C565" s="59"/>
      <c r="D565" s="59"/>
      <c r="E565" s="59"/>
      <c r="F565" s="59"/>
      <c r="G565" s="59"/>
      <c r="H565" s="59"/>
      <c r="I565" s="59"/>
      <c r="J565" s="59"/>
      <c r="K565" s="59"/>
      <c r="L565" s="59"/>
      <c r="M565" s="59"/>
      <c r="N565" s="59"/>
      <c r="O565" s="59"/>
      <c r="P565" s="65"/>
      <c r="Q565" s="70">
        <f t="shared" si="34"/>
        <v>0</v>
      </c>
      <c r="R565" s="70">
        <f t="shared" si="35"/>
        <v>0</v>
      </c>
      <c r="S565" s="65"/>
      <c r="T565" s="43">
        <f t="shared" si="32"/>
        <v>0</v>
      </c>
      <c r="U565" s="60">
        <f t="shared" si="33"/>
        <v>0</v>
      </c>
    </row>
    <row r="566" spans="1:21" ht="14.45" customHeight="1" x14ac:dyDescent="0.25">
      <c r="A566" s="58" t="s">
        <v>85</v>
      </c>
      <c r="B566" s="63" t="s">
        <v>17</v>
      </c>
      <c r="C566" s="59"/>
      <c r="D566" s="59"/>
      <c r="E566" s="59"/>
      <c r="F566" s="59"/>
      <c r="G566" s="59"/>
      <c r="H566" s="59"/>
      <c r="I566" s="59"/>
      <c r="J566" s="59"/>
      <c r="K566" s="59"/>
      <c r="L566" s="59"/>
      <c r="M566" s="59"/>
      <c r="N566" s="59"/>
      <c r="O566" s="59"/>
      <c r="P566" s="65"/>
      <c r="Q566" s="70">
        <f t="shared" si="34"/>
        <v>0</v>
      </c>
      <c r="R566" s="70">
        <f t="shared" si="35"/>
        <v>0</v>
      </c>
      <c r="S566" s="65"/>
      <c r="T566" s="43">
        <f t="shared" si="32"/>
        <v>0</v>
      </c>
      <c r="U566" s="60">
        <f t="shared" si="33"/>
        <v>0</v>
      </c>
    </row>
    <row r="567" spans="1:21" ht="14.45" customHeight="1" x14ac:dyDescent="0.25">
      <c r="A567" s="58" t="s">
        <v>85</v>
      </c>
      <c r="B567" s="63" t="s">
        <v>9</v>
      </c>
      <c r="C567" s="59"/>
      <c r="D567" s="59"/>
      <c r="E567" s="59"/>
      <c r="F567" s="59"/>
      <c r="G567" s="59"/>
      <c r="H567" s="59"/>
      <c r="I567" s="59"/>
      <c r="J567" s="59"/>
      <c r="K567" s="59"/>
      <c r="L567" s="59"/>
      <c r="M567" s="59"/>
      <c r="N567" s="59"/>
      <c r="O567" s="59"/>
      <c r="P567" s="65"/>
      <c r="Q567" s="70">
        <f t="shared" si="34"/>
        <v>0</v>
      </c>
      <c r="R567" s="70">
        <f t="shared" si="35"/>
        <v>0</v>
      </c>
      <c r="S567" s="65"/>
      <c r="T567" s="43">
        <f t="shared" si="32"/>
        <v>0</v>
      </c>
      <c r="U567" s="60">
        <f t="shared" si="33"/>
        <v>0</v>
      </c>
    </row>
    <row r="568" spans="1:21" ht="14.45" customHeight="1" x14ac:dyDescent="0.25">
      <c r="A568" s="58" t="s">
        <v>85</v>
      </c>
      <c r="B568" s="63" t="s">
        <v>10</v>
      </c>
      <c r="C568" s="59">
        <v>363045</v>
      </c>
      <c r="D568" s="59">
        <v>97627</v>
      </c>
      <c r="E568" s="59">
        <v>13687</v>
      </c>
      <c r="F568" s="59">
        <v>4709</v>
      </c>
      <c r="G568" s="59">
        <v>2369</v>
      </c>
      <c r="H568" s="59">
        <v>5034</v>
      </c>
      <c r="I568" s="59">
        <v>23337</v>
      </c>
      <c r="J568" s="59">
        <v>545</v>
      </c>
      <c r="K568" s="59">
        <v>4813</v>
      </c>
      <c r="L568" s="59"/>
      <c r="M568" s="59">
        <v>210924</v>
      </c>
      <c r="N568" s="59">
        <v>48944</v>
      </c>
      <c r="O568" s="59">
        <v>259868</v>
      </c>
      <c r="P568" s="65"/>
      <c r="Q568" s="70">
        <f t="shared" si="34"/>
        <v>259868</v>
      </c>
      <c r="R568" s="70">
        <f t="shared" si="35"/>
        <v>0</v>
      </c>
      <c r="S568" s="65"/>
      <c r="T568" s="43">
        <f t="shared" si="32"/>
        <v>363045</v>
      </c>
      <c r="U568" s="60">
        <f t="shared" si="33"/>
        <v>0</v>
      </c>
    </row>
    <row r="569" spans="1:21" ht="14.45" customHeight="1" x14ac:dyDescent="0.25">
      <c r="A569" s="58" t="s">
        <v>85</v>
      </c>
      <c r="B569" s="63" t="s">
        <v>11</v>
      </c>
      <c r="C569" s="59">
        <v>363045</v>
      </c>
      <c r="D569" s="59">
        <v>97627</v>
      </c>
      <c r="E569" s="59">
        <v>14389</v>
      </c>
      <c r="F569" s="59">
        <v>4602</v>
      </c>
      <c r="G569" s="59">
        <v>2369</v>
      </c>
      <c r="H569" s="59">
        <v>5082</v>
      </c>
      <c r="I569" s="59">
        <v>23323</v>
      </c>
      <c r="J569" s="59">
        <v>523</v>
      </c>
      <c r="K569" s="59">
        <v>4677</v>
      </c>
      <c r="L569" s="59"/>
      <c r="M569" s="59">
        <v>210453</v>
      </c>
      <c r="N569" s="59">
        <v>52025</v>
      </c>
      <c r="O569" s="59">
        <v>262478</v>
      </c>
      <c r="P569" s="65"/>
      <c r="Q569" s="70">
        <f t="shared" si="34"/>
        <v>262478</v>
      </c>
      <c r="R569" s="70">
        <f t="shared" si="35"/>
        <v>0</v>
      </c>
      <c r="S569" s="65"/>
      <c r="T569" s="43">
        <f t="shared" si="32"/>
        <v>363045</v>
      </c>
      <c r="U569" s="60">
        <f t="shared" si="33"/>
        <v>0</v>
      </c>
    </row>
    <row r="570" spans="1:21" ht="14.45" customHeight="1" x14ac:dyDescent="0.25">
      <c r="A570" s="58" t="s">
        <v>85</v>
      </c>
      <c r="B570" s="63" t="s">
        <v>12</v>
      </c>
      <c r="C570" s="59">
        <v>363230</v>
      </c>
      <c r="D570" s="59">
        <v>103417</v>
      </c>
      <c r="E570" s="59">
        <v>13925</v>
      </c>
      <c r="F570" s="59">
        <v>6756</v>
      </c>
      <c r="G570" s="59">
        <v>1182</v>
      </c>
      <c r="H570" s="59">
        <v>3788</v>
      </c>
      <c r="I570" s="59">
        <v>12943</v>
      </c>
      <c r="J570" s="59">
        <v>2317</v>
      </c>
      <c r="K570" s="59">
        <v>5445</v>
      </c>
      <c r="L570" s="59"/>
      <c r="M570" s="59">
        <v>213457</v>
      </c>
      <c r="N570" s="59">
        <v>63295</v>
      </c>
      <c r="O570" s="59">
        <v>276752</v>
      </c>
      <c r="P570" s="65"/>
      <c r="Q570" s="70">
        <f t="shared" si="34"/>
        <v>276752</v>
      </c>
      <c r="R570" s="70">
        <f t="shared" si="35"/>
        <v>0</v>
      </c>
      <c r="S570" s="65"/>
      <c r="T570" s="43">
        <f t="shared" si="32"/>
        <v>363230</v>
      </c>
      <c r="U570" s="60">
        <f t="shared" si="33"/>
        <v>0</v>
      </c>
    </row>
    <row r="571" spans="1:21" ht="14.45" customHeight="1" x14ac:dyDescent="0.25">
      <c r="A571" s="58" t="s">
        <v>85</v>
      </c>
      <c r="B571" s="63" t="s">
        <v>13</v>
      </c>
      <c r="C571" s="59">
        <v>363230</v>
      </c>
      <c r="D571" s="59">
        <v>103417</v>
      </c>
      <c r="E571" s="59">
        <v>14157</v>
      </c>
      <c r="F571" s="59">
        <v>6930</v>
      </c>
      <c r="G571" s="59">
        <v>720</v>
      </c>
      <c r="H571" s="59">
        <v>2970</v>
      </c>
      <c r="I571" s="59">
        <v>13157</v>
      </c>
      <c r="J571" s="59">
        <v>2833</v>
      </c>
      <c r="K571" s="59">
        <v>5621</v>
      </c>
      <c r="L571" s="59"/>
      <c r="M571" s="59">
        <v>213425</v>
      </c>
      <c r="N571" s="59">
        <v>69812</v>
      </c>
      <c r="O571" s="59">
        <v>283237</v>
      </c>
      <c r="P571" s="65"/>
      <c r="Q571" s="70">
        <f t="shared" si="34"/>
        <v>283237</v>
      </c>
      <c r="R571" s="70">
        <f t="shared" si="35"/>
        <v>0</v>
      </c>
      <c r="S571" s="65"/>
      <c r="T571" s="43">
        <f t="shared" si="32"/>
        <v>363230</v>
      </c>
      <c r="U571" s="60">
        <f t="shared" si="33"/>
        <v>0</v>
      </c>
    </row>
    <row r="572" spans="1:21" ht="14.45" customHeight="1" x14ac:dyDescent="0.25">
      <c r="A572" s="58" t="s">
        <v>85</v>
      </c>
      <c r="B572" s="63" t="s">
        <v>18</v>
      </c>
      <c r="C572" s="59">
        <v>363230</v>
      </c>
      <c r="D572" s="59">
        <v>103417</v>
      </c>
      <c r="E572" s="59">
        <v>16667</v>
      </c>
      <c r="F572" s="59">
        <v>6930</v>
      </c>
      <c r="G572" s="59">
        <v>690</v>
      </c>
      <c r="H572" s="59">
        <v>2970</v>
      </c>
      <c r="I572" s="59">
        <v>13172</v>
      </c>
      <c r="J572" s="59">
        <v>4449</v>
      </c>
      <c r="K572" s="59">
        <v>7825</v>
      </c>
      <c r="L572" s="59"/>
      <c r="M572" s="59">
        <v>207110</v>
      </c>
      <c r="N572" s="59">
        <v>70384</v>
      </c>
      <c r="O572" s="59">
        <v>277494</v>
      </c>
      <c r="P572" s="65"/>
      <c r="Q572" s="70">
        <f t="shared" si="34"/>
        <v>277494</v>
      </c>
      <c r="R572" s="70">
        <f t="shared" si="35"/>
        <v>0</v>
      </c>
      <c r="S572" s="65"/>
      <c r="T572" s="43">
        <f t="shared" si="32"/>
        <v>363230</v>
      </c>
      <c r="U572" s="60">
        <f t="shared" si="33"/>
        <v>0</v>
      </c>
    </row>
    <row r="573" spans="1:21" ht="14.45" customHeight="1" x14ac:dyDescent="0.25">
      <c r="A573" s="58" t="s">
        <v>85</v>
      </c>
      <c r="B573" s="64" t="s">
        <v>19</v>
      </c>
      <c r="C573" s="59">
        <v>363230</v>
      </c>
      <c r="D573" s="59">
        <v>103417</v>
      </c>
      <c r="E573" s="59">
        <v>16867</v>
      </c>
      <c r="F573" s="59">
        <v>7507</v>
      </c>
      <c r="G573" s="59">
        <v>450</v>
      </c>
      <c r="H573" s="59">
        <v>2508</v>
      </c>
      <c r="I573" s="59">
        <v>12976</v>
      </c>
      <c r="J573" s="59">
        <v>3987</v>
      </c>
      <c r="K573" s="59">
        <v>7883</v>
      </c>
      <c r="L573" s="59"/>
      <c r="M573" s="59">
        <v>207635</v>
      </c>
      <c r="N573" s="59">
        <v>48761</v>
      </c>
      <c r="O573" s="59">
        <v>256396</v>
      </c>
      <c r="P573" s="65"/>
      <c r="Q573" s="70">
        <f t="shared" si="34"/>
        <v>256396</v>
      </c>
      <c r="R573" s="70">
        <f t="shared" si="35"/>
        <v>0</v>
      </c>
      <c r="S573" s="65"/>
      <c r="T573" s="43">
        <f t="shared" si="32"/>
        <v>363230</v>
      </c>
      <c r="U573" s="60">
        <f t="shared" si="33"/>
        <v>0</v>
      </c>
    </row>
    <row r="574" spans="1:21" ht="14.45" customHeight="1" x14ac:dyDescent="0.25">
      <c r="A574" s="58" t="s">
        <v>85</v>
      </c>
      <c r="B574" s="58" t="s">
        <v>40</v>
      </c>
      <c r="C574" s="59">
        <v>363230</v>
      </c>
      <c r="D574" s="59">
        <v>103417</v>
      </c>
      <c r="E574" s="59">
        <v>17940</v>
      </c>
      <c r="F574" s="59">
        <v>7748</v>
      </c>
      <c r="G574" s="59">
        <v>421</v>
      </c>
      <c r="H574" s="59">
        <v>2607</v>
      </c>
      <c r="I574" s="59">
        <v>13601</v>
      </c>
      <c r="J574" s="59">
        <v>4218</v>
      </c>
      <c r="K574" s="59">
        <v>7118</v>
      </c>
      <c r="L574" s="59"/>
      <c r="M574" s="59">
        <v>206160</v>
      </c>
      <c r="N574" s="59">
        <v>41759</v>
      </c>
      <c r="O574" s="59">
        <v>247919</v>
      </c>
      <c r="P574" s="65"/>
      <c r="Q574" s="70">
        <f t="shared" si="34"/>
        <v>247919</v>
      </c>
      <c r="R574" s="70">
        <f t="shared" si="35"/>
        <v>0</v>
      </c>
      <c r="S574" s="65"/>
      <c r="T574" s="43">
        <f t="shared" si="32"/>
        <v>363230</v>
      </c>
      <c r="U574" s="60">
        <f t="shared" si="33"/>
        <v>0</v>
      </c>
    </row>
    <row r="575" spans="1:21" ht="14.45" customHeight="1" x14ac:dyDescent="0.25">
      <c r="A575" s="58" t="s">
        <v>85</v>
      </c>
      <c r="B575" s="58" t="s">
        <v>42</v>
      </c>
      <c r="C575" s="59">
        <v>363230</v>
      </c>
      <c r="D575" s="59">
        <v>103417</v>
      </c>
      <c r="E575" s="59">
        <v>18603</v>
      </c>
      <c r="F575" s="59">
        <v>7770</v>
      </c>
      <c r="G575" s="59">
        <v>439</v>
      </c>
      <c r="H575" s="59">
        <v>3664</v>
      </c>
      <c r="I575" s="59">
        <v>14337</v>
      </c>
      <c r="J575" s="59">
        <v>4039</v>
      </c>
      <c r="K575" s="59">
        <v>9787</v>
      </c>
      <c r="L575" s="59"/>
      <c r="M575" s="59">
        <v>201174</v>
      </c>
      <c r="N575" s="59">
        <v>51398</v>
      </c>
      <c r="O575" s="59">
        <v>252572</v>
      </c>
      <c r="P575" s="65"/>
      <c r="Q575" s="70">
        <f t="shared" si="34"/>
        <v>252572</v>
      </c>
      <c r="R575" s="70">
        <f t="shared" si="35"/>
        <v>0</v>
      </c>
      <c r="S575" s="65"/>
      <c r="T575" s="43">
        <f t="shared" si="32"/>
        <v>363230</v>
      </c>
      <c r="U575" s="60">
        <f t="shared" si="33"/>
        <v>0</v>
      </c>
    </row>
    <row r="576" spans="1:21" ht="14.45" customHeight="1" x14ac:dyDescent="0.25">
      <c r="A576" s="58" t="s">
        <v>85</v>
      </c>
      <c r="B576" s="58" t="s">
        <v>43</v>
      </c>
      <c r="C576" s="59">
        <v>363230</v>
      </c>
      <c r="D576" s="59">
        <v>103417</v>
      </c>
      <c r="E576" s="59">
        <v>18943</v>
      </c>
      <c r="F576" s="59">
        <v>7706</v>
      </c>
      <c r="G576" s="59">
        <v>439</v>
      </c>
      <c r="H576" s="59">
        <v>3786</v>
      </c>
      <c r="I576" s="59">
        <v>13965</v>
      </c>
      <c r="J576" s="59">
        <v>4119</v>
      </c>
      <c r="K576" s="59">
        <v>9166</v>
      </c>
      <c r="L576" s="59"/>
      <c r="M576" s="59">
        <v>201689</v>
      </c>
      <c r="N576" s="59">
        <v>47701</v>
      </c>
      <c r="O576" s="59">
        <v>249390</v>
      </c>
      <c r="P576" s="65"/>
      <c r="Q576" s="70">
        <f t="shared" si="34"/>
        <v>249390</v>
      </c>
      <c r="R576" s="70">
        <f t="shared" si="35"/>
        <v>0</v>
      </c>
      <c r="S576" s="65"/>
      <c r="T576" s="43">
        <f t="shared" si="32"/>
        <v>363230</v>
      </c>
      <c r="U576" s="60">
        <f t="shared" si="33"/>
        <v>0</v>
      </c>
    </row>
    <row r="577" spans="1:21" ht="14.45" customHeight="1" x14ac:dyDescent="0.25">
      <c r="A577" s="58" t="s">
        <v>85</v>
      </c>
      <c r="B577" s="58" t="s">
        <v>44</v>
      </c>
      <c r="C577" s="59">
        <v>363230</v>
      </c>
      <c r="D577" s="59">
        <v>103417</v>
      </c>
      <c r="E577" s="59">
        <v>18773</v>
      </c>
      <c r="F577" s="59">
        <v>7738</v>
      </c>
      <c r="G577" s="59">
        <v>439</v>
      </c>
      <c r="H577" s="59">
        <v>3725</v>
      </c>
      <c r="I577" s="59">
        <v>14101</v>
      </c>
      <c r="J577" s="59">
        <v>4029</v>
      </c>
      <c r="K577" s="59">
        <v>9478</v>
      </c>
      <c r="L577" s="59"/>
      <c r="M577" s="59">
        <v>201530</v>
      </c>
      <c r="N577" s="59">
        <v>48194</v>
      </c>
      <c r="O577" s="59">
        <v>249724</v>
      </c>
      <c r="P577" s="65"/>
      <c r="Q577" s="70">
        <f t="shared" si="34"/>
        <v>249724</v>
      </c>
      <c r="R577" s="70">
        <f t="shared" si="35"/>
        <v>0</v>
      </c>
      <c r="S577" s="65"/>
      <c r="T577" s="43">
        <f t="shared" si="32"/>
        <v>363230</v>
      </c>
      <c r="U577" s="60">
        <f t="shared" si="33"/>
        <v>0</v>
      </c>
    </row>
    <row r="578" spans="1:21" ht="14.45" customHeight="1" x14ac:dyDescent="0.25">
      <c r="A578" s="58" t="s">
        <v>85</v>
      </c>
      <c r="B578" s="58" t="s">
        <v>45</v>
      </c>
      <c r="C578" s="59">
        <v>363230</v>
      </c>
      <c r="D578" s="59">
        <v>103417</v>
      </c>
      <c r="E578" s="59">
        <v>18974</v>
      </c>
      <c r="F578" s="59">
        <v>7706</v>
      </c>
      <c r="G578" s="59">
        <v>400</v>
      </c>
      <c r="H578" s="59">
        <v>3664</v>
      </c>
      <c r="I578" s="59">
        <v>14134</v>
      </c>
      <c r="J578" s="59">
        <v>4062</v>
      </c>
      <c r="K578" s="59">
        <v>9066</v>
      </c>
      <c r="L578" s="59"/>
      <c r="M578" s="59">
        <v>201807</v>
      </c>
      <c r="N578" s="59">
        <v>46120</v>
      </c>
      <c r="O578" s="59">
        <v>247927</v>
      </c>
      <c r="P578" s="65"/>
      <c r="Q578" s="70">
        <f t="shared" si="34"/>
        <v>247927</v>
      </c>
      <c r="R578" s="70">
        <f t="shared" si="35"/>
        <v>0</v>
      </c>
      <c r="S578" s="65"/>
      <c r="T578" s="43">
        <f t="shared" ref="T578:T641" si="36">SUM(D578:M578)</f>
        <v>363230</v>
      </c>
      <c r="U578" s="60">
        <f t="shared" ref="U578:U641" si="37">C578-T578</f>
        <v>0</v>
      </c>
    </row>
    <row r="579" spans="1:21" ht="14.45" customHeight="1" x14ac:dyDescent="0.25">
      <c r="A579" s="58" t="s">
        <v>85</v>
      </c>
      <c r="B579" s="58" t="s">
        <v>39</v>
      </c>
      <c r="C579" s="59">
        <v>363230</v>
      </c>
      <c r="D579" s="59">
        <v>103417</v>
      </c>
      <c r="E579" s="59">
        <v>19414</v>
      </c>
      <c r="F579" s="59">
        <v>7419</v>
      </c>
      <c r="G579" s="59">
        <v>323</v>
      </c>
      <c r="H579" s="59">
        <v>3042</v>
      </c>
      <c r="I579" s="59">
        <v>14343</v>
      </c>
      <c r="J579" s="59">
        <v>4298</v>
      </c>
      <c r="K579" s="59">
        <v>8812</v>
      </c>
      <c r="L579" s="59"/>
      <c r="M579" s="59">
        <v>202162</v>
      </c>
      <c r="N579" s="59">
        <v>39680</v>
      </c>
      <c r="O579" s="59">
        <v>241842</v>
      </c>
      <c r="P579" s="65"/>
      <c r="Q579" s="70">
        <f t="shared" ref="Q579:Q642" si="38">M579+N579</f>
        <v>241842</v>
      </c>
      <c r="R579" s="70">
        <f t="shared" ref="R579:R642" si="39">Q579-O579</f>
        <v>0</v>
      </c>
      <c r="S579" s="65"/>
      <c r="T579" s="43">
        <f t="shared" si="36"/>
        <v>363230</v>
      </c>
      <c r="U579" s="60">
        <f t="shared" si="37"/>
        <v>0</v>
      </c>
    </row>
    <row r="580" spans="1:21" ht="14.45" customHeight="1" x14ac:dyDescent="0.25">
      <c r="A580" s="58" t="s">
        <v>85</v>
      </c>
      <c r="B580" s="58" t="s">
        <v>84</v>
      </c>
      <c r="C580" s="59">
        <v>363230</v>
      </c>
      <c r="D580" s="59">
        <v>103417</v>
      </c>
      <c r="E580" s="59">
        <v>19638</v>
      </c>
      <c r="F580" s="59">
        <v>7845</v>
      </c>
      <c r="G580" s="59">
        <v>320</v>
      </c>
      <c r="H580" s="59">
        <v>3054</v>
      </c>
      <c r="I580" s="59">
        <v>14463</v>
      </c>
      <c r="J580" s="59">
        <v>4343</v>
      </c>
      <c r="K580" s="59">
        <v>8876</v>
      </c>
      <c r="L580" s="59"/>
      <c r="M580" s="59">
        <v>201274</v>
      </c>
      <c r="N580" s="59">
        <v>33921</v>
      </c>
      <c r="O580" s="59">
        <v>235195</v>
      </c>
      <c r="P580" s="65"/>
      <c r="Q580" s="70">
        <f t="shared" si="38"/>
        <v>235195</v>
      </c>
      <c r="R580" s="70">
        <f t="shared" si="39"/>
        <v>0</v>
      </c>
      <c r="S580" s="65"/>
      <c r="T580" s="43">
        <f t="shared" si="36"/>
        <v>363230</v>
      </c>
      <c r="U580" s="60">
        <f t="shared" si="37"/>
        <v>0</v>
      </c>
    </row>
    <row r="581" spans="1:21" ht="14.45" customHeight="1" x14ac:dyDescent="0.25">
      <c r="A581" s="58" t="s">
        <v>85</v>
      </c>
      <c r="B581" s="58" t="s">
        <v>46</v>
      </c>
      <c r="C581" s="59">
        <v>363230</v>
      </c>
      <c r="D581" s="59">
        <v>103417</v>
      </c>
      <c r="E581" s="59">
        <v>18458</v>
      </c>
      <c r="F581" s="59">
        <v>7375</v>
      </c>
      <c r="G581" s="59">
        <v>300</v>
      </c>
      <c r="H581" s="59">
        <v>2885</v>
      </c>
      <c r="I581" s="59">
        <v>14285</v>
      </c>
      <c r="J581" s="59">
        <v>4497</v>
      </c>
      <c r="K581" s="59">
        <v>8522</v>
      </c>
      <c r="L581" s="59"/>
      <c r="M581" s="59">
        <v>203491</v>
      </c>
      <c r="N581" s="59">
        <v>33674</v>
      </c>
      <c r="O581" s="59">
        <v>237165</v>
      </c>
      <c r="P581" s="65"/>
      <c r="Q581" s="70">
        <f t="shared" si="38"/>
        <v>237165</v>
      </c>
      <c r="R581" s="70">
        <f t="shared" si="39"/>
        <v>0</v>
      </c>
      <c r="S581" s="65"/>
      <c r="T581" s="43">
        <f t="shared" si="36"/>
        <v>363230</v>
      </c>
      <c r="U581" s="60">
        <f t="shared" si="37"/>
        <v>0</v>
      </c>
    </row>
    <row r="582" spans="1:21" ht="14.45" customHeight="1" x14ac:dyDescent="0.25">
      <c r="A582" s="58" t="s">
        <v>85</v>
      </c>
      <c r="B582" s="58" t="s">
        <v>47</v>
      </c>
      <c r="C582" s="59">
        <v>363230</v>
      </c>
      <c r="D582" s="59">
        <v>103417</v>
      </c>
      <c r="E582" s="59">
        <v>20941</v>
      </c>
      <c r="F582" s="59">
        <v>6340</v>
      </c>
      <c r="G582" s="59">
        <v>212</v>
      </c>
      <c r="H582" s="59">
        <v>2365</v>
      </c>
      <c r="I582" s="59">
        <v>13444</v>
      </c>
      <c r="J582" s="59">
        <v>4526</v>
      </c>
      <c r="K582" s="59">
        <v>9374</v>
      </c>
      <c r="L582" s="59"/>
      <c r="M582" s="59">
        <v>202611</v>
      </c>
      <c r="N582" s="59">
        <v>34966</v>
      </c>
      <c r="O582" s="59">
        <v>237577</v>
      </c>
      <c r="P582" s="65"/>
      <c r="Q582" s="70">
        <f t="shared" si="38"/>
        <v>237577</v>
      </c>
      <c r="R582" s="70">
        <f t="shared" si="39"/>
        <v>0</v>
      </c>
      <c r="S582" s="65"/>
      <c r="T582" s="43">
        <f t="shared" si="36"/>
        <v>363230</v>
      </c>
      <c r="U582" s="60">
        <f t="shared" si="37"/>
        <v>0</v>
      </c>
    </row>
    <row r="583" spans="1:21" ht="14.45" customHeight="1" x14ac:dyDescent="0.25">
      <c r="A583" s="58" t="s">
        <v>85</v>
      </c>
      <c r="B583" s="58" t="s">
        <v>48</v>
      </c>
      <c r="C583" s="59">
        <v>363230</v>
      </c>
      <c r="D583" s="59">
        <v>103417</v>
      </c>
      <c r="E583" s="59">
        <v>20302</v>
      </c>
      <c r="F583" s="59">
        <v>6573</v>
      </c>
      <c r="G583" s="59">
        <v>243</v>
      </c>
      <c r="H583" s="59">
        <v>2395</v>
      </c>
      <c r="I583" s="59">
        <v>13640</v>
      </c>
      <c r="J583" s="59">
        <v>4551</v>
      </c>
      <c r="K583" s="59">
        <v>9524</v>
      </c>
      <c r="L583" s="59"/>
      <c r="M583" s="59">
        <v>202585</v>
      </c>
      <c r="N583" s="59">
        <v>40237</v>
      </c>
      <c r="O583" s="59">
        <v>242822</v>
      </c>
      <c r="P583" s="65"/>
      <c r="Q583" s="70">
        <f t="shared" si="38"/>
        <v>242822</v>
      </c>
      <c r="R583" s="70">
        <f t="shared" si="39"/>
        <v>0</v>
      </c>
      <c r="S583" s="65"/>
      <c r="T583" s="43">
        <f t="shared" si="36"/>
        <v>363230</v>
      </c>
      <c r="U583" s="60">
        <f t="shared" si="37"/>
        <v>0</v>
      </c>
    </row>
    <row r="584" spans="1:21" ht="14.45" customHeight="1" x14ac:dyDescent="0.25">
      <c r="A584" s="58" t="s">
        <v>85</v>
      </c>
      <c r="B584" s="58" t="s">
        <v>49</v>
      </c>
      <c r="C584" s="59">
        <v>363230</v>
      </c>
      <c r="D584" s="59">
        <v>103417</v>
      </c>
      <c r="E584" s="59">
        <v>20097</v>
      </c>
      <c r="F584" s="59">
        <v>6183</v>
      </c>
      <c r="G584" s="59">
        <v>205</v>
      </c>
      <c r="H584" s="59">
        <v>2173</v>
      </c>
      <c r="I584" s="59">
        <v>12854</v>
      </c>
      <c r="J584" s="59">
        <v>4233</v>
      </c>
      <c r="K584" s="59">
        <v>9061</v>
      </c>
      <c r="L584" s="59"/>
      <c r="M584" s="59">
        <v>205007</v>
      </c>
      <c r="N584" s="59">
        <v>51505</v>
      </c>
      <c r="O584" s="59">
        <v>256512</v>
      </c>
      <c r="P584" s="65"/>
      <c r="Q584" s="70">
        <f t="shared" si="38"/>
        <v>256512</v>
      </c>
      <c r="R584" s="70">
        <f t="shared" si="39"/>
        <v>0</v>
      </c>
      <c r="S584" s="65"/>
      <c r="T584" s="43">
        <f t="shared" si="36"/>
        <v>363230</v>
      </c>
      <c r="U584" s="60">
        <f t="shared" si="37"/>
        <v>0</v>
      </c>
    </row>
    <row r="585" spans="1:21" ht="14.45" customHeight="1" x14ac:dyDescent="0.25">
      <c r="A585" s="58" t="s">
        <v>85</v>
      </c>
      <c r="B585" s="58" t="s">
        <v>67</v>
      </c>
      <c r="C585" s="59">
        <v>363230</v>
      </c>
      <c r="D585" s="59">
        <v>103417</v>
      </c>
      <c r="E585" s="59">
        <v>20983</v>
      </c>
      <c r="F585" s="59">
        <v>5048</v>
      </c>
      <c r="G585" s="59">
        <v>178</v>
      </c>
      <c r="H585" s="59">
        <v>2043</v>
      </c>
      <c r="I585" s="59">
        <v>10470</v>
      </c>
      <c r="J585" s="59">
        <v>3951</v>
      </c>
      <c r="K585" s="59">
        <v>7099</v>
      </c>
      <c r="L585" s="59"/>
      <c r="M585" s="59">
        <v>210041</v>
      </c>
      <c r="N585" s="59">
        <v>64724</v>
      </c>
      <c r="O585" s="59">
        <v>274765</v>
      </c>
      <c r="P585" s="65"/>
      <c r="Q585" s="70">
        <f t="shared" si="38"/>
        <v>274765</v>
      </c>
      <c r="R585" s="70">
        <f t="shared" si="39"/>
        <v>0</v>
      </c>
      <c r="S585" s="65"/>
      <c r="T585" s="43">
        <f t="shared" si="36"/>
        <v>363230</v>
      </c>
      <c r="U585" s="60">
        <f t="shared" si="37"/>
        <v>0</v>
      </c>
    </row>
    <row r="586" spans="1:21" ht="14.45" customHeight="1" x14ac:dyDescent="0.25">
      <c r="A586" s="58" t="s">
        <v>85</v>
      </c>
      <c r="B586" s="58" t="s">
        <v>50</v>
      </c>
      <c r="C586" s="59">
        <v>363230</v>
      </c>
      <c r="D586" s="59">
        <v>103417</v>
      </c>
      <c r="E586" s="59">
        <v>21890</v>
      </c>
      <c r="F586" s="59">
        <v>4964</v>
      </c>
      <c r="G586" s="59">
        <v>135</v>
      </c>
      <c r="H586" s="59">
        <v>2007</v>
      </c>
      <c r="I586" s="59">
        <v>10162</v>
      </c>
      <c r="J586" s="59">
        <v>4346</v>
      </c>
      <c r="K586" s="59">
        <v>7458</v>
      </c>
      <c r="L586" s="59"/>
      <c r="M586" s="59">
        <v>208851</v>
      </c>
      <c r="N586" s="59">
        <v>60120</v>
      </c>
      <c r="O586" s="59">
        <v>268971</v>
      </c>
      <c r="P586" s="65"/>
      <c r="Q586" s="70">
        <f t="shared" si="38"/>
        <v>268971</v>
      </c>
      <c r="R586" s="70">
        <f t="shared" si="39"/>
        <v>0</v>
      </c>
      <c r="S586" s="65"/>
      <c r="T586" s="43">
        <f t="shared" si="36"/>
        <v>363230</v>
      </c>
      <c r="U586" s="60">
        <f t="shared" si="37"/>
        <v>0</v>
      </c>
    </row>
    <row r="587" spans="1:21" ht="14.45" customHeight="1" x14ac:dyDescent="0.25">
      <c r="A587" s="58" t="s">
        <v>85</v>
      </c>
      <c r="B587" s="58" t="s">
        <v>51</v>
      </c>
      <c r="C587" s="59">
        <v>363230</v>
      </c>
      <c r="D587" s="59">
        <v>103417</v>
      </c>
      <c r="E587" s="59">
        <v>21975</v>
      </c>
      <c r="F587" s="59">
        <v>5145</v>
      </c>
      <c r="G587" s="59">
        <v>124</v>
      </c>
      <c r="H587" s="59">
        <v>2118</v>
      </c>
      <c r="I587" s="59">
        <v>10205</v>
      </c>
      <c r="J587" s="59">
        <v>4437</v>
      </c>
      <c r="K587" s="59">
        <v>7370</v>
      </c>
      <c r="L587" s="59"/>
      <c r="M587" s="59">
        <v>208439</v>
      </c>
      <c r="N587" s="59">
        <v>59166</v>
      </c>
      <c r="O587" s="59">
        <v>267605</v>
      </c>
      <c r="P587" s="65"/>
      <c r="Q587" s="70">
        <f t="shared" si="38"/>
        <v>267605</v>
      </c>
      <c r="R587" s="70">
        <f t="shared" si="39"/>
        <v>0</v>
      </c>
      <c r="S587" s="65"/>
      <c r="T587" s="43">
        <f t="shared" si="36"/>
        <v>363230</v>
      </c>
      <c r="U587" s="60">
        <f t="shared" si="37"/>
        <v>0</v>
      </c>
    </row>
    <row r="588" spans="1:21" ht="14.45" customHeight="1" x14ac:dyDescent="0.25">
      <c r="A588" s="58" t="s">
        <v>85</v>
      </c>
      <c r="B588" s="58" t="s">
        <v>52</v>
      </c>
      <c r="C588" s="59">
        <v>363230</v>
      </c>
      <c r="D588" s="59">
        <v>103417</v>
      </c>
      <c r="E588" s="59">
        <v>22060</v>
      </c>
      <c r="F588" s="59">
        <v>5132</v>
      </c>
      <c r="G588" s="59">
        <v>108</v>
      </c>
      <c r="H588" s="59">
        <v>2214</v>
      </c>
      <c r="I588" s="59">
        <v>9677</v>
      </c>
      <c r="J588" s="59">
        <v>3861</v>
      </c>
      <c r="K588" s="59">
        <v>6240</v>
      </c>
      <c r="L588" s="59"/>
      <c r="M588" s="59">
        <v>210521</v>
      </c>
      <c r="N588" s="59">
        <v>65204</v>
      </c>
      <c r="O588" s="59">
        <v>275725</v>
      </c>
      <c r="P588" s="65"/>
      <c r="Q588" s="70">
        <f t="shared" si="38"/>
        <v>275725</v>
      </c>
      <c r="R588" s="70">
        <f t="shared" si="39"/>
        <v>0</v>
      </c>
      <c r="S588" s="65"/>
      <c r="T588" s="43">
        <f t="shared" si="36"/>
        <v>363230</v>
      </c>
      <c r="U588" s="60">
        <f t="shared" si="37"/>
        <v>0</v>
      </c>
    </row>
    <row r="589" spans="1:21" ht="14.45" customHeight="1" x14ac:dyDescent="0.25">
      <c r="A589" s="58" t="s">
        <v>85</v>
      </c>
      <c r="B589" s="58" t="s">
        <v>53</v>
      </c>
      <c r="C589" s="59">
        <v>363230</v>
      </c>
      <c r="D589" s="59">
        <v>103417</v>
      </c>
      <c r="E589" s="59">
        <v>24340</v>
      </c>
      <c r="F589" s="59">
        <v>4707</v>
      </c>
      <c r="G589" s="59">
        <v>81</v>
      </c>
      <c r="H589" s="59">
        <v>1768</v>
      </c>
      <c r="I589" s="59">
        <v>8483</v>
      </c>
      <c r="J589" s="59">
        <v>3800</v>
      </c>
      <c r="K589" s="59">
        <v>7877</v>
      </c>
      <c r="L589" s="59"/>
      <c r="M589" s="59">
        <v>208757</v>
      </c>
      <c r="N589" s="59">
        <v>62254</v>
      </c>
      <c r="O589" s="59">
        <v>271011</v>
      </c>
      <c r="P589" s="65"/>
      <c r="Q589" s="70">
        <f t="shared" si="38"/>
        <v>271011</v>
      </c>
      <c r="R589" s="70">
        <f t="shared" si="39"/>
        <v>0</v>
      </c>
      <c r="S589" s="65"/>
      <c r="T589" s="43">
        <f t="shared" si="36"/>
        <v>363230</v>
      </c>
      <c r="U589" s="60">
        <f t="shared" si="37"/>
        <v>0</v>
      </c>
    </row>
    <row r="590" spans="1:21" ht="14.45" customHeight="1" x14ac:dyDescent="0.25">
      <c r="A590" s="58" t="s">
        <v>85</v>
      </c>
      <c r="B590" s="58" t="s">
        <v>54</v>
      </c>
      <c r="C590" s="59">
        <v>363230</v>
      </c>
      <c r="D590" s="59">
        <v>103417</v>
      </c>
      <c r="E590" s="59">
        <v>25314</v>
      </c>
      <c r="F590" s="59">
        <v>4218</v>
      </c>
      <c r="G590" s="59">
        <v>89</v>
      </c>
      <c r="H590" s="59">
        <v>1657</v>
      </c>
      <c r="I590" s="59">
        <v>9462</v>
      </c>
      <c r="J590" s="59">
        <v>3717</v>
      </c>
      <c r="K590" s="59">
        <v>8153</v>
      </c>
      <c r="L590" s="59"/>
      <c r="M590" s="59">
        <v>207203</v>
      </c>
      <c r="N590" s="59">
        <v>59947</v>
      </c>
      <c r="O590" s="59">
        <v>267150</v>
      </c>
      <c r="P590" s="65"/>
      <c r="Q590" s="70">
        <f t="shared" si="38"/>
        <v>267150</v>
      </c>
      <c r="R590" s="70">
        <f t="shared" si="39"/>
        <v>0</v>
      </c>
      <c r="S590" s="65"/>
      <c r="T590" s="43">
        <f t="shared" si="36"/>
        <v>363230</v>
      </c>
      <c r="U590" s="60">
        <f t="shared" si="37"/>
        <v>0</v>
      </c>
    </row>
    <row r="591" spans="1:21" ht="14.45" customHeight="1" x14ac:dyDescent="0.25">
      <c r="A591" s="58" t="s">
        <v>85</v>
      </c>
      <c r="B591" s="58" t="s">
        <v>55</v>
      </c>
      <c r="C591" s="59">
        <v>363230</v>
      </c>
      <c r="D591" s="59">
        <v>103417</v>
      </c>
      <c r="E591" s="59">
        <v>27427</v>
      </c>
      <c r="F591" s="59">
        <v>3927</v>
      </c>
      <c r="G591" s="59">
        <v>59</v>
      </c>
      <c r="H591" s="59">
        <v>1496</v>
      </c>
      <c r="I591" s="59">
        <v>8538</v>
      </c>
      <c r="J591" s="59">
        <v>3296</v>
      </c>
      <c r="K591" s="59">
        <v>8927</v>
      </c>
      <c r="L591" s="59"/>
      <c r="M591" s="59">
        <v>206143</v>
      </c>
      <c r="N591" s="59">
        <v>56188</v>
      </c>
      <c r="O591" s="59">
        <v>262331</v>
      </c>
      <c r="P591" s="65"/>
      <c r="Q591" s="70">
        <f t="shared" si="38"/>
        <v>262331</v>
      </c>
      <c r="R591" s="70">
        <f t="shared" si="39"/>
        <v>0</v>
      </c>
      <c r="S591" s="65"/>
      <c r="T591" s="43">
        <f t="shared" si="36"/>
        <v>363230</v>
      </c>
      <c r="U591" s="60">
        <f t="shared" si="37"/>
        <v>0</v>
      </c>
    </row>
    <row r="592" spans="1:21" ht="14.45" customHeight="1" x14ac:dyDescent="0.25">
      <c r="A592" s="58" t="s">
        <v>85</v>
      </c>
      <c r="B592" s="58" t="s">
        <v>56</v>
      </c>
      <c r="C592" s="59">
        <v>363230</v>
      </c>
      <c r="D592" s="59">
        <v>103417</v>
      </c>
      <c r="E592" s="59">
        <v>28577</v>
      </c>
      <c r="F592" s="59">
        <v>3459</v>
      </c>
      <c r="G592" s="59">
        <v>40</v>
      </c>
      <c r="H592" s="59">
        <v>1348</v>
      </c>
      <c r="I592" s="59">
        <v>7670</v>
      </c>
      <c r="J592" s="59">
        <v>3234</v>
      </c>
      <c r="K592" s="59">
        <v>10169</v>
      </c>
      <c r="L592" s="59"/>
      <c r="M592" s="59">
        <v>205316</v>
      </c>
      <c r="N592" s="59">
        <v>52189</v>
      </c>
      <c r="O592" s="59">
        <v>257505</v>
      </c>
      <c r="P592" s="65"/>
      <c r="Q592" s="70">
        <f t="shared" si="38"/>
        <v>257505</v>
      </c>
      <c r="R592" s="70">
        <f t="shared" si="39"/>
        <v>0</v>
      </c>
      <c r="S592" s="65"/>
      <c r="T592" s="43">
        <f t="shared" si="36"/>
        <v>363230</v>
      </c>
      <c r="U592" s="60">
        <f t="shared" si="37"/>
        <v>0</v>
      </c>
    </row>
    <row r="593" spans="1:21" ht="14.45" customHeight="1" x14ac:dyDescent="0.25">
      <c r="A593" s="58" t="s">
        <v>85</v>
      </c>
      <c r="B593" s="58" t="s">
        <v>57</v>
      </c>
      <c r="C593" s="59">
        <v>363230</v>
      </c>
      <c r="D593" s="59">
        <v>103417</v>
      </c>
      <c r="E593" s="59">
        <v>31613</v>
      </c>
      <c r="F593" s="59">
        <v>2541</v>
      </c>
      <c r="G593" s="59">
        <v>14</v>
      </c>
      <c r="H593" s="59">
        <v>1192</v>
      </c>
      <c r="I593" s="59">
        <v>5672</v>
      </c>
      <c r="J593" s="59">
        <v>2427</v>
      </c>
      <c r="K593" s="59">
        <v>12357</v>
      </c>
      <c r="L593" s="59"/>
      <c r="M593" s="59">
        <v>203997</v>
      </c>
      <c r="N593" s="59">
        <v>42333</v>
      </c>
      <c r="O593" s="59">
        <v>246330</v>
      </c>
      <c r="P593" s="65"/>
      <c r="Q593" s="70">
        <f t="shared" si="38"/>
        <v>246330</v>
      </c>
      <c r="R593" s="70">
        <f t="shared" si="39"/>
        <v>0</v>
      </c>
      <c r="S593" s="65"/>
      <c r="T593" s="43">
        <f t="shared" si="36"/>
        <v>363230</v>
      </c>
      <c r="U593" s="60">
        <f t="shared" si="37"/>
        <v>0</v>
      </c>
    </row>
    <row r="594" spans="1:21" ht="14.45" customHeight="1" x14ac:dyDescent="0.25">
      <c r="A594" s="58" t="s">
        <v>85</v>
      </c>
      <c r="B594" s="58" t="s">
        <v>58</v>
      </c>
      <c r="C594" s="59">
        <v>363230</v>
      </c>
      <c r="D594" s="59">
        <v>103417</v>
      </c>
      <c r="E594" s="59">
        <v>32533</v>
      </c>
      <c r="F594" s="59">
        <v>2932</v>
      </c>
      <c r="G594" s="59"/>
      <c r="H594" s="59">
        <v>955</v>
      </c>
      <c r="I594" s="59">
        <v>4596</v>
      </c>
      <c r="J594" s="59">
        <v>3670</v>
      </c>
      <c r="K594" s="59">
        <v>11368</v>
      </c>
      <c r="L594" s="59"/>
      <c r="M594" s="59">
        <v>203759</v>
      </c>
      <c r="N594" s="59">
        <v>60685</v>
      </c>
      <c r="O594" s="59">
        <v>264444</v>
      </c>
      <c r="P594" s="65"/>
      <c r="Q594" s="70">
        <f t="shared" si="38"/>
        <v>264444</v>
      </c>
      <c r="R594" s="70">
        <f t="shared" si="39"/>
        <v>0</v>
      </c>
      <c r="S594" s="65"/>
      <c r="T594" s="43">
        <f t="shared" si="36"/>
        <v>363230</v>
      </c>
      <c r="U594" s="60">
        <f t="shared" si="37"/>
        <v>0</v>
      </c>
    </row>
    <row r="595" spans="1:21" ht="14.45" customHeight="1" x14ac:dyDescent="0.25">
      <c r="A595" s="58" t="s">
        <v>85</v>
      </c>
      <c r="B595" s="58" t="s">
        <v>59</v>
      </c>
      <c r="C595" s="59">
        <v>363230</v>
      </c>
      <c r="D595" s="59">
        <v>103417</v>
      </c>
      <c r="E595" s="59">
        <v>36989</v>
      </c>
      <c r="F595" s="59">
        <v>2311</v>
      </c>
      <c r="G595" s="59">
        <v>0</v>
      </c>
      <c r="H595" s="59">
        <v>600</v>
      </c>
      <c r="I595" s="59">
        <v>5174</v>
      </c>
      <c r="J595" s="59">
        <v>3637</v>
      </c>
      <c r="K595" s="59">
        <v>10121</v>
      </c>
      <c r="L595" s="59"/>
      <c r="M595" s="59">
        <v>200981</v>
      </c>
      <c r="N595" s="59">
        <v>67524</v>
      </c>
      <c r="O595" s="59">
        <v>268505</v>
      </c>
      <c r="P595" s="65"/>
      <c r="Q595" s="70">
        <f t="shared" si="38"/>
        <v>268505</v>
      </c>
      <c r="R595" s="70">
        <f t="shared" si="39"/>
        <v>0</v>
      </c>
      <c r="S595" s="65"/>
      <c r="T595" s="43">
        <f t="shared" si="36"/>
        <v>363230</v>
      </c>
      <c r="U595" s="60">
        <f t="shared" si="37"/>
        <v>0</v>
      </c>
    </row>
    <row r="596" spans="1:21" ht="14.45" customHeight="1" x14ac:dyDescent="0.25">
      <c r="A596" s="58" t="s">
        <v>85</v>
      </c>
      <c r="B596" s="58" t="s">
        <v>60</v>
      </c>
      <c r="C596" s="59">
        <v>363230</v>
      </c>
      <c r="D596" s="59">
        <v>103417</v>
      </c>
      <c r="E596" s="59">
        <v>37433</v>
      </c>
      <c r="F596" s="59">
        <v>2318</v>
      </c>
      <c r="G596" s="59">
        <v>1</v>
      </c>
      <c r="H596" s="59">
        <v>580</v>
      </c>
      <c r="I596" s="59">
        <v>5230</v>
      </c>
      <c r="J596" s="59">
        <v>4282</v>
      </c>
      <c r="K596" s="59">
        <v>11653</v>
      </c>
      <c r="L596" s="59"/>
      <c r="M596" s="59">
        <v>198316</v>
      </c>
      <c r="N596" s="59">
        <v>67931</v>
      </c>
      <c r="O596" s="59">
        <v>266247</v>
      </c>
      <c r="P596" s="65"/>
      <c r="Q596" s="70">
        <f t="shared" si="38"/>
        <v>266247</v>
      </c>
      <c r="R596" s="70">
        <f t="shared" si="39"/>
        <v>0</v>
      </c>
      <c r="S596" s="65"/>
      <c r="T596" s="43">
        <f t="shared" si="36"/>
        <v>363230</v>
      </c>
      <c r="U596" s="60">
        <f t="shared" si="37"/>
        <v>0</v>
      </c>
    </row>
    <row r="597" spans="1:21" ht="14.45" customHeight="1" x14ac:dyDescent="0.25">
      <c r="A597" s="58" t="s">
        <v>85</v>
      </c>
      <c r="B597" s="58" t="s">
        <v>61</v>
      </c>
      <c r="C597" s="59">
        <v>363230</v>
      </c>
      <c r="D597" s="59">
        <v>103417</v>
      </c>
      <c r="E597" s="59">
        <v>37398</v>
      </c>
      <c r="F597" s="59">
        <v>2186</v>
      </c>
      <c r="G597" s="59">
        <v>0</v>
      </c>
      <c r="H597" s="59">
        <v>563</v>
      </c>
      <c r="I597" s="59">
        <v>6451</v>
      </c>
      <c r="J597" s="59">
        <v>4913</v>
      </c>
      <c r="K597" s="59">
        <v>9464</v>
      </c>
      <c r="L597" s="59"/>
      <c r="M597" s="59">
        <v>198838</v>
      </c>
      <c r="N597" s="59">
        <v>73547</v>
      </c>
      <c r="O597" s="59">
        <v>272385</v>
      </c>
      <c r="P597" s="65"/>
      <c r="Q597" s="70">
        <f t="shared" si="38"/>
        <v>272385</v>
      </c>
      <c r="R597" s="70">
        <f t="shared" si="39"/>
        <v>0</v>
      </c>
      <c r="S597" s="65"/>
      <c r="T597" s="43">
        <f t="shared" si="36"/>
        <v>363230</v>
      </c>
      <c r="U597" s="60">
        <f t="shared" si="37"/>
        <v>0</v>
      </c>
    </row>
    <row r="598" spans="1:21" ht="14.45" customHeight="1" x14ac:dyDescent="0.25">
      <c r="A598" s="58" t="s">
        <v>85</v>
      </c>
      <c r="B598" s="58" t="s">
        <v>62</v>
      </c>
      <c r="C598" s="59">
        <v>363230</v>
      </c>
      <c r="D598" s="59">
        <v>103417</v>
      </c>
      <c r="E598" s="59">
        <v>37745</v>
      </c>
      <c r="F598" s="59">
        <v>1908</v>
      </c>
      <c r="G598" s="59">
        <v>0</v>
      </c>
      <c r="H598" s="59">
        <v>429</v>
      </c>
      <c r="I598" s="59">
        <v>5521</v>
      </c>
      <c r="J598" s="59">
        <v>5304</v>
      </c>
      <c r="K598" s="59">
        <v>10209</v>
      </c>
      <c r="L598" s="59">
        <v>9</v>
      </c>
      <c r="M598" s="59">
        <v>198688</v>
      </c>
      <c r="N598" s="59">
        <v>74557</v>
      </c>
      <c r="O598" s="59">
        <v>273245</v>
      </c>
      <c r="P598" s="65"/>
      <c r="Q598" s="70">
        <f t="shared" si="38"/>
        <v>273245</v>
      </c>
      <c r="R598" s="70">
        <f t="shared" si="39"/>
        <v>0</v>
      </c>
      <c r="S598" s="65"/>
      <c r="T598" s="43">
        <f t="shared" si="36"/>
        <v>363230</v>
      </c>
      <c r="U598" s="60">
        <f t="shared" si="37"/>
        <v>0</v>
      </c>
    </row>
    <row r="599" spans="1:21" ht="14.45" customHeight="1" x14ac:dyDescent="0.25">
      <c r="A599" s="58" t="s">
        <v>85</v>
      </c>
      <c r="B599" s="58" t="s">
        <v>63</v>
      </c>
      <c r="C599" s="59">
        <v>363230</v>
      </c>
      <c r="D599" s="59">
        <v>103417</v>
      </c>
      <c r="E599" s="59">
        <v>40192</v>
      </c>
      <c r="F599" s="59">
        <v>2135</v>
      </c>
      <c r="G599" s="59">
        <v>0</v>
      </c>
      <c r="H599" s="59">
        <v>406</v>
      </c>
      <c r="I599" s="59">
        <v>6029</v>
      </c>
      <c r="J599" s="59">
        <v>5536</v>
      </c>
      <c r="K599" s="59">
        <v>10030</v>
      </c>
      <c r="L599" s="59">
        <v>0</v>
      </c>
      <c r="M599" s="59">
        <v>195485</v>
      </c>
      <c r="N599" s="59">
        <v>80004</v>
      </c>
      <c r="O599" s="59">
        <v>275489</v>
      </c>
      <c r="P599" s="65"/>
      <c r="Q599" s="70">
        <f t="shared" si="38"/>
        <v>275489</v>
      </c>
      <c r="R599" s="70">
        <f t="shared" si="39"/>
        <v>0</v>
      </c>
      <c r="S599" s="65"/>
      <c r="T599" s="43">
        <f t="shared" si="36"/>
        <v>363230</v>
      </c>
      <c r="U599" s="60">
        <f t="shared" si="37"/>
        <v>0</v>
      </c>
    </row>
    <row r="600" spans="1:21" ht="14.45" customHeight="1" x14ac:dyDescent="0.25">
      <c r="A600" s="58" t="s">
        <v>85</v>
      </c>
      <c r="B600" s="58" t="s">
        <v>64</v>
      </c>
      <c r="C600" s="59">
        <v>355446</v>
      </c>
      <c r="D600" s="59">
        <v>103417</v>
      </c>
      <c r="E600" s="59">
        <v>37706</v>
      </c>
      <c r="F600" s="59">
        <v>1929</v>
      </c>
      <c r="G600" s="59"/>
      <c r="H600" s="59">
        <v>384</v>
      </c>
      <c r="I600" s="59">
        <v>5102</v>
      </c>
      <c r="J600" s="59">
        <v>4586</v>
      </c>
      <c r="K600" s="59">
        <v>6272</v>
      </c>
      <c r="L600" s="59">
        <v>2983</v>
      </c>
      <c r="M600" s="59">
        <v>193067</v>
      </c>
      <c r="N600" s="59">
        <v>82533</v>
      </c>
      <c r="O600" s="59">
        <v>275600</v>
      </c>
      <c r="P600" s="65"/>
      <c r="Q600" s="70">
        <f t="shared" si="38"/>
        <v>275600</v>
      </c>
      <c r="R600" s="70">
        <f t="shared" si="39"/>
        <v>0</v>
      </c>
      <c r="S600" s="65"/>
      <c r="T600" s="43">
        <f t="shared" si="36"/>
        <v>355446</v>
      </c>
      <c r="U600" s="60">
        <f t="shared" si="37"/>
        <v>0</v>
      </c>
    </row>
    <row r="601" spans="1:21" ht="14.45" customHeight="1" x14ac:dyDescent="0.25">
      <c r="A601" s="58" t="s">
        <v>85</v>
      </c>
      <c r="B601" s="58" t="s">
        <v>65</v>
      </c>
      <c r="C601" s="59">
        <v>355446</v>
      </c>
      <c r="D601" s="59">
        <v>103417</v>
      </c>
      <c r="E601" s="59">
        <v>37674</v>
      </c>
      <c r="F601" s="59">
        <v>1513</v>
      </c>
      <c r="G601" s="59">
        <v>3</v>
      </c>
      <c r="H601" s="59">
        <v>507</v>
      </c>
      <c r="I601" s="59">
        <v>7663</v>
      </c>
      <c r="J601" s="59">
        <v>5576</v>
      </c>
      <c r="K601" s="59">
        <v>10916</v>
      </c>
      <c r="L601" s="59">
        <v>4684</v>
      </c>
      <c r="M601" s="59">
        <v>183493</v>
      </c>
      <c r="N601" s="59">
        <v>76761</v>
      </c>
      <c r="O601" s="59">
        <v>260254</v>
      </c>
      <c r="P601" s="65"/>
      <c r="Q601" s="70">
        <f t="shared" si="38"/>
        <v>260254</v>
      </c>
      <c r="R601" s="70">
        <f t="shared" si="39"/>
        <v>0</v>
      </c>
      <c r="S601" s="65"/>
      <c r="T601" s="43">
        <f t="shared" si="36"/>
        <v>355446</v>
      </c>
      <c r="U601" s="60">
        <f t="shared" si="37"/>
        <v>0</v>
      </c>
    </row>
    <row r="602" spans="1:21" ht="14.45" customHeight="1" x14ac:dyDescent="0.25">
      <c r="A602" s="58" t="s">
        <v>85</v>
      </c>
      <c r="B602" s="58" t="s">
        <v>66</v>
      </c>
      <c r="C602" s="59">
        <v>355446</v>
      </c>
      <c r="D602" s="59">
        <v>103417</v>
      </c>
      <c r="E602" s="59">
        <v>38901</v>
      </c>
      <c r="F602" s="59">
        <v>2614</v>
      </c>
      <c r="G602" s="59">
        <v>8</v>
      </c>
      <c r="H602" s="59">
        <v>427</v>
      </c>
      <c r="I602" s="59">
        <v>5221</v>
      </c>
      <c r="J602" s="59">
        <v>4637</v>
      </c>
      <c r="K602" s="59">
        <v>10749</v>
      </c>
      <c r="L602" s="59">
        <v>4311</v>
      </c>
      <c r="M602" s="59">
        <v>185161</v>
      </c>
      <c r="N602" s="59">
        <v>59493</v>
      </c>
      <c r="O602" s="59">
        <v>244654</v>
      </c>
      <c r="P602" s="65"/>
      <c r="Q602" s="70">
        <f t="shared" si="38"/>
        <v>244654</v>
      </c>
      <c r="R602" s="70">
        <f t="shared" si="39"/>
        <v>0</v>
      </c>
      <c r="S602" s="65"/>
      <c r="T602" s="43">
        <f t="shared" si="36"/>
        <v>355446</v>
      </c>
      <c r="U602" s="60">
        <f t="shared" si="37"/>
        <v>0</v>
      </c>
    </row>
    <row r="603" spans="1:21" ht="14.45" customHeight="1" x14ac:dyDescent="0.25">
      <c r="A603" s="58" t="s">
        <v>85</v>
      </c>
      <c r="B603" s="58" t="s">
        <v>68</v>
      </c>
      <c r="C603" s="65">
        <v>355446</v>
      </c>
      <c r="D603" s="65">
        <v>103417</v>
      </c>
      <c r="E603" s="65">
        <v>39509</v>
      </c>
      <c r="F603" s="65">
        <v>1848</v>
      </c>
      <c r="G603" s="65">
        <v>17</v>
      </c>
      <c r="H603" s="65">
        <v>675</v>
      </c>
      <c r="I603" s="65">
        <v>5041</v>
      </c>
      <c r="J603" s="65">
        <v>4632</v>
      </c>
      <c r="K603" s="65">
        <v>9973</v>
      </c>
      <c r="L603" s="65">
        <v>6177</v>
      </c>
      <c r="M603" s="65">
        <v>184157</v>
      </c>
      <c r="N603" s="65">
        <v>58580</v>
      </c>
      <c r="O603" s="65">
        <v>242737</v>
      </c>
      <c r="P603" s="65"/>
      <c r="Q603" s="70">
        <f t="shared" si="38"/>
        <v>242737</v>
      </c>
      <c r="R603" s="70">
        <f t="shared" si="39"/>
        <v>0</v>
      </c>
      <c r="S603" s="65"/>
      <c r="T603" s="43">
        <f t="shared" si="36"/>
        <v>355446</v>
      </c>
      <c r="U603" s="60">
        <f t="shared" si="37"/>
        <v>0</v>
      </c>
    </row>
    <row r="604" spans="1:21" ht="14.45" customHeight="1" x14ac:dyDescent="0.25">
      <c r="A604" s="58" t="s">
        <v>85</v>
      </c>
      <c r="B604" s="58" t="s">
        <v>69</v>
      </c>
      <c r="C604" s="65">
        <v>355446</v>
      </c>
      <c r="D604" s="65">
        <v>103417</v>
      </c>
      <c r="E604" s="65">
        <v>41377</v>
      </c>
      <c r="F604" s="65">
        <v>1529</v>
      </c>
      <c r="G604" s="65">
        <v>17</v>
      </c>
      <c r="H604" s="65">
        <v>379</v>
      </c>
      <c r="I604" s="65">
        <v>4760</v>
      </c>
      <c r="J604" s="65">
        <v>5051</v>
      </c>
      <c r="K604" s="65">
        <v>10609</v>
      </c>
      <c r="L604" s="65">
        <v>6321</v>
      </c>
      <c r="M604" s="65">
        <v>181986</v>
      </c>
      <c r="N604" s="65">
        <v>60011</v>
      </c>
      <c r="O604" s="65">
        <v>241997</v>
      </c>
      <c r="P604" s="65"/>
      <c r="Q604" s="70">
        <f t="shared" si="38"/>
        <v>241997</v>
      </c>
      <c r="R604" s="70">
        <f t="shared" si="39"/>
        <v>0</v>
      </c>
      <c r="S604" s="65"/>
      <c r="T604" s="43">
        <f t="shared" si="36"/>
        <v>355446</v>
      </c>
      <c r="U604" s="60">
        <f t="shared" si="37"/>
        <v>0</v>
      </c>
    </row>
    <row r="605" spans="1:21" ht="14.45" customHeight="1" x14ac:dyDescent="0.25">
      <c r="A605" s="58" t="s">
        <v>85</v>
      </c>
      <c r="B605" s="58" t="s">
        <v>70</v>
      </c>
      <c r="C605" s="65">
        <v>355446</v>
      </c>
      <c r="D605" s="65">
        <v>103417</v>
      </c>
      <c r="E605" s="65">
        <v>44439</v>
      </c>
      <c r="F605" s="65">
        <v>1240</v>
      </c>
      <c r="G605" s="59"/>
      <c r="H605" s="65">
        <v>384</v>
      </c>
      <c r="I605" s="65">
        <v>6041</v>
      </c>
      <c r="J605" s="65">
        <v>6275</v>
      </c>
      <c r="K605" s="65">
        <v>8982</v>
      </c>
      <c r="L605" s="65">
        <v>6327</v>
      </c>
      <c r="M605" s="65">
        <v>178341</v>
      </c>
      <c r="N605" s="65">
        <v>59133</v>
      </c>
      <c r="O605" s="65">
        <v>237474</v>
      </c>
      <c r="P605" s="65"/>
      <c r="Q605" s="70">
        <f t="shared" si="38"/>
        <v>237474</v>
      </c>
      <c r="R605" s="70">
        <f t="shared" si="39"/>
        <v>0</v>
      </c>
      <c r="S605" s="65"/>
      <c r="T605" s="43">
        <f t="shared" si="36"/>
        <v>355446</v>
      </c>
      <c r="U605" s="60">
        <f t="shared" si="37"/>
        <v>0</v>
      </c>
    </row>
    <row r="606" spans="1:21" ht="14.45" customHeight="1" x14ac:dyDescent="0.25">
      <c r="A606" s="58" t="s">
        <v>85</v>
      </c>
      <c r="B606" s="58" t="s">
        <v>71</v>
      </c>
      <c r="C606" s="65">
        <v>355446</v>
      </c>
      <c r="D606" s="65">
        <v>103417</v>
      </c>
      <c r="E606" s="65">
        <v>46615</v>
      </c>
      <c r="F606" s="65">
        <v>1215</v>
      </c>
      <c r="G606" s="65">
        <v>1</v>
      </c>
      <c r="H606" s="65">
        <v>389</v>
      </c>
      <c r="I606" s="65">
        <v>5595</v>
      </c>
      <c r="J606" s="65">
        <v>6647</v>
      </c>
      <c r="K606" s="65">
        <v>7363</v>
      </c>
      <c r="L606" s="65">
        <v>6326</v>
      </c>
      <c r="M606" s="65">
        <v>177878</v>
      </c>
      <c r="N606" s="65">
        <v>62999</v>
      </c>
      <c r="O606" s="65">
        <v>240877</v>
      </c>
      <c r="P606" s="65"/>
      <c r="Q606" s="70">
        <f t="shared" si="38"/>
        <v>240877</v>
      </c>
      <c r="R606" s="70">
        <f t="shared" si="39"/>
        <v>0</v>
      </c>
      <c r="S606" s="65"/>
      <c r="T606" s="43">
        <f t="shared" si="36"/>
        <v>355446</v>
      </c>
      <c r="U606" s="60">
        <f t="shared" si="37"/>
        <v>0</v>
      </c>
    </row>
    <row r="607" spans="1:21" ht="14.45" customHeight="1" x14ac:dyDescent="0.25">
      <c r="A607" s="58" t="s">
        <v>85</v>
      </c>
      <c r="B607" s="58" t="s">
        <v>72</v>
      </c>
      <c r="C607" s="65">
        <v>355446</v>
      </c>
      <c r="D607" s="65">
        <v>103417</v>
      </c>
      <c r="E607" s="65">
        <v>45189</v>
      </c>
      <c r="F607" s="65">
        <v>938</v>
      </c>
      <c r="G607" s="65">
        <v>1</v>
      </c>
      <c r="H607" s="65">
        <v>275</v>
      </c>
      <c r="I607" s="65">
        <v>5951</v>
      </c>
      <c r="J607" s="65">
        <v>5268</v>
      </c>
      <c r="K607" s="65">
        <v>8138</v>
      </c>
      <c r="L607" s="65">
        <v>6291</v>
      </c>
      <c r="M607" s="65">
        <v>179978</v>
      </c>
      <c r="N607" s="65">
        <v>50310</v>
      </c>
      <c r="O607" s="65">
        <v>230288</v>
      </c>
      <c r="P607" s="65"/>
      <c r="Q607" s="70">
        <f t="shared" si="38"/>
        <v>230288</v>
      </c>
      <c r="R607" s="70">
        <f t="shared" si="39"/>
        <v>0</v>
      </c>
      <c r="S607" s="65"/>
      <c r="T607" s="43">
        <f t="shared" si="36"/>
        <v>355446</v>
      </c>
      <c r="U607" s="60">
        <f t="shared" si="37"/>
        <v>0</v>
      </c>
    </row>
    <row r="608" spans="1:21" ht="14.45" customHeight="1" x14ac:dyDescent="0.25">
      <c r="A608" s="58" t="s">
        <v>85</v>
      </c>
      <c r="B608" s="58" t="s">
        <v>73</v>
      </c>
      <c r="C608" s="65">
        <v>355446</v>
      </c>
      <c r="D608" s="65">
        <v>103417</v>
      </c>
      <c r="E608" s="65">
        <v>47363</v>
      </c>
      <c r="F608" s="65">
        <v>1098</v>
      </c>
      <c r="G608" s="65">
        <v>3</v>
      </c>
      <c r="H608" s="65">
        <v>222</v>
      </c>
      <c r="I608" s="65">
        <v>6130</v>
      </c>
      <c r="J608" s="65">
        <v>4823</v>
      </c>
      <c r="K608" s="65">
        <v>7710</v>
      </c>
      <c r="L608" s="65">
        <v>6291</v>
      </c>
      <c r="M608" s="65">
        <v>178389</v>
      </c>
      <c r="N608" s="65">
        <v>58709</v>
      </c>
      <c r="O608" s="65">
        <v>237098</v>
      </c>
      <c r="P608" s="65"/>
      <c r="Q608" s="70">
        <f t="shared" si="38"/>
        <v>237098</v>
      </c>
      <c r="R608" s="70">
        <f t="shared" si="39"/>
        <v>0</v>
      </c>
      <c r="S608" s="65"/>
      <c r="T608" s="43">
        <f t="shared" si="36"/>
        <v>355446</v>
      </c>
      <c r="U608" s="60">
        <f t="shared" si="37"/>
        <v>0</v>
      </c>
    </row>
    <row r="609" spans="1:21" ht="14.45" customHeight="1" x14ac:dyDescent="0.25">
      <c r="A609" s="58" t="s">
        <v>85</v>
      </c>
      <c r="B609" s="58" t="s">
        <v>74</v>
      </c>
      <c r="C609" s="65">
        <v>355446</v>
      </c>
      <c r="D609" s="65">
        <v>103417</v>
      </c>
      <c r="E609" s="65">
        <v>50126</v>
      </c>
      <c r="F609" s="65">
        <v>944</v>
      </c>
      <c r="G609" s="65">
        <v>2</v>
      </c>
      <c r="H609" s="65">
        <v>182</v>
      </c>
      <c r="I609" s="65">
        <v>6157</v>
      </c>
      <c r="J609" s="65">
        <v>4835</v>
      </c>
      <c r="K609" s="65">
        <v>6691</v>
      </c>
      <c r="L609" s="65">
        <v>6409</v>
      </c>
      <c r="M609" s="65">
        <v>176683</v>
      </c>
      <c r="N609" s="65">
        <v>64047</v>
      </c>
      <c r="O609" s="65">
        <v>240730</v>
      </c>
      <c r="P609" s="65"/>
      <c r="Q609" s="70">
        <f t="shared" si="38"/>
        <v>240730</v>
      </c>
      <c r="R609" s="70">
        <f t="shared" si="39"/>
        <v>0</v>
      </c>
      <c r="S609" s="65"/>
      <c r="T609" s="43">
        <f t="shared" si="36"/>
        <v>355446</v>
      </c>
      <c r="U609" s="60">
        <f t="shared" si="37"/>
        <v>0</v>
      </c>
    </row>
    <row r="610" spans="1:21" ht="14.45" customHeight="1" x14ac:dyDescent="0.25">
      <c r="A610" s="58" t="s">
        <v>85</v>
      </c>
      <c r="B610" s="58" t="s">
        <v>75</v>
      </c>
      <c r="C610" s="65">
        <v>355446</v>
      </c>
      <c r="D610" s="65">
        <v>103417</v>
      </c>
      <c r="E610" s="65">
        <v>51203</v>
      </c>
      <c r="F610" s="65">
        <v>968</v>
      </c>
      <c r="G610" s="65">
        <v>0</v>
      </c>
      <c r="H610" s="65">
        <v>178</v>
      </c>
      <c r="I610" s="65">
        <v>6110</v>
      </c>
      <c r="J610" s="65">
        <v>5332</v>
      </c>
      <c r="K610" s="65">
        <v>7589</v>
      </c>
      <c r="L610" s="65">
        <v>6412</v>
      </c>
      <c r="M610" s="65">
        <v>174237</v>
      </c>
      <c r="N610" s="65">
        <v>67348</v>
      </c>
      <c r="O610" s="65">
        <v>241585</v>
      </c>
      <c r="P610" s="65"/>
      <c r="Q610" s="70">
        <f t="shared" si="38"/>
        <v>241585</v>
      </c>
      <c r="R610" s="70">
        <f t="shared" si="39"/>
        <v>0</v>
      </c>
      <c r="S610" s="65"/>
      <c r="T610" s="43">
        <f t="shared" si="36"/>
        <v>355446</v>
      </c>
      <c r="U610" s="60">
        <f t="shared" si="37"/>
        <v>0</v>
      </c>
    </row>
    <row r="611" spans="1:21" ht="14.45" customHeight="1" x14ac:dyDescent="0.25">
      <c r="A611" s="58" t="s">
        <v>85</v>
      </c>
      <c r="B611" s="58" t="s">
        <v>190</v>
      </c>
      <c r="C611" s="65">
        <v>355446</v>
      </c>
      <c r="D611" s="65">
        <v>103417</v>
      </c>
      <c r="E611" s="65">
        <v>51678</v>
      </c>
      <c r="F611" s="65">
        <v>844</v>
      </c>
      <c r="G611" s="65">
        <v>0</v>
      </c>
      <c r="H611" s="65">
        <v>203</v>
      </c>
      <c r="I611" s="65">
        <v>6048</v>
      </c>
      <c r="J611" s="65">
        <v>5572</v>
      </c>
      <c r="K611" s="65">
        <v>8084</v>
      </c>
      <c r="L611" s="65">
        <v>6422</v>
      </c>
      <c r="M611" s="65">
        <v>173178</v>
      </c>
      <c r="N611" s="65">
        <v>64682.22</v>
      </c>
      <c r="O611" s="65">
        <v>237860.22</v>
      </c>
      <c r="P611" s="65"/>
      <c r="Q611" s="70">
        <f t="shared" si="38"/>
        <v>237860.22</v>
      </c>
      <c r="R611" s="70">
        <f t="shared" si="39"/>
        <v>0</v>
      </c>
      <c r="S611" s="65"/>
      <c r="T611" s="43">
        <f t="shared" si="36"/>
        <v>355446</v>
      </c>
      <c r="U611" s="60">
        <f t="shared" si="37"/>
        <v>0</v>
      </c>
    </row>
    <row r="612" spans="1:21" ht="14.45" customHeight="1" x14ac:dyDescent="0.25">
      <c r="A612" s="58" t="s">
        <v>86</v>
      </c>
      <c r="B612" s="56" t="s">
        <v>38</v>
      </c>
      <c r="C612" s="65">
        <v>653070.89384472149</v>
      </c>
      <c r="D612" s="65">
        <v>155112.11023053247</v>
      </c>
      <c r="E612" s="65">
        <v>26580.047551864107</v>
      </c>
      <c r="F612" s="65">
        <v>51368.276941786193</v>
      </c>
      <c r="G612" s="65">
        <v>3510.126691429472</v>
      </c>
      <c r="H612" s="65">
        <v>44836.319968650023</v>
      </c>
      <c r="I612" s="65">
        <v>41198.348370533357</v>
      </c>
      <c r="J612" s="65">
        <v>12738.620556467737</v>
      </c>
      <c r="K612" s="65">
        <v>17888.077881014317</v>
      </c>
      <c r="L612" s="65"/>
      <c r="M612" s="65">
        <v>299838.96565244376</v>
      </c>
      <c r="N612" s="65">
        <v>29697.039299624448</v>
      </c>
      <c r="O612" s="65">
        <v>329536.00495206821</v>
      </c>
      <c r="P612" s="65"/>
      <c r="Q612" s="70">
        <f t="shared" si="38"/>
        <v>329536.00495206821</v>
      </c>
      <c r="R612" s="70">
        <f t="shared" si="39"/>
        <v>0</v>
      </c>
      <c r="S612" s="65"/>
      <c r="T612" s="43">
        <f t="shared" si="36"/>
        <v>653070.89384472149</v>
      </c>
      <c r="U612" s="60">
        <f t="shared" si="37"/>
        <v>0</v>
      </c>
    </row>
    <row r="613" spans="1:21" ht="14.45" customHeight="1" x14ac:dyDescent="0.25">
      <c r="A613" s="58" t="s">
        <v>86</v>
      </c>
      <c r="B613" s="56" t="s">
        <v>35</v>
      </c>
      <c r="C613" s="59">
        <v>661586</v>
      </c>
      <c r="D613" s="59">
        <v>158707</v>
      </c>
      <c r="E613" s="59">
        <v>26256</v>
      </c>
      <c r="F613" s="59">
        <v>50780</v>
      </c>
      <c r="G613" s="59">
        <v>3468</v>
      </c>
      <c r="H613" s="59">
        <v>47700</v>
      </c>
      <c r="I613" s="59">
        <v>44405</v>
      </c>
      <c r="J613" s="59">
        <v>12655</v>
      </c>
      <c r="K613" s="59">
        <v>17182</v>
      </c>
      <c r="L613" s="59"/>
      <c r="M613" s="59">
        <v>300433</v>
      </c>
      <c r="N613" s="59">
        <v>38058</v>
      </c>
      <c r="O613" s="59">
        <v>334915</v>
      </c>
      <c r="P613" s="65"/>
      <c r="Q613" s="70">
        <f t="shared" si="38"/>
        <v>338491</v>
      </c>
      <c r="R613" s="70">
        <f t="shared" si="39"/>
        <v>3576</v>
      </c>
      <c r="S613" s="65"/>
      <c r="T613" s="43">
        <f t="shared" si="36"/>
        <v>661586</v>
      </c>
      <c r="U613" s="60">
        <f t="shared" si="37"/>
        <v>0</v>
      </c>
    </row>
    <row r="614" spans="1:21" ht="14.45" customHeight="1" x14ac:dyDescent="0.25">
      <c r="A614" s="58" t="s">
        <v>86</v>
      </c>
      <c r="B614" s="56" t="s">
        <v>36</v>
      </c>
      <c r="C614" s="59">
        <v>661586</v>
      </c>
      <c r="D614" s="59">
        <v>164647.28511012852</v>
      </c>
      <c r="E614" s="65">
        <v>26410.236368789814</v>
      </c>
      <c r="F614" s="65">
        <v>46729.555562257476</v>
      </c>
      <c r="G614" s="65">
        <v>3396.3838639427568</v>
      </c>
      <c r="H614" s="65">
        <v>46638.576147593783</v>
      </c>
      <c r="I614" s="65">
        <v>40734.446842056503</v>
      </c>
      <c r="J614" s="65">
        <v>11614.625011007311</v>
      </c>
      <c r="K614" s="65">
        <v>17846.175270587064</v>
      </c>
      <c r="L614" s="59"/>
      <c r="M614" s="65">
        <v>303568.71582363674</v>
      </c>
      <c r="N614" s="65">
        <v>36676.205987910158</v>
      </c>
      <c r="O614" s="65">
        <v>340244.9218115469</v>
      </c>
      <c r="P614" s="65"/>
      <c r="Q614" s="70">
        <f t="shared" si="38"/>
        <v>340244.9218115469</v>
      </c>
      <c r="R614" s="70">
        <f t="shared" si="39"/>
        <v>0</v>
      </c>
      <c r="S614" s="65"/>
      <c r="T614" s="43">
        <f t="shared" si="36"/>
        <v>661586</v>
      </c>
      <c r="U614" s="60">
        <f t="shared" si="37"/>
        <v>0</v>
      </c>
    </row>
    <row r="615" spans="1:21" ht="14.45" customHeight="1" x14ac:dyDescent="0.25">
      <c r="A615" s="58" t="s">
        <v>86</v>
      </c>
      <c r="B615" s="56" t="s">
        <v>37</v>
      </c>
      <c r="C615" s="59">
        <v>661586</v>
      </c>
      <c r="D615" s="59">
        <v>164647.28511012852</v>
      </c>
      <c r="E615" s="65">
        <v>26564.472737579628</v>
      </c>
      <c r="F615" s="65">
        <v>42679.111124514951</v>
      </c>
      <c r="G615" s="65">
        <v>3324.7677278855131</v>
      </c>
      <c r="H615" s="65">
        <v>45577.152295187574</v>
      </c>
      <c r="I615" s="65">
        <v>37063.893684113005</v>
      </c>
      <c r="J615" s="65">
        <v>10574.250022014619</v>
      </c>
      <c r="K615" s="65">
        <v>18510.350541174124</v>
      </c>
      <c r="L615" s="59"/>
      <c r="M615" s="65">
        <v>312644.71675740212</v>
      </c>
      <c r="N615" s="65">
        <v>37659.611940595263</v>
      </c>
      <c r="O615" s="65">
        <v>350304.32869799738</v>
      </c>
      <c r="P615" s="65"/>
      <c r="Q615" s="70">
        <f t="shared" si="38"/>
        <v>350304.32869799738</v>
      </c>
      <c r="R615" s="70">
        <f t="shared" si="39"/>
        <v>0</v>
      </c>
      <c r="S615" s="65"/>
      <c r="T615" s="43">
        <f t="shared" si="36"/>
        <v>661586</v>
      </c>
      <c r="U615" s="60">
        <f t="shared" si="37"/>
        <v>0</v>
      </c>
    </row>
    <row r="616" spans="1:21" ht="14.45" customHeight="1" x14ac:dyDescent="0.25">
      <c r="A616" s="58" t="s">
        <v>86</v>
      </c>
      <c r="B616" s="56" t="s">
        <v>15</v>
      </c>
      <c r="C616" s="59">
        <v>661586</v>
      </c>
      <c r="D616" s="59">
        <v>194054</v>
      </c>
      <c r="E616" s="59">
        <v>26271</v>
      </c>
      <c r="F616" s="59">
        <v>19248</v>
      </c>
      <c r="G616" s="59">
        <v>3382</v>
      </c>
      <c r="H616" s="59">
        <v>42296</v>
      </c>
      <c r="I616" s="59">
        <v>30110</v>
      </c>
      <c r="J616" s="59">
        <v>10456</v>
      </c>
      <c r="K616" s="59">
        <v>15425</v>
      </c>
      <c r="L616" s="59"/>
      <c r="M616" s="59">
        <v>320344</v>
      </c>
      <c r="N616" s="59">
        <v>37146</v>
      </c>
      <c r="O616" s="59">
        <v>357498</v>
      </c>
      <c r="P616" s="65"/>
      <c r="Q616" s="70">
        <f t="shared" si="38"/>
        <v>357490</v>
      </c>
      <c r="R616" s="70">
        <f t="shared" si="39"/>
        <v>-8</v>
      </c>
      <c r="S616" s="65"/>
      <c r="T616" s="43">
        <f t="shared" si="36"/>
        <v>661586</v>
      </c>
      <c r="U616" s="60">
        <f t="shared" si="37"/>
        <v>0</v>
      </c>
    </row>
    <row r="617" spans="1:21" ht="14.45" customHeight="1" x14ac:dyDescent="0.25">
      <c r="A617" s="58" t="s">
        <v>86</v>
      </c>
      <c r="B617" s="56" t="s">
        <v>0</v>
      </c>
      <c r="C617" s="59">
        <v>661586</v>
      </c>
      <c r="D617" s="59">
        <v>194054</v>
      </c>
      <c r="E617" s="59">
        <v>27236</v>
      </c>
      <c r="F617" s="59">
        <v>19199</v>
      </c>
      <c r="G617" s="59">
        <v>3373</v>
      </c>
      <c r="H617" s="59">
        <v>41468</v>
      </c>
      <c r="I617" s="59">
        <v>29653</v>
      </c>
      <c r="J617" s="59">
        <v>9788</v>
      </c>
      <c r="K617" s="59">
        <v>45335</v>
      </c>
      <c r="L617" s="59"/>
      <c r="M617" s="59">
        <v>291480</v>
      </c>
      <c r="N617" s="59">
        <v>36194</v>
      </c>
      <c r="O617" s="59">
        <v>327674</v>
      </c>
      <c r="P617" s="65"/>
      <c r="Q617" s="70">
        <f t="shared" si="38"/>
        <v>327674</v>
      </c>
      <c r="R617" s="70">
        <f t="shared" si="39"/>
        <v>0</v>
      </c>
      <c r="S617" s="65"/>
      <c r="T617" s="43">
        <f t="shared" si="36"/>
        <v>661586</v>
      </c>
      <c r="U617" s="60">
        <f t="shared" si="37"/>
        <v>0</v>
      </c>
    </row>
    <row r="618" spans="1:21" ht="14.45" customHeight="1" x14ac:dyDescent="0.25">
      <c r="A618" s="58" t="s">
        <v>86</v>
      </c>
      <c r="B618" s="56" t="s">
        <v>1</v>
      </c>
      <c r="C618" s="59">
        <v>661586</v>
      </c>
      <c r="D618" s="59">
        <v>194050</v>
      </c>
      <c r="E618" s="59">
        <v>27236</v>
      </c>
      <c r="F618" s="59">
        <v>15761</v>
      </c>
      <c r="G618" s="59">
        <v>2780</v>
      </c>
      <c r="H618" s="59">
        <v>42463</v>
      </c>
      <c r="I618" s="59">
        <v>27325</v>
      </c>
      <c r="J618" s="59">
        <v>7991</v>
      </c>
      <c r="K618" s="59">
        <v>12733</v>
      </c>
      <c r="L618" s="59"/>
      <c r="M618" s="59">
        <v>331247</v>
      </c>
      <c r="N618" s="59">
        <v>36994</v>
      </c>
      <c r="O618" s="59">
        <v>368241</v>
      </c>
      <c r="P618" s="65"/>
      <c r="Q618" s="70">
        <f t="shared" si="38"/>
        <v>368241</v>
      </c>
      <c r="R618" s="70">
        <f t="shared" si="39"/>
        <v>0</v>
      </c>
      <c r="S618" s="65"/>
      <c r="T618" s="43">
        <f t="shared" si="36"/>
        <v>661586</v>
      </c>
      <c r="U618" s="60">
        <f t="shared" si="37"/>
        <v>0</v>
      </c>
    </row>
    <row r="619" spans="1:21" ht="14.45" customHeight="1" x14ac:dyDescent="0.25">
      <c r="A619" s="58" t="s">
        <v>86</v>
      </c>
      <c r="B619" s="56" t="s">
        <v>2</v>
      </c>
      <c r="C619" s="59">
        <v>661586</v>
      </c>
      <c r="D619" s="59">
        <v>194048</v>
      </c>
      <c r="E619" s="59">
        <v>27481</v>
      </c>
      <c r="F619" s="59">
        <v>14143</v>
      </c>
      <c r="G619" s="59">
        <v>2781</v>
      </c>
      <c r="H619" s="59">
        <v>40565</v>
      </c>
      <c r="I619" s="59">
        <v>27752</v>
      </c>
      <c r="J619" s="59">
        <v>7536</v>
      </c>
      <c r="K619" s="59">
        <v>10792</v>
      </c>
      <c r="L619" s="59"/>
      <c r="M619" s="59">
        <v>336488</v>
      </c>
      <c r="N619" s="59">
        <v>32191</v>
      </c>
      <c r="O619" s="59">
        <v>368679</v>
      </c>
      <c r="P619" s="65"/>
      <c r="Q619" s="70">
        <f t="shared" si="38"/>
        <v>368679</v>
      </c>
      <c r="R619" s="70">
        <f t="shared" si="39"/>
        <v>0</v>
      </c>
      <c r="S619" s="65"/>
      <c r="T619" s="43">
        <f t="shared" si="36"/>
        <v>661586</v>
      </c>
      <c r="U619" s="60">
        <f t="shared" si="37"/>
        <v>0</v>
      </c>
    </row>
    <row r="620" spans="1:21" ht="14.45" customHeight="1" x14ac:dyDescent="0.25">
      <c r="A620" s="58" t="s">
        <v>86</v>
      </c>
      <c r="B620" s="56" t="s">
        <v>3</v>
      </c>
      <c r="C620" s="59">
        <v>661586</v>
      </c>
      <c r="D620" s="59">
        <v>194056</v>
      </c>
      <c r="E620" s="59">
        <v>28664</v>
      </c>
      <c r="F620" s="59">
        <v>14143</v>
      </c>
      <c r="G620" s="59">
        <v>2782</v>
      </c>
      <c r="H620" s="59">
        <v>40466</v>
      </c>
      <c r="I620" s="59">
        <v>26908</v>
      </c>
      <c r="J620" s="59">
        <v>6581</v>
      </c>
      <c r="K620" s="59">
        <v>8278</v>
      </c>
      <c r="L620" s="59"/>
      <c r="M620" s="59">
        <v>339708</v>
      </c>
      <c r="N620" s="59">
        <v>31467</v>
      </c>
      <c r="O620" s="59">
        <v>371175</v>
      </c>
      <c r="P620" s="65"/>
      <c r="Q620" s="70">
        <f t="shared" si="38"/>
        <v>371175</v>
      </c>
      <c r="R620" s="70">
        <f t="shared" si="39"/>
        <v>0</v>
      </c>
      <c r="S620" s="65"/>
      <c r="T620" s="43">
        <f t="shared" si="36"/>
        <v>661586</v>
      </c>
      <c r="U620" s="60">
        <f t="shared" si="37"/>
        <v>0</v>
      </c>
    </row>
    <row r="621" spans="1:21" ht="14.45" customHeight="1" x14ac:dyDescent="0.25">
      <c r="A621" s="58" t="s">
        <v>86</v>
      </c>
      <c r="B621" s="56" t="s">
        <v>4</v>
      </c>
      <c r="C621" s="59">
        <v>661586</v>
      </c>
      <c r="D621" s="59">
        <v>193756</v>
      </c>
      <c r="E621" s="59">
        <v>29095</v>
      </c>
      <c r="F621" s="59">
        <v>14040</v>
      </c>
      <c r="G621" s="59">
        <v>2700</v>
      </c>
      <c r="H621" s="59">
        <v>40075</v>
      </c>
      <c r="I621" s="59">
        <v>23220</v>
      </c>
      <c r="J621" s="59">
        <v>5795</v>
      </c>
      <c r="K621" s="59">
        <v>8200</v>
      </c>
      <c r="L621" s="59"/>
      <c r="M621" s="59">
        <v>344705</v>
      </c>
      <c r="N621" s="59">
        <v>39673</v>
      </c>
      <c r="O621" s="59">
        <v>384378</v>
      </c>
      <c r="P621" s="65"/>
      <c r="Q621" s="70">
        <f t="shared" si="38"/>
        <v>384378</v>
      </c>
      <c r="R621" s="70">
        <f t="shared" si="39"/>
        <v>0</v>
      </c>
      <c r="S621" s="65"/>
      <c r="T621" s="43">
        <f t="shared" si="36"/>
        <v>661586</v>
      </c>
      <c r="U621" s="60">
        <f t="shared" si="37"/>
        <v>0</v>
      </c>
    </row>
    <row r="622" spans="1:21" ht="14.45" customHeight="1" x14ac:dyDescent="0.25">
      <c r="A622" s="58" t="s">
        <v>86</v>
      </c>
      <c r="B622" s="56" t="s">
        <v>5</v>
      </c>
      <c r="C622" s="59">
        <v>661586</v>
      </c>
      <c r="D622" s="59">
        <v>193756</v>
      </c>
      <c r="E622" s="59">
        <v>32523</v>
      </c>
      <c r="F622" s="59">
        <v>15045</v>
      </c>
      <c r="G622" s="59">
        <v>2700</v>
      </c>
      <c r="H622" s="59">
        <v>29012</v>
      </c>
      <c r="I622" s="59">
        <v>25026</v>
      </c>
      <c r="J622" s="59">
        <v>6876</v>
      </c>
      <c r="K622" s="59">
        <v>5044</v>
      </c>
      <c r="L622" s="59"/>
      <c r="M622" s="59">
        <v>351604</v>
      </c>
      <c r="N622" s="59">
        <v>40295</v>
      </c>
      <c r="O622" s="59">
        <v>391899</v>
      </c>
      <c r="P622" s="65"/>
      <c r="Q622" s="70">
        <f t="shared" si="38"/>
        <v>391899</v>
      </c>
      <c r="R622" s="70">
        <f t="shared" si="39"/>
        <v>0</v>
      </c>
      <c r="S622" s="65"/>
      <c r="T622" s="43">
        <f t="shared" si="36"/>
        <v>661586</v>
      </c>
      <c r="U622" s="60">
        <f t="shared" si="37"/>
        <v>0</v>
      </c>
    </row>
    <row r="623" spans="1:21" ht="14.45" customHeight="1" x14ac:dyDescent="0.25">
      <c r="A623" s="58" t="s">
        <v>86</v>
      </c>
      <c r="B623" s="56" t="s">
        <v>6</v>
      </c>
      <c r="C623" s="59">
        <v>661586</v>
      </c>
      <c r="D623" s="59">
        <v>193756</v>
      </c>
      <c r="E623" s="59">
        <v>31370</v>
      </c>
      <c r="F623" s="59">
        <v>13090</v>
      </c>
      <c r="G623" s="59">
        <v>2700</v>
      </c>
      <c r="H623" s="59">
        <v>29012</v>
      </c>
      <c r="I623" s="59">
        <v>22978</v>
      </c>
      <c r="J623" s="59">
        <v>4012</v>
      </c>
      <c r="K623" s="59">
        <v>5093</v>
      </c>
      <c r="L623" s="59"/>
      <c r="M623" s="59">
        <v>359575</v>
      </c>
      <c r="N623" s="59">
        <v>54029</v>
      </c>
      <c r="O623" s="59">
        <v>413604</v>
      </c>
      <c r="P623" s="65"/>
      <c r="Q623" s="70">
        <f t="shared" si="38"/>
        <v>413604</v>
      </c>
      <c r="R623" s="70">
        <f t="shared" si="39"/>
        <v>0</v>
      </c>
      <c r="S623" s="65"/>
      <c r="T623" s="43">
        <f t="shared" si="36"/>
        <v>661586</v>
      </c>
      <c r="U623" s="60">
        <f t="shared" si="37"/>
        <v>0</v>
      </c>
    </row>
    <row r="624" spans="1:21" ht="14.45" customHeight="1" x14ac:dyDescent="0.25">
      <c r="A624" s="58" t="s">
        <v>86</v>
      </c>
      <c r="B624" s="63" t="s">
        <v>7</v>
      </c>
      <c r="C624" s="59">
        <v>661586</v>
      </c>
      <c r="D624" s="59">
        <v>193756</v>
      </c>
      <c r="E624" s="59">
        <v>32970</v>
      </c>
      <c r="F624" s="59">
        <v>12525</v>
      </c>
      <c r="G624" s="59">
        <v>2700</v>
      </c>
      <c r="H624" s="59">
        <v>23973</v>
      </c>
      <c r="I624" s="59">
        <v>20890</v>
      </c>
      <c r="J624" s="59">
        <v>4395</v>
      </c>
      <c r="K624" s="59">
        <v>5492</v>
      </c>
      <c r="L624" s="59"/>
      <c r="M624" s="59">
        <v>364885</v>
      </c>
      <c r="N624" s="59">
        <v>64816</v>
      </c>
      <c r="O624" s="59">
        <v>429701</v>
      </c>
      <c r="P624" s="65"/>
      <c r="Q624" s="70">
        <f t="shared" si="38"/>
        <v>429701</v>
      </c>
      <c r="R624" s="70">
        <f t="shared" si="39"/>
        <v>0</v>
      </c>
      <c r="S624" s="65"/>
      <c r="T624" s="43">
        <f t="shared" si="36"/>
        <v>661586</v>
      </c>
      <c r="U624" s="60">
        <f t="shared" si="37"/>
        <v>0</v>
      </c>
    </row>
    <row r="625" spans="1:21" ht="14.45" customHeight="1" x14ac:dyDescent="0.25">
      <c r="A625" s="58" t="s">
        <v>86</v>
      </c>
      <c r="B625" s="63" t="s">
        <v>8</v>
      </c>
      <c r="C625" s="59">
        <v>661586</v>
      </c>
      <c r="D625" s="59">
        <v>193756</v>
      </c>
      <c r="E625" s="59">
        <v>34306</v>
      </c>
      <c r="F625" s="59">
        <v>12142</v>
      </c>
      <c r="G625" s="59">
        <v>2700</v>
      </c>
      <c r="H625" s="59">
        <v>18462</v>
      </c>
      <c r="I625" s="59">
        <v>20006</v>
      </c>
      <c r="J625" s="59">
        <v>4395</v>
      </c>
      <c r="K625" s="59">
        <v>5410</v>
      </c>
      <c r="L625" s="59"/>
      <c r="M625" s="59">
        <v>370409</v>
      </c>
      <c r="N625" s="59">
        <v>75268</v>
      </c>
      <c r="O625" s="59">
        <v>445677</v>
      </c>
      <c r="P625" s="65"/>
      <c r="Q625" s="70">
        <f t="shared" si="38"/>
        <v>445677</v>
      </c>
      <c r="R625" s="70">
        <f t="shared" si="39"/>
        <v>0</v>
      </c>
      <c r="S625" s="65"/>
      <c r="T625" s="43">
        <f t="shared" si="36"/>
        <v>661586</v>
      </c>
      <c r="U625" s="60">
        <f t="shared" si="37"/>
        <v>0</v>
      </c>
    </row>
    <row r="626" spans="1:21" ht="14.45" customHeight="1" x14ac:dyDescent="0.25">
      <c r="A626" s="58" t="s">
        <v>86</v>
      </c>
      <c r="B626" s="63" t="s">
        <v>16</v>
      </c>
      <c r="C626" s="59">
        <v>661586</v>
      </c>
      <c r="D626" s="59">
        <v>193756</v>
      </c>
      <c r="E626" s="59">
        <v>35246</v>
      </c>
      <c r="F626" s="59">
        <v>11845</v>
      </c>
      <c r="G626" s="59">
        <v>2700</v>
      </c>
      <c r="H626" s="59">
        <v>17378</v>
      </c>
      <c r="I626" s="59">
        <v>19692</v>
      </c>
      <c r="J626" s="59">
        <v>4421</v>
      </c>
      <c r="K626" s="59">
        <v>5586</v>
      </c>
      <c r="L626" s="59"/>
      <c r="M626" s="59">
        <v>370962</v>
      </c>
      <c r="N626" s="59">
        <v>77289</v>
      </c>
      <c r="O626" s="59">
        <v>448251</v>
      </c>
      <c r="P626" s="65"/>
      <c r="Q626" s="70">
        <f t="shared" si="38"/>
        <v>448251</v>
      </c>
      <c r="R626" s="70">
        <f t="shared" si="39"/>
        <v>0</v>
      </c>
      <c r="S626" s="65"/>
      <c r="T626" s="43">
        <f t="shared" si="36"/>
        <v>661586</v>
      </c>
      <c r="U626" s="60">
        <f t="shared" si="37"/>
        <v>0</v>
      </c>
    </row>
    <row r="627" spans="1:21" ht="14.45" customHeight="1" x14ac:dyDescent="0.25">
      <c r="A627" s="58" t="s">
        <v>86</v>
      </c>
      <c r="B627" s="63" t="s">
        <v>17</v>
      </c>
      <c r="C627" s="59">
        <v>661586</v>
      </c>
      <c r="D627" s="59">
        <v>193756</v>
      </c>
      <c r="E627" s="59">
        <v>35374</v>
      </c>
      <c r="F627" s="59">
        <v>11352</v>
      </c>
      <c r="G627" s="59">
        <v>2700</v>
      </c>
      <c r="H627" s="59">
        <v>15930</v>
      </c>
      <c r="I627" s="59">
        <v>19200</v>
      </c>
      <c r="J627" s="59">
        <v>4036</v>
      </c>
      <c r="K627" s="59">
        <v>5354</v>
      </c>
      <c r="L627" s="59"/>
      <c r="M627" s="59">
        <v>373885</v>
      </c>
      <c r="N627" s="59">
        <v>78187</v>
      </c>
      <c r="O627" s="59">
        <v>452072</v>
      </c>
      <c r="P627" s="65"/>
      <c r="Q627" s="70">
        <f t="shared" si="38"/>
        <v>452072</v>
      </c>
      <c r="R627" s="70">
        <f t="shared" si="39"/>
        <v>0</v>
      </c>
      <c r="S627" s="65"/>
      <c r="T627" s="43">
        <f t="shared" si="36"/>
        <v>661587</v>
      </c>
      <c r="U627" s="60">
        <f t="shared" si="37"/>
        <v>-1</v>
      </c>
    </row>
    <row r="628" spans="1:21" ht="14.45" customHeight="1" x14ac:dyDescent="0.25">
      <c r="A628" s="58" t="s">
        <v>86</v>
      </c>
      <c r="B628" s="63" t="s">
        <v>9</v>
      </c>
      <c r="C628" s="59">
        <v>661586</v>
      </c>
      <c r="D628" s="59">
        <v>193756</v>
      </c>
      <c r="E628" s="59">
        <v>35374</v>
      </c>
      <c r="F628" s="59">
        <v>11187</v>
      </c>
      <c r="G628" s="59">
        <v>2700</v>
      </c>
      <c r="H628" s="59">
        <v>14877</v>
      </c>
      <c r="I628" s="59">
        <v>18215</v>
      </c>
      <c r="J628" s="59">
        <v>4036</v>
      </c>
      <c r="K628" s="59">
        <v>6052</v>
      </c>
      <c r="L628" s="59"/>
      <c r="M628" s="59">
        <v>375389</v>
      </c>
      <c r="N628" s="59">
        <v>80962</v>
      </c>
      <c r="O628" s="59">
        <v>456351</v>
      </c>
      <c r="P628" s="65"/>
      <c r="Q628" s="70">
        <f t="shared" si="38"/>
        <v>456351</v>
      </c>
      <c r="R628" s="70">
        <f t="shared" si="39"/>
        <v>0</v>
      </c>
      <c r="S628" s="65"/>
      <c r="T628" s="43">
        <f t="shared" si="36"/>
        <v>661586</v>
      </c>
      <c r="U628" s="60">
        <f t="shared" si="37"/>
        <v>0</v>
      </c>
    </row>
    <row r="629" spans="1:21" ht="14.45" customHeight="1" x14ac:dyDescent="0.25">
      <c r="A629" s="58" t="s">
        <v>86</v>
      </c>
      <c r="B629" s="63" t="s">
        <v>10</v>
      </c>
      <c r="C629" s="59">
        <v>366991</v>
      </c>
      <c r="D629" s="59">
        <v>128607</v>
      </c>
      <c r="E629" s="59">
        <v>43868</v>
      </c>
      <c r="F629" s="59">
        <v>9612</v>
      </c>
      <c r="G629" s="59">
        <v>2521</v>
      </c>
      <c r="H629" s="59">
        <v>3576</v>
      </c>
      <c r="I629" s="59">
        <v>7996</v>
      </c>
      <c r="J629" s="59">
        <v>3082</v>
      </c>
      <c r="K629" s="59">
        <v>2082</v>
      </c>
      <c r="L629" s="59"/>
      <c r="M629" s="59">
        <v>165647</v>
      </c>
      <c r="N629" s="59">
        <v>112685</v>
      </c>
      <c r="O629" s="59">
        <v>278332</v>
      </c>
      <c r="P629" s="65"/>
      <c r="Q629" s="70">
        <f t="shared" si="38"/>
        <v>278332</v>
      </c>
      <c r="R629" s="70">
        <f t="shared" si="39"/>
        <v>0</v>
      </c>
      <c r="S629" s="65"/>
      <c r="T629" s="43">
        <f t="shared" si="36"/>
        <v>366991</v>
      </c>
      <c r="U629" s="60">
        <f t="shared" si="37"/>
        <v>0</v>
      </c>
    </row>
    <row r="630" spans="1:21" ht="14.45" customHeight="1" x14ac:dyDescent="0.25">
      <c r="A630" s="58" t="s">
        <v>86</v>
      </c>
      <c r="B630" s="63" t="s">
        <v>11</v>
      </c>
      <c r="C630" s="59">
        <v>366991</v>
      </c>
      <c r="D630" s="59">
        <v>128607</v>
      </c>
      <c r="E630" s="59">
        <v>44670</v>
      </c>
      <c r="F630" s="59">
        <v>9774</v>
      </c>
      <c r="G630" s="59">
        <v>2521</v>
      </c>
      <c r="H630" s="59">
        <v>3022</v>
      </c>
      <c r="I630" s="59">
        <v>7126</v>
      </c>
      <c r="J630" s="59">
        <v>2935</v>
      </c>
      <c r="K630" s="59">
        <v>1910</v>
      </c>
      <c r="L630" s="59"/>
      <c r="M630" s="59">
        <v>166426</v>
      </c>
      <c r="N630" s="59">
        <v>113390</v>
      </c>
      <c r="O630" s="59">
        <v>279816</v>
      </c>
      <c r="P630" s="65"/>
      <c r="Q630" s="70">
        <f t="shared" si="38"/>
        <v>279816</v>
      </c>
      <c r="R630" s="70">
        <f t="shared" si="39"/>
        <v>0</v>
      </c>
      <c r="S630" s="65"/>
      <c r="T630" s="43">
        <f t="shared" si="36"/>
        <v>366991</v>
      </c>
      <c r="U630" s="60">
        <f t="shared" si="37"/>
        <v>0</v>
      </c>
    </row>
    <row r="631" spans="1:21" ht="14.45" customHeight="1" x14ac:dyDescent="0.25">
      <c r="A631" s="58" t="s">
        <v>86</v>
      </c>
      <c r="B631" s="63" t="s">
        <v>12</v>
      </c>
      <c r="C631" s="59">
        <v>371150</v>
      </c>
      <c r="D631" s="59">
        <v>90876</v>
      </c>
      <c r="E631" s="59">
        <v>20620</v>
      </c>
      <c r="F631" s="59">
        <v>5110</v>
      </c>
      <c r="G631" s="59">
        <v>569</v>
      </c>
      <c r="H631" s="59">
        <v>10143</v>
      </c>
      <c r="I631" s="59">
        <v>8421</v>
      </c>
      <c r="J631" s="59">
        <v>983</v>
      </c>
      <c r="K631" s="59">
        <v>1615</v>
      </c>
      <c r="L631" s="59"/>
      <c r="M631" s="59">
        <v>232813</v>
      </c>
      <c r="N631" s="59">
        <v>46677</v>
      </c>
      <c r="O631" s="59">
        <v>279490</v>
      </c>
      <c r="P631" s="65"/>
      <c r="Q631" s="70">
        <f t="shared" si="38"/>
        <v>279490</v>
      </c>
      <c r="R631" s="70">
        <f t="shared" si="39"/>
        <v>0</v>
      </c>
      <c r="S631" s="65"/>
      <c r="T631" s="43">
        <f t="shared" si="36"/>
        <v>371150</v>
      </c>
      <c r="U631" s="60">
        <f t="shared" si="37"/>
        <v>0</v>
      </c>
    </row>
    <row r="632" spans="1:21" ht="14.45" customHeight="1" x14ac:dyDescent="0.25">
      <c r="A632" s="58" t="s">
        <v>86</v>
      </c>
      <c r="B632" s="63" t="s">
        <v>13</v>
      </c>
      <c r="C632" s="59">
        <v>371150</v>
      </c>
      <c r="D632" s="59">
        <v>90876</v>
      </c>
      <c r="E632" s="59">
        <v>21474</v>
      </c>
      <c r="F632" s="59">
        <v>5023</v>
      </c>
      <c r="G632" s="59">
        <v>637</v>
      </c>
      <c r="H632" s="59">
        <v>8824</v>
      </c>
      <c r="I632" s="59">
        <v>6610</v>
      </c>
      <c r="J632" s="59">
        <v>969</v>
      </c>
      <c r="K632" s="59">
        <v>1572</v>
      </c>
      <c r="L632" s="59"/>
      <c r="M632" s="59">
        <v>235165</v>
      </c>
      <c r="N632" s="59">
        <v>45057</v>
      </c>
      <c r="O632" s="59">
        <v>280222</v>
      </c>
      <c r="P632" s="65"/>
      <c r="Q632" s="70">
        <f t="shared" si="38"/>
        <v>280222</v>
      </c>
      <c r="R632" s="70">
        <f t="shared" si="39"/>
        <v>0</v>
      </c>
      <c r="S632" s="65"/>
      <c r="T632" s="43">
        <f t="shared" si="36"/>
        <v>371150</v>
      </c>
      <c r="U632" s="60">
        <f t="shared" si="37"/>
        <v>0</v>
      </c>
    </row>
    <row r="633" spans="1:21" ht="14.45" customHeight="1" x14ac:dyDescent="0.25">
      <c r="A633" s="58" t="s">
        <v>86</v>
      </c>
      <c r="B633" s="63" t="s">
        <v>18</v>
      </c>
      <c r="C633" s="59">
        <v>371150</v>
      </c>
      <c r="D633" s="59">
        <v>90876</v>
      </c>
      <c r="E633" s="59">
        <v>21688</v>
      </c>
      <c r="F633" s="59">
        <v>4073</v>
      </c>
      <c r="G633" s="59">
        <v>409</v>
      </c>
      <c r="H633" s="59">
        <v>11409</v>
      </c>
      <c r="I633" s="59">
        <v>5852</v>
      </c>
      <c r="J633" s="59">
        <v>1437</v>
      </c>
      <c r="K633" s="59">
        <v>2495</v>
      </c>
      <c r="L633" s="59"/>
      <c r="M633" s="59">
        <v>232911</v>
      </c>
      <c r="N633" s="59">
        <v>49646</v>
      </c>
      <c r="O633" s="59">
        <v>282557</v>
      </c>
      <c r="P633" s="65"/>
      <c r="Q633" s="70">
        <f t="shared" si="38"/>
        <v>282557</v>
      </c>
      <c r="R633" s="70">
        <f t="shared" si="39"/>
        <v>0</v>
      </c>
      <c r="S633" s="65"/>
      <c r="T633" s="43">
        <f t="shared" si="36"/>
        <v>371150</v>
      </c>
      <c r="U633" s="60">
        <f t="shared" si="37"/>
        <v>0</v>
      </c>
    </row>
    <row r="634" spans="1:21" ht="14.45" customHeight="1" x14ac:dyDescent="0.25">
      <c r="A634" s="58" t="s">
        <v>86</v>
      </c>
      <c r="B634" s="64" t="s">
        <v>19</v>
      </c>
      <c r="C634" s="59">
        <v>371150</v>
      </c>
      <c r="D634" s="59">
        <v>90876</v>
      </c>
      <c r="E634" s="59">
        <v>20752</v>
      </c>
      <c r="F634" s="59">
        <v>3783</v>
      </c>
      <c r="G634" s="59">
        <v>299</v>
      </c>
      <c r="H634" s="59">
        <v>19584</v>
      </c>
      <c r="I634" s="59">
        <v>5024</v>
      </c>
      <c r="J634" s="59">
        <v>1794</v>
      </c>
      <c r="K634" s="59">
        <v>2786</v>
      </c>
      <c r="L634" s="59"/>
      <c r="M634" s="59">
        <v>226252</v>
      </c>
      <c r="N634" s="59">
        <v>54766</v>
      </c>
      <c r="O634" s="59">
        <v>281018</v>
      </c>
      <c r="P634" s="65"/>
      <c r="Q634" s="70">
        <f t="shared" si="38"/>
        <v>281018</v>
      </c>
      <c r="R634" s="70">
        <f t="shared" si="39"/>
        <v>0</v>
      </c>
      <c r="S634" s="65"/>
      <c r="T634" s="43">
        <f t="shared" si="36"/>
        <v>371150</v>
      </c>
      <c r="U634" s="60">
        <f t="shared" si="37"/>
        <v>0</v>
      </c>
    </row>
    <row r="635" spans="1:21" ht="14.45" customHeight="1" x14ac:dyDescent="0.25">
      <c r="A635" s="58" t="s">
        <v>86</v>
      </c>
      <c r="B635" s="58" t="s">
        <v>40</v>
      </c>
      <c r="C635" s="59">
        <v>371150</v>
      </c>
      <c r="D635" s="59">
        <v>90876</v>
      </c>
      <c r="E635" s="59">
        <v>21683</v>
      </c>
      <c r="F635" s="59">
        <v>3730</v>
      </c>
      <c r="G635" s="59">
        <v>284</v>
      </c>
      <c r="H635" s="59">
        <v>19858</v>
      </c>
      <c r="I635" s="59">
        <v>5328</v>
      </c>
      <c r="J635" s="59">
        <v>1815</v>
      </c>
      <c r="K635" s="59">
        <v>2723</v>
      </c>
      <c r="L635" s="59"/>
      <c r="M635" s="59">
        <v>224853</v>
      </c>
      <c r="N635" s="59">
        <v>62867</v>
      </c>
      <c r="O635" s="59">
        <v>287720</v>
      </c>
      <c r="P635" s="65"/>
      <c r="Q635" s="70">
        <f t="shared" si="38"/>
        <v>287720</v>
      </c>
      <c r="R635" s="70">
        <f t="shared" si="39"/>
        <v>0</v>
      </c>
      <c r="S635" s="65"/>
      <c r="T635" s="43">
        <f t="shared" si="36"/>
        <v>371150</v>
      </c>
      <c r="U635" s="60">
        <f t="shared" si="37"/>
        <v>0</v>
      </c>
    </row>
    <row r="636" spans="1:21" ht="14.45" customHeight="1" x14ac:dyDescent="0.25">
      <c r="A636" s="58" t="s">
        <v>86</v>
      </c>
      <c r="B636" s="58" t="s">
        <v>42</v>
      </c>
      <c r="C636" s="59">
        <v>371150</v>
      </c>
      <c r="D636" s="59">
        <v>90876</v>
      </c>
      <c r="E636" s="59">
        <v>22483</v>
      </c>
      <c r="F636" s="59">
        <v>3727</v>
      </c>
      <c r="G636" s="59">
        <v>271</v>
      </c>
      <c r="H636" s="59">
        <v>16869</v>
      </c>
      <c r="I636" s="59">
        <v>5510</v>
      </c>
      <c r="J636" s="59">
        <v>2010</v>
      </c>
      <c r="K636" s="59">
        <v>2801</v>
      </c>
      <c r="L636" s="59"/>
      <c r="M636" s="59">
        <v>226603</v>
      </c>
      <c r="N636" s="59">
        <v>53811</v>
      </c>
      <c r="O636" s="59">
        <v>280414</v>
      </c>
      <c r="P636" s="65"/>
      <c r="Q636" s="70">
        <f t="shared" si="38"/>
        <v>280414</v>
      </c>
      <c r="R636" s="70">
        <f t="shared" si="39"/>
        <v>0</v>
      </c>
      <c r="S636" s="65"/>
      <c r="T636" s="43">
        <f t="shared" si="36"/>
        <v>371150</v>
      </c>
      <c r="U636" s="60">
        <f t="shared" si="37"/>
        <v>0</v>
      </c>
    </row>
    <row r="637" spans="1:21" ht="14.45" customHeight="1" x14ac:dyDescent="0.25">
      <c r="A637" s="58" t="s">
        <v>86</v>
      </c>
      <c r="B637" s="58" t="s">
        <v>43</v>
      </c>
      <c r="C637" s="59">
        <v>233330</v>
      </c>
      <c r="D637" s="59">
        <v>41386</v>
      </c>
      <c r="E637" s="59">
        <v>16798</v>
      </c>
      <c r="F637" s="59">
        <v>1754</v>
      </c>
      <c r="G637" s="59">
        <v>114</v>
      </c>
      <c r="H637" s="59">
        <v>3816</v>
      </c>
      <c r="I637" s="59">
        <v>3234</v>
      </c>
      <c r="J637" s="59">
        <v>1549</v>
      </c>
      <c r="K637" s="59">
        <v>2395</v>
      </c>
      <c r="L637" s="59"/>
      <c r="M637" s="59">
        <v>162284</v>
      </c>
      <c r="N637" s="59">
        <v>27755</v>
      </c>
      <c r="O637" s="59">
        <v>190039</v>
      </c>
      <c r="P637" s="65"/>
      <c r="Q637" s="70">
        <f t="shared" si="38"/>
        <v>190039</v>
      </c>
      <c r="R637" s="70">
        <f t="shared" si="39"/>
        <v>0</v>
      </c>
      <c r="S637" s="65"/>
      <c r="T637" s="43">
        <f t="shared" si="36"/>
        <v>233330</v>
      </c>
      <c r="U637" s="60">
        <f t="shared" si="37"/>
        <v>0</v>
      </c>
    </row>
    <row r="638" spans="1:21" ht="14.45" customHeight="1" x14ac:dyDescent="0.25">
      <c r="A638" s="58" t="s">
        <v>86</v>
      </c>
      <c r="B638" s="58" t="s">
        <v>44</v>
      </c>
      <c r="C638" s="59">
        <v>233330</v>
      </c>
      <c r="D638" s="59">
        <v>41386</v>
      </c>
      <c r="E638" s="59">
        <v>16030</v>
      </c>
      <c r="F638" s="59">
        <v>1754</v>
      </c>
      <c r="G638" s="59">
        <v>114</v>
      </c>
      <c r="H638" s="59">
        <v>3003</v>
      </c>
      <c r="I638" s="59">
        <v>3132</v>
      </c>
      <c r="J638" s="59">
        <v>1353</v>
      </c>
      <c r="K638" s="59">
        <v>2364</v>
      </c>
      <c r="L638" s="59"/>
      <c r="M638" s="59">
        <v>164194</v>
      </c>
      <c r="N638" s="59">
        <v>34161</v>
      </c>
      <c r="O638" s="59">
        <v>198355</v>
      </c>
      <c r="P638" s="65"/>
      <c r="Q638" s="70">
        <f t="shared" si="38"/>
        <v>198355</v>
      </c>
      <c r="R638" s="70">
        <f t="shared" si="39"/>
        <v>0</v>
      </c>
      <c r="S638" s="65"/>
      <c r="T638" s="43">
        <f t="shared" si="36"/>
        <v>233330</v>
      </c>
      <c r="U638" s="60">
        <f t="shared" si="37"/>
        <v>0</v>
      </c>
    </row>
    <row r="639" spans="1:21" ht="14.45" customHeight="1" x14ac:dyDescent="0.25">
      <c r="A639" s="58" t="s">
        <v>86</v>
      </c>
      <c r="B639" s="58" t="s">
        <v>45</v>
      </c>
      <c r="C639" s="59">
        <v>233330</v>
      </c>
      <c r="D639" s="59">
        <v>41386</v>
      </c>
      <c r="E639" s="59">
        <v>18437</v>
      </c>
      <c r="F639" s="59">
        <v>2412</v>
      </c>
      <c r="G639" s="59">
        <v>166</v>
      </c>
      <c r="H639" s="59">
        <v>3816</v>
      </c>
      <c r="I639" s="59">
        <v>3717</v>
      </c>
      <c r="J639" s="59">
        <v>1539</v>
      </c>
      <c r="K639" s="59">
        <v>2480</v>
      </c>
      <c r="L639" s="59"/>
      <c r="M639" s="59">
        <v>159377</v>
      </c>
      <c r="N639" s="59">
        <v>42771</v>
      </c>
      <c r="O639" s="59">
        <v>202148</v>
      </c>
      <c r="P639" s="65"/>
      <c r="Q639" s="70">
        <f t="shared" si="38"/>
        <v>202148</v>
      </c>
      <c r="R639" s="70">
        <f t="shared" si="39"/>
        <v>0</v>
      </c>
      <c r="S639" s="65"/>
      <c r="T639" s="43">
        <f t="shared" si="36"/>
        <v>233330</v>
      </c>
      <c r="U639" s="60">
        <f t="shared" si="37"/>
        <v>0</v>
      </c>
    </row>
    <row r="640" spans="1:21" ht="14.45" customHeight="1" x14ac:dyDescent="0.25">
      <c r="A640" s="58" t="s">
        <v>86</v>
      </c>
      <c r="B640" s="58" t="s">
        <v>39</v>
      </c>
      <c r="C640" s="59">
        <v>233330</v>
      </c>
      <c r="D640" s="59">
        <v>41386</v>
      </c>
      <c r="E640" s="59">
        <v>17070</v>
      </c>
      <c r="F640" s="59">
        <v>2434</v>
      </c>
      <c r="G640" s="59">
        <v>123</v>
      </c>
      <c r="H640" s="59">
        <v>3286</v>
      </c>
      <c r="I640" s="59">
        <v>3361</v>
      </c>
      <c r="J640" s="59">
        <v>1480</v>
      </c>
      <c r="K640" s="59">
        <v>2265</v>
      </c>
      <c r="L640" s="59"/>
      <c r="M640" s="59">
        <v>161925</v>
      </c>
      <c r="N640" s="59">
        <v>48219</v>
      </c>
      <c r="O640" s="59">
        <v>210144</v>
      </c>
      <c r="P640" s="65"/>
      <c r="Q640" s="70">
        <f t="shared" si="38"/>
        <v>210144</v>
      </c>
      <c r="R640" s="70">
        <f t="shared" si="39"/>
        <v>0</v>
      </c>
      <c r="S640" s="65"/>
      <c r="T640" s="43">
        <f t="shared" si="36"/>
        <v>233330</v>
      </c>
      <c r="U640" s="60">
        <f t="shared" si="37"/>
        <v>0</v>
      </c>
    </row>
    <row r="641" spans="1:21" ht="14.45" customHeight="1" x14ac:dyDescent="0.25">
      <c r="A641" s="58" t="s">
        <v>86</v>
      </c>
      <c r="B641" s="58" t="s">
        <v>84</v>
      </c>
      <c r="C641" s="59">
        <v>233330</v>
      </c>
      <c r="D641" s="59">
        <v>41386</v>
      </c>
      <c r="E641" s="59">
        <v>17795</v>
      </c>
      <c r="F641" s="59">
        <v>1944</v>
      </c>
      <c r="G641" s="59">
        <v>111</v>
      </c>
      <c r="H641" s="59">
        <v>2849</v>
      </c>
      <c r="I641" s="59">
        <v>2949</v>
      </c>
      <c r="J641" s="59">
        <v>1376</v>
      </c>
      <c r="K641" s="59">
        <v>2451</v>
      </c>
      <c r="L641" s="59"/>
      <c r="M641" s="59">
        <v>162469</v>
      </c>
      <c r="N641" s="59">
        <v>41876</v>
      </c>
      <c r="O641" s="59">
        <v>204345</v>
      </c>
      <c r="P641" s="65"/>
      <c r="Q641" s="70">
        <f t="shared" si="38"/>
        <v>204345</v>
      </c>
      <c r="R641" s="70">
        <f t="shared" si="39"/>
        <v>0</v>
      </c>
      <c r="S641" s="65"/>
      <c r="T641" s="43">
        <f t="shared" si="36"/>
        <v>233330</v>
      </c>
      <c r="U641" s="60">
        <f t="shared" si="37"/>
        <v>0</v>
      </c>
    </row>
    <row r="642" spans="1:21" ht="14.45" customHeight="1" x14ac:dyDescent="0.25">
      <c r="A642" s="58" t="s">
        <v>86</v>
      </c>
      <c r="B642" s="58" t="s">
        <v>46</v>
      </c>
      <c r="C642" s="59">
        <v>233330</v>
      </c>
      <c r="D642" s="59">
        <v>41386</v>
      </c>
      <c r="E642" s="59">
        <v>16351</v>
      </c>
      <c r="F642" s="59">
        <v>2262</v>
      </c>
      <c r="G642" s="59">
        <v>122</v>
      </c>
      <c r="H642" s="59">
        <v>2652</v>
      </c>
      <c r="I642" s="59">
        <v>2288</v>
      </c>
      <c r="J642" s="59">
        <v>1293</v>
      </c>
      <c r="K642" s="59">
        <v>2282</v>
      </c>
      <c r="L642" s="59"/>
      <c r="M642" s="59">
        <v>164694</v>
      </c>
      <c r="N642" s="59">
        <v>35060</v>
      </c>
      <c r="O642" s="59">
        <v>199754</v>
      </c>
      <c r="P642" s="65"/>
      <c r="Q642" s="70">
        <f t="shared" si="38"/>
        <v>199754</v>
      </c>
      <c r="R642" s="70">
        <f t="shared" si="39"/>
        <v>0</v>
      </c>
      <c r="S642" s="65"/>
      <c r="T642" s="43">
        <f t="shared" ref="T642:T705" si="40">SUM(D642:M642)</f>
        <v>233330</v>
      </c>
      <c r="U642" s="60">
        <f t="shared" ref="U642:U705" si="41">C642-T642</f>
        <v>0</v>
      </c>
    </row>
    <row r="643" spans="1:21" ht="14.45" customHeight="1" x14ac:dyDescent="0.25">
      <c r="A643" s="58" t="s">
        <v>86</v>
      </c>
      <c r="B643" s="58" t="s">
        <v>47</v>
      </c>
      <c r="C643" s="59">
        <v>233330</v>
      </c>
      <c r="D643" s="59">
        <v>41386</v>
      </c>
      <c r="E643" s="59">
        <v>20279</v>
      </c>
      <c r="F643" s="59">
        <v>2020</v>
      </c>
      <c r="G643" s="59">
        <v>84</v>
      </c>
      <c r="H643" s="59">
        <v>2398</v>
      </c>
      <c r="I643" s="59">
        <v>2384</v>
      </c>
      <c r="J643" s="59">
        <v>1117</v>
      </c>
      <c r="K643" s="59">
        <v>2082</v>
      </c>
      <c r="L643" s="59"/>
      <c r="M643" s="59">
        <v>161580</v>
      </c>
      <c r="N643" s="59">
        <v>46993</v>
      </c>
      <c r="O643" s="59">
        <v>208573</v>
      </c>
      <c r="P643" s="65"/>
      <c r="Q643" s="70">
        <f t="shared" ref="Q643:Q706" si="42">M643+N643</f>
        <v>208573</v>
      </c>
      <c r="R643" s="70">
        <f t="shared" ref="R643:R706" si="43">Q643-O643</f>
        <v>0</v>
      </c>
      <c r="S643" s="65"/>
      <c r="T643" s="43">
        <f t="shared" si="40"/>
        <v>233330</v>
      </c>
      <c r="U643" s="60">
        <f t="shared" si="41"/>
        <v>0</v>
      </c>
    </row>
    <row r="644" spans="1:21" ht="14.45" customHeight="1" x14ac:dyDescent="0.25">
      <c r="A644" s="58" t="s">
        <v>86</v>
      </c>
      <c r="B644" s="58" t="s">
        <v>48</v>
      </c>
      <c r="C644" s="59">
        <v>233330</v>
      </c>
      <c r="D644" s="59">
        <v>41386</v>
      </c>
      <c r="E644" s="59">
        <v>19791</v>
      </c>
      <c r="F644" s="59">
        <v>2036</v>
      </c>
      <c r="G644" s="59">
        <v>83</v>
      </c>
      <c r="H644" s="59">
        <v>2305</v>
      </c>
      <c r="I644" s="59">
        <v>2159</v>
      </c>
      <c r="J644" s="59">
        <v>1053</v>
      </c>
      <c r="K644" s="59">
        <v>2082</v>
      </c>
      <c r="L644" s="59"/>
      <c r="M644" s="59">
        <v>162435</v>
      </c>
      <c r="N644" s="59">
        <v>54401</v>
      </c>
      <c r="O644" s="59">
        <v>216836</v>
      </c>
      <c r="P644" s="65"/>
      <c r="Q644" s="70">
        <f t="shared" si="42"/>
        <v>216836</v>
      </c>
      <c r="R644" s="70">
        <f t="shared" si="43"/>
        <v>0</v>
      </c>
      <c r="S644" s="65"/>
      <c r="T644" s="43">
        <f t="shared" si="40"/>
        <v>233330</v>
      </c>
      <c r="U644" s="60">
        <f t="shared" si="41"/>
        <v>0</v>
      </c>
    </row>
    <row r="645" spans="1:21" ht="14.45" customHeight="1" x14ac:dyDescent="0.25">
      <c r="A645" s="58" t="s">
        <v>86</v>
      </c>
      <c r="B645" s="58" t="s">
        <v>49</v>
      </c>
      <c r="C645" s="59">
        <v>233330</v>
      </c>
      <c r="D645" s="59">
        <v>41386</v>
      </c>
      <c r="E645" s="59">
        <v>20187</v>
      </c>
      <c r="F645" s="59">
        <v>2086</v>
      </c>
      <c r="G645" s="59">
        <v>85</v>
      </c>
      <c r="H645" s="59">
        <v>2144</v>
      </c>
      <c r="I645" s="59">
        <v>1966</v>
      </c>
      <c r="J645" s="59">
        <v>1060</v>
      </c>
      <c r="K645" s="59">
        <v>2002</v>
      </c>
      <c r="L645" s="59"/>
      <c r="M645" s="59">
        <v>162414</v>
      </c>
      <c r="N645" s="59">
        <v>51489</v>
      </c>
      <c r="O645" s="59">
        <v>213903</v>
      </c>
      <c r="P645" s="65"/>
      <c r="Q645" s="70">
        <f t="shared" si="42"/>
        <v>213903</v>
      </c>
      <c r="R645" s="70">
        <f t="shared" si="43"/>
        <v>0</v>
      </c>
      <c r="S645" s="65"/>
      <c r="T645" s="43">
        <f t="shared" si="40"/>
        <v>233330</v>
      </c>
      <c r="U645" s="60">
        <f t="shared" si="41"/>
        <v>0</v>
      </c>
    </row>
    <row r="646" spans="1:21" ht="14.45" customHeight="1" x14ac:dyDescent="0.25">
      <c r="A646" s="58" t="s">
        <v>86</v>
      </c>
      <c r="B646" s="58" t="s">
        <v>67</v>
      </c>
      <c r="C646" s="59">
        <v>233330</v>
      </c>
      <c r="D646" s="59">
        <v>41386</v>
      </c>
      <c r="E646" s="59">
        <v>20949</v>
      </c>
      <c r="F646" s="59">
        <v>1861</v>
      </c>
      <c r="G646" s="59">
        <v>74</v>
      </c>
      <c r="H646" s="59">
        <v>2063</v>
      </c>
      <c r="I646" s="59">
        <v>1552</v>
      </c>
      <c r="J646" s="59">
        <v>943</v>
      </c>
      <c r="K646" s="59">
        <v>1750</v>
      </c>
      <c r="L646" s="59"/>
      <c r="M646" s="59">
        <v>162752</v>
      </c>
      <c r="N646" s="59">
        <v>52779</v>
      </c>
      <c r="O646" s="59">
        <v>215531</v>
      </c>
      <c r="P646" s="65"/>
      <c r="Q646" s="70">
        <f t="shared" si="42"/>
        <v>215531</v>
      </c>
      <c r="R646" s="70">
        <f t="shared" si="43"/>
        <v>0</v>
      </c>
      <c r="S646" s="65"/>
      <c r="T646" s="43">
        <f t="shared" si="40"/>
        <v>233330</v>
      </c>
      <c r="U646" s="60">
        <f t="shared" si="41"/>
        <v>0</v>
      </c>
    </row>
    <row r="647" spans="1:21" ht="14.45" customHeight="1" x14ac:dyDescent="0.25">
      <c r="A647" s="58" t="s">
        <v>86</v>
      </c>
      <c r="B647" s="58" t="s">
        <v>50</v>
      </c>
      <c r="C647" s="59">
        <v>233330</v>
      </c>
      <c r="D647" s="59">
        <v>41386</v>
      </c>
      <c r="E647" s="59">
        <v>21063</v>
      </c>
      <c r="F647" s="59">
        <v>1711</v>
      </c>
      <c r="G647" s="59">
        <v>64</v>
      </c>
      <c r="H647" s="59">
        <v>2040</v>
      </c>
      <c r="I647" s="59">
        <v>1531</v>
      </c>
      <c r="J647" s="59">
        <v>982</v>
      </c>
      <c r="K647" s="59">
        <v>1713</v>
      </c>
      <c r="L647" s="59"/>
      <c r="M647" s="59">
        <v>162840</v>
      </c>
      <c r="N647" s="59">
        <v>50339</v>
      </c>
      <c r="O647" s="59">
        <v>213179</v>
      </c>
      <c r="P647" s="65"/>
      <c r="Q647" s="70">
        <f t="shared" si="42"/>
        <v>213179</v>
      </c>
      <c r="R647" s="70">
        <f t="shared" si="43"/>
        <v>0</v>
      </c>
      <c r="S647" s="65"/>
      <c r="T647" s="43">
        <f t="shared" si="40"/>
        <v>233330</v>
      </c>
      <c r="U647" s="60">
        <f t="shared" si="41"/>
        <v>0</v>
      </c>
    </row>
    <row r="648" spans="1:21" ht="14.45" customHeight="1" x14ac:dyDescent="0.25">
      <c r="A648" s="58" t="s">
        <v>86</v>
      </c>
      <c r="B648" s="58" t="s">
        <v>51</v>
      </c>
      <c r="C648" s="59">
        <v>233330</v>
      </c>
      <c r="D648" s="59">
        <v>41386</v>
      </c>
      <c r="E648" s="59">
        <v>21181</v>
      </c>
      <c r="F648" s="59">
        <v>1626</v>
      </c>
      <c r="G648" s="59">
        <v>69</v>
      </c>
      <c r="H648" s="59">
        <v>2008</v>
      </c>
      <c r="I648" s="59">
        <v>1594</v>
      </c>
      <c r="J648" s="59">
        <v>962</v>
      </c>
      <c r="K648" s="59">
        <v>1683</v>
      </c>
      <c r="L648" s="59"/>
      <c r="M648" s="59">
        <v>162821</v>
      </c>
      <c r="N648" s="59">
        <v>46760</v>
      </c>
      <c r="O648" s="59">
        <v>209581</v>
      </c>
      <c r="P648" s="65"/>
      <c r="Q648" s="70">
        <f t="shared" si="42"/>
        <v>209581</v>
      </c>
      <c r="R648" s="70">
        <f t="shared" si="43"/>
        <v>0</v>
      </c>
      <c r="S648" s="65"/>
      <c r="T648" s="43">
        <f t="shared" si="40"/>
        <v>233330</v>
      </c>
      <c r="U648" s="60">
        <f t="shared" si="41"/>
        <v>0</v>
      </c>
    </row>
    <row r="649" spans="1:21" ht="14.45" customHeight="1" x14ac:dyDescent="0.25">
      <c r="A649" s="58" t="s">
        <v>86</v>
      </c>
      <c r="B649" s="58" t="s">
        <v>52</v>
      </c>
      <c r="C649" s="59">
        <v>233330</v>
      </c>
      <c r="D649" s="59">
        <v>41386</v>
      </c>
      <c r="E649" s="59">
        <v>21300</v>
      </c>
      <c r="F649" s="59">
        <v>1581</v>
      </c>
      <c r="G649" s="59">
        <v>65</v>
      </c>
      <c r="H649" s="59">
        <v>2105</v>
      </c>
      <c r="I649" s="59">
        <v>1278</v>
      </c>
      <c r="J649" s="59">
        <v>925</v>
      </c>
      <c r="K649" s="59">
        <v>1711</v>
      </c>
      <c r="L649" s="59"/>
      <c r="M649" s="59">
        <v>162979</v>
      </c>
      <c r="N649" s="59">
        <v>48972</v>
      </c>
      <c r="O649" s="59">
        <v>211951</v>
      </c>
      <c r="P649" s="65"/>
      <c r="Q649" s="70">
        <f t="shared" si="42"/>
        <v>211951</v>
      </c>
      <c r="R649" s="70">
        <f t="shared" si="43"/>
        <v>0</v>
      </c>
      <c r="S649" s="65"/>
      <c r="T649" s="43">
        <f t="shared" si="40"/>
        <v>233330</v>
      </c>
      <c r="U649" s="60">
        <f t="shared" si="41"/>
        <v>0</v>
      </c>
    </row>
    <row r="650" spans="1:21" ht="14.45" customHeight="1" x14ac:dyDescent="0.25">
      <c r="A650" s="58" t="s">
        <v>86</v>
      </c>
      <c r="B650" s="58" t="s">
        <v>53</v>
      </c>
      <c r="C650" s="59">
        <v>233330</v>
      </c>
      <c r="D650" s="59">
        <v>41386</v>
      </c>
      <c r="E650" s="59">
        <v>21906</v>
      </c>
      <c r="F650" s="59">
        <v>1439</v>
      </c>
      <c r="G650" s="59">
        <v>49</v>
      </c>
      <c r="H650" s="59">
        <v>1468</v>
      </c>
      <c r="I650" s="59">
        <v>922</v>
      </c>
      <c r="J650" s="59">
        <v>853</v>
      </c>
      <c r="K650" s="59">
        <v>1930</v>
      </c>
      <c r="L650" s="59"/>
      <c r="M650" s="59">
        <v>163377</v>
      </c>
      <c r="N650" s="59">
        <v>57646</v>
      </c>
      <c r="O650" s="59">
        <v>221023</v>
      </c>
      <c r="P650" s="65"/>
      <c r="Q650" s="70">
        <f t="shared" si="42"/>
        <v>221023</v>
      </c>
      <c r="R650" s="70">
        <f t="shared" si="43"/>
        <v>0</v>
      </c>
      <c r="S650" s="65"/>
      <c r="T650" s="43">
        <f t="shared" si="40"/>
        <v>233330</v>
      </c>
      <c r="U650" s="60">
        <f t="shared" si="41"/>
        <v>0</v>
      </c>
    </row>
    <row r="651" spans="1:21" ht="14.45" customHeight="1" x14ac:dyDescent="0.25">
      <c r="A651" s="58" t="s">
        <v>86</v>
      </c>
      <c r="B651" s="58" t="s">
        <v>54</v>
      </c>
      <c r="C651" s="59">
        <v>233330</v>
      </c>
      <c r="D651" s="59">
        <v>41386</v>
      </c>
      <c r="E651" s="59">
        <v>22032</v>
      </c>
      <c r="F651" s="59">
        <v>1295</v>
      </c>
      <c r="G651" s="59">
        <v>39</v>
      </c>
      <c r="H651" s="59">
        <v>1283</v>
      </c>
      <c r="I651" s="59">
        <v>778</v>
      </c>
      <c r="J651" s="59">
        <v>867</v>
      </c>
      <c r="K651" s="59">
        <v>1718</v>
      </c>
      <c r="L651" s="59"/>
      <c r="M651" s="59">
        <v>163932</v>
      </c>
      <c r="N651" s="59">
        <v>57742</v>
      </c>
      <c r="O651" s="59">
        <v>221674</v>
      </c>
      <c r="P651" s="65"/>
      <c r="Q651" s="70">
        <f t="shared" si="42"/>
        <v>221674</v>
      </c>
      <c r="R651" s="70">
        <f t="shared" si="43"/>
        <v>0</v>
      </c>
      <c r="S651" s="65"/>
      <c r="T651" s="43">
        <f t="shared" si="40"/>
        <v>233330</v>
      </c>
      <c r="U651" s="60">
        <f t="shared" si="41"/>
        <v>0</v>
      </c>
    </row>
    <row r="652" spans="1:21" ht="14.45" customHeight="1" x14ac:dyDescent="0.25">
      <c r="A652" s="58" t="s">
        <v>86</v>
      </c>
      <c r="B652" s="58" t="s">
        <v>55</v>
      </c>
      <c r="C652" s="59">
        <v>233330</v>
      </c>
      <c r="D652" s="59">
        <v>41386</v>
      </c>
      <c r="E652" s="59">
        <v>22908</v>
      </c>
      <c r="F652" s="59">
        <v>1424</v>
      </c>
      <c r="G652" s="59">
        <v>32</v>
      </c>
      <c r="H652" s="59">
        <v>1007</v>
      </c>
      <c r="I652" s="59">
        <v>800</v>
      </c>
      <c r="J652" s="59">
        <v>638</v>
      </c>
      <c r="K652" s="59">
        <v>1839</v>
      </c>
      <c r="L652" s="59"/>
      <c r="M652" s="59">
        <v>163296</v>
      </c>
      <c r="N652" s="59">
        <v>57038</v>
      </c>
      <c r="O652" s="59">
        <v>220334</v>
      </c>
      <c r="P652" s="65"/>
      <c r="Q652" s="70">
        <f t="shared" si="42"/>
        <v>220334</v>
      </c>
      <c r="R652" s="70">
        <f t="shared" si="43"/>
        <v>0</v>
      </c>
      <c r="S652" s="65"/>
      <c r="T652" s="43">
        <f t="shared" si="40"/>
        <v>233330</v>
      </c>
      <c r="U652" s="60">
        <f t="shared" si="41"/>
        <v>0</v>
      </c>
    </row>
    <row r="653" spans="1:21" ht="14.45" customHeight="1" x14ac:dyDescent="0.25">
      <c r="A653" s="58" t="s">
        <v>86</v>
      </c>
      <c r="B653" s="58" t="s">
        <v>56</v>
      </c>
      <c r="C653" s="59">
        <v>233330</v>
      </c>
      <c r="D653" s="59">
        <v>41386</v>
      </c>
      <c r="E653" s="59">
        <v>21587</v>
      </c>
      <c r="F653" s="59">
        <v>1599</v>
      </c>
      <c r="G653" s="59">
        <v>29</v>
      </c>
      <c r="H653" s="59">
        <v>826</v>
      </c>
      <c r="I653" s="59">
        <v>833</v>
      </c>
      <c r="J653" s="59">
        <v>767</v>
      </c>
      <c r="K653" s="59">
        <v>2108</v>
      </c>
      <c r="L653" s="59"/>
      <c r="M653" s="59">
        <v>164195</v>
      </c>
      <c r="N653" s="59">
        <v>55222</v>
      </c>
      <c r="O653" s="59">
        <v>219417</v>
      </c>
      <c r="P653" s="65"/>
      <c r="Q653" s="70">
        <f t="shared" si="42"/>
        <v>219417</v>
      </c>
      <c r="R653" s="70">
        <f t="shared" si="43"/>
        <v>0</v>
      </c>
      <c r="S653" s="65"/>
      <c r="T653" s="43">
        <f t="shared" si="40"/>
        <v>233330</v>
      </c>
      <c r="U653" s="60">
        <f t="shared" si="41"/>
        <v>0</v>
      </c>
    </row>
    <row r="654" spans="1:21" ht="14.45" customHeight="1" x14ac:dyDescent="0.25">
      <c r="A654" s="58" t="s">
        <v>86</v>
      </c>
      <c r="B654" s="58" t="s">
        <v>57</v>
      </c>
      <c r="C654" s="59">
        <v>233330</v>
      </c>
      <c r="D654" s="59">
        <v>41386</v>
      </c>
      <c r="E654" s="59">
        <v>22465</v>
      </c>
      <c r="F654" s="59">
        <v>1344</v>
      </c>
      <c r="G654" s="59">
        <v>24</v>
      </c>
      <c r="H654" s="59">
        <v>678</v>
      </c>
      <c r="I654" s="59">
        <v>709</v>
      </c>
      <c r="J654" s="59">
        <v>650</v>
      </c>
      <c r="K654" s="59">
        <v>2557</v>
      </c>
      <c r="L654" s="59"/>
      <c r="M654" s="59">
        <v>163517</v>
      </c>
      <c r="N654" s="59">
        <v>64053</v>
      </c>
      <c r="O654" s="59">
        <v>227570</v>
      </c>
      <c r="P654" s="65"/>
      <c r="Q654" s="70">
        <f t="shared" si="42"/>
        <v>227570</v>
      </c>
      <c r="R654" s="70">
        <f t="shared" si="43"/>
        <v>0</v>
      </c>
      <c r="S654" s="65"/>
      <c r="T654" s="43">
        <f t="shared" si="40"/>
        <v>233330</v>
      </c>
      <c r="U654" s="60">
        <f t="shared" si="41"/>
        <v>0</v>
      </c>
    </row>
    <row r="655" spans="1:21" ht="14.45" customHeight="1" x14ac:dyDescent="0.25">
      <c r="A655" s="58" t="s">
        <v>86</v>
      </c>
      <c r="B655" s="58" t="s">
        <v>58</v>
      </c>
      <c r="C655" s="59">
        <v>233330</v>
      </c>
      <c r="D655" s="59">
        <v>41386</v>
      </c>
      <c r="E655" s="59">
        <v>23436</v>
      </c>
      <c r="F655" s="59">
        <v>1393</v>
      </c>
      <c r="G655" s="59">
        <v>5</v>
      </c>
      <c r="H655" s="59">
        <v>665</v>
      </c>
      <c r="I655" s="59">
        <v>863</v>
      </c>
      <c r="J655" s="59">
        <v>883</v>
      </c>
      <c r="K655" s="59">
        <v>2111</v>
      </c>
      <c r="L655" s="59"/>
      <c r="M655" s="59">
        <v>162588</v>
      </c>
      <c r="N655" s="59">
        <v>69719</v>
      </c>
      <c r="O655" s="59">
        <v>232307</v>
      </c>
      <c r="P655" s="65"/>
      <c r="Q655" s="70">
        <f t="shared" si="42"/>
        <v>232307</v>
      </c>
      <c r="R655" s="70">
        <f t="shared" si="43"/>
        <v>0</v>
      </c>
      <c r="S655" s="65"/>
      <c r="T655" s="43">
        <f t="shared" si="40"/>
        <v>233330</v>
      </c>
      <c r="U655" s="60">
        <f t="shared" si="41"/>
        <v>0</v>
      </c>
    </row>
    <row r="656" spans="1:21" ht="14.45" customHeight="1" x14ac:dyDescent="0.25">
      <c r="A656" s="58" t="s">
        <v>86</v>
      </c>
      <c r="B656" s="58" t="s">
        <v>59</v>
      </c>
      <c r="C656" s="59">
        <v>233330</v>
      </c>
      <c r="D656" s="59">
        <v>41386</v>
      </c>
      <c r="E656" s="59">
        <v>26410</v>
      </c>
      <c r="F656" s="59">
        <v>1427</v>
      </c>
      <c r="G656" s="59"/>
      <c r="H656" s="59">
        <v>238</v>
      </c>
      <c r="I656" s="59">
        <v>722</v>
      </c>
      <c r="J656" s="59">
        <v>595</v>
      </c>
      <c r="K656" s="59">
        <v>2458</v>
      </c>
      <c r="L656" s="59"/>
      <c r="M656" s="59">
        <v>160094</v>
      </c>
      <c r="N656" s="59">
        <v>69496</v>
      </c>
      <c r="O656" s="59">
        <v>229590</v>
      </c>
      <c r="P656" s="65"/>
      <c r="Q656" s="70">
        <f t="shared" si="42"/>
        <v>229590</v>
      </c>
      <c r="R656" s="70">
        <f t="shared" si="43"/>
        <v>0</v>
      </c>
      <c r="S656" s="65"/>
      <c r="T656" s="43">
        <f t="shared" si="40"/>
        <v>233330</v>
      </c>
      <c r="U656" s="60">
        <f t="shared" si="41"/>
        <v>0</v>
      </c>
    </row>
    <row r="657" spans="1:21" ht="14.45" customHeight="1" x14ac:dyDescent="0.25">
      <c r="A657" s="58" t="s">
        <v>86</v>
      </c>
      <c r="B657" s="58" t="s">
        <v>60</v>
      </c>
      <c r="C657" s="59">
        <v>233330</v>
      </c>
      <c r="D657" s="59">
        <v>41386</v>
      </c>
      <c r="E657" s="59">
        <v>26870</v>
      </c>
      <c r="F657" s="59">
        <v>1571</v>
      </c>
      <c r="G657" s="59">
        <v>1</v>
      </c>
      <c r="H657" s="59">
        <v>163</v>
      </c>
      <c r="I657" s="59">
        <v>760</v>
      </c>
      <c r="J657" s="59">
        <v>886</v>
      </c>
      <c r="K657" s="59">
        <v>1865</v>
      </c>
      <c r="L657" s="59"/>
      <c r="M657" s="59">
        <v>159828</v>
      </c>
      <c r="N657" s="59">
        <v>71073</v>
      </c>
      <c r="O657" s="59">
        <v>230901</v>
      </c>
      <c r="P657" s="65"/>
      <c r="Q657" s="70">
        <f t="shared" si="42"/>
        <v>230901</v>
      </c>
      <c r="R657" s="70">
        <f t="shared" si="43"/>
        <v>0</v>
      </c>
      <c r="S657" s="65"/>
      <c r="T657" s="43">
        <f t="shared" si="40"/>
        <v>233330</v>
      </c>
      <c r="U657" s="60">
        <f t="shared" si="41"/>
        <v>0</v>
      </c>
    </row>
    <row r="658" spans="1:21" ht="14.45" customHeight="1" x14ac:dyDescent="0.25">
      <c r="A658" s="58" t="s">
        <v>86</v>
      </c>
      <c r="B658" s="58" t="s">
        <v>61</v>
      </c>
      <c r="C658" s="59">
        <v>233330</v>
      </c>
      <c r="D658" s="59">
        <v>41386</v>
      </c>
      <c r="E658" s="59">
        <v>26664</v>
      </c>
      <c r="F658" s="59">
        <v>1682</v>
      </c>
      <c r="G658" s="59">
        <v>0</v>
      </c>
      <c r="H658" s="59">
        <v>217</v>
      </c>
      <c r="I658" s="59">
        <v>982</v>
      </c>
      <c r="J658" s="59">
        <v>876</v>
      </c>
      <c r="K658" s="59">
        <v>1465</v>
      </c>
      <c r="L658" s="59"/>
      <c r="M658" s="59">
        <v>160058</v>
      </c>
      <c r="N658" s="59">
        <v>62833</v>
      </c>
      <c r="O658" s="59">
        <v>222891</v>
      </c>
      <c r="P658" s="65"/>
      <c r="Q658" s="70">
        <f t="shared" si="42"/>
        <v>222891</v>
      </c>
      <c r="R658" s="70">
        <f t="shared" si="43"/>
        <v>0</v>
      </c>
      <c r="S658" s="65"/>
      <c r="T658" s="43">
        <f t="shared" si="40"/>
        <v>233330</v>
      </c>
      <c r="U658" s="60">
        <f t="shared" si="41"/>
        <v>0</v>
      </c>
    </row>
    <row r="659" spans="1:21" ht="14.45" customHeight="1" x14ac:dyDescent="0.25">
      <c r="A659" s="58" t="s">
        <v>86</v>
      </c>
      <c r="B659" s="58" t="s">
        <v>62</v>
      </c>
      <c r="C659" s="59">
        <v>233330</v>
      </c>
      <c r="D659" s="59">
        <v>41386</v>
      </c>
      <c r="E659" s="59">
        <v>26814</v>
      </c>
      <c r="F659" s="59">
        <v>1470</v>
      </c>
      <c r="G659" s="59">
        <v>33</v>
      </c>
      <c r="H659" s="59">
        <v>197</v>
      </c>
      <c r="I659" s="59">
        <v>1201</v>
      </c>
      <c r="J659" s="59">
        <v>896</v>
      </c>
      <c r="K659" s="59">
        <v>1257</v>
      </c>
      <c r="L659" s="59">
        <v>281</v>
      </c>
      <c r="M659" s="59">
        <v>159795</v>
      </c>
      <c r="N659" s="59">
        <v>67588</v>
      </c>
      <c r="O659" s="59">
        <v>227383</v>
      </c>
      <c r="P659" s="65"/>
      <c r="Q659" s="70">
        <f t="shared" si="42"/>
        <v>227383</v>
      </c>
      <c r="R659" s="70">
        <f t="shared" si="43"/>
        <v>0</v>
      </c>
      <c r="S659" s="65"/>
      <c r="T659" s="43">
        <f t="shared" si="40"/>
        <v>233330</v>
      </c>
      <c r="U659" s="60">
        <f t="shared" si="41"/>
        <v>0</v>
      </c>
    </row>
    <row r="660" spans="1:21" ht="14.45" customHeight="1" x14ac:dyDescent="0.25">
      <c r="A660" s="58" t="s">
        <v>86</v>
      </c>
      <c r="B660" s="58" t="s">
        <v>63</v>
      </c>
      <c r="C660" s="59">
        <v>233330</v>
      </c>
      <c r="D660" s="59">
        <v>41386</v>
      </c>
      <c r="E660" s="59">
        <v>28813</v>
      </c>
      <c r="F660" s="59">
        <v>1342</v>
      </c>
      <c r="G660" s="59">
        <v>30</v>
      </c>
      <c r="H660" s="59">
        <v>189</v>
      </c>
      <c r="I660" s="59">
        <v>1141</v>
      </c>
      <c r="J660" s="59">
        <v>852</v>
      </c>
      <c r="K660" s="59">
        <v>1297</v>
      </c>
      <c r="L660" s="59">
        <v>0</v>
      </c>
      <c r="M660" s="59">
        <v>158280</v>
      </c>
      <c r="N660" s="59">
        <v>71548</v>
      </c>
      <c r="O660" s="59">
        <v>229828</v>
      </c>
      <c r="P660" s="65"/>
      <c r="Q660" s="70">
        <f t="shared" si="42"/>
        <v>229828</v>
      </c>
      <c r="R660" s="70">
        <f t="shared" si="43"/>
        <v>0</v>
      </c>
      <c r="S660" s="65"/>
      <c r="T660" s="43">
        <f t="shared" si="40"/>
        <v>233330</v>
      </c>
      <c r="U660" s="60">
        <f t="shared" si="41"/>
        <v>0</v>
      </c>
    </row>
    <row r="661" spans="1:21" ht="14.45" customHeight="1" x14ac:dyDescent="0.25">
      <c r="A661" s="58" t="s">
        <v>86</v>
      </c>
      <c r="B661" s="58" t="s">
        <v>64</v>
      </c>
      <c r="C661" s="59">
        <v>234641</v>
      </c>
      <c r="D661" s="59">
        <v>41386</v>
      </c>
      <c r="E661" s="59">
        <v>23714</v>
      </c>
      <c r="F661" s="59">
        <v>1207</v>
      </c>
      <c r="G661" s="59">
        <v>28</v>
      </c>
      <c r="H661" s="59">
        <v>152</v>
      </c>
      <c r="I661" s="59">
        <v>1198</v>
      </c>
      <c r="J661" s="59">
        <v>910</v>
      </c>
      <c r="K661" s="59">
        <v>1343</v>
      </c>
      <c r="L661" s="59">
        <v>5767</v>
      </c>
      <c r="M661" s="59">
        <v>158936</v>
      </c>
      <c r="N661" s="59">
        <v>70226</v>
      </c>
      <c r="O661" s="59">
        <v>229162</v>
      </c>
      <c r="P661" s="65"/>
      <c r="Q661" s="70">
        <f t="shared" si="42"/>
        <v>229162</v>
      </c>
      <c r="R661" s="70">
        <f t="shared" si="43"/>
        <v>0</v>
      </c>
      <c r="S661" s="65"/>
      <c r="T661" s="43">
        <f t="shared" si="40"/>
        <v>234641</v>
      </c>
      <c r="U661" s="60">
        <f t="shared" si="41"/>
        <v>0</v>
      </c>
    </row>
    <row r="662" spans="1:21" ht="14.45" customHeight="1" x14ac:dyDescent="0.25">
      <c r="A662" s="58" t="s">
        <v>86</v>
      </c>
      <c r="B662" s="58" t="s">
        <v>65</v>
      </c>
      <c r="C662" s="59">
        <v>234641</v>
      </c>
      <c r="D662" s="59">
        <v>41386</v>
      </c>
      <c r="E662" s="59">
        <v>23809</v>
      </c>
      <c r="F662" s="59">
        <v>1182</v>
      </c>
      <c r="G662" s="59">
        <v>20</v>
      </c>
      <c r="H662" s="59">
        <v>167</v>
      </c>
      <c r="I662" s="59">
        <v>1304</v>
      </c>
      <c r="J662" s="59">
        <v>708</v>
      </c>
      <c r="K662" s="59">
        <v>2583</v>
      </c>
      <c r="L662" s="59">
        <v>5767</v>
      </c>
      <c r="M662" s="59">
        <v>157715</v>
      </c>
      <c r="N662" s="59">
        <v>63879</v>
      </c>
      <c r="O662" s="59">
        <v>221594</v>
      </c>
      <c r="P662" s="65"/>
      <c r="Q662" s="70">
        <f t="shared" si="42"/>
        <v>221594</v>
      </c>
      <c r="R662" s="70">
        <f t="shared" si="43"/>
        <v>0</v>
      </c>
      <c r="S662" s="65"/>
      <c r="T662" s="43">
        <f t="shared" si="40"/>
        <v>234641</v>
      </c>
      <c r="U662" s="60">
        <f t="shared" si="41"/>
        <v>0</v>
      </c>
    </row>
    <row r="663" spans="1:21" ht="14.45" customHeight="1" x14ac:dyDescent="0.25">
      <c r="A663" s="58" t="s">
        <v>86</v>
      </c>
      <c r="B663" s="58" t="s">
        <v>66</v>
      </c>
      <c r="C663" s="65">
        <v>234641</v>
      </c>
      <c r="D663" s="65">
        <v>41386</v>
      </c>
      <c r="E663" s="65">
        <v>25423</v>
      </c>
      <c r="F663" s="65">
        <v>1084</v>
      </c>
      <c r="G663" s="59"/>
      <c r="H663" s="65">
        <v>188</v>
      </c>
      <c r="I663" s="65">
        <v>1364</v>
      </c>
      <c r="J663" s="65">
        <v>714</v>
      </c>
      <c r="K663" s="65">
        <v>2522</v>
      </c>
      <c r="L663" s="65">
        <v>5594</v>
      </c>
      <c r="M663" s="65">
        <v>156366</v>
      </c>
      <c r="N663" s="65">
        <v>55210</v>
      </c>
      <c r="O663" s="65">
        <v>211576</v>
      </c>
      <c r="P663" s="65"/>
      <c r="Q663" s="70">
        <f t="shared" si="42"/>
        <v>211576</v>
      </c>
      <c r="R663" s="70">
        <f t="shared" si="43"/>
        <v>0</v>
      </c>
      <c r="S663" s="65"/>
      <c r="T663" s="43">
        <f t="shared" si="40"/>
        <v>234641</v>
      </c>
      <c r="U663" s="60">
        <f t="shared" si="41"/>
        <v>0</v>
      </c>
    </row>
    <row r="664" spans="1:21" ht="14.45" customHeight="1" x14ac:dyDescent="0.25">
      <c r="A664" s="58" t="s">
        <v>86</v>
      </c>
      <c r="B664" s="58" t="s">
        <v>68</v>
      </c>
      <c r="C664" s="65">
        <v>234641</v>
      </c>
      <c r="D664" s="65">
        <v>41386</v>
      </c>
      <c r="E664" s="65">
        <v>26779</v>
      </c>
      <c r="F664" s="65">
        <v>1066</v>
      </c>
      <c r="G664" s="59"/>
      <c r="H664" s="65">
        <v>182</v>
      </c>
      <c r="I664" s="65">
        <v>2000</v>
      </c>
      <c r="J664" s="65">
        <v>849</v>
      </c>
      <c r="K664" s="65">
        <v>1733</v>
      </c>
      <c r="L664" s="65">
        <v>4817</v>
      </c>
      <c r="M664" s="65">
        <v>155829</v>
      </c>
      <c r="N664" s="65">
        <v>48438</v>
      </c>
      <c r="O664" s="65">
        <v>204267</v>
      </c>
      <c r="P664" s="65"/>
      <c r="Q664" s="70">
        <f t="shared" si="42"/>
        <v>204267</v>
      </c>
      <c r="R664" s="70">
        <f t="shared" si="43"/>
        <v>0</v>
      </c>
      <c r="S664" s="65"/>
      <c r="T664" s="43">
        <f t="shared" si="40"/>
        <v>234641</v>
      </c>
      <c r="U664" s="60">
        <f t="shared" si="41"/>
        <v>0</v>
      </c>
    </row>
    <row r="665" spans="1:21" ht="14.45" customHeight="1" x14ac:dyDescent="0.25">
      <c r="A665" s="58" t="s">
        <v>86</v>
      </c>
      <c r="B665" s="58" t="s">
        <v>69</v>
      </c>
      <c r="C665" s="65">
        <v>234641</v>
      </c>
      <c r="D665" s="65">
        <v>41386</v>
      </c>
      <c r="E665" s="65">
        <v>26512</v>
      </c>
      <c r="F665" s="65">
        <v>1063</v>
      </c>
      <c r="G665" s="65">
        <v>0</v>
      </c>
      <c r="H665" s="65">
        <v>159</v>
      </c>
      <c r="I665" s="65">
        <v>2402</v>
      </c>
      <c r="J665" s="65">
        <v>820</v>
      </c>
      <c r="K665" s="65">
        <v>1805</v>
      </c>
      <c r="L665" s="65">
        <v>4817</v>
      </c>
      <c r="M665" s="65">
        <v>155677</v>
      </c>
      <c r="N665" s="65">
        <v>44688</v>
      </c>
      <c r="O665" s="65">
        <v>200365</v>
      </c>
      <c r="P665" s="65"/>
      <c r="Q665" s="70">
        <f t="shared" si="42"/>
        <v>200365</v>
      </c>
      <c r="R665" s="70">
        <f t="shared" si="43"/>
        <v>0</v>
      </c>
      <c r="S665" s="65"/>
      <c r="T665" s="43">
        <f t="shared" si="40"/>
        <v>234641</v>
      </c>
      <c r="U665" s="60">
        <f t="shared" si="41"/>
        <v>0</v>
      </c>
    </row>
    <row r="666" spans="1:21" ht="14.45" customHeight="1" x14ac:dyDescent="0.25">
      <c r="A666" s="58" t="s">
        <v>86</v>
      </c>
      <c r="B666" s="58" t="s">
        <v>70</v>
      </c>
      <c r="C666" s="65">
        <v>234641</v>
      </c>
      <c r="D666" s="65">
        <v>41386</v>
      </c>
      <c r="E666" s="65">
        <v>26577</v>
      </c>
      <c r="F666" s="65">
        <v>788</v>
      </c>
      <c r="G666" s="59"/>
      <c r="H666" s="65">
        <v>130</v>
      </c>
      <c r="I666" s="65">
        <v>2232</v>
      </c>
      <c r="J666" s="65">
        <v>665</v>
      </c>
      <c r="K666" s="65">
        <v>2602</v>
      </c>
      <c r="L666" s="65">
        <v>4301</v>
      </c>
      <c r="M666" s="65">
        <v>155960</v>
      </c>
      <c r="N666" s="65">
        <v>45901</v>
      </c>
      <c r="O666" s="65">
        <v>201861</v>
      </c>
      <c r="P666" s="65"/>
      <c r="Q666" s="70">
        <f t="shared" si="42"/>
        <v>201861</v>
      </c>
      <c r="R666" s="70">
        <f t="shared" si="43"/>
        <v>0</v>
      </c>
      <c r="S666" s="65"/>
      <c r="T666" s="43">
        <f t="shared" si="40"/>
        <v>234641</v>
      </c>
      <c r="U666" s="60">
        <f t="shared" si="41"/>
        <v>0</v>
      </c>
    </row>
    <row r="667" spans="1:21" ht="14.45" customHeight="1" x14ac:dyDescent="0.25">
      <c r="A667" s="58" t="s">
        <v>86</v>
      </c>
      <c r="B667" s="58" t="s">
        <v>71</v>
      </c>
      <c r="C667" s="65">
        <v>234641</v>
      </c>
      <c r="D667" s="65">
        <v>41386</v>
      </c>
      <c r="E667" s="65">
        <v>28483</v>
      </c>
      <c r="F667" s="65">
        <v>936</v>
      </c>
      <c r="G667" s="59"/>
      <c r="H667" s="65">
        <v>123</v>
      </c>
      <c r="I667" s="65">
        <v>2118</v>
      </c>
      <c r="J667" s="65">
        <v>1305</v>
      </c>
      <c r="K667" s="65">
        <v>2663</v>
      </c>
      <c r="L667" s="65">
        <v>4300</v>
      </c>
      <c r="M667" s="65">
        <v>153327</v>
      </c>
      <c r="N667" s="65">
        <v>53644</v>
      </c>
      <c r="O667" s="65">
        <v>206971</v>
      </c>
      <c r="P667" s="65"/>
      <c r="Q667" s="70">
        <f t="shared" si="42"/>
        <v>206971</v>
      </c>
      <c r="R667" s="70">
        <f t="shared" si="43"/>
        <v>0</v>
      </c>
      <c r="S667" s="65"/>
      <c r="T667" s="43">
        <f t="shared" si="40"/>
        <v>234641</v>
      </c>
      <c r="U667" s="60">
        <f t="shared" si="41"/>
        <v>0</v>
      </c>
    </row>
    <row r="668" spans="1:21" ht="14.45" customHeight="1" x14ac:dyDescent="0.25">
      <c r="A668" s="58" t="s">
        <v>86</v>
      </c>
      <c r="B668" s="58" t="s">
        <v>72</v>
      </c>
      <c r="C668" s="65">
        <v>234641</v>
      </c>
      <c r="D668" s="65">
        <v>41386</v>
      </c>
      <c r="E668" s="65">
        <v>28945</v>
      </c>
      <c r="F668" s="65">
        <v>763</v>
      </c>
      <c r="G668" s="65">
        <v>8</v>
      </c>
      <c r="H668" s="65">
        <v>119</v>
      </c>
      <c r="I668" s="65">
        <v>2580</v>
      </c>
      <c r="J668" s="65">
        <v>1341</v>
      </c>
      <c r="K668" s="65">
        <v>2015</v>
      </c>
      <c r="L668" s="65">
        <v>4300</v>
      </c>
      <c r="M668" s="65">
        <v>153184</v>
      </c>
      <c r="N668" s="65">
        <v>50091</v>
      </c>
      <c r="O668" s="65">
        <v>203275</v>
      </c>
      <c r="P668" s="65"/>
      <c r="Q668" s="70">
        <f t="shared" si="42"/>
        <v>203275</v>
      </c>
      <c r="R668" s="70">
        <f t="shared" si="43"/>
        <v>0</v>
      </c>
      <c r="S668" s="65"/>
      <c r="T668" s="43">
        <f t="shared" si="40"/>
        <v>234641</v>
      </c>
      <c r="U668" s="60">
        <f t="shared" si="41"/>
        <v>0</v>
      </c>
    </row>
    <row r="669" spans="1:21" ht="14.45" customHeight="1" x14ac:dyDescent="0.25">
      <c r="A669" s="58" t="s">
        <v>86</v>
      </c>
      <c r="B669" s="58" t="s">
        <v>73</v>
      </c>
      <c r="C669" s="65">
        <v>234641</v>
      </c>
      <c r="D669" s="65">
        <v>41386</v>
      </c>
      <c r="E669" s="65">
        <v>29798</v>
      </c>
      <c r="F669" s="65">
        <v>784</v>
      </c>
      <c r="G669" s="65">
        <v>0</v>
      </c>
      <c r="H669" s="65">
        <v>103</v>
      </c>
      <c r="I669" s="65">
        <v>2585</v>
      </c>
      <c r="J669" s="65">
        <v>1581</v>
      </c>
      <c r="K669" s="65">
        <v>2151</v>
      </c>
      <c r="L669" s="65">
        <v>4354</v>
      </c>
      <c r="M669" s="65">
        <v>151899</v>
      </c>
      <c r="N669" s="65">
        <v>48217</v>
      </c>
      <c r="O669" s="65">
        <v>200116</v>
      </c>
      <c r="P669" s="65"/>
      <c r="Q669" s="70">
        <f t="shared" si="42"/>
        <v>200116</v>
      </c>
      <c r="R669" s="70">
        <f t="shared" si="43"/>
        <v>0</v>
      </c>
      <c r="S669" s="65"/>
      <c r="T669" s="43">
        <f t="shared" si="40"/>
        <v>234641</v>
      </c>
      <c r="U669" s="60">
        <f t="shared" si="41"/>
        <v>0</v>
      </c>
    </row>
    <row r="670" spans="1:21" ht="14.45" customHeight="1" x14ac:dyDescent="0.25">
      <c r="A670" s="58" t="s">
        <v>86</v>
      </c>
      <c r="B670" s="58" t="s">
        <v>74</v>
      </c>
      <c r="C670" s="65">
        <v>234641</v>
      </c>
      <c r="D670" s="65">
        <v>41386</v>
      </c>
      <c r="E670" s="65">
        <v>31039</v>
      </c>
      <c r="F670" s="65">
        <v>766</v>
      </c>
      <c r="G670" s="59"/>
      <c r="H670" s="65">
        <v>108</v>
      </c>
      <c r="I670" s="65">
        <v>2520</v>
      </c>
      <c r="J670" s="65">
        <v>1502</v>
      </c>
      <c r="K670" s="65">
        <v>1897</v>
      </c>
      <c r="L670" s="65">
        <v>4354</v>
      </c>
      <c r="M670" s="65">
        <v>151069</v>
      </c>
      <c r="N670" s="65">
        <v>50925</v>
      </c>
      <c r="O670" s="65">
        <v>201994</v>
      </c>
      <c r="P670" s="65"/>
      <c r="Q670" s="70">
        <f t="shared" si="42"/>
        <v>201994</v>
      </c>
      <c r="R670" s="70">
        <f t="shared" si="43"/>
        <v>0</v>
      </c>
      <c r="S670" s="65"/>
      <c r="T670" s="43">
        <f t="shared" si="40"/>
        <v>234641</v>
      </c>
      <c r="U670" s="60">
        <f t="shared" si="41"/>
        <v>0</v>
      </c>
    </row>
    <row r="671" spans="1:21" ht="14.45" customHeight="1" x14ac:dyDescent="0.25">
      <c r="A671" s="58" t="s">
        <v>86</v>
      </c>
      <c r="B671" s="58" t="s">
        <v>75</v>
      </c>
      <c r="C671" s="65">
        <v>234641</v>
      </c>
      <c r="D671" s="65">
        <v>41386</v>
      </c>
      <c r="E671" s="65">
        <v>31763</v>
      </c>
      <c r="F671" s="65">
        <v>582</v>
      </c>
      <c r="G671" s="65">
        <v>0</v>
      </c>
      <c r="H671" s="65">
        <v>108</v>
      </c>
      <c r="I671" s="65">
        <v>2832</v>
      </c>
      <c r="J671" s="65">
        <v>1676</v>
      </c>
      <c r="K671" s="65">
        <v>2000</v>
      </c>
      <c r="L671" s="65">
        <v>4354</v>
      </c>
      <c r="M671" s="65">
        <v>149940</v>
      </c>
      <c r="N671" s="65">
        <v>50902</v>
      </c>
      <c r="O671" s="65">
        <v>200842</v>
      </c>
      <c r="P671" s="65"/>
      <c r="Q671" s="70">
        <f t="shared" si="42"/>
        <v>200842</v>
      </c>
      <c r="R671" s="70">
        <f t="shared" si="43"/>
        <v>0</v>
      </c>
      <c r="S671" s="65"/>
      <c r="T671" s="43">
        <f t="shared" si="40"/>
        <v>234641</v>
      </c>
      <c r="U671" s="60">
        <f t="shared" si="41"/>
        <v>0</v>
      </c>
    </row>
    <row r="672" spans="1:21" ht="14.45" customHeight="1" x14ac:dyDescent="0.25">
      <c r="A672" s="58" t="s">
        <v>86</v>
      </c>
      <c r="B672" s="58" t="s">
        <v>190</v>
      </c>
      <c r="C672" s="65">
        <v>234641</v>
      </c>
      <c r="D672" s="65">
        <v>41386</v>
      </c>
      <c r="E672" s="65">
        <v>33445</v>
      </c>
      <c r="F672" s="65">
        <v>603</v>
      </c>
      <c r="G672" s="65">
        <v>0</v>
      </c>
      <c r="H672" s="65">
        <v>90</v>
      </c>
      <c r="I672" s="65">
        <v>2862</v>
      </c>
      <c r="J672" s="65">
        <v>955</v>
      </c>
      <c r="K672" s="65">
        <v>1938</v>
      </c>
      <c r="L672" s="65">
        <v>5630</v>
      </c>
      <c r="M672" s="65">
        <v>147732</v>
      </c>
      <c r="N672" s="65">
        <v>50657.012000000002</v>
      </c>
      <c r="O672" s="65">
        <v>198389.01199999999</v>
      </c>
      <c r="P672" s="65"/>
      <c r="Q672" s="70">
        <f t="shared" si="42"/>
        <v>198389.01199999999</v>
      </c>
      <c r="R672" s="70">
        <f t="shared" si="43"/>
        <v>0</v>
      </c>
      <c r="S672" s="65"/>
      <c r="T672" s="43">
        <f t="shared" si="40"/>
        <v>234641</v>
      </c>
      <c r="U672" s="60">
        <f t="shared" si="41"/>
        <v>0</v>
      </c>
    </row>
    <row r="673" spans="1:21" ht="14.45" customHeight="1" x14ac:dyDescent="0.25">
      <c r="A673" s="58" t="s">
        <v>87</v>
      </c>
      <c r="B673" s="56" t="s">
        <v>38</v>
      </c>
      <c r="C673" s="59"/>
      <c r="D673" s="59"/>
      <c r="E673" s="59"/>
      <c r="F673" s="59"/>
      <c r="G673" s="59"/>
      <c r="H673" s="59"/>
      <c r="I673" s="59"/>
      <c r="J673" s="59"/>
      <c r="K673" s="59"/>
      <c r="L673" s="59"/>
      <c r="M673" s="59"/>
      <c r="N673" s="59"/>
      <c r="O673" s="59"/>
      <c r="P673" s="65"/>
      <c r="Q673" s="70">
        <f t="shared" si="42"/>
        <v>0</v>
      </c>
      <c r="R673" s="70">
        <f t="shared" si="43"/>
        <v>0</v>
      </c>
      <c r="S673" s="65"/>
      <c r="T673" s="43">
        <f t="shared" si="40"/>
        <v>0</v>
      </c>
      <c r="U673" s="60">
        <f t="shared" si="41"/>
        <v>0</v>
      </c>
    </row>
    <row r="674" spans="1:21" ht="14.45" customHeight="1" x14ac:dyDescent="0.25">
      <c r="A674" s="58" t="s">
        <v>87</v>
      </c>
      <c r="B674" s="56" t="s">
        <v>35</v>
      </c>
      <c r="C674" s="59"/>
      <c r="D674" s="59"/>
      <c r="E674" s="59"/>
      <c r="F674" s="59"/>
      <c r="G674" s="59"/>
      <c r="H674" s="59"/>
      <c r="I674" s="59"/>
      <c r="J674" s="59"/>
      <c r="K674" s="59"/>
      <c r="L674" s="59"/>
      <c r="M674" s="59"/>
      <c r="N674" s="59"/>
      <c r="O674" s="59"/>
      <c r="P674" s="65"/>
      <c r="Q674" s="70">
        <f t="shared" si="42"/>
        <v>0</v>
      </c>
      <c r="R674" s="70">
        <f t="shared" si="43"/>
        <v>0</v>
      </c>
      <c r="S674" s="65"/>
      <c r="T674" s="43">
        <f t="shared" si="40"/>
        <v>0</v>
      </c>
      <c r="U674" s="60">
        <f t="shared" si="41"/>
        <v>0</v>
      </c>
    </row>
    <row r="675" spans="1:21" ht="14.45" customHeight="1" x14ac:dyDescent="0.25">
      <c r="A675" s="58" t="s">
        <v>87</v>
      </c>
      <c r="B675" s="56" t="s">
        <v>36</v>
      </c>
      <c r="C675" s="59"/>
      <c r="D675" s="59"/>
      <c r="E675" s="59"/>
      <c r="F675" s="59"/>
      <c r="G675" s="59"/>
      <c r="H675" s="59"/>
      <c r="I675" s="59"/>
      <c r="J675" s="59"/>
      <c r="K675" s="59"/>
      <c r="L675" s="59"/>
      <c r="M675" s="59"/>
      <c r="N675" s="59"/>
      <c r="O675" s="59"/>
      <c r="P675" s="65"/>
      <c r="Q675" s="70">
        <f t="shared" si="42"/>
        <v>0</v>
      </c>
      <c r="R675" s="70">
        <f t="shared" si="43"/>
        <v>0</v>
      </c>
      <c r="S675" s="65"/>
      <c r="T675" s="43">
        <f t="shared" si="40"/>
        <v>0</v>
      </c>
      <c r="U675" s="60">
        <f t="shared" si="41"/>
        <v>0</v>
      </c>
    </row>
    <row r="676" spans="1:21" ht="14.45" customHeight="1" x14ac:dyDescent="0.25">
      <c r="A676" s="58" t="s">
        <v>87</v>
      </c>
      <c r="B676" s="56" t="s">
        <v>37</v>
      </c>
      <c r="C676" s="59"/>
      <c r="D676" s="59"/>
      <c r="E676" s="59"/>
      <c r="F676" s="59"/>
      <c r="G676" s="59"/>
      <c r="H676" s="59"/>
      <c r="I676" s="59"/>
      <c r="J676" s="59"/>
      <c r="K676" s="59"/>
      <c r="L676" s="59"/>
      <c r="M676" s="59"/>
      <c r="N676" s="59"/>
      <c r="O676" s="59"/>
      <c r="P676" s="65"/>
      <c r="Q676" s="70">
        <f t="shared" si="42"/>
        <v>0</v>
      </c>
      <c r="R676" s="70">
        <f t="shared" si="43"/>
        <v>0</v>
      </c>
      <c r="S676" s="65"/>
      <c r="T676" s="43">
        <f t="shared" si="40"/>
        <v>0</v>
      </c>
      <c r="U676" s="60">
        <f t="shared" si="41"/>
        <v>0</v>
      </c>
    </row>
    <row r="677" spans="1:21" ht="14.45" customHeight="1" x14ac:dyDescent="0.25">
      <c r="A677" s="58" t="s">
        <v>87</v>
      </c>
      <c r="B677" s="56" t="s">
        <v>15</v>
      </c>
      <c r="C677" s="59"/>
      <c r="D677" s="59"/>
      <c r="E677" s="59"/>
      <c r="F677" s="59"/>
      <c r="G677" s="59"/>
      <c r="H677" s="59"/>
      <c r="I677" s="59"/>
      <c r="J677" s="59"/>
      <c r="K677" s="59"/>
      <c r="L677" s="59"/>
      <c r="M677" s="59"/>
      <c r="N677" s="59"/>
      <c r="O677" s="59"/>
      <c r="P677" s="65"/>
      <c r="Q677" s="70">
        <f t="shared" si="42"/>
        <v>0</v>
      </c>
      <c r="R677" s="70">
        <f t="shared" si="43"/>
        <v>0</v>
      </c>
      <c r="S677" s="65"/>
      <c r="T677" s="43">
        <f t="shared" si="40"/>
        <v>0</v>
      </c>
      <c r="U677" s="60">
        <f t="shared" si="41"/>
        <v>0</v>
      </c>
    </row>
    <row r="678" spans="1:21" ht="14.45" customHeight="1" x14ac:dyDescent="0.25">
      <c r="A678" s="58" t="s">
        <v>87</v>
      </c>
      <c r="B678" s="56" t="s">
        <v>0</v>
      </c>
      <c r="C678" s="59"/>
      <c r="D678" s="59"/>
      <c r="E678" s="59"/>
      <c r="F678" s="59"/>
      <c r="G678" s="59"/>
      <c r="H678" s="59"/>
      <c r="I678" s="59"/>
      <c r="J678" s="59"/>
      <c r="K678" s="59"/>
      <c r="L678" s="59"/>
      <c r="M678" s="59"/>
      <c r="N678" s="59"/>
      <c r="O678" s="59"/>
      <c r="P678" s="65"/>
      <c r="Q678" s="70">
        <f t="shared" si="42"/>
        <v>0</v>
      </c>
      <c r="R678" s="70">
        <f t="shared" si="43"/>
        <v>0</v>
      </c>
      <c r="S678" s="65"/>
      <c r="T678" s="43">
        <f t="shared" si="40"/>
        <v>0</v>
      </c>
      <c r="U678" s="60">
        <f t="shared" si="41"/>
        <v>0</v>
      </c>
    </row>
    <row r="679" spans="1:21" ht="14.45" customHeight="1" x14ac:dyDescent="0.25">
      <c r="A679" s="58" t="s">
        <v>87</v>
      </c>
      <c r="B679" s="56" t="s">
        <v>1</v>
      </c>
      <c r="C679" s="59"/>
      <c r="D679" s="59"/>
      <c r="E679" s="59"/>
      <c r="F679" s="59"/>
      <c r="G679" s="59"/>
      <c r="H679" s="59"/>
      <c r="I679" s="59"/>
      <c r="J679" s="59"/>
      <c r="K679" s="59"/>
      <c r="L679" s="59"/>
      <c r="M679" s="59"/>
      <c r="N679" s="59"/>
      <c r="O679" s="59"/>
      <c r="P679" s="65"/>
      <c r="Q679" s="70">
        <f t="shared" si="42"/>
        <v>0</v>
      </c>
      <c r="R679" s="70">
        <f t="shared" si="43"/>
        <v>0</v>
      </c>
      <c r="S679" s="65"/>
      <c r="T679" s="43">
        <f t="shared" si="40"/>
        <v>0</v>
      </c>
      <c r="U679" s="60">
        <f t="shared" si="41"/>
        <v>0</v>
      </c>
    </row>
    <row r="680" spans="1:21" ht="14.45" customHeight="1" x14ac:dyDescent="0.25">
      <c r="A680" s="58" t="s">
        <v>87</v>
      </c>
      <c r="B680" s="56" t="s">
        <v>2</v>
      </c>
      <c r="C680" s="59"/>
      <c r="D680" s="59"/>
      <c r="E680" s="59"/>
      <c r="F680" s="59"/>
      <c r="G680" s="59"/>
      <c r="H680" s="59"/>
      <c r="I680" s="59"/>
      <c r="J680" s="59"/>
      <c r="K680" s="59"/>
      <c r="L680" s="59"/>
      <c r="M680" s="59"/>
      <c r="N680" s="59"/>
      <c r="O680" s="59"/>
      <c r="P680" s="65"/>
      <c r="Q680" s="70">
        <f t="shared" si="42"/>
        <v>0</v>
      </c>
      <c r="R680" s="70">
        <f t="shared" si="43"/>
        <v>0</v>
      </c>
      <c r="S680" s="65"/>
      <c r="T680" s="43">
        <f t="shared" si="40"/>
        <v>0</v>
      </c>
      <c r="U680" s="60">
        <f t="shared" si="41"/>
        <v>0</v>
      </c>
    </row>
    <row r="681" spans="1:21" ht="14.45" customHeight="1" x14ac:dyDescent="0.25">
      <c r="A681" s="58" t="s">
        <v>87</v>
      </c>
      <c r="B681" s="56" t="s">
        <v>3</v>
      </c>
      <c r="C681" s="59"/>
      <c r="D681" s="59"/>
      <c r="E681" s="59"/>
      <c r="F681" s="59"/>
      <c r="G681" s="59"/>
      <c r="H681" s="59"/>
      <c r="I681" s="59"/>
      <c r="J681" s="59"/>
      <c r="K681" s="59"/>
      <c r="L681" s="59"/>
      <c r="M681" s="59"/>
      <c r="N681" s="59"/>
      <c r="O681" s="59"/>
      <c r="P681" s="65"/>
      <c r="Q681" s="70">
        <f t="shared" si="42"/>
        <v>0</v>
      </c>
      <c r="R681" s="70">
        <f t="shared" si="43"/>
        <v>0</v>
      </c>
      <c r="S681" s="65"/>
      <c r="T681" s="43">
        <f t="shared" si="40"/>
        <v>0</v>
      </c>
      <c r="U681" s="60">
        <f t="shared" si="41"/>
        <v>0</v>
      </c>
    </row>
    <row r="682" spans="1:21" ht="14.45" customHeight="1" x14ac:dyDescent="0.25">
      <c r="A682" s="58" t="s">
        <v>87</v>
      </c>
      <c r="B682" s="56" t="s">
        <v>4</v>
      </c>
      <c r="C682" s="59"/>
      <c r="D682" s="59"/>
      <c r="E682" s="59"/>
      <c r="F682" s="59"/>
      <c r="G682" s="59"/>
      <c r="H682" s="59"/>
      <c r="I682" s="59"/>
      <c r="J682" s="59"/>
      <c r="K682" s="59"/>
      <c r="L682" s="59"/>
      <c r="M682" s="59"/>
      <c r="N682" s="59"/>
      <c r="O682" s="59"/>
      <c r="P682" s="65"/>
      <c r="Q682" s="70">
        <f t="shared" si="42"/>
        <v>0</v>
      </c>
      <c r="R682" s="70">
        <f t="shared" si="43"/>
        <v>0</v>
      </c>
      <c r="S682" s="65"/>
      <c r="T682" s="43">
        <f t="shared" si="40"/>
        <v>0</v>
      </c>
      <c r="U682" s="60">
        <f t="shared" si="41"/>
        <v>0</v>
      </c>
    </row>
    <row r="683" spans="1:21" ht="14.45" customHeight="1" x14ac:dyDescent="0.25">
      <c r="A683" s="58" t="s">
        <v>87</v>
      </c>
      <c r="B683" s="56" t="s">
        <v>5</v>
      </c>
      <c r="C683" s="59"/>
      <c r="D683" s="59"/>
      <c r="E683" s="59"/>
      <c r="F683" s="59"/>
      <c r="G683" s="59"/>
      <c r="H683" s="59"/>
      <c r="I683" s="59"/>
      <c r="J683" s="59"/>
      <c r="K683" s="59"/>
      <c r="L683" s="59"/>
      <c r="M683" s="59"/>
      <c r="N683" s="59"/>
      <c r="O683" s="59"/>
      <c r="P683" s="65"/>
      <c r="Q683" s="70">
        <f t="shared" si="42"/>
        <v>0</v>
      </c>
      <c r="R683" s="70">
        <f t="shared" si="43"/>
        <v>0</v>
      </c>
      <c r="S683" s="65"/>
      <c r="T683" s="43">
        <f t="shared" si="40"/>
        <v>0</v>
      </c>
      <c r="U683" s="60">
        <f t="shared" si="41"/>
        <v>0</v>
      </c>
    </row>
    <row r="684" spans="1:21" ht="14.45" customHeight="1" x14ac:dyDescent="0.25">
      <c r="A684" s="58" t="s">
        <v>87</v>
      </c>
      <c r="B684" s="56" t="s">
        <v>6</v>
      </c>
      <c r="C684" s="59"/>
      <c r="D684" s="59"/>
      <c r="E684" s="59"/>
      <c r="F684" s="59"/>
      <c r="G684" s="59"/>
      <c r="H684" s="59"/>
      <c r="I684" s="59"/>
      <c r="J684" s="59"/>
      <c r="K684" s="59"/>
      <c r="L684" s="59"/>
      <c r="M684" s="59"/>
      <c r="N684" s="59"/>
      <c r="O684" s="59"/>
      <c r="P684" s="65"/>
      <c r="Q684" s="70">
        <f t="shared" si="42"/>
        <v>0</v>
      </c>
      <c r="R684" s="70">
        <f t="shared" si="43"/>
        <v>0</v>
      </c>
      <c r="S684" s="65"/>
      <c r="T684" s="43">
        <f t="shared" si="40"/>
        <v>0</v>
      </c>
      <c r="U684" s="60">
        <f t="shared" si="41"/>
        <v>0</v>
      </c>
    </row>
    <row r="685" spans="1:21" ht="14.45" customHeight="1" x14ac:dyDescent="0.25">
      <c r="A685" s="58" t="s">
        <v>87</v>
      </c>
      <c r="B685" s="63" t="s">
        <v>7</v>
      </c>
      <c r="C685" s="59"/>
      <c r="D685" s="59"/>
      <c r="E685" s="59"/>
      <c r="F685" s="59"/>
      <c r="G685" s="59"/>
      <c r="H685" s="59"/>
      <c r="I685" s="59"/>
      <c r="J685" s="59"/>
      <c r="K685" s="59"/>
      <c r="L685" s="59"/>
      <c r="M685" s="59"/>
      <c r="N685" s="59"/>
      <c r="O685" s="59"/>
      <c r="P685" s="65"/>
      <c r="Q685" s="70">
        <f t="shared" si="42"/>
        <v>0</v>
      </c>
      <c r="R685" s="70">
        <f t="shared" si="43"/>
        <v>0</v>
      </c>
      <c r="S685" s="65"/>
      <c r="T685" s="43">
        <f t="shared" si="40"/>
        <v>0</v>
      </c>
      <c r="U685" s="60">
        <f t="shared" si="41"/>
        <v>0</v>
      </c>
    </row>
    <row r="686" spans="1:21" ht="14.45" customHeight="1" x14ac:dyDescent="0.25">
      <c r="A686" s="58" t="s">
        <v>87</v>
      </c>
      <c r="B686" s="63" t="s">
        <v>8</v>
      </c>
      <c r="C686" s="59"/>
      <c r="D686" s="59"/>
      <c r="E686" s="59"/>
      <c r="F686" s="59"/>
      <c r="G686" s="59"/>
      <c r="H686" s="59"/>
      <c r="I686" s="59"/>
      <c r="J686" s="59"/>
      <c r="K686" s="59"/>
      <c r="L686" s="59"/>
      <c r="M686" s="59"/>
      <c r="N686" s="59"/>
      <c r="O686" s="59"/>
      <c r="P686" s="65"/>
      <c r="Q686" s="70">
        <f t="shared" si="42"/>
        <v>0</v>
      </c>
      <c r="R686" s="70">
        <f t="shared" si="43"/>
        <v>0</v>
      </c>
      <c r="S686" s="65"/>
      <c r="T686" s="43">
        <f t="shared" si="40"/>
        <v>0</v>
      </c>
      <c r="U686" s="60">
        <f t="shared" si="41"/>
        <v>0</v>
      </c>
    </row>
    <row r="687" spans="1:21" ht="14.45" customHeight="1" x14ac:dyDescent="0.25">
      <c r="A687" s="58" t="s">
        <v>87</v>
      </c>
      <c r="B687" s="63" t="s">
        <v>16</v>
      </c>
      <c r="C687" s="59"/>
      <c r="D687" s="59"/>
      <c r="E687" s="59"/>
      <c r="F687" s="59"/>
      <c r="G687" s="59"/>
      <c r="H687" s="59"/>
      <c r="I687" s="59"/>
      <c r="J687" s="59"/>
      <c r="K687" s="59"/>
      <c r="L687" s="59"/>
      <c r="M687" s="59"/>
      <c r="N687" s="59"/>
      <c r="O687" s="59"/>
      <c r="P687" s="65"/>
      <c r="Q687" s="70">
        <f t="shared" si="42"/>
        <v>0</v>
      </c>
      <c r="R687" s="70">
        <f t="shared" si="43"/>
        <v>0</v>
      </c>
      <c r="S687" s="65"/>
      <c r="T687" s="43">
        <f t="shared" si="40"/>
        <v>0</v>
      </c>
      <c r="U687" s="60">
        <f t="shared" si="41"/>
        <v>0</v>
      </c>
    </row>
    <row r="688" spans="1:21" ht="14.45" customHeight="1" x14ac:dyDescent="0.25">
      <c r="A688" s="58" t="s">
        <v>87</v>
      </c>
      <c r="B688" s="63" t="s">
        <v>17</v>
      </c>
      <c r="C688" s="59"/>
      <c r="D688" s="59"/>
      <c r="E688" s="59"/>
      <c r="F688" s="59"/>
      <c r="G688" s="59"/>
      <c r="H688" s="59"/>
      <c r="I688" s="59"/>
      <c r="J688" s="59"/>
      <c r="K688" s="59"/>
      <c r="L688" s="59"/>
      <c r="M688" s="59"/>
      <c r="N688" s="59"/>
      <c r="O688" s="59"/>
      <c r="P688" s="65"/>
      <c r="Q688" s="70">
        <f t="shared" si="42"/>
        <v>0</v>
      </c>
      <c r="R688" s="70">
        <f t="shared" si="43"/>
        <v>0</v>
      </c>
      <c r="S688" s="65"/>
      <c r="T688" s="43">
        <f t="shared" si="40"/>
        <v>0</v>
      </c>
      <c r="U688" s="60">
        <f t="shared" si="41"/>
        <v>0</v>
      </c>
    </row>
    <row r="689" spans="1:21" ht="14.45" customHeight="1" x14ac:dyDescent="0.25">
      <c r="A689" s="58" t="s">
        <v>87</v>
      </c>
      <c r="B689" s="63" t="s">
        <v>9</v>
      </c>
      <c r="C689" s="59"/>
      <c r="D689" s="59"/>
      <c r="E689" s="59"/>
      <c r="F689" s="59"/>
      <c r="G689" s="59"/>
      <c r="H689" s="59"/>
      <c r="I689" s="59"/>
      <c r="J689" s="59"/>
      <c r="K689" s="59"/>
      <c r="L689" s="59"/>
      <c r="M689" s="59"/>
      <c r="N689" s="59"/>
      <c r="O689" s="59"/>
      <c r="P689" s="65"/>
      <c r="Q689" s="70">
        <f t="shared" si="42"/>
        <v>0</v>
      </c>
      <c r="R689" s="70">
        <f t="shared" si="43"/>
        <v>0</v>
      </c>
      <c r="S689" s="65"/>
      <c r="T689" s="43">
        <f t="shared" si="40"/>
        <v>0</v>
      </c>
      <c r="U689" s="60">
        <f t="shared" si="41"/>
        <v>0</v>
      </c>
    </row>
    <row r="690" spans="1:21" ht="14.45" customHeight="1" x14ac:dyDescent="0.25">
      <c r="A690" s="58" t="s">
        <v>87</v>
      </c>
      <c r="B690" s="63" t="s">
        <v>10</v>
      </c>
      <c r="C690" s="59"/>
      <c r="D690" s="59"/>
      <c r="E690" s="59"/>
      <c r="F690" s="59"/>
      <c r="G690" s="59"/>
      <c r="H690" s="59"/>
      <c r="I690" s="59"/>
      <c r="J690" s="59"/>
      <c r="K690" s="59"/>
      <c r="L690" s="59"/>
      <c r="M690" s="59"/>
      <c r="N690" s="59"/>
      <c r="O690" s="59"/>
      <c r="P690" s="65"/>
      <c r="Q690" s="70">
        <f t="shared" si="42"/>
        <v>0</v>
      </c>
      <c r="R690" s="70">
        <f t="shared" si="43"/>
        <v>0</v>
      </c>
      <c r="S690" s="65"/>
      <c r="T690" s="43">
        <f t="shared" si="40"/>
        <v>0</v>
      </c>
      <c r="U690" s="60">
        <f t="shared" si="41"/>
        <v>0</v>
      </c>
    </row>
    <row r="691" spans="1:21" ht="14.45" customHeight="1" x14ac:dyDescent="0.25">
      <c r="A691" s="58" t="s">
        <v>87</v>
      </c>
      <c r="B691" s="63" t="s">
        <v>11</v>
      </c>
      <c r="C691" s="59"/>
      <c r="D691" s="59"/>
      <c r="E691" s="59"/>
      <c r="F691" s="59"/>
      <c r="G691" s="59"/>
      <c r="H691" s="59"/>
      <c r="I691" s="59"/>
      <c r="J691" s="59"/>
      <c r="K691" s="59"/>
      <c r="L691" s="59"/>
      <c r="M691" s="59"/>
      <c r="N691" s="59"/>
      <c r="O691" s="59"/>
      <c r="P691" s="65"/>
      <c r="Q691" s="70">
        <f t="shared" si="42"/>
        <v>0</v>
      </c>
      <c r="R691" s="70">
        <f t="shared" si="43"/>
        <v>0</v>
      </c>
      <c r="S691" s="65"/>
      <c r="T691" s="43">
        <f t="shared" si="40"/>
        <v>0</v>
      </c>
      <c r="U691" s="60">
        <f t="shared" si="41"/>
        <v>0</v>
      </c>
    </row>
    <row r="692" spans="1:21" ht="14.45" customHeight="1" x14ac:dyDescent="0.25">
      <c r="A692" s="58" t="s">
        <v>87</v>
      </c>
      <c r="B692" s="63" t="s">
        <v>12</v>
      </c>
      <c r="C692" s="59"/>
      <c r="D692" s="59"/>
      <c r="E692" s="59"/>
      <c r="F692" s="59"/>
      <c r="G692" s="59"/>
      <c r="H692" s="59"/>
      <c r="I692" s="59"/>
      <c r="J692" s="59"/>
      <c r="K692" s="59"/>
      <c r="L692" s="59"/>
      <c r="M692" s="59"/>
      <c r="N692" s="59"/>
      <c r="O692" s="59"/>
      <c r="P692" s="65"/>
      <c r="Q692" s="70">
        <f t="shared" si="42"/>
        <v>0</v>
      </c>
      <c r="R692" s="70">
        <f t="shared" si="43"/>
        <v>0</v>
      </c>
      <c r="S692" s="65"/>
      <c r="T692" s="43">
        <f t="shared" si="40"/>
        <v>0</v>
      </c>
      <c r="U692" s="60">
        <f t="shared" si="41"/>
        <v>0</v>
      </c>
    </row>
    <row r="693" spans="1:21" ht="14.45" customHeight="1" x14ac:dyDescent="0.25">
      <c r="A693" s="58" t="s">
        <v>87</v>
      </c>
      <c r="B693" s="63" t="s">
        <v>13</v>
      </c>
      <c r="C693" s="59"/>
      <c r="D693" s="59"/>
      <c r="E693" s="59"/>
      <c r="F693" s="59"/>
      <c r="G693" s="59"/>
      <c r="H693" s="59"/>
      <c r="I693" s="59"/>
      <c r="J693" s="59"/>
      <c r="K693" s="59"/>
      <c r="L693" s="59"/>
      <c r="M693" s="59"/>
      <c r="N693" s="59"/>
      <c r="O693" s="59"/>
      <c r="P693" s="65"/>
      <c r="Q693" s="70">
        <f t="shared" si="42"/>
        <v>0</v>
      </c>
      <c r="R693" s="70">
        <f t="shared" si="43"/>
        <v>0</v>
      </c>
      <c r="S693" s="65"/>
      <c r="T693" s="43">
        <f t="shared" si="40"/>
        <v>0</v>
      </c>
      <c r="U693" s="60">
        <f t="shared" si="41"/>
        <v>0</v>
      </c>
    </row>
    <row r="694" spans="1:21" ht="14.45" customHeight="1" x14ac:dyDescent="0.25">
      <c r="A694" s="58" t="s">
        <v>87</v>
      </c>
      <c r="B694" s="63" t="s">
        <v>18</v>
      </c>
      <c r="C694" s="59"/>
      <c r="D694" s="59"/>
      <c r="E694" s="59"/>
      <c r="F694" s="59"/>
      <c r="G694" s="59"/>
      <c r="H694" s="59"/>
      <c r="I694" s="59"/>
      <c r="J694" s="59"/>
      <c r="K694" s="59"/>
      <c r="L694" s="59"/>
      <c r="M694" s="59"/>
      <c r="N694" s="59"/>
      <c r="O694" s="59"/>
      <c r="P694" s="65"/>
      <c r="Q694" s="70">
        <f t="shared" si="42"/>
        <v>0</v>
      </c>
      <c r="R694" s="70">
        <f t="shared" si="43"/>
        <v>0</v>
      </c>
      <c r="S694" s="65"/>
      <c r="T694" s="43">
        <f t="shared" si="40"/>
        <v>0</v>
      </c>
      <c r="U694" s="60">
        <f t="shared" si="41"/>
        <v>0</v>
      </c>
    </row>
    <row r="695" spans="1:21" ht="14.45" customHeight="1" x14ac:dyDescent="0.25">
      <c r="A695" s="58" t="s">
        <v>87</v>
      </c>
      <c r="B695" s="64" t="s">
        <v>19</v>
      </c>
      <c r="C695" s="59"/>
      <c r="D695" s="59"/>
      <c r="E695" s="59"/>
      <c r="F695" s="59"/>
      <c r="G695" s="59"/>
      <c r="H695" s="59"/>
      <c r="I695" s="59"/>
      <c r="J695" s="59"/>
      <c r="K695" s="59"/>
      <c r="L695" s="59"/>
      <c r="M695" s="59"/>
      <c r="N695" s="59"/>
      <c r="O695" s="59"/>
      <c r="P695" s="65"/>
      <c r="Q695" s="70">
        <f t="shared" si="42"/>
        <v>0</v>
      </c>
      <c r="R695" s="70">
        <f t="shared" si="43"/>
        <v>0</v>
      </c>
      <c r="S695" s="65"/>
      <c r="T695" s="43">
        <f t="shared" si="40"/>
        <v>0</v>
      </c>
      <c r="U695" s="60">
        <f t="shared" si="41"/>
        <v>0</v>
      </c>
    </row>
    <row r="696" spans="1:21" ht="14.45" customHeight="1" x14ac:dyDescent="0.25">
      <c r="A696" s="58" t="s">
        <v>87</v>
      </c>
      <c r="B696" s="58" t="s">
        <v>40</v>
      </c>
      <c r="C696" s="59"/>
      <c r="D696" s="59"/>
      <c r="E696" s="59"/>
      <c r="F696" s="59"/>
      <c r="G696" s="59"/>
      <c r="H696" s="59"/>
      <c r="I696" s="59"/>
      <c r="J696" s="59"/>
      <c r="K696" s="59"/>
      <c r="L696" s="59"/>
      <c r="M696" s="59"/>
      <c r="N696" s="59"/>
      <c r="O696" s="59"/>
      <c r="P696" s="65"/>
      <c r="Q696" s="70">
        <f t="shared" si="42"/>
        <v>0</v>
      </c>
      <c r="R696" s="70">
        <f t="shared" si="43"/>
        <v>0</v>
      </c>
      <c r="S696" s="65"/>
      <c r="T696" s="43">
        <f t="shared" si="40"/>
        <v>0</v>
      </c>
      <c r="U696" s="60">
        <f t="shared" si="41"/>
        <v>0</v>
      </c>
    </row>
    <row r="697" spans="1:21" ht="14.45" customHeight="1" x14ac:dyDescent="0.25">
      <c r="A697" s="58" t="s">
        <v>87</v>
      </c>
      <c r="B697" s="58" t="s">
        <v>42</v>
      </c>
      <c r="C697" s="59"/>
      <c r="D697" s="59"/>
      <c r="E697" s="59"/>
      <c r="F697" s="59"/>
      <c r="G697" s="59"/>
      <c r="H697" s="59"/>
      <c r="I697" s="59"/>
      <c r="J697" s="59"/>
      <c r="K697" s="59"/>
      <c r="L697" s="59"/>
      <c r="M697" s="59"/>
      <c r="N697" s="59"/>
      <c r="O697" s="59"/>
      <c r="P697" s="65"/>
      <c r="Q697" s="70">
        <f t="shared" si="42"/>
        <v>0</v>
      </c>
      <c r="R697" s="70">
        <f t="shared" si="43"/>
        <v>0</v>
      </c>
      <c r="S697" s="65"/>
      <c r="T697" s="43">
        <f t="shared" si="40"/>
        <v>0</v>
      </c>
      <c r="U697" s="60">
        <f t="shared" si="41"/>
        <v>0</v>
      </c>
    </row>
    <row r="698" spans="1:21" ht="14.45" customHeight="1" x14ac:dyDescent="0.25">
      <c r="A698" s="58" t="s">
        <v>87</v>
      </c>
      <c r="B698" s="58" t="s">
        <v>43</v>
      </c>
      <c r="C698" s="59">
        <v>212560</v>
      </c>
      <c r="D698" s="59">
        <v>78787</v>
      </c>
      <c r="E698" s="59">
        <v>5977</v>
      </c>
      <c r="F698" s="59">
        <v>2702</v>
      </c>
      <c r="G698" s="59">
        <v>337</v>
      </c>
      <c r="H698" s="59">
        <v>4656</v>
      </c>
      <c r="I698" s="59">
        <v>4435</v>
      </c>
      <c r="J698" s="59">
        <v>1792</v>
      </c>
      <c r="K698" s="59">
        <v>4518</v>
      </c>
      <c r="L698" s="59"/>
      <c r="M698" s="59">
        <v>129356</v>
      </c>
      <c r="N698" s="59">
        <v>22754</v>
      </c>
      <c r="O698" s="59">
        <v>152110</v>
      </c>
      <c r="P698" s="65"/>
      <c r="Q698" s="70">
        <f t="shared" si="42"/>
        <v>152110</v>
      </c>
      <c r="R698" s="70">
        <f t="shared" si="43"/>
        <v>0</v>
      </c>
      <c r="S698" s="65"/>
      <c r="T698" s="43">
        <f t="shared" si="40"/>
        <v>232560</v>
      </c>
      <c r="U698" s="60">
        <f t="shared" si="41"/>
        <v>-20000</v>
      </c>
    </row>
    <row r="699" spans="1:21" ht="14.45" customHeight="1" x14ac:dyDescent="0.25">
      <c r="A699" s="58" t="s">
        <v>87</v>
      </c>
      <c r="B699" s="58" t="s">
        <v>44</v>
      </c>
      <c r="C699" s="59">
        <v>212560</v>
      </c>
      <c r="D699" s="59">
        <v>78787</v>
      </c>
      <c r="E699" s="59">
        <v>5085</v>
      </c>
      <c r="F699" s="59">
        <v>2675</v>
      </c>
      <c r="G699" s="59">
        <v>84</v>
      </c>
      <c r="H699" s="59">
        <v>4656</v>
      </c>
      <c r="I699" s="59">
        <v>6476</v>
      </c>
      <c r="J699" s="59">
        <v>1449</v>
      </c>
      <c r="K699" s="59">
        <v>1276</v>
      </c>
      <c r="L699" s="59"/>
      <c r="M699" s="59">
        <v>112072</v>
      </c>
      <c r="N699" s="59">
        <v>19948</v>
      </c>
      <c r="O699" s="59">
        <v>132020</v>
      </c>
      <c r="P699" s="65"/>
      <c r="Q699" s="70">
        <f t="shared" si="42"/>
        <v>132020</v>
      </c>
      <c r="R699" s="70">
        <f t="shared" si="43"/>
        <v>0</v>
      </c>
      <c r="S699" s="65"/>
      <c r="T699" s="43">
        <f t="shared" si="40"/>
        <v>212560</v>
      </c>
      <c r="U699" s="60">
        <f t="shared" si="41"/>
        <v>0</v>
      </c>
    </row>
    <row r="700" spans="1:21" ht="14.45" customHeight="1" x14ac:dyDescent="0.25">
      <c r="A700" s="58" t="s">
        <v>87</v>
      </c>
      <c r="B700" s="58" t="s">
        <v>45</v>
      </c>
      <c r="C700" s="59">
        <v>212560</v>
      </c>
      <c r="D700" s="59">
        <v>78787</v>
      </c>
      <c r="E700" s="59">
        <v>5270</v>
      </c>
      <c r="F700" s="59">
        <v>2688</v>
      </c>
      <c r="G700" s="59">
        <v>122</v>
      </c>
      <c r="H700" s="59">
        <v>4077</v>
      </c>
      <c r="I700" s="59">
        <v>5455</v>
      </c>
      <c r="J700" s="59">
        <v>1620</v>
      </c>
      <c r="K700" s="59">
        <v>1489</v>
      </c>
      <c r="L700" s="59"/>
      <c r="M700" s="59">
        <v>113052</v>
      </c>
      <c r="N700" s="59">
        <v>20751</v>
      </c>
      <c r="O700" s="59">
        <v>133803</v>
      </c>
      <c r="P700" s="65"/>
      <c r="Q700" s="70">
        <f t="shared" si="42"/>
        <v>133803</v>
      </c>
      <c r="R700" s="70">
        <f t="shared" si="43"/>
        <v>0</v>
      </c>
      <c r="S700" s="65"/>
      <c r="T700" s="43">
        <f t="shared" si="40"/>
        <v>212560</v>
      </c>
      <c r="U700" s="60">
        <f t="shared" si="41"/>
        <v>0</v>
      </c>
    </row>
    <row r="701" spans="1:21" ht="14.45" customHeight="1" x14ac:dyDescent="0.25">
      <c r="A701" s="58" t="s">
        <v>87</v>
      </c>
      <c r="B701" s="58" t="s">
        <v>39</v>
      </c>
      <c r="C701" s="59">
        <v>212560</v>
      </c>
      <c r="D701" s="59">
        <v>78787</v>
      </c>
      <c r="E701" s="59">
        <v>5474</v>
      </c>
      <c r="F701" s="59">
        <v>2369</v>
      </c>
      <c r="G701" s="59">
        <v>138</v>
      </c>
      <c r="H701" s="59">
        <v>3570</v>
      </c>
      <c r="I701" s="59">
        <v>5455</v>
      </c>
      <c r="J701" s="59">
        <v>1589</v>
      </c>
      <c r="K701" s="59">
        <v>1362</v>
      </c>
      <c r="L701" s="59"/>
      <c r="M701" s="59">
        <v>113816</v>
      </c>
      <c r="N701" s="59">
        <v>25842</v>
      </c>
      <c r="O701" s="59">
        <v>139658</v>
      </c>
      <c r="P701" s="65"/>
      <c r="Q701" s="70">
        <f t="shared" si="42"/>
        <v>139658</v>
      </c>
      <c r="R701" s="70">
        <f t="shared" si="43"/>
        <v>0</v>
      </c>
      <c r="S701" s="65"/>
      <c r="T701" s="43">
        <f t="shared" si="40"/>
        <v>212560</v>
      </c>
      <c r="U701" s="60">
        <f t="shared" si="41"/>
        <v>0</v>
      </c>
    </row>
    <row r="702" spans="1:21" ht="14.45" customHeight="1" x14ac:dyDescent="0.25">
      <c r="A702" s="58" t="s">
        <v>87</v>
      </c>
      <c r="B702" s="58" t="s">
        <v>84</v>
      </c>
      <c r="C702" s="59">
        <v>212560</v>
      </c>
      <c r="D702" s="59">
        <v>78787</v>
      </c>
      <c r="E702" s="59">
        <v>5724</v>
      </c>
      <c r="F702" s="59">
        <v>2078</v>
      </c>
      <c r="G702" s="59">
        <v>144</v>
      </c>
      <c r="H702" s="59">
        <v>3419</v>
      </c>
      <c r="I702" s="59">
        <v>4841</v>
      </c>
      <c r="J702" s="59">
        <v>1512</v>
      </c>
      <c r="K702" s="59">
        <v>1852</v>
      </c>
      <c r="L702" s="59"/>
      <c r="M702" s="59">
        <v>114203</v>
      </c>
      <c r="N702" s="59">
        <v>31174</v>
      </c>
      <c r="O702" s="59">
        <v>145377</v>
      </c>
      <c r="P702" s="65"/>
      <c r="Q702" s="70">
        <f t="shared" si="42"/>
        <v>145377</v>
      </c>
      <c r="R702" s="70">
        <f t="shared" si="43"/>
        <v>0</v>
      </c>
      <c r="S702" s="65"/>
      <c r="T702" s="43">
        <f t="shared" si="40"/>
        <v>212560</v>
      </c>
      <c r="U702" s="60">
        <f t="shared" si="41"/>
        <v>0</v>
      </c>
    </row>
    <row r="703" spans="1:21" ht="14.45" customHeight="1" x14ac:dyDescent="0.25">
      <c r="A703" s="58" t="s">
        <v>87</v>
      </c>
      <c r="B703" s="58" t="s">
        <v>46</v>
      </c>
      <c r="C703" s="59">
        <v>212560</v>
      </c>
      <c r="D703" s="59">
        <v>78787</v>
      </c>
      <c r="E703" s="59">
        <v>5781</v>
      </c>
      <c r="F703" s="59">
        <v>2267</v>
      </c>
      <c r="G703" s="59">
        <v>106</v>
      </c>
      <c r="H703" s="59">
        <v>3237</v>
      </c>
      <c r="I703" s="59">
        <v>6453</v>
      </c>
      <c r="J703" s="59">
        <v>1386</v>
      </c>
      <c r="K703" s="59">
        <v>1766</v>
      </c>
      <c r="L703" s="59"/>
      <c r="M703" s="59">
        <v>112777</v>
      </c>
      <c r="N703" s="59">
        <v>35366</v>
      </c>
      <c r="O703" s="59">
        <v>148143</v>
      </c>
      <c r="P703" s="65"/>
      <c r="Q703" s="70">
        <f t="shared" si="42"/>
        <v>148143</v>
      </c>
      <c r="R703" s="70">
        <f t="shared" si="43"/>
        <v>0</v>
      </c>
      <c r="S703" s="65"/>
      <c r="T703" s="43">
        <f t="shared" si="40"/>
        <v>212560</v>
      </c>
      <c r="U703" s="60">
        <f t="shared" si="41"/>
        <v>0</v>
      </c>
    </row>
    <row r="704" spans="1:21" ht="14.45" customHeight="1" x14ac:dyDescent="0.25">
      <c r="A704" s="58" t="s">
        <v>87</v>
      </c>
      <c r="B704" s="58" t="s">
        <v>47</v>
      </c>
      <c r="C704" s="59">
        <v>212560</v>
      </c>
      <c r="D704" s="59">
        <v>78787</v>
      </c>
      <c r="E704" s="59">
        <v>6379</v>
      </c>
      <c r="F704" s="59">
        <v>1853</v>
      </c>
      <c r="G704" s="59">
        <v>90</v>
      </c>
      <c r="H704" s="59">
        <v>3004</v>
      </c>
      <c r="I704" s="59">
        <v>5605</v>
      </c>
      <c r="J704" s="59">
        <v>1466</v>
      </c>
      <c r="K704" s="59">
        <v>2202</v>
      </c>
      <c r="L704" s="59"/>
      <c r="M704" s="59">
        <v>113174</v>
      </c>
      <c r="N704" s="59">
        <v>30282</v>
      </c>
      <c r="O704" s="59">
        <v>143456</v>
      </c>
      <c r="P704" s="65"/>
      <c r="Q704" s="70">
        <f t="shared" si="42"/>
        <v>143456</v>
      </c>
      <c r="R704" s="70">
        <f t="shared" si="43"/>
        <v>0</v>
      </c>
      <c r="S704" s="65"/>
      <c r="T704" s="43">
        <f t="shared" si="40"/>
        <v>212560</v>
      </c>
      <c r="U704" s="60">
        <f t="shared" si="41"/>
        <v>0</v>
      </c>
    </row>
    <row r="705" spans="1:21" ht="14.45" customHeight="1" x14ac:dyDescent="0.25">
      <c r="A705" s="58" t="s">
        <v>87</v>
      </c>
      <c r="B705" s="58" t="s">
        <v>48</v>
      </c>
      <c r="C705" s="59">
        <v>212560</v>
      </c>
      <c r="D705" s="59">
        <v>78787</v>
      </c>
      <c r="E705" s="59">
        <v>6564</v>
      </c>
      <c r="F705" s="59">
        <v>1842</v>
      </c>
      <c r="G705" s="59">
        <v>92</v>
      </c>
      <c r="H705" s="59">
        <v>2872</v>
      </c>
      <c r="I705" s="59">
        <v>5227</v>
      </c>
      <c r="J705" s="59">
        <v>1516</v>
      </c>
      <c r="K705" s="59">
        <v>1977</v>
      </c>
      <c r="L705" s="59"/>
      <c r="M705" s="59">
        <v>113683</v>
      </c>
      <c r="N705" s="59">
        <v>34786</v>
      </c>
      <c r="O705" s="59">
        <v>148469</v>
      </c>
      <c r="P705" s="65"/>
      <c r="Q705" s="70">
        <f t="shared" si="42"/>
        <v>148469</v>
      </c>
      <c r="R705" s="70">
        <f t="shared" si="43"/>
        <v>0</v>
      </c>
      <c r="S705" s="65"/>
      <c r="T705" s="43">
        <f t="shared" si="40"/>
        <v>212560</v>
      </c>
      <c r="U705" s="60">
        <f t="shared" si="41"/>
        <v>0</v>
      </c>
    </row>
    <row r="706" spans="1:21" ht="14.45" customHeight="1" x14ac:dyDescent="0.25">
      <c r="A706" s="58" t="s">
        <v>87</v>
      </c>
      <c r="B706" s="58" t="s">
        <v>49</v>
      </c>
      <c r="C706" s="59">
        <v>212560</v>
      </c>
      <c r="D706" s="59">
        <v>78787</v>
      </c>
      <c r="E706" s="59">
        <v>6505</v>
      </c>
      <c r="F706" s="59">
        <v>1692</v>
      </c>
      <c r="G706" s="59">
        <v>92</v>
      </c>
      <c r="H706" s="59">
        <v>2677</v>
      </c>
      <c r="I706" s="59">
        <v>5120</v>
      </c>
      <c r="J706" s="59">
        <v>1553</v>
      </c>
      <c r="K706" s="59">
        <v>1871</v>
      </c>
      <c r="L706" s="59"/>
      <c r="M706" s="59">
        <v>114263</v>
      </c>
      <c r="N706" s="59">
        <v>37362</v>
      </c>
      <c r="O706" s="59">
        <v>151625</v>
      </c>
      <c r="P706" s="65"/>
      <c r="Q706" s="70">
        <f t="shared" si="42"/>
        <v>151625</v>
      </c>
      <c r="R706" s="70">
        <f t="shared" si="43"/>
        <v>0</v>
      </c>
      <c r="S706" s="65"/>
      <c r="T706" s="43">
        <f t="shared" ref="T706:T769" si="44">SUM(D706:M706)</f>
        <v>212560</v>
      </c>
      <c r="U706" s="60">
        <f t="shared" ref="U706:U769" si="45">C706-T706</f>
        <v>0</v>
      </c>
    </row>
    <row r="707" spans="1:21" ht="14.45" customHeight="1" x14ac:dyDescent="0.25">
      <c r="A707" s="58" t="s">
        <v>87</v>
      </c>
      <c r="B707" s="58" t="s">
        <v>67</v>
      </c>
      <c r="C707" s="59">
        <v>212560</v>
      </c>
      <c r="D707" s="59">
        <v>78787</v>
      </c>
      <c r="E707" s="59">
        <v>6968</v>
      </c>
      <c r="F707" s="59">
        <v>1395</v>
      </c>
      <c r="G707" s="59">
        <v>73</v>
      </c>
      <c r="H707" s="59">
        <v>2293</v>
      </c>
      <c r="I707" s="59">
        <v>3541</v>
      </c>
      <c r="J707" s="59">
        <v>1597</v>
      </c>
      <c r="K707" s="59">
        <v>2170</v>
      </c>
      <c r="L707" s="59"/>
      <c r="M707" s="59">
        <v>115736</v>
      </c>
      <c r="N707" s="59">
        <v>42576</v>
      </c>
      <c r="O707" s="59">
        <v>158312</v>
      </c>
      <c r="P707" s="65"/>
      <c r="Q707" s="70">
        <f t="shared" ref="Q707:Q770" si="46">M707+N707</f>
        <v>158312</v>
      </c>
      <c r="R707" s="70">
        <f t="shared" ref="R707:R770" si="47">Q707-O707</f>
        <v>0</v>
      </c>
      <c r="S707" s="65"/>
      <c r="T707" s="43">
        <f t="shared" si="44"/>
        <v>212560</v>
      </c>
      <c r="U707" s="60">
        <f t="shared" si="45"/>
        <v>0</v>
      </c>
    </row>
    <row r="708" spans="1:21" ht="14.45" customHeight="1" x14ac:dyDescent="0.25">
      <c r="A708" s="58" t="s">
        <v>87</v>
      </c>
      <c r="B708" s="58" t="s">
        <v>50</v>
      </c>
      <c r="C708" s="59">
        <v>212560</v>
      </c>
      <c r="D708" s="59">
        <v>78787</v>
      </c>
      <c r="E708" s="59">
        <v>7188</v>
      </c>
      <c r="F708" s="59">
        <v>1291</v>
      </c>
      <c r="G708" s="59">
        <v>102</v>
      </c>
      <c r="H708" s="59">
        <v>2172</v>
      </c>
      <c r="I708" s="59">
        <v>3341</v>
      </c>
      <c r="J708" s="59">
        <v>1572</v>
      </c>
      <c r="K708" s="59">
        <v>2151</v>
      </c>
      <c r="L708" s="59"/>
      <c r="M708" s="59">
        <v>115956</v>
      </c>
      <c r="N708" s="59">
        <v>60139</v>
      </c>
      <c r="O708" s="59">
        <v>176095</v>
      </c>
      <c r="P708" s="65"/>
      <c r="Q708" s="70">
        <f t="shared" si="46"/>
        <v>176095</v>
      </c>
      <c r="R708" s="70">
        <f t="shared" si="47"/>
        <v>0</v>
      </c>
      <c r="S708" s="65"/>
      <c r="T708" s="43">
        <f t="shared" si="44"/>
        <v>212560</v>
      </c>
      <c r="U708" s="60">
        <f t="shared" si="45"/>
        <v>0</v>
      </c>
    </row>
    <row r="709" spans="1:21" ht="14.45" customHeight="1" x14ac:dyDescent="0.25">
      <c r="A709" s="58" t="s">
        <v>87</v>
      </c>
      <c r="B709" s="58" t="s">
        <v>51</v>
      </c>
      <c r="C709" s="59">
        <v>212560</v>
      </c>
      <c r="D709" s="59">
        <v>78787</v>
      </c>
      <c r="E709" s="59">
        <v>7308</v>
      </c>
      <c r="F709" s="59">
        <v>1232</v>
      </c>
      <c r="G709" s="59">
        <v>102</v>
      </c>
      <c r="H709" s="59">
        <v>2232</v>
      </c>
      <c r="I709" s="59">
        <v>3523</v>
      </c>
      <c r="J709" s="59">
        <v>1477</v>
      </c>
      <c r="K709" s="59">
        <v>2004</v>
      </c>
      <c r="L709" s="59"/>
      <c r="M709" s="59">
        <v>115895</v>
      </c>
      <c r="N709" s="59">
        <v>65071</v>
      </c>
      <c r="O709" s="59">
        <v>180966</v>
      </c>
      <c r="P709" s="65"/>
      <c r="Q709" s="70">
        <f t="shared" si="46"/>
        <v>180966</v>
      </c>
      <c r="R709" s="70">
        <f t="shared" si="47"/>
        <v>0</v>
      </c>
      <c r="S709" s="65"/>
      <c r="T709" s="43">
        <f t="shared" si="44"/>
        <v>212560</v>
      </c>
      <c r="U709" s="60">
        <f t="shared" si="45"/>
        <v>0</v>
      </c>
    </row>
    <row r="710" spans="1:21" ht="14.45" customHeight="1" x14ac:dyDescent="0.25">
      <c r="A710" s="58" t="s">
        <v>87</v>
      </c>
      <c r="B710" s="58" t="s">
        <v>52</v>
      </c>
      <c r="C710" s="59">
        <v>212560</v>
      </c>
      <c r="D710" s="59">
        <v>78787</v>
      </c>
      <c r="E710" s="59">
        <v>7430</v>
      </c>
      <c r="F710" s="59">
        <v>1228</v>
      </c>
      <c r="G710" s="59">
        <v>98</v>
      </c>
      <c r="H710" s="59">
        <v>2438</v>
      </c>
      <c r="I710" s="59">
        <v>2888</v>
      </c>
      <c r="J710" s="59">
        <v>1286</v>
      </c>
      <c r="K710" s="59">
        <v>1986</v>
      </c>
      <c r="L710" s="59"/>
      <c r="M710" s="59">
        <v>116419</v>
      </c>
      <c r="N710" s="59">
        <v>71980</v>
      </c>
      <c r="O710" s="59">
        <v>188399</v>
      </c>
      <c r="P710" s="65"/>
      <c r="Q710" s="70">
        <f t="shared" si="46"/>
        <v>188399</v>
      </c>
      <c r="R710" s="70">
        <f t="shared" si="47"/>
        <v>0</v>
      </c>
      <c r="S710" s="65"/>
      <c r="T710" s="43">
        <f t="shared" si="44"/>
        <v>212560</v>
      </c>
      <c r="U710" s="60">
        <f t="shared" si="45"/>
        <v>0</v>
      </c>
    </row>
    <row r="711" spans="1:21" ht="14.45" customHeight="1" x14ac:dyDescent="0.25">
      <c r="A711" s="58" t="s">
        <v>87</v>
      </c>
      <c r="B711" s="58" t="s">
        <v>53</v>
      </c>
      <c r="C711" s="59">
        <v>212560</v>
      </c>
      <c r="D711" s="59">
        <v>78787</v>
      </c>
      <c r="E711" s="59">
        <v>8456</v>
      </c>
      <c r="F711" s="59">
        <v>946</v>
      </c>
      <c r="G711" s="59">
        <v>91</v>
      </c>
      <c r="H711" s="59">
        <v>2344</v>
      </c>
      <c r="I711" s="59">
        <v>2874</v>
      </c>
      <c r="J711" s="59">
        <v>1283</v>
      </c>
      <c r="K711" s="59">
        <v>2012</v>
      </c>
      <c r="L711" s="59"/>
      <c r="M711" s="59">
        <v>115767</v>
      </c>
      <c r="N711" s="59">
        <v>78371</v>
      </c>
      <c r="O711" s="59">
        <v>194138</v>
      </c>
      <c r="P711" s="65"/>
      <c r="Q711" s="70">
        <f t="shared" si="46"/>
        <v>194138</v>
      </c>
      <c r="R711" s="70">
        <f t="shared" si="47"/>
        <v>0</v>
      </c>
      <c r="S711" s="65"/>
      <c r="T711" s="43">
        <f t="shared" si="44"/>
        <v>212560</v>
      </c>
      <c r="U711" s="60">
        <f t="shared" si="45"/>
        <v>0</v>
      </c>
    </row>
    <row r="712" spans="1:21" ht="14.45" customHeight="1" x14ac:dyDescent="0.25">
      <c r="A712" s="58" t="s">
        <v>87</v>
      </c>
      <c r="B712" s="58" t="s">
        <v>54</v>
      </c>
      <c r="C712" s="59">
        <v>212560</v>
      </c>
      <c r="D712" s="59">
        <v>78787</v>
      </c>
      <c r="E712" s="59">
        <v>8156</v>
      </c>
      <c r="F712" s="59">
        <v>805</v>
      </c>
      <c r="G712" s="59">
        <v>83</v>
      </c>
      <c r="H712" s="59">
        <v>1638</v>
      </c>
      <c r="I712" s="59">
        <v>2406</v>
      </c>
      <c r="J712" s="59">
        <v>1044</v>
      </c>
      <c r="K712" s="59">
        <v>1993</v>
      </c>
      <c r="L712" s="59"/>
      <c r="M712" s="59">
        <v>117648</v>
      </c>
      <c r="N712" s="59">
        <v>79108</v>
      </c>
      <c r="O712" s="59">
        <v>196756</v>
      </c>
      <c r="P712" s="65"/>
      <c r="Q712" s="70">
        <f t="shared" si="46"/>
        <v>196756</v>
      </c>
      <c r="R712" s="70">
        <f t="shared" si="47"/>
        <v>0</v>
      </c>
      <c r="S712" s="65"/>
      <c r="T712" s="43">
        <f t="shared" si="44"/>
        <v>212560</v>
      </c>
      <c r="U712" s="60">
        <f t="shared" si="45"/>
        <v>0</v>
      </c>
    </row>
    <row r="713" spans="1:21" ht="14.45" customHeight="1" x14ac:dyDescent="0.25">
      <c r="A713" s="58" t="s">
        <v>87</v>
      </c>
      <c r="B713" s="58" t="s">
        <v>55</v>
      </c>
      <c r="C713" s="59">
        <v>212560</v>
      </c>
      <c r="D713" s="59">
        <v>78787</v>
      </c>
      <c r="E713" s="59">
        <v>9123</v>
      </c>
      <c r="F713" s="59">
        <v>772</v>
      </c>
      <c r="G713" s="59">
        <v>66</v>
      </c>
      <c r="H713" s="59">
        <v>1428</v>
      </c>
      <c r="I713" s="59">
        <v>2293</v>
      </c>
      <c r="J713" s="59">
        <v>839</v>
      </c>
      <c r="K713" s="59">
        <v>2220</v>
      </c>
      <c r="L713" s="59"/>
      <c r="M713" s="59">
        <v>117032</v>
      </c>
      <c r="N713" s="59">
        <v>75603</v>
      </c>
      <c r="O713" s="59">
        <v>192635</v>
      </c>
      <c r="P713" s="65"/>
      <c r="Q713" s="70">
        <f t="shared" si="46"/>
        <v>192635</v>
      </c>
      <c r="R713" s="70">
        <f t="shared" si="47"/>
        <v>0</v>
      </c>
      <c r="S713" s="65"/>
      <c r="T713" s="43">
        <f t="shared" si="44"/>
        <v>212560</v>
      </c>
      <c r="U713" s="60">
        <f t="shared" si="45"/>
        <v>0</v>
      </c>
    </row>
    <row r="714" spans="1:21" ht="14.45" customHeight="1" x14ac:dyDescent="0.25">
      <c r="A714" s="58" t="s">
        <v>87</v>
      </c>
      <c r="B714" s="58" t="s">
        <v>56</v>
      </c>
      <c r="C714" s="59">
        <v>212560</v>
      </c>
      <c r="D714" s="59">
        <v>78787</v>
      </c>
      <c r="E714" s="59">
        <v>9649</v>
      </c>
      <c r="F714" s="59">
        <v>612</v>
      </c>
      <c r="G714" s="59">
        <v>42</v>
      </c>
      <c r="H714" s="59">
        <v>1490</v>
      </c>
      <c r="I714" s="59">
        <v>2311</v>
      </c>
      <c r="J714" s="59">
        <v>740</v>
      </c>
      <c r="K714" s="59">
        <v>1858</v>
      </c>
      <c r="L714" s="59"/>
      <c r="M714" s="59">
        <v>117071</v>
      </c>
      <c r="N714" s="59">
        <v>74116</v>
      </c>
      <c r="O714" s="59">
        <v>191187</v>
      </c>
      <c r="P714" s="65"/>
      <c r="Q714" s="70">
        <f t="shared" si="46"/>
        <v>191187</v>
      </c>
      <c r="R714" s="70">
        <f t="shared" si="47"/>
        <v>0</v>
      </c>
      <c r="S714" s="65"/>
      <c r="T714" s="43">
        <f t="shared" si="44"/>
        <v>212560</v>
      </c>
      <c r="U714" s="60">
        <f t="shared" si="45"/>
        <v>0</v>
      </c>
    </row>
    <row r="715" spans="1:21" ht="14.45" customHeight="1" x14ac:dyDescent="0.25">
      <c r="A715" s="58" t="s">
        <v>87</v>
      </c>
      <c r="B715" s="58" t="s">
        <v>57</v>
      </c>
      <c r="C715" s="59">
        <v>212560</v>
      </c>
      <c r="D715" s="59">
        <v>78787</v>
      </c>
      <c r="E715" s="59">
        <v>10600</v>
      </c>
      <c r="F715" s="59">
        <v>356</v>
      </c>
      <c r="G715" s="59">
        <v>67</v>
      </c>
      <c r="H715" s="59">
        <v>1033</v>
      </c>
      <c r="I715" s="59">
        <v>1872</v>
      </c>
      <c r="J715" s="59">
        <v>1136</v>
      </c>
      <c r="K715" s="59">
        <v>2564</v>
      </c>
      <c r="L715" s="59"/>
      <c r="M715" s="59">
        <v>116145</v>
      </c>
      <c r="N715" s="59">
        <v>78925</v>
      </c>
      <c r="O715" s="59">
        <v>195070</v>
      </c>
      <c r="P715" s="65"/>
      <c r="Q715" s="70">
        <f t="shared" si="46"/>
        <v>195070</v>
      </c>
      <c r="R715" s="70">
        <f t="shared" si="47"/>
        <v>0</v>
      </c>
      <c r="S715" s="65"/>
      <c r="T715" s="43">
        <f t="shared" si="44"/>
        <v>212560</v>
      </c>
      <c r="U715" s="60">
        <f t="shared" si="45"/>
        <v>0</v>
      </c>
    </row>
    <row r="716" spans="1:21" ht="14.45" customHeight="1" x14ac:dyDescent="0.25">
      <c r="A716" s="58" t="s">
        <v>87</v>
      </c>
      <c r="B716" s="58" t="s">
        <v>58</v>
      </c>
      <c r="C716" s="59">
        <v>212560</v>
      </c>
      <c r="D716" s="59">
        <v>78787</v>
      </c>
      <c r="E716" s="59">
        <v>11647</v>
      </c>
      <c r="F716" s="59">
        <v>338</v>
      </c>
      <c r="G716" s="59">
        <v>22</v>
      </c>
      <c r="H716" s="59">
        <v>1046</v>
      </c>
      <c r="I716" s="59">
        <v>1735</v>
      </c>
      <c r="J716" s="59">
        <v>949</v>
      </c>
      <c r="K716" s="59">
        <v>2743</v>
      </c>
      <c r="L716" s="59"/>
      <c r="M716" s="59">
        <v>115293</v>
      </c>
      <c r="N716" s="59">
        <v>93768</v>
      </c>
      <c r="O716" s="59">
        <v>209061</v>
      </c>
      <c r="P716" s="65"/>
      <c r="Q716" s="70">
        <f t="shared" si="46"/>
        <v>209061</v>
      </c>
      <c r="R716" s="70">
        <f t="shared" si="47"/>
        <v>0</v>
      </c>
      <c r="S716" s="65"/>
      <c r="T716" s="43">
        <f t="shared" si="44"/>
        <v>212560</v>
      </c>
      <c r="U716" s="60">
        <f t="shared" si="45"/>
        <v>0</v>
      </c>
    </row>
    <row r="717" spans="1:21" ht="14.45" customHeight="1" x14ac:dyDescent="0.25">
      <c r="A717" s="58" t="s">
        <v>87</v>
      </c>
      <c r="B717" s="58" t="s">
        <v>59</v>
      </c>
      <c r="C717" s="59">
        <v>212560</v>
      </c>
      <c r="D717" s="59">
        <v>78787</v>
      </c>
      <c r="E717" s="59">
        <v>11915</v>
      </c>
      <c r="F717" s="59">
        <v>268</v>
      </c>
      <c r="G717" s="59">
        <v>22</v>
      </c>
      <c r="H717" s="59">
        <v>950</v>
      </c>
      <c r="I717" s="59">
        <v>1561</v>
      </c>
      <c r="J717" s="59">
        <v>824</v>
      </c>
      <c r="K717" s="59">
        <v>2168</v>
      </c>
      <c r="L717" s="59"/>
      <c r="M717" s="59">
        <v>116065</v>
      </c>
      <c r="N717" s="59">
        <v>92876</v>
      </c>
      <c r="O717" s="59">
        <v>208941</v>
      </c>
      <c r="P717" s="65"/>
      <c r="Q717" s="70">
        <f t="shared" si="46"/>
        <v>208941</v>
      </c>
      <c r="R717" s="70">
        <f t="shared" si="47"/>
        <v>0</v>
      </c>
      <c r="S717" s="65"/>
      <c r="T717" s="43">
        <f t="shared" si="44"/>
        <v>212560</v>
      </c>
      <c r="U717" s="60">
        <f t="shared" si="45"/>
        <v>0</v>
      </c>
    </row>
    <row r="718" spans="1:21" ht="14.45" customHeight="1" x14ac:dyDescent="0.25">
      <c r="A718" s="58" t="s">
        <v>87</v>
      </c>
      <c r="B718" s="58" t="s">
        <v>60</v>
      </c>
      <c r="C718" s="59">
        <v>212560</v>
      </c>
      <c r="D718" s="59">
        <v>78787</v>
      </c>
      <c r="E718" s="59">
        <v>12331</v>
      </c>
      <c r="F718" s="59">
        <v>280</v>
      </c>
      <c r="G718" s="59">
        <v>30</v>
      </c>
      <c r="H718" s="59">
        <v>864</v>
      </c>
      <c r="I718" s="59">
        <v>1680</v>
      </c>
      <c r="J718" s="59">
        <v>782</v>
      </c>
      <c r="K718" s="59">
        <v>2053</v>
      </c>
      <c r="L718" s="59"/>
      <c r="M718" s="59">
        <v>115753</v>
      </c>
      <c r="N718" s="59">
        <v>85641</v>
      </c>
      <c r="O718" s="59">
        <v>201394</v>
      </c>
      <c r="P718" s="65"/>
      <c r="Q718" s="70">
        <f t="shared" si="46"/>
        <v>201394</v>
      </c>
      <c r="R718" s="70">
        <f t="shared" si="47"/>
        <v>0</v>
      </c>
      <c r="S718" s="65"/>
      <c r="T718" s="43">
        <f t="shared" si="44"/>
        <v>212560</v>
      </c>
      <c r="U718" s="60">
        <f t="shared" si="45"/>
        <v>0</v>
      </c>
    </row>
    <row r="719" spans="1:21" ht="14.45" customHeight="1" x14ac:dyDescent="0.25">
      <c r="A719" s="58" t="s">
        <v>87</v>
      </c>
      <c r="B719" s="58" t="s">
        <v>61</v>
      </c>
      <c r="C719" s="59">
        <v>212560</v>
      </c>
      <c r="D719" s="59">
        <v>78787</v>
      </c>
      <c r="E719" s="59">
        <v>12490</v>
      </c>
      <c r="F719" s="59">
        <v>294</v>
      </c>
      <c r="G719" s="59">
        <v>38</v>
      </c>
      <c r="H719" s="59">
        <v>720</v>
      </c>
      <c r="I719" s="59">
        <v>1512</v>
      </c>
      <c r="J719" s="59">
        <v>613</v>
      </c>
      <c r="K719" s="59">
        <v>2279</v>
      </c>
      <c r="L719" s="59"/>
      <c r="M719" s="59">
        <v>115827</v>
      </c>
      <c r="N719" s="59">
        <v>86244</v>
      </c>
      <c r="O719" s="59">
        <v>202071</v>
      </c>
      <c r="P719" s="65"/>
      <c r="Q719" s="70">
        <f t="shared" si="46"/>
        <v>202071</v>
      </c>
      <c r="R719" s="70">
        <f t="shared" si="47"/>
        <v>0</v>
      </c>
      <c r="S719" s="65"/>
      <c r="T719" s="43">
        <f t="shared" si="44"/>
        <v>212560</v>
      </c>
      <c r="U719" s="60">
        <f t="shared" si="45"/>
        <v>0</v>
      </c>
    </row>
    <row r="720" spans="1:21" ht="14.45" customHeight="1" x14ac:dyDescent="0.25">
      <c r="A720" s="58" t="s">
        <v>87</v>
      </c>
      <c r="B720" s="58" t="s">
        <v>62</v>
      </c>
      <c r="C720" s="59">
        <v>212560</v>
      </c>
      <c r="D720" s="59">
        <v>78787</v>
      </c>
      <c r="E720" s="59">
        <v>12520</v>
      </c>
      <c r="F720" s="59">
        <v>273</v>
      </c>
      <c r="G720" s="59">
        <v>52</v>
      </c>
      <c r="H720" s="59">
        <v>489</v>
      </c>
      <c r="I720" s="59">
        <v>1032</v>
      </c>
      <c r="J720" s="59">
        <v>391</v>
      </c>
      <c r="K720" s="59">
        <v>1598</v>
      </c>
      <c r="L720" s="59">
        <v>34</v>
      </c>
      <c r="M720" s="59">
        <v>117384</v>
      </c>
      <c r="N720" s="59">
        <v>87643</v>
      </c>
      <c r="O720" s="59">
        <v>205027</v>
      </c>
      <c r="P720" s="65"/>
      <c r="Q720" s="70">
        <f t="shared" si="46"/>
        <v>205027</v>
      </c>
      <c r="R720" s="70">
        <f t="shared" si="47"/>
        <v>0</v>
      </c>
      <c r="S720" s="65"/>
      <c r="T720" s="43">
        <f t="shared" si="44"/>
        <v>212560</v>
      </c>
      <c r="U720" s="60">
        <f t="shared" si="45"/>
        <v>0</v>
      </c>
    </row>
    <row r="721" spans="1:21" ht="14.45" customHeight="1" x14ac:dyDescent="0.25">
      <c r="A721" s="58" t="s">
        <v>87</v>
      </c>
      <c r="B721" s="58" t="s">
        <v>63</v>
      </c>
      <c r="C721" s="59">
        <v>212560</v>
      </c>
      <c r="D721" s="59">
        <v>78787</v>
      </c>
      <c r="E721" s="59">
        <v>14210</v>
      </c>
      <c r="F721" s="59">
        <v>248</v>
      </c>
      <c r="G721" s="59">
        <v>45</v>
      </c>
      <c r="H721" s="59">
        <v>489</v>
      </c>
      <c r="I721" s="59">
        <v>1051</v>
      </c>
      <c r="J721" s="59">
        <v>400</v>
      </c>
      <c r="K721" s="59">
        <v>1438</v>
      </c>
      <c r="L721" s="59">
        <v>0</v>
      </c>
      <c r="M721" s="59">
        <v>115892</v>
      </c>
      <c r="N721" s="59">
        <v>92038</v>
      </c>
      <c r="O721" s="59">
        <v>207930</v>
      </c>
      <c r="P721" s="65"/>
      <c r="Q721" s="70">
        <f t="shared" si="46"/>
        <v>207930</v>
      </c>
      <c r="R721" s="70">
        <f t="shared" si="47"/>
        <v>0</v>
      </c>
      <c r="S721" s="65"/>
      <c r="T721" s="43">
        <f t="shared" si="44"/>
        <v>212560</v>
      </c>
      <c r="U721" s="60">
        <f t="shared" si="45"/>
        <v>0</v>
      </c>
    </row>
    <row r="722" spans="1:21" ht="14.45" customHeight="1" x14ac:dyDescent="0.25">
      <c r="A722" s="58" t="s">
        <v>87</v>
      </c>
      <c r="B722" s="58" t="s">
        <v>64</v>
      </c>
      <c r="C722" s="59">
        <v>212966</v>
      </c>
      <c r="D722" s="59">
        <v>78787</v>
      </c>
      <c r="E722" s="59">
        <v>10082</v>
      </c>
      <c r="F722" s="59">
        <v>228</v>
      </c>
      <c r="G722" s="59">
        <v>43</v>
      </c>
      <c r="H722" s="59">
        <v>396</v>
      </c>
      <c r="I722" s="59">
        <v>1031</v>
      </c>
      <c r="J722" s="59">
        <v>402</v>
      </c>
      <c r="K722" s="59">
        <v>1431</v>
      </c>
      <c r="L722" s="59">
        <v>2582</v>
      </c>
      <c r="M722" s="59">
        <v>117984</v>
      </c>
      <c r="N722" s="59">
        <v>94752</v>
      </c>
      <c r="O722" s="59">
        <v>212736</v>
      </c>
      <c r="P722" s="65"/>
      <c r="Q722" s="70">
        <f t="shared" si="46"/>
        <v>212736</v>
      </c>
      <c r="R722" s="70">
        <f t="shared" si="47"/>
        <v>0</v>
      </c>
      <c r="S722" s="65"/>
      <c r="T722" s="43">
        <f t="shared" si="44"/>
        <v>212966</v>
      </c>
      <c r="U722" s="60">
        <f t="shared" si="45"/>
        <v>0</v>
      </c>
    </row>
    <row r="723" spans="1:21" ht="14.45" customHeight="1" x14ac:dyDescent="0.25">
      <c r="A723" s="58" t="s">
        <v>87</v>
      </c>
      <c r="B723" s="58" t="s">
        <v>65</v>
      </c>
      <c r="C723" s="59">
        <v>212966</v>
      </c>
      <c r="D723" s="59">
        <v>78787</v>
      </c>
      <c r="E723" s="59">
        <v>10920</v>
      </c>
      <c r="F723" s="59">
        <v>274</v>
      </c>
      <c r="G723" s="59">
        <v>13</v>
      </c>
      <c r="H723" s="59">
        <v>212</v>
      </c>
      <c r="I723" s="59">
        <v>1706</v>
      </c>
      <c r="J723" s="59">
        <v>536</v>
      </c>
      <c r="K723" s="59">
        <v>1363</v>
      </c>
      <c r="L723" s="59">
        <v>4096</v>
      </c>
      <c r="M723" s="59">
        <v>115059</v>
      </c>
      <c r="N723" s="59">
        <v>98935</v>
      </c>
      <c r="O723" s="59">
        <v>213994</v>
      </c>
      <c r="P723" s="65"/>
      <c r="Q723" s="70">
        <f t="shared" si="46"/>
        <v>213994</v>
      </c>
      <c r="R723" s="70">
        <f t="shared" si="47"/>
        <v>0</v>
      </c>
      <c r="S723" s="65"/>
      <c r="T723" s="43">
        <f t="shared" si="44"/>
        <v>212966</v>
      </c>
      <c r="U723" s="60">
        <f t="shared" si="45"/>
        <v>0</v>
      </c>
    </row>
    <row r="724" spans="1:21" ht="14.45" customHeight="1" x14ac:dyDescent="0.25">
      <c r="A724" s="58" t="s">
        <v>87</v>
      </c>
      <c r="B724" s="58" t="s">
        <v>66</v>
      </c>
      <c r="C724" s="59">
        <v>212966</v>
      </c>
      <c r="D724" s="59">
        <v>78787</v>
      </c>
      <c r="E724" s="59">
        <v>11673</v>
      </c>
      <c r="F724" s="59">
        <v>247</v>
      </c>
      <c r="G724" s="59">
        <v>6</v>
      </c>
      <c r="H724" s="59">
        <v>148</v>
      </c>
      <c r="I724" s="59">
        <v>1054</v>
      </c>
      <c r="J724" s="59">
        <v>449</v>
      </c>
      <c r="K724" s="59">
        <v>1054</v>
      </c>
      <c r="L724" s="59">
        <v>4094</v>
      </c>
      <c r="M724" s="59">
        <v>115454</v>
      </c>
      <c r="N724" s="59">
        <v>84614</v>
      </c>
      <c r="O724" s="59">
        <v>200068</v>
      </c>
      <c r="P724" s="65"/>
      <c r="Q724" s="70">
        <f t="shared" si="46"/>
        <v>200068</v>
      </c>
      <c r="R724" s="70">
        <f t="shared" si="47"/>
        <v>0</v>
      </c>
      <c r="S724" s="65"/>
      <c r="T724" s="43">
        <f t="shared" si="44"/>
        <v>212966</v>
      </c>
      <c r="U724" s="60">
        <f t="shared" si="45"/>
        <v>0</v>
      </c>
    </row>
    <row r="725" spans="1:21" ht="14.45" customHeight="1" x14ac:dyDescent="0.25">
      <c r="A725" s="58" t="s">
        <v>87</v>
      </c>
      <c r="B725" s="58" t="s">
        <v>68</v>
      </c>
      <c r="C725" s="65">
        <v>212966</v>
      </c>
      <c r="D725" s="65">
        <v>78787</v>
      </c>
      <c r="E725" s="65">
        <v>12276</v>
      </c>
      <c r="F725" s="65">
        <v>195</v>
      </c>
      <c r="G725" s="65">
        <v>6</v>
      </c>
      <c r="H725" s="65">
        <v>77</v>
      </c>
      <c r="I725" s="65">
        <v>926</v>
      </c>
      <c r="J725" s="65">
        <v>428</v>
      </c>
      <c r="K725" s="65">
        <v>936</v>
      </c>
      <c r="L725" s="65">
        <v>4097</v>
      </c>
      <c r="M725" s="65">
        <v>115238</v>
      </c>
      <c r="N725" s="65">
        <v>75045</v>
      </c>
      <c r="O725" s="65">
        <v>190283</v>
      </c>
      <c r="P725" s="65"/>
      <c r="Q725" s="70">
        <f t="shared" si="46"/>
        <v>190283</v>
      </c>
      <c r="R725" s="70">
        <f t="shared" si="47"/>
        <v>0</v>
      </c>
      <c r="S725" s="65"/>
      <c r="T725" s="43">
        <f t="shared" si="44"/>
        <v>212966</v>
      </c>
      <c r="U725" s="60">
        <f t="shared" si="45"/>
        <v>0</v>
      </c>
    </row>
    <row r="726" spans="1:21" ht="14.45" customHeight="1" x14ac:dyDescent="0.25">
      <c r="A726" s="58" t="s">
        <v>87</v>
      </c>
      <c r="B726" s="58" t="s">
        <v>69</v>
      </c>
      <c r="C726" s="65">
        <v>212966</v>
      </c>
      <c r="D726" s="65">
        <v>78787</v>
      </c>
      <c r="E726" s="65">
        <v>9381</v>
      </c>
      <c r="F726" s="65">
        <v>206</v>
      </c>
      <c r="G726" s="65">
        <v>2</v>
      </c>
      <c r="H726" s="65">
        <v>79</v>
      </c>
      <c r="I726" s="65">
        <v>1209</v>
      </c>
      <c r="J726" s="65">
        <v>370</v>
      </c>
      <c r="K726" s="65">
        <v>1647</v>
      </c>
      <c r="L726" s="65">
        <v>4103</v>
      </c>
      <c r="M726" s="65">
        <v>117182</v>
      </c>
      <c r="N726" s="65">
        <v>60182</v>
      </c>
      <c r="O726" s="65">
        <v>177364</v>
      </c>
      <c r="P726" s="65"/>
      <c r="Q726" s="70">
        <f t="shared" si="46"/>
        <v>177364</v>
      </c>
      <c r="R726" s="70">
        <f t="shared" si="47"/>
        <v>0</v>
      </c>
      <c r="S726" s="65"/>
      <c r="T726" s="43">
        <f t="shared" si="44"/>
        <v>212966</v>
      </c>
      <c r="U726" s="60">
        <f t="shared" si="45"/>
        <v>0</v>
      </c>
    </row>
    <row r="727" spans="1:21" ht="14.45" customHeight="1" x14ac:dyDescent="0.25">
      <c r="A727" s="58" t="s">
        <v>87</v>
      </c>
      <c r="B727" s="58" t="s">
        <v>70</v>
      </c>
      <c r="C727" s="65">
        <v>212966</v>
      </c>
      <c r="D727" s="65">
        <v>78787</v>
      </c>
      <c r="E727" s="65">
        <v>11070</v>
      </c>
      <c r="F727" s="65">
        <v>171</v>
      </c>
      <c r="G727" s="59"/>
      <c r="H727" s="65">
        <v>106</v>
      </c>
      <c r="I727" s="65">
        <v>1195</v>
      </c>
      <c r="J727" s="65">
        <v>833</v>
      </c>
      <c r="K727" s="65">
        <v>1750</v>
      </c>
      <c r="L727" s="65">
        <v>4088</v>
      </c>
      <c r="M727" s="65">
        <v>114966</v>
      </c>
      <c r="N727" s="65">
        <v>60334</v>
      </c>
      <c r="O727" s="65">
        <v>175300</v>
      </c>
      <c r="P727" s="65"/>
      <c r="Q727" s="70">
        <f t="shared" si="46"/>
        <v>175300</v>
      </c>
      <c r="R727" s="70">
        <f t="shared" si="47"/>
        <v>0</v>
      </c>
      <c r="S727" s="65"/>
      <c r="T727" s="43">
        <f t="shared" si="44"/>
        <v>212966</v>
      </c>
      <c r="U727" s="60">
        <f t="shared" si="45"/>
        <v>0</v>
      </c>
    </row>
    <row r="728" spans="1:21" ht="14.45" customHeight="1" x14ac:dyDescent="0.25">
      <c r="A728" s="58" t="s">
        <v>87</v>
      </c>
      <c r="B728" s="58" t="s">
        <v>71</v>
      </c>
      <c r="C728" s="65">
        <v>212966</v>
      </c>
      <c r="D728" s="65">
        <v>78787</v>
      </c>
      <c r="E728" s="65">
        <v>11271</v>
      </c>
      <c r="F728" s="65">
        <v>137</v>
      </c>
      <c r="G728" s="59"/>
      <c r="H728" s="65">
        <v>48</v>
      </c>
      <c r="I728" s="65">
        <v>1023</v>
      </c>
      <c r="J728" s="65">
        <v>858</v>
      </c>
      <c r="K728" s="65">
        <v>1731</v>
      </c>
      <c r="L728" s="65">
        <v>3976</v>
      </c>
      <c r="M728" s="65">
        <v>115135</v>
      </c>
      <c r="N728" s="65">
        <v>57220</v>
      </c>
      <c r="O728" s="65">
        <v>172355</v>
      </c>
      <c r="P728" s="65"/>
      <c r="Q728" s="70">
        <f t="shared" si="46"/>
        <v>172355</v>
      </c>
      <c r="R728" s="70">
        <f t="shared" si="47"/>
        <v>0</v>
      </c>
      <c r="S728" s="65"/>
      <c r="T728" s="43">
        <f t="shared" si="44"/>
        <v>212966</v>
      </c>
      <c r="U728" s="60">
        <f t="shared" si="45"/>
        <v>0</v>
      </c>
    </row>
    <row r="729" spans="1:21" ht="14.45" customHeight="1" x14ac:dyDescent="0.25">
      <c r="A729" s="58" t="s">
        <v>87</v>
      </c>
      <c r="B729" s="58" t="s">
        <v>72</v>
      </c>
      <c r="C729" s="65">
        <v>212966</v>
      </c>
      <c r="D729" s="65">
        <v>78787</v>
      </c>
      <c r="E729" s="65">
        <v>10932</v>
      </c>
      <c r="F729" s="65">
        <v>112</v>
      </c>
      <c r="G729" s="59"/>
      <c r="H729" s="65">
        <v>37</v>
      </c>
      <c r="I729" s="65">
        <v>997</v>
      </c>
      <c r="J729" s="65">
        <v>863</v>
      </c>
      <c r="K729" s="65">
        <v>2363</v>
      </c>
      <c r="L729" s="65">
        <v>3976</v>
      </c>
      <c r="M729" s="65">
        <v>114899</v>
      </c>
      <c r="N729" s="65">
        <v>55714</v>
      </c>
      <c r="O729" s="65">
        <v>170613</v>
      </c>
      <c r="P729" s="65"/>
      <c r="Q729" s="70">
        <f t="shared" si="46"/>
        <v>170613</v>
      </c>
      <c r="R729" s="70">
        <f t="shared" si="47"/>
        <v>0</v>
      </c>
      <c r="S729" s="65"/>
      <c r="T729" s="43">
        <f t="shared" si="44"/>
        <v>212966</v>
      </c>
      <c r="U729" s="60">
        <f t="shared" si="45"/>
        <v>0</v>
      </c>
    </row>
    <row r="730" spans="1:21" ht="14.45" customHeight="1" x14ac:dyDescent="0.25">
      <c r="A730" s="58" t="s">
        <v>87</v>
      </c>
      <c r="B730" s="58" t="s">
        <v>73</v>
      </c>
      <c r="C730" s="65">
        <v>212966</v>
      </c>
      <c r="D730" s="65">
        <v>78787</v>
      </c>
      <c r="E730" s="65">
        <v>11295</v>
      </c>
      <c r="F730" s="65">
        <v>71</v>
      </c>
      <c r="G730" s="65">
        <v>0</v>
      </c>
      <c r="H730" s="65">
        <v>35</v>
      </c>
      <c r="I730" s="65">
        <v>963</v>
      </c>
      <c r="J730" s="65">
        <v>589</v>
      </c>
      <c r="K730" s="65">
        <v>2106</v>
      </c>
      <c r="L730" s="65">
        <v>3976</v>
      </c>
      <c r="M730" s="65">
        <v>115144</v>
      </c>
      <c r="N730" s="65">
        <v>59046</v>
      </c>
      <c r="O730" s="65">
        <v>174190</v>
      </c>
      <c r="P730" s="65"/>
      <c r="Q730" s="70">
        <f t="shared" si="46"/>
        <v>174190</v>
      </c>
      <c r="R730" s="70">
        <f t="shared" si="47"/>
        <v>0</v>
      </c>
      <c r="S730" s="65"/>
      <c r="T730" s="43">
        <f t="shared" si="44"/>
        <v>212966</v>
      </c>
      <c r="U730" s="60">
        <f t="shared" si="45"/>
        <v>0</v>
      </c>
    </row>
    <row r="731" spans="1:21" ht="14.45" customHeight="1" x14ac:dyDescent="0.25">
      <c r="A731" s="58" t="s">
        <v>87</v>
      </c>
      <c r="B731" s="58" t="s">
        <v>74</v>
      </c>
      <c r="C731" s="65">
        <v>212966</v>
      </c>
      <c r="D731" s="65">
        <v>78787</v>
      </c>
      <c r="E731" s="65">
        <v>11135</v>
      </c>
      <c r="F731" s="65">
        <v>59</v>
      </c>
      <c r="G731" s="59"/>
      <c r="H731" s="65">
        <v>33</v>
      </c>
      <c r="I731" s="65">
        <v>1030</v>
      </c>
      <c r="J731" s="65">
        <v>684</v>
      </c>
      <c r="K731" s="65">
        <v>2123</v>
      </c>
      <c r="L731" s="65">
        <v>3976</v>
      </c>
      <c r="M731" s="65">
        <v>115139</v>
      </c>
      <c r="N731" s="65">
        <v>56201</v>
      </c>
      <c r="O731" s="65">
        <v>171340</v>
      </c>
      <c r="P731" s="65"/>
      <c r="Q731" s="70">
        <f t="shared" si="46"/>
        <v>171340</v>
      </c>
      <c r="R731" s="70">
        <f t="shared" si="47"/>
        <v>0</v>
      </c>
      <c r="S731" s="65"/>
      <c r="T731" s="43">
        <f t="shared" si="44"/>
        <v>212966</v>
      </c>
      <c r="U731" s="60">
        <f t="shared" si="45"/>
        <v>0</v>
      </c>
    </row>
    <row r="732" spans="1:21" ht="14.45" customHeight="1" x14ac:dyDescent="0.25">
      <c r="A732" s="58" t="s">
        <v>87</v>
      </c>
      <c r="B732" s="58" t="s">
        <v>75</v>
      </c>
      <c r="C732" s="65">
        <v>212966</v>
      </c>
      <c r="D732" s="65">
        <v>78787</v>
      </c>
      <c r="E732" s="65">
        <v>12649</v>
      </c>
      <c r="F732" s="65">
        <v>78</v>
      </c>
      <c r="G732" s="65">
        <v>0</v>
      </c>
      <c r="H732" s="65">
        <v>40</v>
      </c>
      <c r="I732" s="65">
        <v>952</v>
      </c>
      <c r="J732" s="65">
        <v>763</v>
      </c>
      <c r="K732" s="65">
        <v>2257</v>
      </c>
      <c r="L732" s="65">
        <v>4127</v>
      </c>
      <c r="M732" s="65">
        <v>113313</v>
      </c>
      <c r="N732" s="65">
        <v>66175</v>
      </c>
      <c r="O732" s="65">
        <v>179488</v>
      </c>
      <c r="P732" s="65"/>
      <c r="Q732" s="70">
        <f t="shared" si="46"/>
        <v>179488</v>
      </c>
      <c r="R732" s="70">
        <f t="shared" si="47"/>
        <v>0</v>
      </c>
      <c r="S732" s="65"/>
      <c r="T732" s="43">
        <f t="shared" si="44"/>
        <v>212966</v>
      </c>
      <c r="U732" s="60">
        <f t="shared" si="45"/>
        <v>0</v>
      </c>
    </row>
    <row r="733" spans="1:21" ht="14.45" customHeight="1" x14ac:dyDescent="0.25">
      <c r="A733" s="58" t="s">
        <v>87</v>
      </c>
      <c r="B733" s="58" t="s">
        <v>190</v>
      </c>
      <c r="C733" s="65">
        <v>212966</v>
      </c>
      <c r="D733" s="65">
        <v>78787</v>
      </c>
      <c r="E733" s="65">
        <v>11789</v>
      </c>
      <c r="F733" s="65">
        <v>87</v>
      </c>
      <c r="G733" s="65">
        <v>0</v>
      </c>
      <c r="H733" s="65">
        <v>56</v>
      </c>
      <c r="I733" s="65">
        <v>1098</v>
      </c>
      <c r="J733" s="65">
        <v>1195</v>
      </c>
      <c r="K733" s="65">
        <v>2915</v>
      </c>
      <c r="L733" s="65">
        <v>4132</v>
      </c>
      <c r="M733" s="65">
        <v>112907</v>
      </c>
      <c r="N733" s="65">
        <v>53968</v>
      </c>
      <c r="O733" s="65">
        <v>166875</v>
      </c>
      <c r="P733" s="65"/>
      <c r="Q733" s="70">
        <f t="shared" si="46"/>
        <v>166875</v>
      </c>
      <c r="R733" s="70">
        <f t="shared" si="47"/>
        <v>0</v>
      </c>
      <c r="S733" s="65"/>
      <c r="T733" s="43">
        <f t="shared" si="44"/>
        <v>212966</v>
      </c>
      <c r="U733" s="60">
        <f t="shared" si="45"/>
        <v>0</v>
      </c>
    </row>
    <row r="734" spans="1:21" ht="14.45" customHeight="1" x14ac:dyDescent="0.25">
      <c r="A734" s="58" t="s">
        <v>88</v>
      </c>
      <c r="B734" s="56" t="s">
        <v>38</v>
      </c>
      <c r="C734" s="65">
        <v>569238.94205045293</v>
      </c>
      <c r="D734" s="65">
        <v>73275.755653020606</v>
      </c>
      <c r="E734" s="65">
        <v>40082.663115802381</v>
      </c>
      <c r="F734" s="65">
        <v>40459.34628916267</v>
      </c>
      <c r="G734" s="65">
        <v>22406.916001979713</v>
      </c>
      <c r="H734" s="65">
        <v>76848.700454442776</v>
      </c>
      <c r="I734" s="65">
        <v>47999.949359259401</v>
      </c>
      <c r="J734" s="65">
        <v>41475.25743090795</v>
      </c>
      <c r="K734" s="65">
        <v>11533.239830396729</v>
      </c>
      <c r="L734" s="65"/>
      <c r="M734" s="65">
        <v>215157.11391548067</v>
      </c>
      <c r="N734" s="65">
        <v>33694.476661823748</v>
      </c>
      <c r="O734" s="65">
        <v>248851.59057730442</v>
      </c>
      <c r="P734" s="65"/>
      <c r="Q734" s="70">
        <f t="shared" si="46"/>
        <v>248851.59057730442</v>
      </c>
      <c r="R734" s="70">
        <f t="shared" si="47"/>
        <v>0</v>
      </c>
      <c r="S734" s="65"/>
      <c r="T734" s="43">
        <f t="shared" si="44"/>
        <v>569238.94205045293</v>
      </c>
      <c r="U734" s="60">
        <f t="shared" si="45"/>
        <v>0</v>
      </c>
    </row>
    <row r="735" spans="1:21" ht="14.45" customHeight="1" x14ac:dyDescent="0.25">
      <c r="A735" s="58" t="s">
        <v>88</v>
      </c>
      <c r="B735" s="56" t="s">
        <v>35</v>
      </c>
      <c r="C735" s="59">
        <v>576661</v>
      </c>
      <c r="D735" s="59">
        <v>74974</v>
      </c>
      <c r="E735" s="59">
        <v>39594</v>
      </c>
      <c r="F735" s="59">
        <v>39996</v>
      </c>
      <c r="G735" s="59">
        <v>22138</v>
      </c>
      <c r="H735" s="59">
        <v>81757</v>
      </c>
      <c r="I735" s="59">
        <v>51736</v>
      </c>
      <c r="J735" s="59">
        <v>41203</v>
      </c>
      <c r="K735" s="59">
        <v>11078</v>
      </c>
      <c r="L735" s="59"/>
      <c r="M735" s="59">
        <v>214185</v>
      </c>
      <c r="N735" s="59">
        <v>37207</v>
      </c>
      <c r="O735" s="59">
        <v>251392</v>
      </c>
      <c r="P735" s="65"/>
      <c r="Q735" s="70">
        <f t="shared" si="46"/>
        <v>251392</v>
      </c>
      <c r="R735" s="70">
        <f t="shared" si="47"/>
        <v>0</v>
      </c>
      <c r="S735" s="65"/>
      <c r="T735" s="43">
        <f t="shared" si="44"/>
        <v>576661</v>
      </c>
      <c r="U735" s="60">
        <f t="shared" si="45"/>
        <v>0</v>
      </c>
    </row>
    <row r="736" spans="1:21" ht="14.45" customHeight="1" x14ac:dyDescent="0.25">
      <c r="A736" s="58" t="s">
        <v>88</v>
      </c>
      <c r="B736" s="56" t="s">
        <v>36</v>
      </c>
      <c r="C736" s="59">
        <v>576661</v>
      </c>
      <c r="D736" s="59">
        <v>77780.221123496594</v>
      </c>
      <c r="E736" s="65">
        <v>39826.588162167267</v>
      </c>
      <c r="F736" s="65">
        <v>36805.736594487003</v>
      </c>
      <c r="G736" s="65">
        <v>21680.837941166305</v>
      </c>
      <c r="H736" s="65">
        <v>79937.737318633648</v>
      </c>
      <c r="I736" s="65">
        <v>47459.460462124429</v>
      </c>
      <c r="J736" s="65">
        <v>37815.677149627358</v>
      </c>
      <c r="K736" s="65">
        <v>11506.223352785675</v>
      </c>
      <c r="L736" s="59"/>
      <c r="M736" s="65">
        <v>223848.5178955117</v>
      </c>
      <c r="N736" s="65">
        <v>31114.885451582464</v>
      </c>
      <c r="O736" s="65">
        <v>254963.40334709416</v>
      </c>
      <c r="P736" s="65"/>
      <c r="Q736" s="70">
        <f t="shared" si="46"/>
        <v>254963.40334709416</v>
      </c>
      <c r="R736" s="70">
        <f t="shared" si="47"/>
        <v>0</v>
      </c>
      <c r="S736" s="65"/>
      <c r="T736" s="43">
        <f t="shared" si="44"/>
        <v>576661</v>
      </c>
      <c r="U736" s="60">
        <f t="shared" si="45"/>
        <v>0</v>
      </c>
    </row>
    <row r="737" spans="1:21" ht="14.45" customHeight="1" x14ac:dyDescent="0.25">
      <c r="A737" s="58" t="s">
        <v>88</v>
      </c>
      <c r="B737" s="56" t="s">
        <v>37</v>
      </c>
      <c r="C737" s="59">
        <v>576661</v>
      </c>
      <c r="D737" s="59">
        <v>77780.221123496594</v>
      </c>
      <c r="E737" s="65">
        <v>40059.176324334541</v>
      </c>
      <c r="F737" s="65">
        <v>33615.473188974007</v>
      </c>
      <c r="G737" s="65">
        <v>21223.675882332609</v>
      </c>
      <c r="H737" s="65">
        <v>78118.474637267311</v>
      </c>
      <c r="I737" s="65">
        <v>43182.920924248858</v>
      </c>
      <c r="J737" s="65">
        <v>34428.354299254708</v>
      </c>
      <c r="K737" s="65">
        <v>11934.44670557135</v>
      </c>
      <c r="L737" s="59"/>
      <c r="M737" s="65">
        <v>236318.25691452</v>
      </c>
      <c r="N737" s="65">
        <v>25973.794929841417</v>
      </c>
      <c r="O737" s="65">
        <v>262292.05184436141</v>
      </c>
      <c r="P737" s="65"/>
      <c r="Q737" s="70">
        <f t="shared" si="46"/>
        <v>262292.05184436141</v>
      </c>
      <c r="R737" s="70">
        <f t="shared" si="47"/>
        <v>0</v>
      </c>
      <c r="S737" s="65"/>
      <c r="T737" s="43">
        <f t="shared" si="44"/>
        <v>576661</v>
      </c>
      <c r="U737" s="60">
        <f t="shared" si="45"/>
        <v>0</v>
      </c>
    </row>
    <row r="738" spans="1:21" ht="14.45" customHeight="1" x14ac:dyDescent="0.25">
      <c r="A738" s="58" t="s">
        <v>88</v>
      </c>
      <c r="B738" s="56" t="s">
        <v>15</v>
      </c>
      <c r="C738" s="46">
        <v>576661</v>
      </c>
      <c r="D738" s="46">
        <v>67231</v>
      </c>
      <c r="E738" s="46">
        <v>40545</v>
      </c>
      <c r="F738" s="46">
        <v>38053</v>
      </c>
      <c r="G738" s="46">
        <v>21814</v>
      </c>
      <c r="H738" s="46">
        <v>91375</v>
      </c>
      <c r="I738" s="46">
        <v>37560</v>
      </c>
      <c r="J738" s="46">
        <v>30107</v>
      </c>
      <c r="K738" s="46">
        <v>11468</v>
      </c>
      <c r="L738" s="46"/>
      <c r="M738" s="46">
        <v>238508</v>
      </c>
      <c r="N738" s="46">
        <v>29006</v>
      </c>
      <c r="O738" s="46">
        <v>267516</v>
      </c>
      <c r="P738" s="65"/>
      <c r="Q738" s="70">
        <f t="shared" si="46"/>
        <v>267514</v>
      </c>
      <c r="R738" s="70">
        <f t="shared" si="47"/>
        <v>-2</v>
      </c>
      <c r="S738" s="65"/>
      <c r="T738" s="43">
        <f t="shared" si="44"/>
        <v>576661</v>
      </c>
      <c r="U738" s="60">
        <f t="shared" si="45"/>
        <v>0</v>
      </c>
    </row>
    <row r="739" spans="1:21" ht="14.45" customHeight="1" x14ac:dyDescent="0.25">
      <c r="A739" s="58" t="s">
        <v>88</v>
      </c>
      <c r="B739" s="56" t="s">
        <v>0</v>
      </c>
      <c r="C739" s="59">
        <v>576661</v>
      </c>
      <c r="D739" s="59">
        <v>67231</v>
      </c>
      <c r="E739" s="59">
        <v>40912</v>
      </c>
      <c r="F739" s="59">
        <v>38053</v>
      </c>
      <c r="G739" s="59">
        <v>21813</v>
      </c>
      <c r="H739" s="59">
        <v>91375</v>
      </c>
      <c r="I739" s="59">
        <v>37184</v>
      </c>
      <c r="J739" s="59">
        <v>29781</v>
      </c>
      <c r="K739" s="59">
        <v>11737</v>
      </c>
      <c r="L739" s="59"/>
      <c r="M739" s="59">
        <v>238575</v>
      </c>
      <c r="N739" s="59">
        <v>28708</v>
      </c>
      <c r="O739" s="59">
        <v>267283</v>
      </c>
      <c r="P739" s="65"/>
      <c r="Q739" s="70">
        <f t="shared" si="46"/>
        <v>267283</v>
      </c>
      <c r="R739" s="70">
        <f t="shared" si="47"/>
        <v>0</v>
      </c>
      <c r="S739" s="65"/>
      <c r="T739" s="43">
        <f t="shared" si="44"/>
        <v>576661</v>
      </c>
      <c r="U739" s="60">
        <f t="shared" si="45"/>
        <v>0</v>
      </c>
    </row>
    <row r="740" spans="1:21" ht="14.45" customHeight="1" x14ac:dyDescent="0.25">
      <c r="A740" s="58" t="s">
        <v>88</v>
      </c>
      <c r="B740" s="56" t="s">
        <v>1</v>
      </c>
      <c r="C740" s="59">
        <v>576661</v>
      </c>
      <c r="D740" s="59">
        <v>67231</v>
      </c>
      <c r="E740" s="59">
        <v>42132</v>
      </c>
      <c r="F740" s="59">
        <v>25849</v>
      </c>
      <c r="G740" s="59">
        <v>14793</v>
      </c>
      <c r="H740" s="59">
        <v>93020</v>
      </c>
      <c r="I740" s="59">
        <v>33391</v>
      </c>
      <c r="J740" s="59">
        <v>19719</v>
      </c>
      <c r="K740" s="59">
        <v>3741</v>
      </c>
      <c r="L740" s="59"/>
      <c r="M740" s="59">
        <v>276785</v>
      </c>
      <c r="N740" s="59">
        <v>30437</v>
      </c>
      <c r="O740" s="59">
        <v>307222</v>
      </c>
      <c r="P740" s="65"/>
      <c r="Q740" s="70">
        <f t="shared" si="46"/>
        <v>307222</v>
      </c>
      <c r="R740" s="70">
        <f t="shared" si="47"/>
        <v>0</v>
      </c>
      <c r="S740" s="65"/>
      <c r="T740" s="43">
        <f t="shared" si="44"/>
        <v>576661</v>
      </c>
      <c r="U740" s="60">
        <f t="shared" si="45"/>
        <v>0</v>
      </c>
    </row>
    <row r="741" spans="1:21" ht="14.45" customHeight="1" x14ac:dyDescent="0.25">
      <c r="A741" s="58" t="s">
        <v>88</v>
      </c>
      <c r="B741" s="56" t="s">
        <v>2</v>
      </c>
      <c r="C741" s="59">
        <v>576661</v>
      </c>
      <c r="D741" s="59">
        <v>67099</v>
      </c>
      <c r="E741" s="59">
        <v>42386</v>
      </c>
      <c r="F741" s="59">
        <v>25183</v>
      </c>
      <c r="G741" s="59">
        <v>14794</v>
      </c>
      <c r="H741" s="59">
        <v>93205</v>
      </c>
      <c r="I741" s="59">
        <v>34857</v>
      </c>
      <c r="J741" s="59">
        <v>19758</v>
      </c>
      <c r="K741" s="59">
        <v>3956</v>
      </c>
      <c r="L741" s="59"/>
      <c r="M741" s="59">
        <v>275423</v>
      </c>
      <c r="N741" s="59">
        <v>36633</v>
      </c>
      <c r="O741" s="59">
        <v>312056</v>
      </c>
      <c r="P741" s="65"/>
      <c r="Q741" s="70">
        <f t="shared" si="46"/>
        <v>312056</v>
      </c>
      <c r="R741" s="70">
        <f t="shared" si="47"/>
        <v>0</v>
      </c>
      <c r="S741" s="65"/>
      <c r="T741" s="43">
        <f t="shared" si="44"/>
        <v>576661</v>
      </c>
      <c r="U741" s="60">
        <f t="shared" si="45"/>
        <v>0</v>
      </c>
    </row>
    <row r="742" spans="1:21" ht="14.45" customHeight="1" x14ac:dyDescent="0.25">
      <c r="A742" s="58" t="s">
        <v>88</v>
      </c>
      <c r="B742" s="56" t="s">
        <v>3</v>
      </c>
      <c r="C742" s="59">
        <v>576661</v>
      </c>
      <c r="D742" s="59">
        <v>65932</v>
      </c>
      <c r="E742" s="59">
        <v>42641</v>
      </c>
      <c r="F742" s="59">
        <v>24779</v>
      </c>
      <c r="G742" s="59">
        <v>14795</v>
      </c>
      <c r="H742" s="59">
        <v>95756</v>
      </c>
      <c r="I742" s="59">
        <v>31690</v>
      </c>
      <c r="J742" s="59">
        <v>14715</v>
      </c>
      <c r="K742" s="59">
        <v>6605</v>
      </c>
      <c r="L742" s="59"/>
      <c r="M742" s="59">
        <v>279748</v>
      </c>
      <c r="N742" s="59">
        <v>37226</v>
      </c>
      <c r="O742" s="59">
        <v>316974</v>
      </c>
      <c r="P742" s="65"/>
      <c r="Q742" s="70">
        <f t="shared" si="46"/>
        <v>316974</v>
      </c>
      <c r="R742" s="70">
        <f t="shared" si="47"/>
        <v>0</v>
      </c>
      <c r="S742" s="65"/>
      <c r="T742" s="43">
        <f t="shared" si="44"/>
        <v>576661</v>
      </c>
      <c r="U742" s="60">
        <f t="shared" si="45"/>
        <v>0</v>
      </c>
    </row>
    <row r="743" spans="1:21" ht="14.45" customHeight="1" x14ac:dyDescent="0.25">
      <c r="A743" s="58" t="s">
        <v>88</v>
      </c>
      <c r="B743" s="56" t="s">
        <v>4</v>
      </c>
      <c r="C743" s="59">
        <v>576661</v>
      </c>
      <c r="D743" s="59">
        <v>65932</v>
      </c>
      <c r="E743" s="59">
        <v>44005</v>
      </c>
      <c r="F743" s="59">
        <v>24555</v>
      </c>
      <c r="G743" s="59">
        <v>12000</v>
      </c>
      <c r="H743" s="59">
        <v>96190</v>
      </c>
      <c r="I743" s="59">
        <v>28520</v>
      </c>
      <c r="J743" s="59">
        <v>14540</v>
      </c>
      <c r="K743" s="59">
        <v>6420</v>
      </c>
      <c r="L743" s="59"/>
      <c r="M743" s="59">
        <v>284499</v>
      </c>
      <c r="N743" s="59">
        <v>37993</v>
      </c>
      <c r="O743" s="59">
        <v>322492</v>
      </c>
      <c r="P743" s="65"/>
      <c r="Q743" s="70">
        <f t="shared" si="46"/>
        <v>322492</v>
      </c>
      <c r="R743" s="70">
        <f t="shared" si="47"/>
        <v>0</v>
      </c>
      <c r="S743" s="65"/>
      <c r="T743" s="43">
        <f t="shared" si="44"/>
        <v>576661</v>
      </c>
      <c r="U743" s="60">
        <f t="shared" si="45"/>
        <v>0</v>
      </c>
    </row>
    <row r="744" spans="1:21" ht="14.45" customHeight="1" x14ac:dyDescent="0.25">
      <c r="A744" s="58" t="s">
        <v>88</v>
      </c>
      <c r="B744" s="56" t="s">
        <v>5</v>
      </c>
      <c r="C744" s="59">
        <v>576661</v>
      </c>
      <c r="D744" s="59">
        <v>65932</v>
      </c>
      <c r="E744" s="59">
        <v>45767</v>
      </c>
      <c r="F744" s="59">
        <v>23573</v>
      </c>
      <c r="G744" s="59">
        <v>12000</v>
      </c>
      <c r="H744" s="59">
        <v>96190</v>
      </c>
      <c r="I744" s="59">
        <v>26148</v>
      </c>
      <c r="J744" s="59">
        <v>14540</v>
      </c>
      <c r="K744" s="59">
        <v>5093</v>
      </c>
      <c r="L744" s="59"/>
      <c r="M744" s="59">
        <v>287418</v>
      </c>
      <c r="N744" s="59">
        <v>31515</v>
      </c>
      <c r="O744" s="59">
        <v>318933</v>
      </c>
      <c r="P744" s="65"/>
      <c r="Q744" s="70">
        <f t="shared" si="46"/>
        <v>318933</v>
      </c>
      <c r="R744" s="70">
        <f t="shared" si="47"/>
        <v>0</v>
      </c>
      <c r="S744" s="65"/>
      <c r="T744" s="43">
        <f t="shared" si="44"/>
        <v>576661</v>
      </c>
      <c r="U744" s="60">
        <f t="shared" si="45"/>
        <v>0</v>
      </c>
    </row>
    <row r="745" spans="1:21" ht="14.45" customHeight="1" x14ac:dyDescent="0.25">
      <c r="A745" s="58" t="s">
        <v>88</v>
      </c>
      <c r="B745" s="56" t="s">
        <v>6</v>
      </c>
      <c r="C745" s="59">
        <v>576661</v>
      </c>
      <c r="D745" s="59">
        <v>65932</v>
      </c>
      <c r="E745" s="59">
        <v>50345</v>
      </c>
      <c r="F745" s="59">
        <v>23100</v>
      </c>
      <c r="G745" s="59">
        <v>12000</v>
      </c>
      <c r="H745" s="59">
        <v>90800</v>
      </c>
      <c r="I745" s="59">
        <v>23467</v>
      </c>
      <c r="J745" s="59">
        <v>14360</v>
      </c>
      <c r="K745" s="59">
        <v>4922</v>
      </c>
      <c r="L745" s="59"/>
      <c r="M745" s="59">
        <v>291735</v>
      </c>
      <c r="N745" s="59">
        <v>41277</v>
      </c>
      <c r="O745" s="59">
        <v>333012</v>
      </c>
      <c r="P745" s="65"/>
      <c r="Q745" s="70">
        <f t="shared" si="46"/>
        <v>333012</v>
      </c>
      <c r="R745" s="70">
        <f t="shared" si="47"/>
        <v>0</v>
      </c>
      <c r="S745" s="65"/>
      <c r="T745" s="43">
        <f t="shared" si="44"/>
        <v>576661</v>
      </c>
      <c r="U745" s="60">
        <f t="shared" si="45"/>
        <v>0</v>
      </c>
    </row>
    <row r="746" spans="1:21" ht="14.45" customHeight="1" x14ac:dyDescent="0.25">
      <c r="A746" s="58" t="s">
        <v>88</v>
      </c>
      <c r="B746" s="63" t="s">
        <v>7</v>
      </c>
      <c r="C746" s="59">
        <v>576661</v>
      </c>
      <c r="D746" s="59">
        <v>65932</v>
      </c>
      <c r="E746" s="59">
        <v>51604</v>
      </c>
      <c r="F746" s="59">
        <v>23045</v>
      </c>
      <c r="G746" s="59">
        <v>12000</v>
      </c>
      <c r="H746" s="59">
        <v>92271</v>
      </c>
      <c r="I746" s="59">
        <v>20828</v>
      </c>
      <c r="J746" s="59">
        <v>12733</v>
      </c>
      <c r="K746" s="59">
        <v>4471</v>
      </c>
      <c r="L746" s="59"/>
      <c r="M746" s="59">
        <v>293777</v>
      </c>
      <c r="N746" s="59">
        <v>49625</v>
      </c>
      <c r="O746" s="59">
        <v>343402</v>
      </c>
      <c r="P746" s="65"/>
      <c r="Q746" s="70">
        <f t="shared" si="46"/>
        <v>343402</v>
      </c>
      <c r="R746" s="70">
        <f t="shared" si="47"/>
        <v>0</v>
      </c>
      <c r="S746" s="65"/>
      <c r="T746" s="43">
        <f t="shared" si="44"/>
        <v>576661</v>
      </c>
      <c r="U746" s="60">
        <f t="shared" si="45"/>
        <v>0</v>
      </c>
    </row>
    <row r="747" spans="1:21" ht="14.45" customHeight="1" x14ac:dyDescent="0.25">
      <c r="A747" s="58" t="s">
        <v>88</v>
      </c>
      <c r="B747" s="63" t="s">
        <v>8</v>
      </c>
      <c r="C747" s="59">
        <v>576661</v>
      </c>
      <c r="D747" s="59">
        <v>65932</v>
      </c>
      <c r="E747" s="59">
        <v>55362</v>
      </c>
      <c r="F747" s="59">
        <v>22354</v>
      </c>
      <c r="G747" s="59">
        <v>12000</v>
      </c>
      <c r="H747" s="59">
        <v>94130</v>
      </c>
      <c r="I747" s="59">
        <v>17833</v>
      </c>
      <c r="J747" s="59">
        <v>7769</v>
      </c>
      <c r="K747" s="59">
        <v>4272</v>
      </c>
      <c r="L747" s="59"/>
      <c r="M747" s="59">
        <v>297009</v>
      </c>
      <c r="N747" s="59">
        <v>70757</v>
      </c>
      <c r="O747" s="59">
        <v>367766</v>
      </c>
      <c r="P747" s="65"/>
      <c r="Q747" s="70">
        <f t="shared" si="46"/>
        <v>367766</v>
      </c>
      <c r="R747" s="70">
        <f t="shared" si="47"/>
        <v>0</v>
      </c>
      <c r="S747" s="65"/>
      <c r="T747" s="43">
        <f t="shared" si="44"/>
        <v>576661</v>
      </c>
      <c r="U747" s="60">
        <f t="shared" si="45"/>
        <v>0</v>
      </c>
    </row>
    <row r="748" spans="1:21" ht="14.45" customHeight="1" x14ac:dyDescent="0.25">
      <c r="A748" s="58" t="s">
        <v>88</v>
      </c>
      <c r="B748" s="63" t="s">
        <v>16</v>
      </c>
      <c r="C748" s="59">
        <v>576661</v>
      </c>
      <c r="D748" s="59">
        <v>65932</v>
      </c>
      <c r="E748" s="59">
        <v>56879</v>
      </c>
      <c r="F748" s="59">
        <v>21807</v>
      </c>
      <c r="G748" s="59">
        <v>12000</v>
      </c>
      <c r="H748" s="59">
        <v>86602</v>
      </c>
      <c r="I748" s="59">
        <v>17553</v>
      </c>
      <c r="J748" s="59">
        <v>7815</v>
      </c>
      <c r="K748" s="59">
        <v>4411</v>
      </c>
      <c r="L748" s="59"/>
      <c r="M748" s="59">
        <v>303661</v>
      </c>
      <c r="N748" s="59">
        <v>66229</v>
      </c>
      <c r="O748" s="59">
        <v>369890</v>
      </c>
      <c r="P748" s="65"/>
      <c r="Q748" s="70">
        <f t="shared" si="46"/>
        <v>369890</v>
      </c>
      <c r="R748" s="70">
        <f t="shared" si="47"/>
        <v>0</v>
      </c>
      <c r="S748" s="65"/>
      <c r="T748" s="43">
        <f t="shared" si="44"/>
        <v>576660</v>
      </c>
      <c r="U748" s="60">
        <f t="shared" si="45"/>
        <v>1</v>
      </c>
    </row>
    <row r="749" spans="1:21" ht="14.45" customHeight="1" x14ac:dyDescent="0.25">
      <c r="A749" s="58" t="s">
        <v>88</v>
      </c>
      <c r="B749" s="63" t="s">
        <v>17</v>
      </c>
      <c r="C749" s="59">
        <v>576661</v>
      </c>
      <c r="D749" s="59">
        <v>65932</v>
      </c>
      <c r="E749" s="59">
        <v>57086</v>
      </c>
      <c r="F749" s="59">
        <v>20899</v>
      </c>
      <c r="G749" s="59">
        <v>12000</v>
      </c>
      <c r="H749" s="59">
        <v>81219</v>
      </c>
      <c r="I749" s="59">
        <v>17114</v>
      </c>
      <c r="J749" s="59">
        <v>7135</v>
      </c>
      <c r="K749" s="59">
        <v>4228</v>
      </c>
      <c r="L749" s="59"/>
      <c r="M749" s="59">
        <v>311048</v>
      </c>
      <c r="N749" s="59">
        <v>61995</v>
      </c>
      <c r="O749" s="59">
        <v>373043</v>
      </c>
      <c r="P749" s="65"/>
      <c r="Q749" s="70">
        <f t="shared" si="46"/>
        <v>373043</v>
      </c>
      <c r="R749" s="70">
        <f t="shared" si="47"/>
        <v>0</v>
      </c>
      <c r="S749" s="65"/>
      <c r="T749" s="43">
        <f t="shared" si="44"/>
        <v>576661</v>
      </c>
      <c r="U749" s="60">
        <f t="shared" si="45"/>
        <v>0</v>
      </c>
    </row>
    <row r="750" spans="1:21" ht="14.45" customHeight="1" x14ac:dyDescent="0.25">
      <c r="A750" s="58" t="s">
        <v>88</v>
      </c>
      <c r="B750" s="63" t="s">
        <v>9</v>
      </c>
      <c r="C750" s="59">
        <v>576661</v>
      </c>
      <c r="D750" s="59">
        <v>65932</v>
      </c>
      <c r="E750" s="59">
        <v>57086</v>
      </c>
      <c r="F750" s="59">
        <v>20596</v>
      </c>
      <c r="G750" s="59">
        <v>12000</v>
      </c>
      <c r="H750" s="59">
        <v>75849</v>
      </c>
      <c r="I750" s="59">
        <v>16237</v>
      </c>
      <c r="J750" s="59">
        <v>7135</v>
      </c>
      <c r="K750" s="59">
        <v>4779</v>
      </c>
      <c r="L750" s="59"/>
      <c r="M750" s="59">
        <v>317048</v>
      </c>
      <c r="N750" s="59">
        <v>59526</v>
      </c>
      <c r="O750" s="59">
        <v>376574</v>
      </c>
      <c r="P750" s="65"/>
      <c r="Q750" s="70">
        <f t="shared" si="46"/>
        <v>376574</v>
      </c>
      <c r="R750" s="70">
        <f t="shared" si="47"/>
        <v>0</v>
      </c>
      <c r="S750" s="65"/>
      <c r="T750" s="43">
        <f t="shared" si="44"/>
        <v>576662</v>
      </c>
      <c r="U750" s="60">
        <f t="shared" si="45"/>
        <v>-1</v>
      </c>
    </row>
    <row r="751" spans="1:21" ht="14.45" customHeight="1" x14ac:dyDescent="0.25">
      <c r="A751" s="58" t="s">
        <v>88</v>
      </c>
      <c r="B751" s="63" t="s">
        <v>10</v>
      </c>
      <c r="C751" s="59">
        <v>576661</v>
      </c>
      <c r="D751" s="59">
        <v>65932</v>
      </c>
      <c r="E751" s="59">
        <v>63266</v>
      </c>
      <c r="F751" s="59">
        <v>19458</v>
      </c>
      <c r="G751" s="59">
        <v>12000</v>
      </c>
      <c r="H751" s="59">
        <v>69914</v>
      </c>
      <c r="I751" s="59">
        <v>16970</v>
      </c>
      <c r="J751" s="59">
        <v>8171</v>
      </c>
      <c r="K751" s="59">
        <v>4266</v>
      </c>
      <c r="L751" s="59"/>
      <c r="M751" s="59">
        <v>316684</v>
      </c>
      <c r="N751" s="59">
        <v>33354</v>
      </c>
      <c r="O751" s="59">
        <v>350038</v>
      </c>
      <c r="P751" s="65"/>
      <c r="Q751" s="70">
        <f t="shared" si="46"/>
        <v>350038</v>
      </c>
      <c r="R751" s="70">
        <f t="shared" si="47"/>
        <v>0</v>
      </c>
      <c r="S751" s="65"/>
      <c r="T751" s="43">
        <f t="shared" si="44"/>
        <v>576661</v>
      </c>
      <c r="U751" s="60">
        <f t="shared" si="45"/>
        <v>0</v>
      </c>
    </row>
    <row r="752" spans="1:21" ht="14.45" customHeight="1" x14ac:dyDescent="0.25">
      <c r="A752" s="58" t="s">
        <v>88</v>
      </c>
      <c r="B752" s="63" t="s">
        <v>11</v>
      </c>
      <c r="C752" s="59">
        <v>576661</v>
      </c>
      <c r="D752" s="59">
        <v>63932</v>
      </c>
      <c r="E752" s="59">
        <v>65383</v>
      </c>
      <c r="F752" s="59">
        <v>19295</v>
      </c>
      <c r="G752" s="59">
        <v>12000</v>
      </c>
      <c r="H752" s="59">
        <v>70203</v>
      </c>
      <c r="I752" s="59">
        <v>16286</v>
      </c>
      <c r="J752" s="59">
        <v>7790</v>
      </c>
      <c r="K752" s="59">
        <v>3888</v>
      </c>
      <c r="L752" s="59"/>
      <c r="M752" s="59">
        <v>317884</v>
      </c>
      <c r="N752" s="59">
        <v>36628</v>
      </c>
      <c r="O752" s="59">
        <v>354512</v>
      </c>
      <c r="P752" s="65"/>
      <c r="Q752" s="70">
        <f t="shared" si="46"/>
        <v>354512</v>
      </c>
      <c r="R752" s="70">
        <f t="shared" si="47"/>
        <v>0</v>
      </c>
      <c r="S752" s="65"/>
      <c r="T752" s="43">
        <f t="shared" si="44"/>
        <v>576661</v>
      </c>
      <c r="U752" s="60">
        <f t="shared" si="45"/>
        <v>0</v>
      </c>
    </row>
    <row r="753" spans="1:21" ht="14.45" customHeight="1" x14ac:dyDescent="0.25">
      <c r="A753" s="58" t="s">
        <v>88</v>
      </c>
      <c r="B753" s="63" t="s">
        <v>12</v>
      </c>
      <c r="C753" s="59">
        <v>567670</v>
      </c>
      <c r="D753" s="59">
        <v>83656</v>
      </c>
      <c r="E753" s="59">
        <v>46349</v>
      </c>
      <c r="F753" s="59">
        <v>23041</v>
      </c>
      <c r="G753" s="59">
        <v>4165</v>
      </c>
      <c r="H753" s="59">
        <v>32022</v>
      </c>
      <c r="I753" s="59">
        <v>24125</v>
      </c>
      <c r="J753" s="59">
        <v>5288</v>
      </c>
      <c r="K753" s="59">
        <v>7172</v>
      </c>
      <c r="L753" s="59"/>
      <c r="M753" s="59">
        <v>341852</v>
      </c>
      <c r="N753" s="59">
        <v>41350</v>
      </c>
      <c r="O753" s="59">
        <v>383202</v>
      </c>
      <c r="P753" s="65"/>
      <c r="Q753" s="70">
        <f t="shared" si="46"/>
        <v>383202</v>
      </c>
      <c r="R753" s="70">
        <f t="shared" si="47"/>
        <v>0</v>
      </c>
      <c r="S753" s="65"/>
      <c r="T753" s="43">
        <f t="shared" si="44"/>
        <v>567670</v>
      </c>
      <c r="U753" s="60">
        <f t="shared" si="45"/>
        <v>0</v>
      </c>
    </row>
    <row r="754" spans="1:21" ht="14.45" customHeight="1" x14ac:dyDescent="0.25">
      <c r="A754" s="58" t="s">
        <v>88</v>
      </c>
      <c r="B754" s="63" t="s">
        <v>13</v>
      </c>
      <c r="C754" s="59">
        <v>567670</v>
      </c>
      <c r="D754" s="59">
        <v>83656</v>
      </c>
      <c r="E754" s="59">
        <v>44584</v>
      </c>
      <c r="F754" s="59">
        <v>24719</v>
      </c>
      <c r="G754" s="59">
        <v>3710</v>
      </c>
      <c r="H754" s="59">
        <v>26489</v>
      </c>
      <c r="I754" s="59">
        <v>24458</v>
      </c>
      <c r="J754" s="59">
        <v>4535</v>
      </c>
      <c r="K754" s="59">
        <v>6557</v>
      </c>
      <c r="L754" s="59"/>
      <c r="M754" s="59">
        <v>348962</v>
      </c>
      <c r="N754" s="59">
        <v>21525</v>
      </c>
      <c r="O754" s="59">
        <v>370487</v>
      </c>
      <c r="P754" s="65"/>
      <c r="Q754" s="70">
        <f t="shared" si="46"/>
        <v>370487</v>
      </c>
      <c r="R754" s="70">
        <f t="shared" si="47"/>
        <v>0</v>
      </c>
      <c r="S754" s="65"/>
      <c r="T754" s="43">
        <f t="shared" si="44"/>
        <v>567670</v>
      </c>
      <c r="U754" s="60">
        <f t="shared" si="45"/>
        <v>0</v>
      </c>
    </row>
    <row r="755" spans="1:21" ht="14.45" customHeight="1" x14ac:dyDescent="0.25">
      <c r="A755" s="58" t="s">
        <v>88</v>
      </c>
      <c r="B755" s="63" t="s">
        <v>18</v>
      </c>
      <c r="C755" s="59">
        <v>567670</v>
      </c>
      <c r="D755" s="59">
        <v>83656</v>
      </c>
      <c r="E755" s="59">
        <v>37088</v>
      </c>
      <c r="F755" s="59">
        <v>24438</v>
      </c>
      <c r="G755" s="59">
        <v>2221</v>
      </c>
      <c r="H755" s="59">
        <v>20887</v>
      </c>
      <c r="I755" s="59">
        <v>19986</v>
      </c>
      <c r="J755" s="59">
        <v>4478</v>
      </c>
      <c r="K755" s="59">
        <v>5999</v>
      </c>
      <c r="L755" s="59"/>
      <c r="M755" s="59">
        <v>368917</v>
      </c>
      <c r="N755" s="59">
        <v>18589</v>
      </c>
      <c r="O755" s="59">
        <v>387506</v>
      </c>
      <c r="P755" s="65"/>
      <c r="Q755" s="70">
        <f t="shared" si="46"/>
        <v>387506</v>
      </c>
      <c r="R755" s="70">
        <f t="shared" si="47"/>
        <v>0</v>
      </c>
      <c r="S755" s="65"/>
      <c r="T755" s="43">
        <f t="shared" si="44"/>
        <v>567670</v>
      </c>
      <c r="U755" s="60">
        <f t="shared" si="45"/>
        <v>0</v>
      </c>
    </row>
    <row r="756" spans="1:21" ht="14.45" customHeight="1" x14ac:dyDescent="0.25">
      <c r="A756" s="58" t="s">
        <v>88</v>
      </c>
      <c r="B756" s="64" t="s">
        <v>19</v>
      </c>
      <c r="C756" s="59">
        <v>567670</v>
      </c>
      <c r="D756" s="59">
        <v>83656</v>
      </c>
      <c r="E756" s="59">
        <v>35493</v>
      </c>
      <c r="F756" s="59">
        <v>24097</v>
      </c>
      <c r="G756" s="59">
        <v>1681</v>
      </c>
      <c r="H756" s="59">
        <v>16962</v>
      </c>
      <c r="I756" s="59">
        <v>21700</v>
      </c>
      <c r="J756" s="59">
        <v>3071</v>
      </c>
      <c r="K756" s="59">
        <v>5221</v>
      </c>
      <c r="L756" s="59"/>
      <c r="M756" s="59">
        <v>375789</v>
      </c>
      <c r="N756" s="59">
        <v>9399</v>
      </c>
      <c r="O756" s="59">
        <v>385188</v>
      </c>
      <c r="P756" s="65"/>
      <c r="Q756" s="70">
        <f t="shared" si="46"/>
        <v>385188</v>
      </c>
      <c r="R756" s="70">
        <f t="shared" si="47"/>
        <v>0</v>
      </c>
      <c r="S756" s="65"/>
      <c r="T756" s="43">
        <f t="shared" si="44"/>
        <v>567670</v>
      </c>
      <c r="U756" s="60">
        <f t="shared" si="45"/>
        <v>0</v>
      </c>
    </row>
    <row r="757" spans="1:21" ht="14.45" customHeight="1" x14ac:dyDescent="0.25">
      <c r="A757" s="58" t="s">
        <v>88</v>
      </c>
      <c r="B757" s="58" t="s">
        <v>40</v>
      </c>
      <c r="C757" s="59">
        <v>567670</v>
      </c>
      <c r="D757" s="59">
        <v>83656</v>
      </c>
      <c r="E757" s="59">
        <v>34373</v>
      </c>
      <c r="F757" s="59">
        <v>24229</v>
      </c>
      <c r="G757" s="59">
        <v>1615</v>
      </c>
      <c r="H757" s="59">
        <v>14425</v>
      </c>
      <c r="I757" s="59">
        <v>25668</v>
      </c>
      <c r="J757" s="59">
        <v>3591</v>
      </c>
      <c r="K757" s="59">
        <v>5112</v>
      </c>
      <c r="L757" s="59"/>
      <c r="M757" s="59">
        <v>375001</v>
      </c>
      <c r="N757" s="59">
        <v>8118</v>
      </c>
      <c r="O757" s="59">
        <v>383119</v>
      </c>
      <c r="P757" s="65"/>
      <c r="Q757" s="70">
        <f t="shared" si="46"/>
        <v>383119</v>
      </c>
      <c r="R757" s="70">
        <f t="shared" si="47"/>
        <v>0</v>
      </c>
      <c r="S757" s="65"/>
      <c r="T757" s="43">
        <f t="shared" si="44"/>
        <v>567670</v>
      </c>
      <c r="U757" s="60">
        <f t="shared" si="45"/>
        <v>0</v>
      </c>
    </row>
    <row r="758" spans="1:21" ht="14.45" customHeight="1" x14ac:dyDescent="0.25">
      <c r="A758" s="58" t="s">
        <v>88</v>
      </c>
      <c r="B758" s="58" t="s">
        <v>42</v>
      </c>
      <c r="C758" s="59">
        <v>567670</v>
      </c>
      <c r="D758" s="59">
        <v>83656</v>
      </c>
      <c r="E758" s="59">
        <v>35356</v>
      </c>
      <c r="F758" s="59">
        <v>30373</v>
      </c>
      <c r="G758" s="59">
        <v>1609</v>
      </c>
      <c r="H758" s="59">
        <v>15186</v>
      </c>
      <c r="I758" s="59">
        <v>26996</v>
      </c>
      <c r="J758" s="59">
        <v>4190</v>
      </c>
      <c r="K758" s="59">
        <v>5174</v>
      </c>
      <c r="L758" s="59"/>
      <c r="M758" s="59">
        <v>365130</v>
      </c>
      <c r="N758" s="59">
        <v>18092</v>
      </c>
      <c r="O758" s="59">
        <v>383222</v>
      </c>
      <c r="P758" s="65"/>
      <c r="Q758" s="70">
        <f t="shared" si="46"/>
        <v>383222</v>
      </c>
      <c r="R758" s="70">
        <f t="shared" si="47"/>
        <v>0</v>
      </c>
      <c r="S758" s="65"/>
      <c r="T758" s="43">
        <f t="shared" si="44"/>
        <v>567670</v>
      </c>
      <c r="U758" s="60">
        <f t="shared" si="45"/>
        <v>0</v>
      </c>
    </row>
    <row r="759" spans="1:21" ht="14.45" customHeight="1" x14ac:dyDescent="0.25">
      <c r="A759" s="58" t="s">
        <v>88</v>
      </c>
      <c r="B759" s="58" t="s">
        <v>43</v>
      </c>
      <c r="C759" s="59">
        <v>492930</v>
      </c>
      <c r="D759" s="59">
        <v>54359</v>
      </c>
      <c r="E759" s="59">
        <v>30607</v>
      </c>
      <c r="F759" s="59">
        <v>29910</v>
      </c>
      <c r="G759" s="59">
        <v>1429</v>
      </c>
      <c r="H759" s="59">
        <v>14735</v>
      </c>
      <c r="I759" s="59">
        <v>24496</v>
      </c>
      <c r="J759" s="59">
        <v>2986</v>
      </c>
      <c r="K759" s="59">
        <v>3629</v>
      </c>
      <c r="L759" s="59"/>
      <c r="M759" s="59">
        <v>310779</v>
      </c>
      <c r="N759" s="59">
        <v>19773</v>
      </c>
      <c r="O759" s="59">
        <v>330552</v>
      </c>
      <c r="P759" s="65"/>
      <c r="Q759" s="70">
        <f t="shared" si="46"/>
        <v>330552</v>
      </c>
      <c r="R759" s="70">
        <f t="shared" si="47"/>
        <v>0</v>
      </c>
      <c r="S759" s="65"/>
      <c r="T759" s="43">
        <f t="shared" si="44"/>
        <v>472930</v>
      </c>
      <c r="U759" s="60">
        <f t="shared" si="45"/>
        <v>20000</v>
      </c>
    </row>
    <row r="760" spans="1:21" ht="14.45" customHeight="1" x14ac:dyDescent="0.25">
      <c r="A760" s="58" t="s">
        <v>88</v>
      </c>
      <c r="B760" s="58" t="s">
        <v>44</v>
      </c>
      <c r="C760" s="59">
        <v>492930</v>
      </c>
      <c r="D760" s="59">
        <v>54359</v>
      </c>
      <c r="E760" s="59">
        <v>40607</v>
      </c>
      <c r="F760" s="59">
        <v>30544</v>
      </c>
      <c r="G760" s="59">
        <v>1682</v>
      </c>
      <c r="H760" s="59">
        <v>14735</v>
      </c>
      <c r="I760" s="59">
        <v>23637</v>
      </c>
      <c r="J760" s="59">
        <v>4372</v>
      </c>
      <c r="K760" s="59">
        <v>8147</v>
      </c>
      <c r="L760" s="59"/>
      <c r="M760" s="59">
        <v>314847</v>
      </c>
      <c r="N760" s="59">
        <v>30195</v>
      </c>
      <c r="O760" s="59">
        <v>345042</v>
      </c>
      <c r="P760" s="65"/>
      <c r="Q760" s="70">
        <f t="shared" si="46"/>
        <v>345042</v>
      </c>
      <c r="R760" s="70">
        <f t="shared" si="47"/>
        <v>0</v>
      </c>
      <c r="S760" s="65"/>
      <c r="T760" s="43">
        <f t="shared" si="44"/>
        <v>492930</v>
      </c>
      <c r="U760" s="60">
        <f t="shared" si="45"/>
        <v>0</v>
      </c>
    </row>
    <row r="761" spans="1:21" ht="14.45" customHeight="1" x14ac:dyDescent="0.25">
      <c r="A761" s="58" t="s">
        <v>88</v>
      </c>
      <c r="B761" s="58" t="s">
        <v>45</v>
      </c>
      <c r="C761" s="59">
        <v>492930</v>
      </c>
      <c r="D761" s="59">
        <v>54359</v>
      </c>
      <c r="E761" s="59">
        <v>38856</v>
      </c>
      <c r="F761" s="59">
        <v>30276</v>
      </c>
      <c r="G761" s="59">
        <v>1573</v>
      </c>
      <c r="H761" s="59">
        <v>14885</v>
      </c>
      <c r="I761" s="59">
        <v>25043</v>
      </c>
      <c r="J761" s="59">
        <v>3849</v>
      </c>
      <c r="K761" s="59">
        <v>5650</v>
      </c>
      <c r="L761" s="59"/>
      <c r="M761" s="59">
        <v>318439</v>
      </c>
      <c r="N761" s="59">
        <v>18761</v>
      </c>
      <c r="O761" s="59">
        <v>337200</v>
      </c>
      <c r="P761" s="65"/>
      <c r="Q761" s="70">
        <f t="shared" si="46"/>
        <v>337200</v>
      </c>
      <c r="R761" s="70">
        <f t="shared" si="47"/>
        <v>0</v>
      </c>
      <c r="S761" s="65"/>
      <c r="T761" s="43">
        <f t="shared" si="44"/>
        <v>492930</v>
      </c>
      <c r="U761" s="60">
        <f t="shared" si="45"/>
        <v>0</v>
      </c>
    </row>
    <row r="762" spans="1:21" ht="14.45" customHeight="1" x14ac:dyDescent="0.25">
      <c r="A762" s="58" t="s">
        <v>88</v>
      </c>
      <c r="B762" s="58" t="s">
        <v>39</v>
      </c>
      <c r="C762" s="59">
        <v>492930</v>
      </c>
      <c r="D762" s="59">
        <v>54359</v>
      </c>
      <c r="E762" s="59">
        <v>41150</v>
      </c>
      <c r="F762" s="59">
        <v>28794</v>
      </c>
      <c r="G762" s="59">
        <v>1206</v>
      </c>
      <c r="H762" s="59">
        <v>14785</v>
      </c>
      <c r="I762" s="59">
        <v>24392</v>
      </c>
      <c r="J762" s="59">
        <v>3355</v>
      </c>
      <c r="K762" s="59">
        <v>5547</v>
      </c>
      <c r="L762" s="59"/>
      <c r="M762" s="59">
        <v>319342</v>
      </c>
      <c r="N762" s="59">
        <v>20817</v>
      </c>
      <c r="O762" s="59">
        <v>340159</v>
      </c>
      <c r="P762" s="65"/>
      <c r="Q762" s="70">
        <f t="shared" si="46"/>
        <v>340159</v>
      </c>
      <c r="R762" s="70">
        <f t="shared" si="47"/>
        <v>0</v>
      </c>
      <c r="S762" s="65"/>
      <c r="T762" s="43">
        <f t="shared" si="44"/>
        <v>492930</v>
      </c>
      <c r="U762" s="60">
        <f t="shared" si="45"/>
        <v>0</v>
      </c>
    </row>
    <row r="763" spans="1:21" ht="14.45" customHeight="1" x14ac:dyDescent="0.25">
      <c r="A763" s="58" t="s">
        <v>88</v>
      </c>
      <c r="B763" s="58" t="s">
        <v>84</v>
      </c>
      <c r="C763" s="59">
        <v>296797</v>
      </c>
      <c r="D763" s="59">
        <v>48734</v>
      </c>
      <c r="E763" s="59">
        <v>22365</v>
      </c>
      <c r="F763" s="59">
        <v>14113</v>
      </c>
      <c r="G763" s="59">
        <v>530</v>
      </c>
      <c r="H763" s="59">
        <v>8575</v>
      </c>
      <c r="I763" s="59">
        <v>6464</v>
      </c>
      <c r="J763" s="59">
        <v>2348</v>
      </c>
      <c r="K763" s="59">
        <v>4167</v>
      </c>
      <c r="L763" s="59"/>
      <c r="M763" s="59">
        <v>189501</v>
      </c>
      <c r="N763" s="59">
        <v>21941</v>
      </c>
      <c r="O763" s="59">
        <v>211442</v>
      </c>
      <c r="P763" s="65"/>
      <c r="Q763" s="70">
        <f t="shared" si="46"/>
        <v>211442</v>
      </c>
      <c r="R763" s="70">
        <f t="shared" si="47"/>
        <v>0</v>
      </c>
      <c r="S763" s="65"/>
      <c r="T763" s="43">
        <f t="shared" si="44"/>
        <v>296797</v>
      </c>
      <c r="U763" s="60">
        <f t="shared" si="45"/>
        <v>0</v>
      </c>
    </row>
    <row r="764" spans="1:21" ht="14.45" customHeight="1" x14ac:dyDescent="0.25">
      <c r="A764" s="58" t="s">
        <v>88</v>
      </c>
      <c r="B764" s="58" t="s">
        <v>46</v>
      </c>
      <c r="C764" s="59">
        <v>296797</v>
      </c>
      <c r="D764" s="59">
        <v>48734</v>
      </c>
      <c r="E764" s="59">
        <v>20011</v>
      </c>
      <c r="F764" s="59">
        <v>10447</v>
      </c>
      <c r="G764" s="59">
        <v>267</v>
      </c>
      <c r="H764" s="59">
        <v>7828</v>
      </c>
      <c r="I764" s="59">
        <v>7317</v>
      </c>
      <c r="J764" s="59">
        <v>2629</v>
      </c>
      <c r="K764" s="59">
        <v>4710</v>
      </c>
      <c r="L764" s="59"/>
      <c r="M764" s="59">
        <v>194854</v>
      </c>
      <c r="N764" s="59">
        <v>19207</v>
      </c>
      <c r="O764" s="59">
        <v>214061</v>
      </c>
      <c r="P764" s="65"/>
      <c r="Q764" s="70">
        <f t="shared" si="46"/>
        <v>214061</v>
      </c>
      <c r="R764" s="70">
        <f t="shared" si="47"/>
        <v>0</v>
      </c>
      <c r="S764" s="65"/>
      <c r="T764" s="43">
        <f t="shared" si="44"/>
        <v>296797</v>
      </c>
      <c r="U764" s="60">
        <f t="shared" si="45"/>
        <v>0</v>
      </c>
    </row>
    <row r="765" spans="1:21" ht="14.45" customHeight="1" x14ac:dyDescent="0.25">
      <c r="A765" s="58" t="s">
        <v>88</v>
      </c>
      <c r="B765" s="58" t="s">
        <v>47</v>
      </c>
      <c r="C765" s="59">
        <v>296797</v>
      </c>
      <c r="D765" s="59">
        <v>48734</v>
      </c>
      <c r="E765" s="59">
        <v>22113</v>
      </c>
      <c r="F765" s="59">
        <v>10130</v>
      </c>
      <c r="G765" s="59">
        <v>272</v>
      </c>
      <c r="H765" s="59">
        <v>6521</v>
      </c>
      <c r="I765" s="59">
        <v>5928</v>
      </c>
      <c r="J765" s="59">
        <v>2363</v>
      </c>
      <c r="K765" s="59">
        <v>4385</v>
      </c>
      <c r="L765" s="59"/>
      <c r="M765" s="59">
        <v>196351</v>
      </c>
      <c r="N765" s="59">
        <v>26237</v>
      </c>
      <c r="O765" s="59">
        <v>222588</v>
      </c>
      <c r="P765" s="65"/>
      <c r="Q765" s="70">
        <f t="shared" si="46"/>
        <v>222588</v>
      </c>
      <c r="R765" s="70">
        <f t="shared" si="47"/>
        <v>0</v>
      </c>
      <c r="S765" s="65"/>
      <c r="T765" s="43">
        <f t="shared" si="44"/>
        <v>296797</v>
      </c>
      <c r="U765" s="60">
        <f t="shared" si="45"/>
        <v>0</v>
      </c>
    </row>
    <row r="766" spans="1:21" ht="14.45" customHeight="1" x14ac:dyDescent="0.25">
      <c r="A766" s="58" t="s">
        <v>88</v>
      </c>
      <c r="B766" s="58" t="s">
        <v>48</v>
      </c>
      <c r="C766" s="59">
        <v>296797</v>
      </c>
      <c r="D766" s="59">
        <v>48734</v>
      </c>
      <c r="E766" s="59">
        <v>21957</v>
      </c>
      <c r="F766" s="59">
        <v>10693</v>
      </c>
      <c r="G766" s="59">
        <v>302</v>
      </c>
      <c r="H766" s="59">
        <v>7069</v>
      </c>
      <c r="I766" s="59">
        <v>6224</v>
      </c>
      <c r="J766" s="59">
        <v>2182</v>
      </c>
      <c r="K766" s="59">
        <v>4150</v>
      </c>
      <c r="L766" s="59"/>
      <c r="M766" s="59">
        <v>195486</v>
      </c>
      <c r="N766" s="59">
        <v>35129</v>
      </c>
      <c r="O766" s="59">
        <v>230615</v>
      </c>
      <c r="P766" s="65"/>
      <c r="Q766" s="70">
        <f t="shared" si="46"/>
        <v>230615</v>
      </c>
      <c r="R766" s="70">
        <f t="shared" si="47"/>
        <v>0</v>
      </c>
      <c r="S766" s="65"/>
      <c r="T766" s="43">
        <f t="shared" si="44"/>
        <v>296797</v>
      </c>
      <c r="U766" s="60">
        <f t="shared" si="45"/>
        <v>0</v>
      </c>
    </row>
    <row r="767" spans="1:21" ht="14.45" customHeight="1" x14ac:dyDescent="0.25">
      <c r="A767" s="58" t="s">
        <v>88</v>
      </c>
      <c r="B767" s="58" t="s">
        <v>49</v>
      </c>
      <c r="C767" s="59">
        <v>296797</v>
      </c>
      <c r="D767" s="59">
        <v>48734</v>
      </c>
      <c r="E767" s="59">
        <v>21752</v>
      </c>
      <c r="F767" s="59">
        <v>9614</v>
      </c>
      <c r="G767" s="59">
        <v>267</v>
      </c>
      <c r="H767" s="59">
        <v>6297</v>
      </c>
      <c r="I767" s="59">
        <v>5941</v>
      </c>
      <c r="J767" s="59">
        <v>2137</v>
      </c>
      <c r="K767" s="59">
        <v>4055</v>
      </c>
      <c r="L767" s="59"/>
      <c r="M767" s="59">
        <v>198000</v>
      </c>
      <c r="N767" s="59">
        <v>49467</v>
      </c>
      <c r="O767" s="59">
        <v>247467</v>
      </c>
      <c r="P767" s="65"/>
      <c r="Q767" s="70">
        <f t="shared" si="46"/>
        <v>247467</v>
      </c>
      <c r="R767" s="70">
        <f t="shared" si="47"/>
        <v>0</v>
      </c>
      <c r="S767" s="65"/>
      <c r="T767" s="43">
        <f t="shared" si="44"/>
        <v>296797</v>
      </c>
      <c r="U767" s="60">
        <f t="shared" si="45"/>
        <v>0</v>
      </c>
    </row>
    <row r="768" spans="1:21" ht="14.45" customHeight="1" x14ac:dyDescent="0.25">
      <c r="A768" s="58" t="s">
        <v>88</v>
      </c>
      <c r="B768" s="58" t="s">
        <v>67</v>
      </c>
      <c r="C768" s="59">
        <v>296797</v>
      </c>
      <c r="D768" s="59">
        <v>48734</v>
      </c>
      <c r="E768" s="59">
        <v>22521</v>
      </c>
      <c r="F768" s="59">
        <v>6858</v>
      </c>
      <c r="G768" s="59">
        <v>202</v>
      </c>
      <c r="H768" s="59">
        <v>5118</v>
      </c>
      <c r="I768" s="59">
        <v>5330</v>
      </c>
      <c r="J768" s="59">
        <v>1500</v>
      </c>
      <c r="K768" s="59">
        <v>3438</v>
      </c>
      <c r="L768" s="59"/>
      <c r="M768" s="59">
        <v>203096</v>
      </c>
      <c r="N768" s="59">
        <v>58188</v>
      </c>
      <c r="O768" s="59">
        <v>261284</v>
      </c>
      <c r="P768" s="65"/>
      <c r="Q768" s="70">
        <f t="shared" si="46"/>
        <v>261284</v>
      </c>
      <c r="R768" s="70">
        <f t="shared" si="47"/>
        <v>0</v>
      </c>
      <c r="S768" s="65"/>
      <c r="T768" s="43">
        <f t="shared" si="44"/>
        <v>296797</v>
      </c>
      <c r="U768" s="60">
        <f t="shared" si="45"/>
        <v>0</v>
      </c>
    </row>
    <row r="769" spans="1:21" ht="14.45" customHeight="1" x14ac:dyDescent="0.25">
      <c r="A769" s="58" t="s">
        <v>88</v>
      </c>
      <c r="B769" s="58" t="s">
        <v>50</v>
      </c>
      <c r="C769" s="59">
        <v>296797</v>
      </c>
      <c r="D769" s="59">
        <v>48734</v>
      </c>
      <c r="E769" s="59">
        <v>23083</v>
      </c>
      <c r="F769" s="59">
        <v>6350</v>
      </c>
      <c r="G769" s="59">
        <v>250</v>
      </c>
      <c r="H769" s="59">
        <v>5159</v>
      </c>
      <c r="I769" s="59">
        <v>4848</v>
      </c>
      <c r="J769" s="59">
        <v>1274</v>
      </c>
      <c r="K769" s="59">
        <v>3602</v>
      </c>
      <c r="L769" s="59"/>
      <c r="M769" s="59">
        <v>203497</v>
      </c>
      <c r="N769" s="59">
        <v>62061</v>
      </c>
      <c r="O769" s="59">
        <v>265558</v>
      </c>
      <c r="P769" s="65"/>
      <c r="Q769" s="70">
        <f t="shared" si="46"/>
        <v>265558</v>
      </c>
      <c r="R769" s="70">
        <f t="shared" si="47"/>
        <v>0</v>
      </c>
      <c r="S769" s="65"/>
      <c r="T769" s="43">
        <f t="shared" si="44"/>
        <v>296797</v>
      </c>
      <c r="U769" s="60">
        <f t="shared" si="45"/>
        <v>0</v>
      </c>
    </row>
    <row r="770" spans="1:21" ht="14.45" customHeight="1" x14ac:dyDescent="0.25">
      <c r="A770" s="58" t="s">
        <v>88</v>
      </c>
      <c r="B770" s="58" t="s">
        <v>51</v>
      </c>
      <c r="C770" s="59">
        <v>296797</v>
      </c>
      <c r="D770" s="59">
        <v>48734</v>
      </c>
      <c r="E770" s="59">
        <v>23140</v>
      </c>
      <c r="F770" s="59">
        <v>6168</v>
      </c>
      <c r="G770" s="59">
        <v>207</v>
      </c>
      <c r="H770" s="59">
        <v>5138</v>
      </c>
      <c r="I770" s="59">
        <v>4380</v>
      </c>
      <c r="J770" s="59">
        <v>1252</v>
      </c>
      <c r="K770" s="59">
        <v>3321</v>
      </c>
      <c r="L770" s="59"/>
      <c r="M770" s="59">
        <v>204457</v>
      </c>
      <c r="N770" s="59">
        <v>66002</v>
      </c>
      <c r="O770" s="59">
        <v>270459</v>
      </c>
      <c r="P770" s="65"/>
      <c r="Q770" s="70">
        <f t="shared" si="46"/>
        <v>270459</v>
      </c>
      <c r="R770" s="70">
        <f t="shared" si="47"/>
        <v>0</v>
      </c>
      <c r="S770" s="65"/>
      <c r="T770" s="43">
        <f t="shared" ref="T770:T833" si="48">SUM(D770:M770)</f>
        <v>296797</v>
      </c>
      <c r="U770" s="60">
        <f t="shared" ref="U770:U833" si="49">C770-T770</f>
        <v>0</v>
      </c>
    </row>
    <row r="771" spans="1:21" ht="14.45" customHeight="1" x14ac:dyDescent="0.25">
      <c r="A771" s="58" t="s">
        <v>88</v>
      </c>
      <c r="B771" s="58" t="s">
        <v>52</v>
      </c>
      <c r="C771" s="59">
        <v>296797</v>
      </c>
      <c r="D771" s="59">
        <v>48734</v>
      </c>
      <c r="E771" s="59">
        <v>23197</v>
      </c>
      <c r="F771" s="59">
        <v>5831</v>
      </c>
      <c r="G771" s="59">
        <v>197</v>
      </c>
      <c r="H771" s="59">
        <v>5230</v>
      </c>
      <c r="I771" s="59">
        <v>4158</v>
      </c>
      <c r="J771" s="59">
        <v>1202</v>
      </c>
      <c r="K771" s="59">
        <v>3024</v>
      </c>
      <c r="L771" s="59"/>
      <c r="M771" s="59">
        <v>205224</v>
      </c>
      <c r="N771" s="59">
        <v>71260</v>
      </c>
      <c r="O771" s="59">
        <v>276484</v>
      </c>
      <c r="P771" s="65"/>
      <c r="Q771" s="70">
        <f t="shared" ref="Q771:Q834" si="50">M771+N771</f>
        <v>276484</v>
      </c>
      <c r="R771" s="70">
        <f t="shared" ref="R771:R834" si="51">Q771-O771</f>
        <v>0</v>
      </c>
      <c r="S771" s="65"/>
      <c r="T771" s="43">
        <f t="shared" si="48"/>
        <v>296797</v>
      </c>
      <c r="U771" s="60">
        <f t="shared" si="49"/>
        <v>0</v>
      </c>
    </row>
    <row r="772" spans="1:21" ht="14.45" customHeight="1" x14ac:dyDescent="0.25">
      <c r="A772" s="58" t="s">
        <v>88</v>
      </c>
      <c r="B772" s="58" t="s">
        <v>53</v>
      </c>
      <c r="C772" s="59">
        <v>296797</v>
      </c>
      <c r="D772" s="59">
        <v>48734</v>
      </c>
      <c r="E772" s="59">
        <v>26928</v>
      </c>
      <c r="F772" s="59">
        <v>5204</v>
      </c>
      <c r="G772" s="59">
        <v>182</v>
      </c>
      <c r="H772" s="59">
        <v>5030</v>
      </c>
      <c r="I772" s="59">
        <v>4258</v>
      </c>
      <c r="J772" s="59">
        <v>1077</v>
      </c>
      <c r="K772" s="59">
        <v>2892</v>
      </c>
      <c r="L772" s="59"/>
      <c r="M772" s="59">
        <v>202492</v>
      </c>
      <c r="N772" s="59">
        <v>75090</v>
      </c>
      <c r="O772" s="59">
        <v>277582</v>
      </c>
      <c r="P772" s="65"/>
      <c r="Q772" s="70">
        <f t="shared" si="50"/>
        <v>277582</v>
      </c>
      <c r="R772" s="70">
        <f t="shared" si="51"/>
        <v>0</v>
      </c>
      <c r="S772" s="65"/>
      <c r="T772" s="43">
        <f t="shared" si="48"/>
        <v>296797</v>
      </c>
      <c r="U772" s="60">
        <f t="shared" si="49"/>
        <v>0</v>
      </c>
    </row>
    <row r="773" spans="1:21" ht="14.45" customHeight="1" x14ac:dyDescent="0.25">
      <c r="A773" s="58" t="s">
        <v>88</v>
      </c>
      <c r="B773" s="58" t="s">
        <v>54</v>
      </c>
      <c r="C773" s="59">
        <v>296797</v>
      </c>
      <c r="D773" s="59">
        <v>48734</v>
      </c>
      <c r="E773" s="59">
        <v>23099</v>
      </c>
      <c r="F773" s="59">
        <v>4672</v>
      </c>
      <c r="G773" s="59">
        <v>128</v>
      </c>
      <c r="H773" s="59">
        <v>3501</v>
      </c>
      <c r="I773" s="59">
        <v>3998</v>
      </c>
      <c r="J773" s="59">
        <v>1240</v>
      </c>
      <c r="K773" s="59">
        <v>1701</v>
      </c>
      <c r="L773" s="59"/>
      <c r="M773" s="59">
        <v>209724</v>
      </c>
      <c r="N773" s="59">
        <v>66764</v>
      </c>
      <c r="O773" s="59">
        <v>276488</v>
      </c>
      <c r="P773" s="65"/>
      <c r="Q773" s="70">
        <f t="shared" si="50"/>
        <v>276488</v>
      </c>
      <c r="R773" s="70">
        <f t="shared" si="51"/>
        <v>0</v>
      </c>
      <c r="S773" s="65"/>
      <c r="T773" s="43">
        <f t="shared" si="48"/>
        <v>296797</v>
      </c>
      <c r="U773" s="60">
        <f t="shared" si="49"/>
        <v>0</v>
      </c>
    </row>
    <row r="774" spans="1:21" ht="14.45" customHeight="1" x14ac:dyDescent="0.25">
      <c r="A774" s="58" t="s">
        <v>88</v>
      </c>
      <c r="B774" s="58" t="s">
        <v>55</v>
      </c>
      <c r="C774" s="59">
        <v>296797</v>
      </c>
      <c r="D774" s="59">
        <v>48734</v>
      </c>
      <c r="E774" s="59">
        <v>26299</v>
      </c>
      <c r="F774" s="59">
        <v>4466</v>
      </c>
      <c r="G774" s="59">
        <v>107</v>
      </c>
      <c r="H774" s="59">
        <v>2923</v>
      </c>
      <c r="I774" s="59">
        <v>3959</v>
      </c>
      <c r="J774" s="59">
        <v>1348</v>
      </c>
      <c r="K774" s="59">
        <v>2551</v>
      </c>
      <c r="L774" s="59"/>
      <c r="M774" s="59">
        <v>206410</v>
      </c>
      <c r="N774" s="59">
        <v>73831</v>
      </c>
      <c r="O774" s="59">
        <v>280241</v>
      </c>
      <c r="P774" s="65"/>
      <c r="Q774" s="70">
        <f t="shared" si="50"/>
        <v>280241</v>
      </c>
      <c r="R774" s="70">
        <f t="shared" si="51"/>
        <v>0</v>
      </c>
      <c r="S774" s="65"/>
      <c r="T774" s="43">
        <f t="shared" si="48"/>
        <v>296797</v>
      </c>
      <c r="U774" s="60">
        <f t="shared" si="49"/>
        <v>0</v>
      </c>
    </row>
    <row r="775" spans="1:21" ht="14.45" customHeight="1" x14ac:dyDescent="0.25">
      <c r="A775" s="58" t="s">
        <v>88</v>
      </c>
      <c r="B775" s="58" t="s">
        <v>56</v>
      </c>
      <c r="C775" s="59">
        <v>296797</v>
      </c>
      <c r="D775" s="59">
        <v>48734</v>
      </c>
      <c r="E775" s="59">
        <v>26984</v>
      </c>
      <c r="F775" s="59">
        <v>4270</v>
      </c>
      <c r="G775" s="59">
        <v>118</v>
      </c>
      <c r="H775" s="59">
        <v>2800</v>
      </c>
      <c r="I775" s="59">
        <v>3993</v>
      </c>
      <c r="J775" s="59">
        <v>1448</v>
      </c>
      <c r="K775" s="59">
        <v>2710</v>
      </c>
      <c r="L775" s="59"/>
      <c r="M775" s="59">
        <v>205740</v>
      </c>
      <c r="N775" s="59">
        <v>68023</v>
      </c>
      <c r="O775" s="59">
        <v>273763</v>
      </c>
      <c r="P775" s="65"/>
      <c r="Q775" s="70">
        <f t="shared" si="50"/>
        <v>273763</v>
      </c>
      <c r="R775" s="70">
        <f t="shared" si="51"/>
        <v>0</v>
      </c>
      <c r="S775" s="65"/>
      <c r="T775" s="43">
        <f t="shared" si="48"/>
        <v>296797</v>
      </c>
      <c r="U775" s="60">
        <f t="shared" si="49"/>
        <v>0</v>
      </c>
    </row>
    <row r="776" spans="1:21" ht="14.45" customHeight="1" x14ac:dyDescent="0.25">
      <c r="A776" s="58" t="s">
        <v>88</v>
      </c>
      <c r="B776" s="58" t="s">
        <v>57</v>
      </c>
      <c r="C776" s="59">
        <v>296797</v>
      </c>
      <c r="D776" s="59">
        <v>48734</v>
      </c>
      <c r="E776" s="59">
        <v>28553</v>
      </c>
      <c r="F776" s="59">
        <v>3798</v>
      </c>
      <c r="G776" s="59">
        <v>83</v>
      </c>
      <c r="H776" s="59">
        <v>1990</v>
      </c>
      <c r="I776" s="59">
        <v>5335</v>
      </c>
      <c r="J776" s="59">
        <v>1449</v>
      </c>
      <c r="K776" s="59">
        <v>3175</v>
      </c>
      <c r="L776" s="59"/>
      <c r="M776" s="59">
        <v>203680</v>
      </c>
      <c r="N776" s="59">
        <v>67307</v>
      </c>
      <c r="O776" s="59">
        <v>270987</v>
      </c>
      <c r="P776" s="65"/>
      <c r="Q776" s="70">
        <f t="shared" si="50"/>
        <v>270987</v>
      </c>
      <c r="R776" s="70">
        <f t="shared" si="51"/>
        <v>0</v>
      </c>
      <c r="S776" s="65"/>
      <c r="T776" s="43">
        <f t="shared" si="48"/>
        <v>296797</v>
      </c>
      <c r="U776" s="60">
        <f t="shared" si="49"/>
        <v>0</v>
      </c>
    </row>
    <row r="777" spans="1:21" ht="14.45" customHeight="1" x14ac:dyDescent="0.25">
      <c r="A777" s="58" t="s">
        <v>88</v>
      </c>
      <c r="B777" s="58" t="s">
        <v>58</v>
      </c>
      <c r="C777" s="59">
        <v>296797</v>
      </c>
      <c r="D777" s="59">
        <v>48734</v>
      </c>
      <c r="E777" s="59">
        <v>28978</v>
      </c>
      <c r="F777" s="59">
        <v>3693</v>
      </c>
      <c r="G777" s="59">
        <v>16</v>
      </c>
      <c r="H777" s="59">
        <v>1929</v>
      </c>
      <c r="I777" s="59">
        <v>4741</v>
      </c>
      <c r="J777" s="59">
        <v>2095</v>
      </c>
      <c r="K777" s="59">
        <v>4032</v>
      </c>
      <c r="L777" s="59"/>
      <c r="M777" s="59">
        <v>202579</v>
      </c>
      <c r="N777" s="59">
        <v>67670</v>
      </c>
      <c r="O777" s="59">
        <v>270249</v>
      </c>
      <c r="P777" s="65"/>
      <c r="Q777" s="70">
        <f t="shared" si="50"/>
        <v>270249</v>
      </c>
      <c r="R777" s="70">
        <f t="shared" si="51"/>
        <v>0</v>
      </c>
      <c r="S777" s="65"/>
      <c r="T777" s="43">
        <f t="shared" si="48"/>
        <v>296797</v>
      </c>
      <c r="U777" s="60">
        <f t="shared" si="49"/>
        <v>0</v>
      </c>
    </row>
    <row r="778" spans="1:21" ht="14.45" customHeight="1" x14ac:dyDescent="0.25">
      <c r="A778" s="58" t="s">
        <v>88</v>
      </c>
      <c r="B778" s="58" t="s">
        <v>59</v>
      </c>
      <c r="C778" s="59">
        <v>296797</v>
      </c>
      <c r="D778" s="59">
        <v>48734</v>
      </c>
      <c r="E778" s="59">
        <v>29705</v>
      </c>
      <c r="F778" s="59">
        <v>3496</v>
      </c>
      <c r="G778" s="59">
        <v>5</v>
      </c>
      <c r="H778" s="59">
        <v>1716</v>
      </c>
      <c r="I778" s="59">
        <v>3913</v>
      </c>
      <c r="J778" s="59">
        <v>2352</v>
      </c>
      <c r="K778" s="59">
        <v>4374</v>
      </c>
      <c r="L778" s="59"/>
      <c r="M778" s="59">
        <v>202502</v>
      </c>
      <c r="N778" s="59">
        <v>72326</v>
      </c>
      <c r="O778" s="59">
        <v>274828</v>
      </c>
      <c r="P778" s="65"/>
      <c r="Q778" s="70">
        <f t="shared" si="50"/>
        <v>274828</v>
      </c>
      <c r="R778" s="70">
        <f t="shared" si="51"/>
        <v>0</v>
      </c>
      <c r="S778" s="65"/>
      <c r="T778" s="43">
        <f t="shared" si="48"/>
        <v>296797</v>
      </c>
      <c r="U778" s="60">
        <f t="shared" si="49"/>
        <v>0</v>
      </c>
    </row>
    <row r="779" spans="1:21" ht="14.45" customHeight="1" x14ac:dyDescent="0.25">
      <c r="A779" s="58" t="s">
        <v>88</v>
      </c>
      <c r="B779" s="58" t="s">
        <v>60</v>
      </c>
      <c r="C779" s="59">
        <v>296797</v>
      </c>
      <c r="D779" s="59">
        <v>48734</v>
      </c>
      <c r="E779" s="59">
        <v>31082</v>
      </c>
      <c r="F779" s="59">
        <v>3350</v>
      </c>
      <c r="G779" s="59">
        <v>3</v>
      </c>
      <c r="H779" s="59">
        <v>1681</v>
      </c>
      <c r="I779" s="59">
        <v>3720</v>
      </c>
      <c r="J779" s="59">
        <v>1937</v>
      </c>
      <c r="K779" s="59">
        <v>4342</v>
      </c>
      <c r="L779" s="59"/>
      <c r="M779" s="59">
        <v>201948</v>
      </c>
      <c r="N779" s="59">
        <v>66518</v>
      </c>
      <c r="O779" s="59">
        <v>268466</v>
      </c>
      <c r="P779" s="65"/>
      <c r="Q779" s="70">
        <f t="shared" si="50"/>
        <v>268466</v>
      </c>
      <c r="R779" s="70">
        <f t="shared" si="51"/>
        <v>0</v>
      </c>
      <c r="S779" s="65"/>
      <c r="T779" s="43">
        <f t="shared" si="48"/>
        <v>296797</v>
      </c>
      <c r="U779" s="60">
        <f t="shared" si="49"/>
        <v>0</v>
      </c>
    </row>
    <row r="780" spans="1:21" ht="14.45" customHeight="1" x14ac:dyDescent="0.25">
      <c r="A780" s="58" t="s">
        <v>88</v>
      </c>
      <c r="B780" s="58" t="s">
        <v>61</v>
      </c>
      <c r="C780" s="59">
        <v>296797</v>
      </c>
      <c r="D780" s="59">
        <v>48734</v>
      </c>
      <c r="E780" s="59">
        <v>31301</v>
      </c>
      <c r="F780" s="59">
        <v>3206</v>
      </c>
      <c r="G780" s="59">
        <v>3</v>
      </c>
      <c r="H780" s="59">
        <v>1511</v>
      </c>
      <c r="I780" s="59">
        <v>4640</v>
      </c>
      <c r="J780" s="59">
        <v>2260</v>
      </c>
      <c r="K780" s="59">
        <v>3874</v>
      </c>
      <c r="L780" s="59"/>
      <c r="M780" s="59">
        <v>201268</v>
      </c>
      <c r="N780" s="59">
        <v>62513</v>
      </c>
      <c r="O780" s="59">
        <v>263781</v>
      </c>
      <c r="P780" s="65"/>
      <c r="Q780" s="70">
        <f t="shared" si="50"/>
        <v>263781</v>
      </c>
      <c r="R780" s="70">
        <f t="shared" si="51"/>
        <v>0</v>
      </c>
      <c r="S780" s="65"/>
      <c r="T780" s="43">
        <f t="shared" si="48"/>
        <v>296797</v>
      </c>
      <c r="U780" s="60">
        <f t="shared" si="49"/>
        <v>0</v>
      </c>
    </row>
    <row r="781" spans="1:21" ht="14.45" customHeight="1" x14ac:dyDescent="0.25">
      <c r="A781" s="58" t="s">
        <v>88</v>
      </c>
      <c r="B781" s="58" t="s">
        <v>62</v>
      </c>
      <c r="C781" s="59">
        <v>296797</v>
      </c>
      <c r="D781" s="59">
        <v>48734</v>
      </c>
      <c r="E781" s="59">
        <v>31474</v>
      </c>
      <c r="F781" s="59">
        <v>3365</v>
      </c>
      <c r="G781" s="59">
        <v>12</v>
      </c>
      <c r="H781" s="59">
        <v>1180</v>
      </c>
      <c r="I781" s="59">
        <v>4812</v>
      </c>
      <c r="J781" s="59">
        <v>2455</v>
      </c>
      <c r="K781" s="59">
        <v>3940</v>
      </c>
      <c r="L781" s="59">
        <v>48</v>
      </c>
      <c r="M781" s="59">
        <v>200777</v>
      </c>
      <c r="N781" s="59">
        <v>56434</v>
      </c>
      <c r="O781" s="59">
        <v>257211</v>
      </c>
      <c r="P781" s="65"/>
      <c r="Q781" s="70">
        <f t="shared" si="50"/>
        <v>257211</v>
      </c>
      <c r="R781" s="70">
        <f t="shared" si="51"/>
        <v>0</v>
      </c>
      <c r="S781" s="65"/>
      <c r="T781" s="43">
        <f t="shared" si="48"/>
        <v>296797</v>
      </c>
      <c r="U781" s="60">
        <f t="shared" si="49"/>
        <v>0</v>
      </c>
    </row>
    <row r="782" spans="1:21" ht="14.45" customHeight="1" x14ac:dyDescent="0.25">
      <c r="A782" s="58" t="s">
        <v>88</v>
      </c>
      <c r="B782" s="58" t="s">
        <v>63</v>
      </c>
      <c r="C782" s="59">
        <v>296797</v>
      </c>
      <c r="D782" s="59">
        <v>48734</v>
      </c>
      <c r="E782" s="59">
        <v>33700</v>
      </c>
      <c r="F782" s="59">
        <v>3076</v>
      </c>
      <c r="G782" s="59">
        <v>10</v>
      </c>
      <c r="H782" s="59">
        <v>1121</v>
      </c>
      <c r="I782" s="59">
        <v>4524</v>
      </c>
      <c r="J782" s="59">
        <v>2680</v>
      </c>
      <c r="K782" s="59">
        <v>3538</v>
      </c>
      <c r="L782" s="59">
        <v>0</v>
      </c>
      <c r="M782" s="59">
        <v>199414</v>
      </c>
      <c r="N782" s="59">
        <v>58129</v>
      </c>
      <c r="O782" s="59">
        <v>257543</v>
      </c>
      <c r="P782" s="65"/>
      <c r="Q782" s="70">
        <f t="shared" si="50"/>
        <v>257543</v>
      </c>
      <c r="R782" s="70">
        <f t="shared" si="51"/>
        <v>0</v>
      </c>
      <c r="S782" s="65"/>
      <c r="T782" s="43">
        <f t="shared" si="48"/>
        <v>296797</v>
      </c>
      <c r="U782" s="60">
        <f t="shared" si="49"/>
        <v>0</v>
      </c>
    </row>
    <row r="783" spans="1:21" ht="14.45" customHeight="1" x14ac:dyDescent="0.25">
      <c r="A783" s="58" t="s">
        <v>88</v>
      </c>
      <c r="B783" s="58" t="s">
        <v>64</v>
      </c>
      <c r="C783" s="59">
        <v>297112</v>
      </c>
      <c r="D783" s="59">
        <v>48734</v>
      </c>
      <c r="E783" s="59">
        <v>26504</v>
      </c>
      <c r="F783" s="59">
        <v>2760</v>
      </c>
      <c r="G783" s="59">
        <v>8</v>
      </c>
      <c r="H783" s="59">
        <v>982</v>
      </c>
      <c r="I783" s="59">
        <v>3693</v>
      </c>
      <c r="J783" s="59">
        <v>2692</v>
      </c>
      <c r="K783" s="59">
        <v>3630</v>
      </c>
      <c r="L783" s="59">
        <v>7486</v>
      </c>
      <c r="M783" s="59">
        <v>200623</v>
      </c>
      <c r="N783" s="59">
        <v>57414</v>
      </c>
      <c r="O783" s="59">
        <v>258037</v>
      </c>
      <c r="P783" s="65"/>
      <c r="Q783" s="70">
        <f t="shared" si="50"/>
        <v>258037</v>
      </c>
      <c r="R783" s="70">
        <f t="shared" si="51"/>
        <v>0</v>
      </c>
      <c r="S783" s="65"/>
      <c r="T783" s="43">
        <f t="shared" si="48"/>
        <v>297112</v>
      </c>
      <c r="U783" s="60">
        <f t="shared" si="49"/>
        <v>0</v>
      </c>
    </row>
    <row r="784" spans="1:21" ht="14.45" customHeight="1" x14ac:dyDescent="0.25">
      <c r="A784" s="58" t="s">
        <v>88</v>
      </c>
      <c r="B784" s="58" t="s">
        <v>65</v>
      </c>
      <c r="C784" s="59">
        <v>297112</v>
      </c>
      <c r="D784" s="59">
        <v>48734</v>
      </c>
      <c r="E784" s="59">
        <v>26785</v>
      </c>
      <c r="F784" s="59">
        <v>3670</v>
      </c>
      <c r="G784" s="59">
        <v>8</v>
      </c>
      <c r="H784" s="59">
        <v>718</v>
      </c>
      <c r="I784" s="59">
        <v>5108</v>
      </c>
      <c r="J784" s="59">
        <v>1968</v>
      </c>
      <c r="K784" s="59">
        <v>3211</v>
      </c>
      <c r="L784" s="59">
        <v>6434</v>
      </c>
      <c r="M784" s="59">
        <v>200476</v>
      </c>
      <c r="N784" s="59">
        <v>41705</v>
      </c>
      <c r="O784" s="59">
        <v>242181</v>
      </c>
      <c r="P784" s="65"/>
      <c r="Q784" s="70">
        <f t="shared" si="50"/>
        <v>242181</v>
      </c>
      <c r="R784" s="70">
        <f t="shared" si="51"/>
        <v>0</v>
      </c>
      <c r="S784" s="65"/>
      <c r="T784" s="43">
        <f t="shared" si="48"/>
        <v>297112</v>
      </c>
      <c r="U784" s="60">
        <f t="shared" si="49"/>
        <v>0</v>
      </c>
    </row>
    <row r="785" spans="1:21" ht="14.45" customHeight="1" x14ac:dyDescent="0.25">
      <c r="A785" s="58" t="s">
        <v>88</v>
      </c>
      <c r="B785" s="58" t="s">
        <v>66</v>
      </c>
      <c r="C785" s="59">
        <v>297112</v>
      </c>
      <c r="D785" s="59">
        <v>48734</v>
      </c>
      <c r="E785" s="59">
        <v>26256</v>
      </c>
      <c r="F785" s="59">
        <v>3513</v>
      </c>
      <c r="G785" s="59"/>
      <c r="H785" s="59">
        <v>185</v>
      </c>
      <c r="I785" s="59">
        <v>6008</v>
      </c>
      <c r="J785" s="59">
        <v>1993</v>
      </c>
      <c r="K785" s="59">
        <v>4946</v>
      </c>
      <c r="L785" s="59">
        <v>6684</v>
      </c>
      <c r="M785" s="59">
        <v>198793</v>
      </c>
      <c r="N785" s="59">
        <v>19804</v>
      </c>
      <c r="O785" s="59">
        <v>218597</v>
      </c>
      <c r="P785" s="65"/>
      <c r="Q785" s="70">
        <f t="shared" si="50"/>
        <v>218597</v>
      </c>
      <c r="R785" s="70">
        <f t="shared" si="51"/>
        <v>0</v>
      </c>
      <c r="S785" s="65"/>
      <c r="T785" s="43">
        <f t="shared" si="48"/>
        <v>297112</v>
      </c>
      <c r="U785" s="60">
        <f t="shared" si="49"/>
        <v>0</v>
      </c>
    </row>
    <row r="786" spans="1:21" ht="14.45" customHeight="1" x14ac:dyDescent="0.25">
      <c r="A786" s="58" t="s">
        <v>88</v>
      </c>
      <c r="B786" s="58" t="s">
        <v>68</v>
      </c>
      <c r="C786" s="65">
        <v>297112</v>
      </c>
      <c r="D786" s="65">
        <v>48734</v>
      </c>
      <c r="E786" s="65">
        <v>26438</v>
      </c>
      <c r="F786" s="65">
        <v>4295</v>
      </c>
      <c r="G786" s="59"/>
      <c r="H786" s="65">
        <v>306</v>
      </c>
      <c r="I786" s="65">
        <v>7161</v>
      </c>
      <c r="J786" s="65">
        <v>2332</v>
      </c>
      <c r="K786" s="65">
        <v>3833</v>
      </c>
      <c r="L786" s="65">
        <v>6709</v>
      </c>
      <c r="M786" s="65">
        <v>197304</v>
      </c>
      <c r="N786" s="65">
        <v>15366</v>
      </c>
      <c r="O786" s="65">
        <v>212670</v>
      </c>
      <c r="P786" s="65"/>
      <c r="Q786" s="70">
        <f t="shared" si="50"/>
        <v>212670</v>
      </c>
      <c r="R786" s="70">
        <f t="shared" si="51"/>
        <v>0</v>
      </c>
      <c r="S786" s="65"/>
      <c r="T786" s="43">
        <f t="shared" si="48"/>
        <v>297112</v>
      </c>
      <c r="U786" s="60">
        <f t="shared" si="49"/>
        <v>0</v>
      </c>
    </row>
    <row r="787" spans="1:21" ht="14.45" customHeight="1" x14ac:dyDescent="0.25">
      <c r="A787" s="58" t="s">
        <v>88</v>
      </c>
      <c r="B787" s="58" t="s">
        <v>69</v>
      </c>
      <c r="C787" s="65">
        <v>297112</v>
      </c>
      <c r="D787" s="65">
        <v>48734</v>
      </c>
      <c r="E787" s="65">
        <v>28307</v>
      </c>
      <c r="F787" s="65">
        <v>1948</v>
      </c>
      <c r="G787" s="59"/>
      <c r="H787" s="65">
        <v>272</v>
      </c>
      <c r="I787" s="65">
        <v>6475</v>
      </c>
      <c r="J787" s="65">
        <v>2662</v>
      </c>
      <c r="K787" s="65">
        <v>4462</v>
      </c>
      <c r="L787" s="65">
        <v>6709</v>
      </c>
      <c r="M787" s="65">
        <v>197543</v>
      </c>
      <c r="N787" s="65">
        <v>16149</v>
      </c>
      <c r="O787" s="65">
        <v>213692</v>
      </c>
      <c r="P787" s="65"/>
      <c r="Q787" s="70">
        <f t="shared" si="50"/>
        <v>213692</v>
      </c>
      <c r="R787" s="70">
        <f t="shared" si="51"/>
        <v>0</v>
      </c>
      <c r="S787" s="65"/>
      <c r="T787" s="43">
        <f t="shared" si="48"/>
        <v>297112</v>
      </c>
      <c r="U787" s="60">
        <f t="shared" si="49"/>
        <v>0</v>
      </c>
    </row>
    <row r="788" spans="1:21" ht="14.45" customHeight="1" x14ac:dyDescent="0.25">
      <c r="A788" s="58" t="s">
        <v>88</v>
      </c>
      <c r="B788" s="58" t="s">
        <v>70</v>
      </c>
      <c r="C788" s="65">
        <v>297112</v>
      </c>
      <c r="D788" s="65">
        <v>48734</v>
      </c>
      <c r="E788" s="65">
        <v>29858</v>
      </c>
      <c r="F788" s="65">
        <v>1795</v>
      </c>
      <c r="G788" s="59"/>
      <c r="H788" s="65">
        <v>206</v>
      </c>
      <c r="I788" s="65">
        <v>6285</v>
      </c>
      <c r="J788" s="65">
        <v>3046</v>
      </c>
      <c r="K788" s="59"/>
      <c r="L788" s="65">
        <v>6821</v>
      </c>
      <c r="M788" s="65">
        <v>200367</v>
      </c>
      <c r="N788" s="65">
        <v>10484</v>
      </c>
      <c r="O788" s="65">
        <v>210851</v>
      </c>
      <c r="P788" s="65"/>
      <c r="Q788" s="70">
        <f t="shared" si="50"/>
        <v>210851</v>
      </c>
      <c r="R788" s="70">
        <f t="shared" si="51"/>
        <v>0</v>
      </c>
      <c r="S788" s="65"/>
      <c r="T788" s="43">
        <f t="shared" si="48"/>
        <v>297112</v>
      </c>
      <c r="U788" s="60">
        <f t="shared" si="49"/>
        <v>0</v>
      </c>
    </row>
    <row r="789" spans="1:21" ht="14.45" customHeight="1" x14ac:dyDescent="0.25">
      <c r="A789" s="58" t="s">
        <v>88</v>
      </c>
      <c r="B789" s="58" t="s">
        <v>71</v>
      </c>
      <c r="C789" s="65">
        <v>297112</v>
      </c>
      <c r="D789" s="65">
        <v>48734</v>
      </c>
      <c r="E789" s="65">
        <v>31665</v>
      </c>
      <c r="F789" s="65">
        <v>1570</v>
      </c>
      <c r="G789" s="59"/>
      <c r="H789" s="65">
        <v>180</v>
      </c>
      <c r="I789" s="65">
        <v>5157</v>
      </c>
      <c r="J789" s="65">
        <v>2747</v>
      </c>
      <c r="K789" s="65">
        <v>4064</v>
      </c>
      <c r="L789" s="65">
        <v>6820</v>
      </c>
      <c r="M789" s="65">
        <v>196175</v>
      </c>
      <c r="N789" s="65">
        <v>30395</v>
      </c>
      <c r="O789" s="65">
        <v>226570</v>
      </c>
      <c r="P789" s="65"/>
      <c r="Q789" s="70">
        <f t="shared" si="50"/>
        <v>226570</v>
      </c>
      <c r="R789" s="70">
        <f t="shared" si="51"/>
        <v>0</v>
      </c>
      <c r="S789" s="65"/>
      <c r="T789" s="43">
        <f t="shared" si="48"/>
        <v>297112</v>
      </c>
      <c r="U789" s="60">
        <f t="shared" si="49"/>
        <v>0</v>
      </c>
    </row>
    <row r="790" spans="1:21" ht="14.45" customHeight="1" x14ac:dyDescent="0.25">
      <c r="A790" s="58" t="s">
        <v>88</v>
      </c>
      <c r="B790" s="58" t="s">
        <v>72</v>
      </c>
      <c r="C790" s="65">
        <v>297112</v>
      </c>
      <c r="D790" s="65">
        <v>48734</v>
      </c>
      <c r="E790" s="65">
        <v>33684</v>
      </c>
      <c r="F790" s="65">
        <v>1601</v>
      </c>
      <c r="G790" s="65">
        <v>1</v>
      </c>
      <c r="H790" s="65">
        <v>257</v>
      </c>
      <c r="I790" s="65">
        <v>6215</v>
      </c>
      <c r="J790" s="65">
        <v>2884</v>
      </c>
      <c r="K790" s="65">
        <v>3202</v>
      </c>
      <c r="L790" s="65">
        <v>6950</v>
      </c>
      <c r="M790" s="65">
        <v>193584</v>
      </c>
      <c r="N790" s="65">
        <v>29279</v>
      </c>
      <c r="O790" s="65">
        <v>222863</v>
      </c>
      <c r="P790" s="65"/>
      <c r="Q790" s="70">
        <f t="shared" si="50"/>
        <v>222863</v>
      </c>
      <c r="R790" s="70">
        <f t="shared" si="51"/>
        <v>0</v>
      </c>
      <c r="S790" s="65"/>
      <c r="T790" s="43">
        <f t="shared" si="48"/>
        <v>297112</v>
      </c>
      <c r="U790" s="60">
        <f t="shared" si="49"/>
        <v>0</v>
      </c>
    </row>
    <row r="791" spans="1:21" ht="14.45" customHeight="1" x14ac:dyDescent="0.25">
      <c r="A791" s="58" t="s">
        <v>88</v>
      </c>
      <c r="B791" s="58" t="s">
        <v>73</v>
      </c>
      <c r="C791" s="65">
        <v>297112</v>
      </c>
      <c r="D791" s="65">
        <v>48734</v>
      </c>
      <c r="E791" s="65">
        <v>32457</v>
      </c>
      <c r="F791" s="65">
        <v>1690</v>
      </c>
      <c r="G791" s="65">
        <v>2</v>
      </c>
      <c r="H791" s="65">
        <v>167</v>
      </c>
      <c r="I791" s="65">
        <v>7897</v>
      </c>
      <c r="J791" s="65">
        <v>3117</v>
      </c>
      <c r="K791" s="65">
        <v>3112</v>
      </c>
      <c r="L791" s="65">
        <v>7013</v>
      </c>
      <c r="M791" s="65">
        <v>192923</v>
      </c>
      <c r="N791" s="65">
        <v>26533</v>
      </c>
      <c r="O791" s="65">
        <v>219456</v>
      </c>
      <c r="P791" s="65"/>
      <c r="Q791" s="70">
        <f t="shared" si="50"/>
        <v>219456</v>
      </c>
      <c r="R791" s="70">
        <f t="shared" si="51"/>
        <v>0</v>
      </c>
      <c r="S791" s="65"/>
      <c r="T791" s="43">
        <f t="shared" si="48"/>
        <v>297112</v>
      </c>
      <c r="U791" s="60">
        <f t="shared" si="49"/>
        <v>0</v>
      </c>
    </row>
    <row r="792" spans="1:21" ht="14.45" customHeight="1" x14ac:dyDescent="0.25">
      <c r="A792" s="58" t="s">
        <v>88</v>
      </c>
      <c r="B792" s="58" t="s">
        <v>74</v>
      </c>
      <c r="C792" s="65">
        <v>297112</v>
      </c>
      <c r="D792" s="65">
        <v>48734</v>
      </c>
      <c r="E792" s="65">
        <v>34452</v>
      </c>
      <c r="F792" s="65">
        <v>1896</v>
      </c>
      <c r="G792" s="59"/>
      <c r="H792" s="65">
        <v>188</v>
      </c>
      <c r="I792" s="65">
        <v>7380</v>
      </c>
      <c r="J792" s="65">
        <v>3177</v>
      </c>
      <c r="K792" s="65">
        <v>3721</v>
      </c>
      <c r="L792" s="65">
        <v>7012</v>
      </c>
      <c r="M792" s="65">
        <v>190552</v>
      </c>
      <c r="N792" s="65">
        <v>30558</v>
      </c>
      <c r="O792" s="65">
        <v>221110</v>
      </c>
      <c r="P792" s="65"/>
      <c r="Q792" s="70">
        <f t="shared" si="50"/>
        <v>221110</v>
      </c>
      <c r="R792" s="70">
        <f t="shared" si="51"/>
        <v>0</v>
      </c>
      <c r="S792" s="65"/>
      <c r="T792" s="43">
        <f t="shared" si="48"/>
        <v>297112</v>
      </c>
      <c r="U792" s="60">
        <f t="shared" si="49"/>
        <v>0</v>
      </c>
    </row>
    <row r="793" spans="1:21" ht="14.45" customHeight="1" x14ac:dyDescent="0.25">
      <c r="A793" s="58" t="s">
        <v>88</v>
      </c>
      <c r="B793" s="58" t="s">
        <v>75</v>
      </c>
      <c r="C793" s="65">
        <v>297112</v>
      </c>
      <c r="D793" s="65">
        <v>48734</v>
      </c>
      <c r="E793" s="65">
        <v>36727</v>
      </c>
      <c r="F793" s="65">
        <v>1566</v>
      </c>
      <c r="G793" s="65">
        <v>0</v>
      </c>
      <c r="H793" s="65">
        <v>211</v>
      </c>
      <c r="I793" s="65">
        <v>7105</v>
      </c>
      <c r="J793" s="65">
        <v>3168</v>
      </c>
      <c r="K793" s="65">
        <v>4376</v>
      </c>
      <c r="L793" s="65">
        <v>7012</v>
      </c>
      <c r="M793" s="65">
        <v>188213</v>
      </c>
      <c r="N793" s="65">
        <v>37229</v>
      </c>
      <c r="O793" s="65">
        <v>225442</v>
      </c>
      <c r="P793" s="65"/>
      <c r="Q793" s="70">
        <f t="shared" si="50"/>
        <v>225442</v>
      </c>
      <c r="R793" s="70">
        <f t="shared" si="51"/>
        <v>0</v>
      </c>
      <c r="S793" s="65"/>
      <c r="T793" s="43">
        <f t="shared" si="48"/>
        <v>297112</v>
      </c>
      <c r="U793" s="60">
        <f t="shared" si="49"/>
        <v>0</v>
      </c>
    </row>
    <row r="794" spans="1:21" ht="14.45" customHeight="1" x14ac:dyDescent="0.25">
      <c r="A794" s="58" t="s">
        <v>88</v>
      </c>
      <c r="B794" s="58" t="s">
        <v>190</v>
      </c>
      <c r="C794" s="65">
        <v>297112</v>
      </c>
      <c r="D794" s="65">
        <v>48734</v>
      </c>
      <c r="E794" s="65">
        <v>37512</v>
      </c>
      <c r="F794" s="65">
        <v>1246</v>
      </c>
      <c r="G794" s="65">
        <v>0</v>
      </c>
      <c r="H794" s="65">
        <v>287</v>
      </c>
      <c r="I794" s="65">
        <v>6405</v>
      </c>
      <c r="J794" s="65">
        <v>3915</v>
      </c>
      <c r="K794" s="65">
        <v>4069</v>
      </c>
      <c r="L794" s="65">
        <v>7012</v>
      </c>
      <c r="M794" s="65">
        <v>187932</v>
      </c>
      <c r="N794" s="65">
        <v>33434.639999999999</v>
      </c>
      <c r="O794" s="65">
        <v>221366.64</v>
      </c>
      <c r="P794" s="65"/>
      <c r="Q794" s="70">
        <f t="shared" si="50"/>
        <v>221366.64</v>
      </c>
      <c r="R794" s="70">
        <f t="shared" si="51"/>
        <v>0</v>
      </c>
      <c r="S794" s="65"/>
      <c r="T794" s="43">
        <f t="shared" si="48"/>
        <v>297112</v>
      </c>
      <c r="U794" s="60">
        <f t="shared" si="49"/>
        <v>0</v>
      </c>
    </row>
    <row r="795" spans="1:21" ht="14.45" customHeight="1" x14ac:dyDescent="0.25">
      <c r="A795" s="58" t="s">
        <v>89</v>
      </c>
      <c r="B795" s="56" t="s">
        <v>38</v>
      </c>
      <c r="C795" s="59"/>
      <c r="D795" s="59"/>
      <c r="E795" s="59"/>
      <c r="F795" s="59"/>
      <c r="G795" s="59"/>
      <c r="H795" s="59"/>
      <c r="I795" s="59"/>
      <c r="J795" s="59"/>
      <c r="K795" s="59"/>
      <c r="L795" s="59"/>
      <c r="M795" s="59"/>
      <c r="N795" s="59"/>
      <c r="O795" s="59"/>
      <c r="P795" s="65"/>
      <c r="Q795" s="70">
        <f t="shared" si="50"/>
        <v>0</v>
      </c>
      <c r="R795" s="70">
        <f t="shared" si="51"/>
        <v>0</v>
      </c>
      <c r="S795" s="65"/>
      <c r="T795" s="43">
        <f t="shared" si="48"/>
        <v>0</v>
      </c>
      <c r="U795" s="60">
        <f t="shared" si="49"/>
        <v>0</v>
      </c>
    </row>
    <row r="796" spans="1:21" ht="14.45" customHeight="1" x14ac:dyDescent="0.25">
      <c r="A796" s="58" t="s">
        <v>89</v>
      </c>
      <c r="B796" s="56" t="s">
        <v>35</v>
      </c>
      <c r="C796" s="59"/>
      <c r="D796" s="59"/>
      <c r="E796" s="59"/>
      <c r="F796" s="59"/>
      <c r="G796" s="59"/>
      <c r="H796" s="59"/>
      <c r="I796" s="59"/>
      <c r="J796" s="59"/>
      <c r="K796" s="59"/>
      <c r="L796" s="59"/>
      <c r="M796" s="59"/>
      <c r="N796" s="59"/>
      <c r="O796" s="59"/>
      <c r="P796" s="65"/>
      <c r="Q796" s="70">
        <f t="shared" si="50"/>
        <v>0</v>
      </c>
      <c r="R796" s="70">
        <f t="shared" si="51"/>
        <v>0</v>
      </c>
      <c r="S796" s="65"/>
      <c r="T796" s="43">
        <f t="shared" si="48"/>
        <v>0</v>
      </c>
      <c r="U796" s="60">
        <f t="shared" si="49"/>
        <v>0</v>
      </c>
    </row>
    <row r="797" spans="1:21" ht="14.45" customHeight="1" x14ac:dyDescent="0.25">
      <c r="A797" s="58" t="s">
        <v>89</v>
      </c>
      <c r="B797" s="56" t="s">
        <v>36</v>
      </c>
      <c r="C797" s="59"/>
      <c r="D797" s="59"/>
      <c r="E797" s="59"/>
      <c r="F797" s="59"/>
      <c r="G797" s="59"/>
      <c r="H797" s="59"/>
      <c r="I797" s="59"/>
      <c r="J797" s="59"/>
      <c r="K797" s="59"/>
      <c r="L797" s="59"/>
      <c r="M797" s="59"/>
      <c r="N797" s="59"/>
      <c r="O797" s="59"/>
      <c r="P797" s="65"/>
      <c r="Q797" s="70">
        <f t="shared" si="50"/>
        <v>0</v>
      </c>
      <c r="R797" s="70">
        <f t="shared" si="51"/>
        <v>0</v>
      </c>
      <c r="S797" s="65"/>
      <c r="T797" s="43">
        <f t="shared" si="48"/>
        <v>0</v>
      </c>
      <c r="U797" s="60">
        <f t="shared" si="49"/>
        <v>0</v>
      </c>
    </row>
    <row r="798" spans="1:21" ht="14.45" customHeight="1" x14ac:dyDescent="0.25">
      <c r="A798" s="58" t="s">
        <v>89</v>
      </c>
      <c r="B798" s="56" t="s">
        <v>37</v>
      </c>
      <c r="C798" s="59"/>
      <c r="D798" s="59"/>
      <c r="E798" s="59"/>
      <c r="F798" s="59"/>
      <c r="G798" s="59"/>
      <c r="H798" s="59"/>
      <c r="I798" s="59"/>
      <c r="J798" s="59"/>
      <c r="K798" s="59"/>
      <c r="L798" s="59"/>
      <c r="M798" s="59"/>
      <c r="N798" s="59"/>
      <c r="O798" s="59"/>
      <c r="P798" s="65"/>
      <c r="Q798" s="70">
        <f t="shared" si="50"/>
        <v>0</v>
      </c>
      <c r="R798" s="70">
        <f t="shared" si="51"/>
        <v>0</v>
      </c>
      <c r="S798" s="65"/>
      <c r="T798" s="43">
        <f t="shared" si="48"/>
        <v>0</v>
      </c>
      <c r="U798" s="60">
        <f t="shared" si="49"/>
        <v>0</v>
      </c>
    </row>
    <row r="799" spans="1:21" ht="14.45" customHeight="1" x14ac:dyDescent="0.25">
      <c r="A799" s="58" t="s">
        <v>89</v>
      </c>
      <c r="B799" s="56" t="s">
        <v>15</v>
      </c>
      <c r="C799" s="59"/>
      <c r="D799" s="59"/>
      <c r="E799" s="59"/>
      <c r="F799" s="59"/>
      <c r="G799" s="59"/>
      <c r="H799" s="59"/>
      <c r="I799" s="59"/>
      <c r="J799" s="59"/>
      <c r="K799" s="59"/>
      <c r="L799" s="59"/>
      <c r="M799" s="59"/>
      <c r="N799" s="59"/>
      <c r="O799" s="59"/>
      <c r="P799" s="65"/>
      <c r="Q799" s="70">
        <f t="shared" si="50"/>
        <v>0</v>
      </c>
      <c r="R799" s="70">
        <f t="shared" si="51"/>
        <v>0</v>
      </c>
      <c r="S799" s="65"/>
      <c r="T799" s="43">
        <f t="shared" si="48"/>
        <v>0</v>
      </c>
      <c r="U799" s="60">
        <f t="shared" si="49"/>
        <v>0</v>
      </c>
    </row>
    <row r="800" spans="1:21" ht="14.45" customHeight="1" x14ac:dyDescent="0.25">
      <c r="A800" s="58" t="s">
        <v>89</v>
      </c>
      <c r="B800" s="56" t="s">
        <v>0</v>
      </c>
      <c r="C800" s="59"/>
      <c r="D800" s="59"/>
      <c r="E800" s="59"/>
      <c r="F800" s="59"/>
      <c r="G800" s="59"/>
      <c r="H800" s="59"/>
      <c r="I800" s="59"/>
      <c r="J800" s="59"/>
      <c r="K800" s="59"/>
      <c r="L800" s="59"/>
      <c r="M800" s="59"/>
      <c r="N800" s="59"/>
      <c r="O800" s="59"/>
      <c r="P800" s="65"/>
      <c r="Q800" s="70">
        <f t="shared" si="50"/>
        <v>0</v>
      </c>
      <c r="R800" s="70">
        <f t="shared" si="51"/>
        <v>0</v>
      </c>
      <c r="S800" s="65"/>
      <c r="T800" s="43">
        <f t="shared" si="48"/>
        <v>0</v>
      </c>
      <c r="U800" s="60">
        <f t="shared" si="49"/>
        <v>0</v>
      </c>
    </row>
    <row r="801" spans="1:21" ht="14.45" customHeight="1" x14ac:dyDescent="0.25">
      <c r="A801" s="58" t="s">
        <v>89</v>
      </c>
      <c r="B801" s="56" t="s">
        <v>1</v>
      </c>
      <c r="C801" s="59"/>
      <c r="D801" s="59"/>
      <c r="E801" s="59"/>
      <c r="F801" s="59"/>
      <c r="G801" s="59"/>
      <c r="H801" s="59"/>
      <c r="I801" s="59"/>
      <c r="J801" s="59"/>
      <c r="K801" s="59"/>
      <c r="L801" s="59"/>
      <c r="M801" s="59"/>
      <c r="N801" s="59"/>
      <c r="O801" s="59"/>
      <c r="P801" s="65"/>
      <c r="Q801" s="70">
        <f t="shared" si="50"/>
        <v>0</v>
      </c>
      <c r="R801" s="70">
        <f t="shared" si="51"/>
        <v>0</v>
      </c>
      <c r="S801" s="65"/>
      <c r="T801" s="43">
        <f t="shared" si="48"/>
        <v>0</v>
      </c>
      <c r="U801" s="60">
        <f t="shared" si="49"/>
        <v>0</v>
      </c>
    </row>
    <row r="802" spans="1:21" ht="14.45" customHeight="1" x14ac:dyDescent="0.25">
      <c r="A802" s="58" t="s">
        <v>89</v>
      </c>
      <c r="B802" s="56" t="s">
        <v>2</v>
      </c>
      <c r="C802" s="59"/>
      <c r="D802" s="59"/>
      <c r="E802" s="59"/>
      <c r="F802" s="59"/>
      <c r="G802" s="59"/>
      <c r="H802" s="59"/>
      <c r="I802" s="59"/>
      <c r="J802" s="59"/>
      <c r="K802" s="59"/>
      <c r="L802" s="59"/>
      <c r="M802" s="59"/>
      <c r="N802" s="59"/>
      <c r="O802" s="59"/>
      <c r="P802" s="65"/>
      <c r="Q802" s="70">
        <f t="shared" si="50"/>
        <v>0</v>
      </c>
      <c r="R802" s="70">
        <f t="shared" si="51"/>
        <v>0</v>
      </c>
      <c r="S802" s="65"/>
      <c r="T802" s="43">
        <f t="shared" si="48"/>
        <v>0</v>
      </c>
      <c r="U802" s="60">
        <f t="shared" si="49"/>
        <v>0</v>
      </c>
    </row>
    <row r="803" spans="1:21" ht="14.45" customHeight="1" x14ac:dyDescent="0.25">
      <c r="A803" s="58" t="s">
        <v>89</v>
      </c>
      <c r="B803" s="56" t="s">
        <v>3</v>
      </c>
      <c r="C803" s="59"/>
      <c r="D803" s="59"/>
      <c r="E803" s="59"/>
      <c r="F803" s="59"/>
      <c r="G803" s="59"/>
      <c r="H803" s="59"/>
      <c r="I803" s="59"/>
      <c r="J803" s="59"/>
      <c r="K803" s="59"/>
      <c r="L803" s="59"/>
      <c r="M803" s="59"/>
      <c r="N803" s="59"/>
      <c r="O803" s="59"/>
      <c r="P803" s="65"/>
      <c r="Q803" s="70">
        <f t="shared" si="50"/>
        <v>0</v>
      </c>
      <c r="R803" s="70">
        <f t="shared" si="51"/>
        <v>0</v>
      </c>
      <c r="S803" s="65"/>
      <c r="T803" s="43">
        <f t="shared" si="48"/>
        <v>0</v>
      </c>
      <c r="U803" s="60">
        <f t="shared" si="49"/>
        <v>0</v>
      </c>
    </row>
    <row r="804" spans="1:21" ht="14.45" customHeight="1" x14ac:dyDescent="0.25">
      <c r="A804" s="58" t="s">
        <v>89</v>
      </c>
      <c r="B804" s="56" t="s">
        <v>4</v>
      </c>
      <c r="C804" s="59"/>
      <c r="D804" s="59"/>
      <c r="E804" s="59"/>
      <c r="F804" s="59"/>
      <c r="G804" s="59"/>
      <c r="H804" s="59"/>
      <c r="I804" s="59"/>
      <c r="J804" s="59"/>
      <c r="K804" s="59"/>
      <c r="L804" s="59"/>
      <c r="M804" s="59"/>
      <c r="N804" s="59"/>
      <c r="O804" s="59"/>
      <c r="P804" s="65"/>
      <c r="Q804" s="70">
        <f t="shared" si="50"/>
        <v>0</v>
      </c>
      <c r="R804" s="70">
        <f t="shared" si="51"/>
        <v>0</v>
      </c>
      <c r="S804" s="65"/>
      <c r="T804" s="43">
        <f t="shared" si="48"/>
        <v>0</v>
      </c>
      <c r="U804" s="60">
        <f t="shared" si="49"/>
        <v>0</v>
      </c>
    </row>
    <row r="805" spans="1:21" ht="14.45" customHeight="1" x14ac:dyDescent="0.25">
      <c r="A805" s="58" t="s">
        <v>89</v>
      </c>
      <c r="B805" s="56" t="s">
        <v>5</v>
      </c>
      <c r="C805" s="59"/>
      <c r="D805" s="59"/>
      <c r="E805" s="59"/>
      <c r="F805" s="59"/>
      <c r="G805" s="59"/>
      <c r="H805" s="59"/>
      <c r="I805" s="59"/>
      <c r="J805" s="59"/>
      <c r="K805" s="59"/>
      <c r="L805" s="59"/>
      <c r="M805" s="59"/>
      <c r="N805" s="59"/>
      <c r="O805" s="59"/>
      <c r="P805" s="65"/>
      <c r="Q805" s="70">
        <f t="shared" si="50"/>
        <v>0</v>
      </c>
      <c r="R805" s="70">
        <f t="shared" si="51"/>
        <v>0</v>
      </c>
      <c r="S805" s="65"/>
      <c r="T805" s="43">
        <f t="shared" si="48"/>
        <v>0</v>
      </c>
      <c r="U805" s="60">
        <f t="shared" si="49"/>
        <v>0</v>
      </c>
    </row>
    <row r="806" spans="1:21" ht="14.45" customHeight="1" x14ac:dyDescent="0.25">
      <c r="A806" s="58" t="s">
        <v>89</v>
      </c>
      <c r="B806" s="56" t="s">
        <v>6</v>
      </c>
      <c r="C806" s="59"/>
      <c r="D806" s="59"/>
      <c r="E806" s="59"/>
      <c r="F806" s="59"/>
      <c r="G806" s="59"/>
      <c r="H806" s="59"/>
      <c r="I806" s="59"/>
      <c r="J806" s="59"/>
      <c r="K806" s="59"/>
      <c r="L806" s="59"/>
      <c r="M806" s="59"/>
      <c r="N806" s="59"/>
      <c r="O806" s="59"/>
      <c r="P806" s="65"/>
      <c r="Q806" s="70">
        <f t="shared" si="50"/>
        <v>0</v>
      </c>
      <c r="R806" s="70">
        <f t="shared" si="51"/>
        <v>0</v>
      </c>
      <c r="S806" s="65"/>
      <c r="T806" s="43">
        <f t="shared" si="48"/>
        <v>0</v>
      </c>
      <c r="U806" s="60">
        <f t="shared" si="49"/>
        <v>0</v>
      </c>
    </row>
    <row r="807" spans="1:21" ht="14.45" customHeight="1" x14ac:dyDescent="0.25">
      <c r="A807" s="58" t="s">
        <v>89</v>
      </c>
      <c r="B807" s="63" t="s">
        <v>7</v>
      </c>
      <c r="C807" s="59"/>
      <c r="D807" s="59"/>
      <c r="E807" s="59"/>
      <c r="F807" s="59"/>
      <c r="G807" s="59"/>
      <c r="H807" s="59"/>
      <c r="I807" s="59"/>
      <c r="J807" s="59"/>
      <c r="K807" s="59"/>
      <c r="L807" s="59"/>
      <c r="M807" s="59"/>
      <c r="N807" s="59"/>
      <c r="O807" s="59"/>
      <c r="P807" s="65"/>
      <c r="Q807" s="70">
        <f t="shared" si="50"/>
        <v>0</v>
      </c>
      <c r="R807" s="70">
        <f t="shared" si="51"/>
        <v>0</v>
      </c>
      <c r="S807" s="65"/>
      <c r="T807" s="43">
        <f t="shared" si="48"/>
        <v>0</v>
      </c>
      <c r="U807" s="60">
        <f t="shared" si="49"/>
        <v>0</v>
      </c>
    </row>
    <row r="808" spans="1:21" ht="14.45" customHeight="1" x14ac:dyDescent="0.25">
      <c r="A808" s="58" t="s">
        <v>89</v>
      </c>
      <c r="B808" s="63" t="s">
        <v>8</v>
      </c>
      <c r="C808" s="59"/>
      <c r="D808" s="59"/>
      <c r="E808" s="59"/>
      <c r="F808" s="59"/>
      <c r="G808" s="59"/>
      <c r="H808" s="59"/>
      <c r="I808" s="59"/>
      <c r="J808" s="59"/>
      <c r="K808" s="59"/>
      <c r="L808" s="59"/>
      <c r="M808" s="59"/>
      <c r="N808" s="59"/>
      <c r="O808" s="59"/>
      <c r="P808" s="65"/>
      <c r="Q808" s="70">
        <f t="shared" si="50"/>
        <v>0</v>
      </c>
      <c r="R808" s="70">
        <f t="shared" si="51"/>
        <v>0</v>
      </c>
      <c r="S808" s="65"/>
      <c r="T808" s="43">
        <f t="shared" si="48"/>
        <v>0</v>
      </c>
      <c r="U808" s="60">
        <f t="shared" si="49"/>
        <v>0</v>
      </c>
    </row>
    <row r="809" spans="1:21" ht="14.45" customHeight="1" x14ac:dyDescent="0.25">
      <c r="A809" s="58" t="s">
        <v>89</v>
      </c>
      <c r="B809" s="63" t="s">
        <v>16</v>
      </c>
      <c r="C809" s="59"/>
      <c r="D809" s="59"/>
      <c r="E809" s="59"/>
      <c r="F809" s="59"/>
      <c r="G809" s="59"/>
      <c r="H809" s="59"/>
      <c r="I809" s="59"/>
      <c r="J809" s="59"/>
      <c r="K809" s="59"/>
      <c r="L809" s="59"/>
      <c r="M809" s="59"/>
      <c r="N809" s="59"/>
      <c r="O809" s="59"/>
      <c r="P809" s="65"/>
      <c r="Q809" s="70">
        <f t="shared" si="50"/>
        <v>0</v>
      </c>
      <c r="R809" s="70">
        <f t="shared" si="51"/>
        <v>0</v>
      </c>
      <c r="S809" s="65"/>
      <c r="T809" s="43">
        <f t="shared" si="48"/>
        <v>0</v>
      </c>
      <c r="U809" s="60">
        <f t="shared" si="49"/>
        <v>0</v>
      </c>
    </row>
    <row r="810" spans="1:21" ht="14.45" customHeight="1" x14ac:dyDescent="0.25">
      <c r="A810" s="58" t="s">
        <v>89</v>
      </c>
      <c r="B810" s="63" t="s">
        <v>17</v>
      </c>
      <c r="C810" s="59"/>
      <c r="D810" s="59"/>
      <c r="E810" s="59"/>
      <c r="F810" s="59"/>
      <c r="G810" s="59"/>
      <c r="H810" s="59"/>
      <c r="I810" s="59"/>
      <c r="J810" s="59"/>
      <c r="K810" s="59"/>
      <c r="L810" s="59"/>
      <c r="M810" s="59"/>
      <c r="N810" s="59"/>
      <c r="O810" s="59"/>
      <c r="P810" s="65"/>
      <c r="Q810" s="70">
        <f t="shared" si="50"/>
        <v>0</v>
      </c>
      <c r="R810" s="70">
        <f t="shared" si="51"/>
        <v>0</v>
      </c>
      <c r="S810" s="65"/>
      <c r="T810" s="43">
        <f t="shared" si="48"/>
        <v>0</v>
      </c>
      <c r="U810" s="60">
        <f t="shared" si="49"/>
        <v>0</v>
      </c>
    </row>
    <row r="811" spans="1:21" ht="14.45" customHeight="1" x14ac:dyDescent="0.25">
      <c r="A811" s="58" t="s">
        <v>89</v>
      </c>
      <c r="B811" s="63" t="s">
        <v>9</v>
      </c>
      <c r="C811" s="59"/>
      <c r="D811" s="59"/>
      <c r="E811" s="59"/>
      <c r="F811" s="59"/>
      <c r="G811" s="59"/>
      <c r="H811" s="59"/>
      <c r="I811" s="59"/>
      <c r="J811" s="59"/>
      <c r="K811" s="59"/>
      <c r="L811" s="59"/>
      <c r="M811" s="59"/>
      <c r="N811" s="59"/>
      <c r="O811" s="59"/>
      <c r="P811" s="65"/>
      <c r="Q811" s="70">
        <f t="shared" si="50"/>
        <v>0</v>
      </c>
      <c r="R811" s="70">
        <f t="shared" si="51"/>
        <v>0</v>
      </c>
      <c r="S811" s="65"/>
      <c r="T811" s="43">
        <f t="shared" si="48"/>
        <v>0</v>
      </c>
      <c r="U811" s="60">
        <f t="shared" si="49"/>
        <v>0</v>
      </c>
    </row>
    <row r="812" spans="1:21" ht="14.45" customHeight="1" x14ac:dyDescent="0.25">
      <c r="A812" s="58" t="s">
        <v>89</v>
      </c>
      <c r="B812" s="63" t="s">
        <v>10</v>
      </c>
      <c r="C812" s="59"/>
      <c r="D812" s="59"/>
      <c r="E812" s="59"/>
      <c r="F812" s="59"/>
      <c r="G812" s="59"/>
      <c r="H812" s="59"/>
      <c r="I812" s="59"/>
      <c r="J812" s="59"/>
      <c r="K812" s="59"/>
      <c r="L812" s="59"/>
      <c r="M812" s="59"/>
      <c r="N812" s="59"/>
      <c r="O812" s="59"/>
      <c r="P812" s="65"/>
      <c r="Q812" s="70">
        <f t="shared" si="50"/>
        <v>0</v>
      </c>
      <c r="R812" s="70">
        <f t="shared" si="51"/>
        <v>0</v>
      </c>
      <c r="S812" s="65"/>
      <c r="T812" s="43">
        <f t="shared" si="48"/>
        <v>0</v>
      </c>
      <c r="U812" s="60">
        <f t="shared" si="49"/>
        <v>0</v>
      </c>
    </row>
    <row r="813" spans="1:21" ht="14.45" customHeight="1" x14ac:dyDescent="0.25">
      <c r="A813" s="58" t="s">
        <v>89</v>
      </c>
      <c r="B813" s="63" t="s">
        <v>11</v>
      </c>
      <c r="C813" s="59"/>
      <c r="D813" s="59"/>
      <c r="E813" s="59"/>
      <c r="F813" s="59"/>
      <c r="G813" s="59"/>
      <c r="H813" s="59"/>
      <c r="I813" s="59"/>
      <c r="J813" s="59"/>
      <c r="K813" s="59"/>
      <c r="L813" s="59"/>
      <c r="M813" s="59"/>
      <c r="N813" s="59"/>
      <c r="O813" s="59"/>
      <c r="P813" s="65"/>
      <c r="Q813" s="70">
        <f t="shared" si="50"/>
        <v>0</v>
      </c>
      <c r="R813" s="70">
        <f t="shared" si="51"/>
        <v>0</v>
      </c>
      <c r="S813" s="65"/>
      <c r="T813" s="43">
        <f t="shared" si="48"/>
        <v>0</v>
      </c>
      <c r="U813" s="60">
        <f t="shared" si="49"/>
        <v>0</v>
      </c>
    </row>
    <row r="814" spans="1:21" ht="14.45" customHeight="1" x14ac:dyDescent="0.25">
      <c r="A814" s="58" t="s">
        <v>89</v>
      </c>
      <c r="B814" s="63" t="s">
        <v>12</v>
      </c>
      <c r="C814" s="59"/>
      <c r="D814" s="59"/>
      <c r="E814" s="59"/>
      <c r="F814" s="59"/>
      <c r="G814" s="59"/>
      <c r="H814" s="59"/>
      <c r="I814" s="59"/>
      <c r="J814" s="59"/>
      <c r="K814" s="59"/>
      <c r="L814" s="59"/>
      <c r="M814" s="59"/>
      <c r="N814" s="59"/>
      <c r="O814" s="59"/>
      <c r="P814" s="65"/>
      <c r="Q814" s="70">
        <f t="shared" si="50"/>
        <v>0</v>
      </c>
      <c r="R814" s="70">
        <f t="shared" si="51"/>
        <v>0</v>
      </c>
      <c r="S814" s="65"/>
      <c r="T814" s="43">
        <f t="shared" si="48"/>
        <v>0</v>
      </c>
      <c r="U814" s="60">
        <f t="shared" si="49"/>
        <v>0</v>
      </c>
    </row>
    <row r="815" spans="1:21" ht="14.45" customHeight="1" x14ac:dyDescent="0.25">
      <c r="A815" s="58" t="s">
        <v>89</v>
      </c>
      <c r="B815" s="63" t="s">
        <v>13</v>
      </c>
      <c r="C815" s="59"/>
      <c r="D815" s="59"/>
      <c r="E815" s="59"/>
      <c r="F815" s="59"/>
      <c r="G815" s="59"/>
      <c r="H815" s="59"/>
      <c r="I815" s="59"/>
      <c r="J815" s="59"/>
      <c r="K815" s="59"/>
      <c r="L815" s="59"/>
      <c r="M815" s="59"/>
      <c r="N815" s="59"/>
      <c r="O815" s="59"/>
      <c r="P815" s="65"/>
      <c r="Q815" s="70">
        <f t="shared" si="50"/>
        <v>0</v>
      </c>
      <c r="R815" s="70">
        <f t="shared" si="51"/>
        <v>0</v>
      </c>
      <c r="S815" s="65"/>
      <c r="T815" s="43">
        <f t="shared" si="48"/>
        <v>0</v>
      </c>
      <c r="U815" s="60">
        <f t="shared" si="49"/>
        <v>0</v>
      </c>
    </row>
    <row r="816" spans="1:21" ht="14.45" customHeight="1" x14ac:dyDescent="0.25">
      <c r="A816" s="58" t="s">
        <v>89</v>
      </c>
      <c r="B816" s="63" t="s">
        <v>18</v>
      </c>
      <c r="C816" s="59"/>
      <c r="D816" s="59"/>
      <c r="E816" s="59"/>
      <c r="F816" s="59"/>
      <c r="G816" s="59"/>
      <c r="H816" s="59"/>
      <c r="I816" s="59"/>
      <c r="J816" s="59"/>
      <c r="K816" s="59"/>
      <c r="L816" s="59"/>
      <c r="M816" s="59"/>
      <c r="N816" s="59"/>
      <c r="O816" s="59"/>
      <c r="P816" s="65"/>
      <c r="Q816" s="70">
        <f t="shared" si="50"/>
        <v>0</v>
      </c>
      <c r="R816" s="70">
        <f t="shared" si="51"/>
        <v>0</v>
      </c>
      <c r="S816" s="65"/>
      <c r="T816" s="43">
        <f t="shared" si="48"/>
        <v>0</v>
      </c>
      <c r="U816" s="60">
        <f t="shared" si="49"/>
        <v>0</v>
      </c>
    </row>
    <row r="817" spans="1:21" ht="14.45" customHeight="1" x14ac:dyDescent="0.25">
      <c r="A817" s="58" t="s">
        <v>89</v>
      </c>
      <c r="B817" s="64" t="s">
        <v>19</v>
      </c>
      <c r="C817" s="59"/>
      <c r="D817" s="59"/>
      <c r="E817" s="59"/>
      <c r="F817" s="59"/>
      <c r="G817" s="59"/>
      <c r="H817" s="59"/>
      <c r="I817" s="59"/>
      <c r="J817" s="59"/>
      <c r="K817" s="59"/>
      <c r="L817" s="59"/>
      <c r="M817" s="59"/>
      <c r="N817" s="59"/>
      <c r="O817" s="59"/>
      <c r="P817" s="65"/>
      <c r="Q817" s="70">
        <f t="shared" si="50"/>
        <v>0</v>
      </c>
      <c r="R817" s="70">
        <f t="shared" si="51"/>
        <v>0</v>
      </c>
      <c r="S817" s="65"/>
      <c r="T817" s="43">
        <f t="shared" si="48"/>
        <v>0</v>
      </c>
      <c r="U817" s="60">
        <f t="shared" si="49"/>
        <v>0</v>
      </c>
    </row>
    <row r="818" spans="1:21" ht="14.45" customHeight="1" x14ac:dyDescent="0.25">
      <c r="A818" s="58" t="s">
        <v>89</v>
      </c>
      <c r="B818" s="58" t="s">
        <v>40</v>
      </c>
      <c r="C818" s="59"/>
      <c r="D818" s="59"/>
      <c r="E818" s="59"/>
      <c r="F818" s="59"/>
      <c r="G818" s="59"/>
      <c r="H818" s="59"/>
      <c r="I818" s="59"/>
      <c r="J818" s="59"/>
      <c r="K818" s="59"/>
      <c r="L818" s="59"/>
      <c r="M818" s="59"/>
      <c r="N818" s="59"/>
      <c r="O818" s="59"/>
      <c r="P818" s="65"/>
      <c r="Q818" s="70">
        <f t="shared" si="50"/>
        <v>0</v>
      </c>
      <c r="R818" s="70">
        <f t="shared" si="51"/>
        <v>0</v>
      </c>
      <c r="S818" s="65"/>
      <c r="T818" s="43">
        <f t="shared" si="48"/>
        <v>0</v>
      </c>
      <c r="U818" s="60">
        <f t="shared" si="49"/>
        <v>0</v>
      </c>
    </row>
    <row r="819" spans="1:21" ht="14.45" customHeight="1" x14ac:dyDescent="0.25">
      <c r="A819" s="58" t="s">
        <v>89</v>
      </c>
      <c r="B819" s="58" t="s">
        <v>42</v>
      </c>
      <c r="C819" s="59"/>
      <c r="D819" s="59"/>
      <c r="E819" s="59"/>
      <c r="F819" s="59"/>
      <c r="G819" s="59"/>
      <c r="H819" s="59"/>
      <c r="I819" s="59"/>
      <c r="J819" s="59"/>
      <c r="K819" s="59"/>
      <c r="L819" s="59"/>
      <c r="M819" s="59"/>
      <c r="N819" s="59"/>
      <c r="O819" s="59"/>
      <c r="P819" s="65"/>
      <c r="Q819" s="70">
        <f t="shared" si="50"/>
        <v>0</v>
      </c>
      <c r="R819" s="70">
        <f t="shared" si="51"/>
        <v>0</v>
      </c>
      <c r="S819" s="65"/>
      <c r="T819" s="43">
        <f t="shared" si="48"/>
        <v>0</v>
      </c>
      <c r="U819" s="60">
        <f t="shared" si="49"/>
        <v>0</v>
      </c>
    </row>
    <row r="820" spans="1:21" ht="14.45" customHeight="1" x14ac:dyDescent="0.25">
      <c r="A820" s="58" t="s">
        <v>89</v>
      </c>
      <c r="B820" s="58" t="s">
        <v>43</v>
      </c>
      <c r="C820" s="59"/>
      <c r="D820" s="59"/>
      <c r="E820" s="59"/>
      <c r="F820" s="59"/>
      <c r="G820" s="59"/>
      <c r="H820" s="59"/>
      <c r="I820" s="59"/>
      <c r="J820" s="59"/>
      <c r="K820" s="59"/>
      <c r="L820" s="59"/>
      <c r="M820" s="59"/>
      <c r="N820" s="59"/>
      <c r="O820" s="59"/>
      <c r="P820" s="65"/>
      <c r="Q820" s="70">
        <f t="shared" si="50"/>
        <v>0</v>
      </c>
      <c r="R820" s="70">
        <f t="shared" si="51"/>
        <v>0</v>
      </c>
      <c r="S820" s="65"/>
      <c r="T820" s="43">
        <f t="shared" si="48"/>
        <v>0</v>
      </c>
      <c r="U820" s="60">
        <f t="shared" si="49"/>
        <v>0</v>
      </c>
    </row>
    <row r="821" spans="1:21" ht="14.45" customHeight="1" x14ac:dyDescent="0.25">
      <c r="A821" s="58" t="s">
        <v>89</v>
      </c>
      <c r="B821" s="58" t="s">
        <v>44</v>
      </c>
      <c r="C821" s="59"/>
      <c r="D821" s="59"/>
      <c r="E821" s="59"/>
      <c r="F821" s="59"/>
      <c r="G821" s="59"/>
      <c r="H821" s="59"/>
      <c r="I821" s="59"/>
      <c r="J821" s="59"/>
      <c r="K821" s="59"/>
      <c r="L821" s="59"/>
      <c r="M821" s="59"/>
      <c r="N821" s="59"/>
      <c r="O821" s="59"/>
      <c r="P821" s="65"/>
      <c r="Q821" s="70">
        <f t="shared" si="50"/>
        <v>0</v>
      </c>
      <c r="R821" s="70">
        <f t="shared" si="51"/>
        <v>0</v>
      </c>
      <c r="S821" s="65"/>
      <c r="T821" s="43">
        <f t="shared" si="48"/>
        <v>0</v>
      </c>
      <c r="U821" s="60">
        <f t="shared" si="49"/>
        <v>0</v>
      </c>
    </row>
    <row r="822" spans="1:21" ht="14.45" customHeight="1" x14ac:dyDescent="0.25">
      <c r="A822" s="58" t="s">
        <v>89</v>
      </c>
      <c r="B822" s="58" t="s">
        <v>45</v>
      </c>
      <c r="C822" s="59"/>
      <c r="D822" s="59"/>
      <c r="E822" s="59"/>
      <c r="F822" s="59"/>
      <c r="G822" s="59"/>
      <c r="H822" s="59"/>
      <c r="I822" s="59"/>
      <c r="J822" s="59"/>
      <c r="K822" s="59"/>
      <c r="L822" s="59"/>
      <c r="M822" s="59"/>
      <c r="N822" s="59"/>
      <c r="O822" s="59"/>
      <c r="P822" s="65"/>
      <c r="Q822" s="70">
        <f t="shared" si="50"/>
        <v>0</v>
      </c>
      <c r="R822" s="70">
        <f t="shared" si="51"/>
        <v>0</v>
      </c>
      <c r="S822" s="65"/>
      <c r="T822" s="43">
        <f t="shared" si="48"/>
        <v>0</v>
      </c>
      <c r="U822" s="60">
        <f t="shared" si="49"/>
        <v>0</v>
      </c>
    </row>
    <row r="823" spans="1:21" ht="14.45" customHeight="1" x14ac:dyDescent="0.25">
      <c r="A823" s="58" t="s">
        <v>89</v>
      </c>
      <c r="B823" s="58" t="s">
        <v>39</v>
      </c>
      <c r="C823" s="59"/>
      <c r="D823" s="59"/>
      <c r="E823" s="59"/>
      <c r="F823" s="59"/>
      <c r="G823" s="59"/>
      <c r="H823" s="59"/>
      <c r="I823" s="59"/>
      <c r="J823" s="59"/>
      <c r="K823" s="59"/>
      <c r="L823" s="59"/>
      <c r="M823" s="59"/>
      <c r="N823" s="59"/>
      <c r="O823" s="59"/>
      <c r="P823" s="65"/>
      <c r="Q823" s="70">
        <f t="shared" si="50"/>
        <v>0</v>
      </c>
      <c r="R823" s="70">
        <f t="shared" si="51"/>
        <v>0</v>
      </c>
      <c r="S823" s="65"/>
      <c r="T823" s="43">
        <f t="shared" si="48"/>
        <v>0</v>
      </c>
      <c r="U823" s="60">
        <f t="shared" si="49"/>
        <v>0</v>
      </c>
    </row>
    <row r="824" spans="1:21" ht="14.45" customHeight="1" x14ac:dyDescent="0.25">
      <c r="A824" s="58" t="s">
        <v>89</v>
      </c>
      <c r="B824" s="58" t="s">
        <v>84</v>
      </c>
      <c r="C824" s="72">
        <v>196133</v>
      </c>
      <c r="D824" s="72">
        <v>5625</v>
      </c>
      <c r="E824" s="72">
        <v>14360</v>
      </c>
      <c r="F824" s="72">
        <v>13064</v>
      </c>
      <c r="G824" s="72">
        <v>387</v>
      </c>
      <c r="H824" s="72">
        <v>5877</v>
      </c>
      <c r="I824" s="72">
        <v>19015</v>
      </c>
      <c r="J824" s="72">
        <v>1159</v>
      </c>
      <c r="K824" s="72">
        <v>1942</v>
      </c>
      <c r="L824" s="72"/>
      <c r="M824" s="72">
        <v>134704</v>
      </c>
      <c r="N824" s="72">
        <v>6922</v>
      </c>
      <c r="O824" s="72">
        <v>141626</v>
      </c>
      <c r="P824" s="65"/>
      <c r="Q824" s="70">
        <f t="shared" si="50"/>
        <v>141626</v>
      </c>
      <c r="R824" s="70">
        <f t="shared" si="51"/>
        <v>0</v>
      </c>
      <c r="S824" s="65"/>
      <c r="T824" s="43">
        <f t="shared" si="48"/>
        <v>196133</v>
      </c>
      <c r="U824" s="60">
        <f t="shared" si="49"/>
        <v>0</v>
      </c>
    </row>
    <row r="825" spans="1:21" ht="14.45" customHeight="1" x14ac:dyDescent="0.25">
      <c r="A825" s="58" t="s">
        <v>89</v>
      </c>
      <c r="B825" s="58" t="s">
        <v>46</v>
      </c>
      <c r="C825" s="72">
        <v>196133</v>
      </c>
      <c r="D825" s="72">
        <v>5625</v>
      </c>
      <c r="E825" s="72">
        <v>12602</v>
      </c>
      <c r="F825" s="72">
        <v>15477</v>
      </c>
      <c r="G825" s="72">
        <v>254</v>
      </c>
      <c r="H825" s="72">
        <v>4835</v>
      </c>
      <c r="I825" s="72">
        <v>24330</v>
      </c>
      <c r="J825" s="72">
        <v>1218</v>
      </c>
      <c r="K825" s="72">
        <v>1603</v>
      </c>
      <c r="L825" s="72"/>
      <c r="M825" s="72">
        <v>130189</v>
      </c>
      <c r="N825" s="72">
        <v>7763</v>
      </c>
      <c r="O825" s="72">
        <v>137952</v>
      </c>
      <c r="P825" s="65"/>
      <c r="Q825" s="70">
        <f t="shared" si="50"/>
        <v>137952</v>
      </c>
      <c r="R825" s="70">
        <f t="shared" si="51"/>
        <v>0</v>
      </c>
      <c r="S825" s="65"/>
      <c r="T825" s="43">
        <f t="shared" si="48"/>
        <v>196133</v>
      </c>
      <c r="U825" s="60">
        <f t="shared" si="49"/>
        <v>0</v>
      </c>
    </row>
    <row r="826" spans="1:21" ht="14.45" customHeight="1" x14ac:dyDescent="0.25">
      <c r="A826" s="58" t="s">
        <v>89</v>
      </c>
      <c r="B826" s="58" t="s">
        <v>47</v>
      </c>
      <c r="C826" s="72">
        <v>196133</v>
      </c>
      <c r="D826" s="72">
        <v>5625</v>
      </c>
      <c r="E826" s="72">
        <v>14823</v>
      </c>
      <c r="F826" s="72">
        <v>13634</v>
      </c>
      <c r="G826" s="72">
        <v>235</v>
      </c>
      <c r="H826" s="72">
        <v>4166</v>
      </c>
      <c r="I826" s="72">
        <v>19851</v>
      </c>
      <c r="J826" s="72">
        <v>1348</v>
      </c>
      <c r="K826" s="72">
        <v>1794</v>
      </c>
      <c r="L826" s="72"/>
      <c r="M826" s="72">
        <v>134657</v>
      </c>
      <c r="N826" s="72">
        <v>241</v>
      </c>
      <c r="O826" s="72">
        <v>134898</v>
      </c>
      <c r="P826" s="65"/>
      <c r="Q826" s="70">
        <f t="shared" si="50"/>
        <v>134898</v>
      </c>
      <c r="R826" s="70">
        <f t="shared" si="51"/>
        <v>0</v>
      </c>
      <c r="S826" s="65"/>
      <c r="T826" s="43">
        <f t="shared" si="48"/>
        <v>196133</v>
      </c>
      <c r="U826" s="60">
        <f t="shared" si="49"/>
        <v>0</v>
      </c>
    </row>
    <row r="827" spans="1:21" ht="14.45" customHeight="1" x14ac:dyDescent="0.25">
      <c r="A827" s="58" t="s">
        <v>89</v>
      </c>
      <c r="B827" s="58" t="s">
        <v>48</v>
      </c>
      <c r="C827" s="72">
        <v>196133</v>
      </c>
      <c r="D827" s="72">
        <v>5625</v>
      </c>
      <c r="E827" s="72">
        <v>14491</v>
      </c>
      <c r="F827" s="72">
        <v>13869</v>
      </c>
      <c r="G827" s="72">
        <v>265</v>
      </c>
      <c r="H827" s="72">
        <v>4279</v>
      </c>
      <c r="I827" s="72">
        <v>20390</v>
      </c>
      <c r="J827" s="72">
        <v>1161</v>
      </c>
      <c r="K827" s="72">
        <v>1714</v>
      </c>
      <c r="L827" s="72"/>
      <c r="M827" s="72">
        <v>134339</v>
      </c>
      <c r="N827" s="72">
        <v>3982</v>
      </c>
      <c r="O827" s="72">
        <v>138321</v>
      </c>
      <c r="P827" s="65"/>
      <c r="Q827" s="70">
        <f t="shared" si="50"/>
        <v>138321</v>
      </c>
      <c r="R827" s="70">
        <f t="shared" si="51"/>
        <v>0</v>
      </c>
      <c r="S827" s="65"/>
      <c r="T827" s="43">
        <f t="shared" si="48"/>
        <v>196133</v>
      </c>
      <c r="U827" s="60">
        <f t="shared" si="49"/>
        <v>0</v>
      </c>
    </row>
    <row r="828" spans="1:21" ht="14.45" customHeight="1" x14ac:dyDescent="0.25">
      <c r="A828" s="58" t="s">
        <v>89</v>
      </c>
      <c r="B828" s="58" t="s">
        <v>49</v>
      </c>
      <c r="C828" s="72">
        <v>196133</v>
      </c>
      <c r="D828" s="72">
        <v>5625</v>
      </c>
      <c r="E828" s="72">
        <v>14511</v>
      </c>
      <c r="F828" s="72">
        <v>13356</v>
      </c>
      <c r="G828" s="72">
        <v>239</v>
      </c>
      <c r="H828" s="72">
        <v>3861</v>
      </c>
      <c r="I828" s="72">
        <v>18622</v>
      </c>
      <c r="J828" s="72">
        <v>1331</v>
      </c>
      <c r="K828" s="72">
        <v>1831</v>
      </c>
      <c r="L828" s="72"/>
      <c r="M828" s="72">
        <v>136757</v>
      </c>
      <c r="N828" s="72">
        <v>6536</v>
      </c>
      <c r="O828" s="72">
        <v>143293</v>
      </c>
      <c r="P828" s="65"/>
      <c r="Q828" s="70">
        <f t="shared" si="50"/>
        <v>143293</v>
      </c>
      <c r="R828" s="70">
        <f t="shared" si="51"/>
        <v>0</v>
      </c>
      <c r="S828" s="65"/>
      <c r="T828" s="43">
        <f t="shared" si="48"/>
        <v>196133</v>
      </c>
      <c r="U828" s="60">
        <f t="shared" si="49"/>
        <v>0</v>
      </c>
    </row>
    <row r="829" spans="1:21" ht="14.45" customHeight="1" x14ac:dyDescent="0.25">
      <c r="A829" s="58" t="s">
        <v>89</v>
      </c>
      <c r="B829" s="58" t="s">
        <v>67</v>
      </c>
      <c r="C829" s="72">
        <v>196133</v>
      </c>
      <c r="D829" s="72">
        <v>5625</v>
      </c>
      <c r="E829" s="72">
        <v>15146</v>
      </c>
      <c r="F829" s="72">
        <v>11989</v>
      </c>
      <c r="G829" s="72">
        <v>297</v>
      </c>
      <c r="H829" s="72">
        <v>2342</v>
      </c>
      <c r="I829" s="72">
        <v>17284</v>
      </c>
      <c r="J829" s="72">
        <v>1537</v>
      </c>
      <c r="K829" s="72">
        <v>2357</v>
      </c>
      <c r="L829" s="72"/>
      <c r="M829" s="72">
        <v>139556</v>
      </c>
      <c r="N829" s="72">
        <v>2174</v>
      </c>
      <c r="O829" s="72">
        <v>141730</v>
      </c>
      <c r="P829" s="65"/>
      <c r="Q829" s="70">
        <f t="shared" si="50"/>
        <v>141730</v>
      </c>
      <c r="R829" s="70">
        <f t="shared" si="51"/>
        <v>0</v>
      </c>
      <c r="S829" s="65"/>
      <c r="T829" s="43">
        <f t="shared" si="48"/>
        <v>196133</v>
      </c>
      <c r="U829" s="60">
        <f t="shared" si="49"/>
        <v>0</v>
      </c>
    </row>
    <row r="830" spans="1:21" ht="14.45" customHeight="1" x14ac:dyDescent="0.25">
      <c r="A830" s="58" t="s">
        <v>89</v>
      </c>
      <c r="B830" s="58" t="s">
        <v>50</v>
      </c>
      <c r="C830" s="72">
        <v>196133</v>
      </c>
      <c r="D830" s="72">
        <v>5625</v>
      </c>
      <c r="E830" s="72">
        <v>15131</v>
      </c>
      <c r="F830" s="72">
        <v>11692</v>
      </c>
      <c r="G830" s="72">
        <v>222</v>
      </c>
      <c r="H830" s="72">
        <v>2369</v>
      </c>
      <c r="I830" s="72">
        <v>17184</v>
      </c>
      <c r="J830" s="72">
        <v>2021</v>
      </c>
      <c r="K830" s="72">
        <v>2590</v>
      </c>
      <c r="L830" s="72"/>
      <c r="M830" s="72">
        <v>139299</v>
      </c>
      <c r="N830" s="72">
        <v>1458</v>
      </c>
      <c r="O830" s="72">
        <v>140757</v>
      </c>
      <c r="P830" s="65"/>
      <c r="Q830" s="70">
        <f t="shared" si="50"/>
        <v>140757</v>
      </c>
      <c r="R830" s="70">
        <f t="shared" si="51"/>
        <v>0</v>
      </c>
      <c r="S830" s="65"/>
      <c r="T830" s="43">
        <f t="shared" si="48"/>
        <v>196133</v>
      </c>
      <c r="U830" s="60">
        <f t="shared" si="49"/>
        <v>0</v>
      </c>
    </row>
    <row r="831" spans="1:21" ht="14.45" customHeight="1" x14ac:dyDescent="0.25">
      <c r="A831" s="58" t="s">
        <v>89</v>
      </c>
      <c r="B831" s="58" t="s">
        <v>51</v>
      </c>
      <c r="C831" s="72">
        <v>196133</v>
      </c>
      <c r="D831" s="72">
        <v>5625</v>
      </c>
      <c r="E831" s="72">
        <v>15389</v>
      </c>
      <c r="F831" s="72">
        <v>11340</v>
      </c>
      <c r="G831" s="72">
        <v>239</v>
      </c>
      <c r="H831" s="72">
        <v>1894</v>
      </c>
      <c r="I831" s="72">
        <v>15998</v>
      </c>
      <c r="J831" s="72">
        <v>1632</v>
      </c>
      <c r="K831" s="72">
        <v>2097</v>
      </c>
      <c r="L831" s="72"/>
      <c r="M831" s="72">
        <v>141919</v>
      </c>
      <c r="N831" s="72">
        <v>4057</v>
      </c>
      <c r="O831" s="72">
        <v>145976</v>
      </c>
      <c r="P831" s="65"/>
      <c r="Q831" s="70">
        <f t="shared" si="50"/>
        <v>145976</v>
      </c>
      <c r="R831" s="70">
        <f t="shared" si="51"/>
        <v>0</v>
      </c>
      <c r="S831" s="65"/>
      <c r="T831" s="43">
        <f t="shared" si="48"/>
        <v>196133</v>
      </c>
      <c r="U831" s="60">
        <f t="shared" si="49"/>
        <v>0</v>
      </c>
    </row>
    <row r="832" spans="1:21" ht="14.45" customHeight="1" x14ac:dyDescent="0.25">
      <c r="A832" s="58" t="s">
        <v>89</v>
      </c>
      <c r="B832" s="58" t="s">
        <v>52</v>
      </c>
      <c r="C832" s="72">
        <v>196133</v>
      </c>
      <c r="D832" s="72">
        <v>5625</v>
      </c>
      <c r="E832" s="72">
        <v>15651</v>
      </c>
      <c r="F832" s="72">
        <v>9956</v>
      </c>
      <c r="G832" s="72">
        <v>183</v>
      </c>
      <c r="H832" s="72">
        <v>1961</v>
      </c>
      <c r="I832" s="72">
        <v>12268</v>
      </c>
      <c r="J832" s="72">
        <v>1532</v>
      </c>
      <c r="K832" s="72">
        <v>1990</v>
      </c>
      <c r="L832" s="72"/>
      <c r="M832" s="72">
        <v>146967</v>
      </c>
      <c r="N832" s="72">
        <v>4492</v>
      </c>
      <c r="O832" s="72">
        <v>151459</v>
      </c>
      <c r="P832" s="65"/>
      <c r="Q832" s="70">
        <f t="shared" si="50"/>
        <v>151459</v>
      </c>
      <c r="R832" s="70">
        <f t="shared" si="51"/>
        <v>0</v>
      </c>
      <c r="S832" s="65"/>
      <c r="T832" s="43">
        <f t="shared" si="48"/>
        <v>196133</v>
      </c>
      <c r="U832" s="60">
        <f t="shared" si="49"/>
        <v>0</v>
      </c>
    </row>
    <row r="833" spans="1:21" ht="14.45" customHeight="1" x14ac:dyDescent="0.25">
      <c r="A833" s="58" t="s">
        <v>89</v>
      </c>
      <c r="B833" s="58" t="s">
        <v>53</v>
      </c>
      <c r="C833" s="72">
        <v>196133</v>
      </c>
      <c r="D833" s="72">
        <v>5625</v>
      </c>
      <c r="E833" s="72">
        <v>16445</v>
      </c>
      <c r="F833" s="72">
        <v>10307</v>
      </c>
      <c r="G833" s="72">
        <v>148</v>
      </c>
      <c r="H833" s="72">
        <v>3234</v>
      </c>
      <c r="I833" s="72">
        <v>14341</v>
      </c>
      <c r="J833" s="72">
        <v>1843</v>
      </c>
      <c r="K833" s="72">
        <v>2348</v>
      </c>
      <c r="L833" s="72"/>
      <c r="M833" s="72">
        <v>141842</v>
      </c>
      <c r="N833" s="72">
        <v>11095</v>
      </c>
      <c r="O833" s="72">
        <v>152937</v>
      </c>
      <c r="P833" s="65"/>
      <c r="Q833" s="70">
        <f t="shared" si="50"/>
        <v>152937</v>
      </c>
      <c r="R833" s="70">
        <f t="shared" si="51"/>
        <v>0</v>
      </c>
      <c r="S833" s="65"/>
      <c r="T833" s="43">
        <f t="shared" si="48"/>
        <v>196133</v>
      </c>
      <c r="U833" s="60">
        <f t="shared" si="49"/>
        <v>0</v>
      </c>
    </row>
    <row r="834" spans="1:21" ht="14.45" customHeight="1" x14ac:dyDescent="0.25">
      <c r="A834" s="58" t="s">
        <v>89</v>
      </c>
      <c r="B834" s="58" t="s">
        <v>54</v>
      </c>
      <c r="C834" s="72">
        <v>196133</v>
      </c>
      <c r="D834" s="72">
        <v>5625</v>
      </c>
      <c r="E834" s="72">
        <v>16930</v>
      </c>
      <c r="F834" s="72">
        <v>9395</v>
      </c>
      <c r="G834" s="72">
        <v>135</v>
      </c>
      <c r="H834" s="72">
        <v>3545</v>
      </c>
      <c r="I834" s="72">
        <v>12170</v>
      </c>
      <c r="J834" s="72">
        <v>2103</v>
      </c>
      <c r="K834" s="72">
        <v>2663</v>
      </c>
      <c r="L834" s="72"/>
      <c r="M834" s="72">
        <v>143567</v>
      </c>
      <c r="N834" s="72">
        <v>14213</v>
      </c>
      <c r="O834" s="72">
        <v>157780</v>
      </c>
      <c r="P834" s="65"/>
      <c r="Q834" s="70">
        <f t="shared" si="50"/>
        <v>157780</v>
      </c>
      <c r="R834" s="70">
        <f t="shared" si="51"/>
        <v>0</v>
      </c>
      <c r="S834" s="65"/>
      <c r="T834" s="43">
        <f t="shared" ref="T834:T897" si="52">SUM(D834:M834)</f>
        <v>196133</v>
      </c>
      <c r="U834" s="60">
        <f t="shared" ref="U834:U897" si="53">C834-T834</f>
        <v>0</v>
      </c>
    </row>
    <row r="835" spans="1:21" ht="14.45" customHeight="1" x14ac:dyDescent="0.25">
      <c r="A835" s="58" t="s">
        <v>89</v>
      </c>
      <c r="B835" s="58" t="s">
        <v>55</v>
      </c>
      <c r="C835" s="72">
        <v>196133</v>
      </c>
      <c r="D835" s="72">
        <v>5625</v>
      </c>
      <c r="E835" s="72">
        <v>16630</v>
      </c>
      <c r="F835" s="72">
        <v>10113</v>
      </c>
      <c r="G835" s="72">
        <v>102</v>
      </c>
      <c r="H835" s="72">
        <v>3719</v>
      </c>
      <c r="I835" s="72">
        <v>11834</v>
      </c>
      <c r="J835" s="72">
        <v>2295</v>
      </c>
      <c r="K835" s="72">
        <v>2963</v>
      </c>
      <c r="L835" s="72"/>
      <c r="M835" s="72">
        <v>142852</v>
      </c>
      <c r="N835" s="72">
        <v>7474</v>
      </c>
      <c r="O835" s="72">
        <v>150326</v>
      </c>
      <c r="P835" s="65"/>
      <c r="Q835" s="70">
        <f t="shared" ref="Q835:Q898" si="54">M835+N835</f>
        <v>150326</v>
      </c>
      <c r="R835" s="70">
        <f t="shared" ref="R835:R898" si="55">Q835-O835</f>
        <v>0</v>
      </c>
      <c r="S835" s="65"/>
      <c r="T835" s="43">
        <f t="shared" si="52"/>
        <v>196133</v>
      </c>
      <c r="U835" s="60">
        <f t="shared" si="53"/>
        <v>0</v>
      </c>
    </row>
    <row r="836" spans="1:21" ht="14.45" customHeight="1" x14ac:dyDescent="0.25">
      <c r="A836" s="58" t="s">
        <v>89</v>
      </c>
      <c r="B836" s="58" t="s">
        <v>56</v>
      </c>
      <c r="C836" s="72">
        <v>196133</v>
      </c>
      <c r="D836" s="72">
        <v>5625</v>
      </c>
      <c r="E836" s="72">
        <v>17197</v>
      </c>
      <c r="F836" s="72">
        <v>9345</v>
      </c>
      <c r="G836" s="72">
        <v>89</v>
      </c>
      <c r="H836" s="72">
        <v>3313</v>
      </c>
      <c r="I836" s="72">
        <v>12502</v>
      </c>
      <c r="J836" s="72">
        <v>1947</v>
      </c>
      <c r="K836" s="72">
        <v>3168</v>
      </c>
      <c r="L836" s="72"/>
      <c r="M836" s="72">
        <v>142947</v>
      </c>
      <c r="N836" s="72">
        <v>3384</v>
      </c>
      <c r="O836" s="72">
        <v>146331</v>
      </c>
      <c r="P836" s="65"/>
      <c r="Q836" s="70">
        <f t="shared" si="54"/>
        <v>146331</v>
      </c>
      <c r="R836" s="70">
        <f t="shared" si="55"/>
        <v>0</v>
      </c>
      <c r="S836" s="65"/>
      <c r="T836" s="43">
        <f t="shared" si="52"/>
        <v>196133</v>
      </c>
      <c r="U836" s="60">
        <f t="shared" si="53"/>
        <v>0</v>
      </c>
    </row>
    <row r="837" spans="1:21" ht="14.45" customHeight="1" x14ac:dyDescent="0.25">
      <c r="A837" s="58" t="s">
        <v>89</v>
      </c>
      <c r="B837" s="58" t="s">
        <v>57</v>
      </c>
      <c r="C837" s="72">
        <v>196133</v>
      </c>
      <c r="D837" s="72">
        <v>5625</v>
      </c>
      <c r="E837" s="72">
        <v>18256</v>
      </c>
      <c r="F837" s="72">
        <v>9119</v>
      </c>
      <c r="G837" s="72">
        <v>64</v>
      </c>
      <c r="H837" s="72">
        <v>3724</v>
      </c>
      <c r="I837" s="72">
        <v>14886</v>
      </c>
      <c r="J837" s="72">
        <v>2352</v>
      </c>
      <c r="K837" s="72">
        <v>5494</v>
      </c>
      <c r="L837" s="72"/>
      <c r="M837" s="72">
        <v>136613</v>
      </c>
      <c r="N837" s="72">
        <v>2277</v>
      </c>
      <c r="O837" s="72">
        <v>138890</v>
      </c>
      <c r="P837" s="65"/>
      <c r="Q837" s="70">
        <f t="shared" si="54"/>
        <v>138890</v>
      </c>
      <c r="R837" s="70">
        <f t="shared" si="55"/>
        <v>0</v>
      </c>
      <c r="S837" s="65"/>
      <c r="T837" s="43">
        <f t="shared" si="52"/>
        <v>196133</v>
      </c>
      <c r="U837" s="60">
        <f t="shared" si="53"/>
        <v>0</v>
      </c>
    </row>
    <row r="838" spans="1:21" ht="14.45" customHeight="1" x14ac:dyDescent="0.25">
      <c r="A838" s="58" t="s">
        <v>89</v>
      </c>
      <c r="B838" s="58" t="s">
        <v>58</v>
      </c>
      <c r="C838" s="72">
        <v>196133</v>
      </c>
      <c r="D838" s="72">
        <v>5625</v>
      </c>
      <c r="E838" s="72">
        <v>19758</v>
      </c>
      <c r="F838" s="72">
        <v>8562</v>
      </c>
      <c r="G838" s="72"/>
      <c r="H838" s="72">
        <v>4568</v>
      </c>
      <c r="I838" s="72">
        <v>13308</v>
      </c>
      <c r="J838" s="72">
        <v>1319</v>
      </c>
      <c r="K838" s="72">
        <v>3228</v>
      </c>
      <c r="L838" s="72"/>
      <c r="M838" s="72">
        <v>139765</v>
      </c>
      <c r="N838" s="72">
        <v>8770</v>
      </c>
      <c r="O838" s="72">
        <v>148535</v>
      </c>
      <c r="P838" s="65"/>
      <c r="Q838" s="70">
        <f t="shared" si="54"/>
        <v>148535</v>
      </c>
      <c r="R838" s="70">
        <f t="shared" si="55"/>
        <v>0</v>
      </c>
      <c r="S838" s="65"/>
      <c r="T838" s="43">
        <f t="shared" si="52"/>
        <v>196133</v>
      </c>
      <c r="U838" s="60">
        <f t="shared" si="53"/>
        <v>0</v>
      </c>
    </row>
    <row r="839" spans="1:21" ht="14.45" customHeight="1" x14ac:dyDescent="0.25">
      <c r="A839" s="58" t="s">
        <v>89</v>
      </c>
      <c r="B839" s="58" t="s">
        <v>59</v>
      </c>
      <c r="C839" s="72">
        <v>196133</v>
      </c>
      <c r="D839" s="72">
        <v>5625</v>
      </c>
      <c r="E839" s="72">
        <v>23757</v>
      </c>
      <c r="F839" s="72">
        <v>9377</v>
      </c>
      <c r="G839" s="72">
        <v>0</v>
      </c>
      <c r="H839" s="72">
        <v>4774</v>
      </c>
      <c r="I839" s="72">
        <v>10617</v>
      </c>
      <c r="J839" s="72">
        <v>2276</v>
      </c>
      <c r="K839" s="72">
        <v>3991</v>
      </c>
      <c r="L839" s="72"/>
      <c r="M839" s="72">
        <v>135716</v>
      </c>
      <c r="N839" s="72">
        <v>18387</v>
      </c>
      <c r="O839" s="72">
        <v>154103</v>
      </c>
      <c r="P839" s="65"/>
      <c r="Q839" s="70">
        <f t="shared" si="54"/>
        <v>154103</v>
      </c>
      <c r="R839" s="70">
        <f t="shared" si="55"/>
        <v>0</v>
      </c>
      <c r="S839" s="65"/>
      <c r="T839" s="43">
        <f t="shared" si="52"/>
        <v>196133</v>
      </c>
      <c r="U839" s="60">
        <f t="shared" si="53"/>
        <v>0</v>
      </c>
    </row>
    <row r="840" spans="1:21" ht="14.45" customHeight="1" x14ac:dyDescent="0.25">
      <c r="A840" s="58" t="s">
        <v>89</v>
      </c>
      <c r="B840" s="58" t="s">
        <v>60</v>
      </c>
      <c r="C840" s="72">
        <v>196133</v>
      </c>
      <c r="D840" s="72">
        <v>5625</v>
      </c>
      <c r="E840" s="72">
        <v>25896</v>
      </c>
      <c r="F840" s="72">
        <v>9797</v>
      </c>
      <c r="G840" s="72">
        <v>5</v>
      </c>
      <c r="H840" s="72">
        <v>4328</v>
      </c>
      <c r="I840" s="72">
        <v>12464</v>
      </c>
      <c r="J840" s="72">
        <v>2071</v>
      </c>
      <c r="K840" s="72">
        <v>2945</v>
      </c>
      <c r="L840" s="72"/>
      <c r="M840" s="72">
        <v>133002</v>
      </c>
      <c r="N840" s="72">
        <v>19415</v>
      </c>
      <c r="O840" s="72">
        <v>152417</v>
      </c>
      <c r="P840" s="65"/>
      <c r="Q840" s="70">
        <f t="shared" si="54"/>
        <v>152417</v>
      </c>
      <c r="R840" s="70">
        <f t="shared" si="55"/>
        <v>0</v>
      </c>
      <c r="S840" s="65"/>
      <c r="T840" s="43">
        <f t="shared" si="52"/>
        <v>196133</v>
      </c>
      <c r="U840" s="60">
        <f t="shared" si="53"/>
        <v>0</v>
      </c>
    </row>
    <row r="841" spans="1:21" ht="14.45" customHeight="1" x14ac:dyDescent="0.25">
      <c r="A841" s="58" t="s">
        <v>89</v>
      </c>
      <c r="B841" s="58" t="s">
        <v>61</v>
      </c>
      <c r="C841" s="72">
        <v>196133</v>
      </c>
      <c r="D841" s="72">
        <v>5625</v>
      </c>
      <c r="E841" s="72">
        <v>26110</v>
      </c>
      <c r="F841" s="72">
        <v>10396</v>
      </c>
      <c r="G841" s="72">
        <v>2</v>
      </c>
      <c r="H841" s="72">
        <v>3915</v>
      </c>
      <c r="I841" s="72">
        <v>10952</v>
      </c>
      <c r="J841" s="72">
        <v>2928</v>
      </c>
      <c r="K841" s="72">
        <v>3422</v>
      </c>
      <c r="L841" s="72"/>
      <c r="M841" s="72">
        <v>132783</v>
      </c>
      <c r="N841" s="72">
        <v>18799</v>
      </c>
      <c r="O841" s="72">
        <v>151582</v>
      </c>
      <c r="P841" s="65"/>
      <c r="Q841" s="70">
        <f t="shared" si="54"/>
        <v>151582</v>
      </c>
      <c r="R841" s="70">
        <f t="shared" si="55"/>
        <v>0</v>
      </c>
      <c r="S841" s="65"/>
      <c r="T841" s="43">
        <f t="shared" si="52"/>
        <v>196133</v>
      </c>
      <c r="U841" s="60">
        <f t="shared" si="53"/>
        <v>0</v>
      </c>
    </row>
    <row r="842" spans="1:21" ht="14.45" customHeight="1" x14ac:dyDescent="0.25">
      <c r="A842" s="58" t="s">
        <v>89</v>
      </c>
      <c r="B842" s="58" t="s">
        <v>62</v>
      </c>
      <c r="C842" s="72">
        <v>196133</v>
      </c>
      <c r="D842" s="72">
        <v>5625</v>
      </c>
      <c r="E842" s="72">
        <v>26203</v>
      </c>
      <c r="F842" s="72">
        <v>10309</v>
      </c>
      <c r="G842" s="72">
        <v>23</v>
      </c>
      <c r="H842" s="72">
        <v>3215</v>
      </c>
      <c r="I842" s="72">
        <v>11057</v>
      </c>
      <c r="J842" s="72">
        <v>3331</v>
      </c>
      <c r="K842" s="72">
        <v>3261</v>
      </c>
      <c r="L842" s="72">
        <v>2</v>
      </c>
      <c r="M842" s="72">
        <v>133107</v>
      </c>
      <c r="N842" s="72">
        <v>18985</v>
      </c>
      <c r="O842" s="72">
        <v>152092</v>
      </c>
      <c r="P842" s="65"/>
      <c r="Q842" s="70">
        <f t="shared" si="54"/>
        <v>152092</v>
      </c>
      <c r="R842" s="70">
        <f t="shared" si="55"/>
        <v>0</v>
      </c>
      <c r="S842" s="65"/>
      <c r="T842" s="43">
        <f t="shared" si="52"/>
        <v>196133</v>
      </c>
      <c r="U842" s="60">
        <f t="shared" si="53"/>
        <v>0</v>
      </c>
    </row>
    <row r="843" spans="1:21" ht="14.45" customHeight="1" x14ac:dyDescent="0.25">
      <c r="A843" s="58" t="s">
        <v>89</v>
      </c>
      <c r="B843" s="58" t="s">
        <v>63</v>
      </c>
      <c r="C843" s="72">
        <v>196133</v>
      </c>
      <c r="D843" s="72">
        <v>5625</v>
      </c>
      <c r="E843" s="72">
        <v>28091</v>
      </c>
      <c r="F843" s="72">
        <v>10704</v>
      </c>
      <c r="G843" s="72">
        <v>20</v>
      </c>
      <c r="H843" s="72">
        <v>3030</v>
      </c>
      <c r="I843" s="72">
        <v>10507</v>
      </c>
      <c r="J843" s="72">
        <v>3165</v>
      </c>
      <c r="K843" s="72">
        <v>3298</v>
      </c>
      <c r="L843" s="72">
        <v>0</v>
      </c>
      <c r="M843" s="72">
        <v>131693</v>
      </c>
      <c r="N843" s="72">
        <v>20528</v>
      </c>
      <c r="O843" s="72">
        <v>152221</v>
      </c>
      <c r="P843" s="65"/>
      <c r="Q843" s="70">
        <f t="shared" si="54"/>
        <v>152221</v>
      </c>
      <c r="R843" s="70">
        <f t="shared" si="55"/>
        <v>0</v>
      </c>
      <c r="S843" s="65"/>
      <c r="T843" s="43">
        <f t="shared" si="52"/>
        <v>196133</v>
      </c>
      <c r="U843" s="60">
        <f t="shared" si="53"/>
        <v>0</v>
      </c>
    </row>
    <row r="844" spans="1:21" ht="14.45" customHeight="1" x14ac:dyDescent="0.25">
      <c r="A844" s="58" t="s">
        <v>89</v>
      </c>
      <c r="B844" s="58" t="s">
        <v>64</v>
      </c>
      <c r="C844" s="72">
        <v>199166</v>
      </c>
      <c r="D844" s="72">
        <v>5625</v>
      </c>
      <c r="E844" s="72">
        <v>24776</v>
      </c>
      <c r="F844" s="72">
        <v>9651</v>
      </c>
      <c r="G844" s="72">
        <v>18</v>
      </c>
      <c r="H844" s="72">
        <v>2932</v>
      </c>
      <c r="I844" s="72">
        <v>9317</v>
      </c>
      <c r="J844" s="72">
        <v>2936</v>
      </c>
      <c r="K844" s="72">
        <v>4503</v>
      </c>
      <c r="L844" s="72">
        <v>4182</v>
      </c>
      <c r="M844" s="72">
        <v>135226</v>
      </c>
      <c r="N844" s="72">
        <v>19571</v>
      </c>
      <c r="O844" s="72">
        <v>154797</v>
      </c>
      <c r="P844" s="65"/>
      <c r="Q844" s="70">
        <f t="shared" si="54"/>
        <v>154797</v>
      </c>
      <c r="R844" s="70">
        <f t="shared" si="55"/>
        <v>0</v>
      </c>
      <c r="S844" s="65"/>
      <c r="T844" s="43">
        <f t="shared" si="52"/>
        <v>199166</v>
      </c>
      <c r="U844" s="60">
        <f t="shared" si="53"/>
        <v>0</v>
      </c>
    </row>
    <row r="845" spans="1:21" ht="14.45" customHeight="1" x14ac:dyDescent="0.25">
      <c r="A845" s="58" t="s">
        <v>89</v>
      </c>
      <c r="B845" s="58" t="s">
        <v>65</v>
      </c>
      <c r="C845" s="72">
        <v>199166</v>
      </c>
      <c r="D845" s="72">
        <v>5625</v>
      </c>
      <c r="E845" s="72">
        <v>25688</v>
      </c>
      <c r="F845" s="72">
        <v>9664</v>
      </c>
      <c r="G845" s="72">
        <v>18</v>
      </c>
      <c r="H845" s="72">
        <v>2846</v>
      </c>
      <c r="I845" s="72">
        <v>10842</v>
      </c>
      <c r="J845" s="72">
        <v>2966</v>
      </c>
      <c r="K845" s="72">
        <v>3943</v>
      </c>
      <c r="L845" s="72">
        <v>1794</v>
      </c>
      <c r="M845" s="72">
        <v>135780</v>
      </c>
      <c r="N845" s="72">
        <v>11277</v>
      </c>
      <c r="O845" s="72">
        <v>147057</v>
      </c>
      <c r="P845" s="65"/>
      <c r="Q845" s="70">
        <f t="shared" si="54"/>
        <v>147057</v>
      </c>
      <c r="R845" s="70">
        <f t="shared" si="55"/>
        <v>0</v>
      </c>
      <c r="S845" s="65"/>
      <c r="T845" s="43">
        <f t="shared" si="52"/>
        <v>199166</v>
      </c>
      <c r="U845" s="60">
        <f t="shared" si="53"/>
        <v>0</v>
      </c>
    </row>
    <row r="846" spans="1:21" ht="14.45" customHeight="1" x14ac:dyDescent="0.25">
      <c r="A846" s="58" t="s">
        <v>89</v>
      </c>
      <c r="B846" s="58" t="s">
        <v>66</v>
      </c>
      <c r="C846" s="72">
        <v>199166</v>
      </c>
      <c r="D846" s="72">
        <v>5625</v>
      </c>
      <c r="E846" s="72">
        <v>26848</v>
      </c>
      <c r="F846" s="72">
        <v>8842</v>
      </c>
      <c r="G846" s="72">
        <v>15</v>
      </c>
      <c r="H846" s="72">
        <v>2260</v>
      </c>
      <c r="I846" s="72">
        <v>12415</v>
      </c>
      <c r="J846" s="72">
        <v>2590</v>
      </c>
      <c r="K846" s="72">
        <v>2470</v>
      </c>
      <c r="L846" s="72">
        <v>1782</v>
      </c>
      <c r="M846" s="72">
        <v>136319</v>
      </c>
      <c r="N846" s="72">
        <v>8764</v>
      </c>
      <c r="O846" s="72">
        <v>145083</v>
      </c>
      <c r="P846" s="65"/>
      <c r="Q846" s="70">
        <f t="shared" si="54"/>
        <v>145083</v>
      </c>
      <c r="R846" s="70">
        <f t="shared" si="55"/>
        <v>0</v>
      </c>
      <c r="S846" s="65"/>
      <c r="T846" s="43">
        <f t="shared" si="52"/>
        <v>199166</v>
      </c>
      <c r="U846" s="60">
        <f t="shared" si="53"/>
        <v>0</v>
      </c>
    </row>
    <row r="847" spans="1:21" ht="14.45" customHeight="1" x14ac:dyDescent="0.25">
      <c r="A847" s="58" t="s">
        <v>89</v>
      </c>
      <c r="B847" s="58" t="s">
        <v>68</v>
      </c>
      <c r="C847" s="65">
        <v>199166</v>
      </c>
      <c r="D847" s="65">
        <v>5625</v>
      </c>
      <c r="E847" s="65">
        <v>27320</v>
      </c>
      <c r="F847" s="65">
        <v>7915</v>
      </c>
      <c r="G847" s="65">
        <v>2</v>
      </c>
      <c r="H847" s="65">
        <v>1760</v>
      </c>
      <c r="I847" s="65">
        <v>10372</v>
      </c>
      <c r="J847" s="65">
        <v>2193</v>
      </c>
      <c r="K847" s="65">
        <v>2872</v>
      </c>
      <c r="L847" s="65">
        <v>1782</v>
      </c>
      <c r="M847" s="65">
        <v>139325</v>
      </c>
      <c r="N847" s="65">
        <v>72</v>
      </c>
      <c r="O847" s="65">
        <v>139397</v>
      </c>
      <c r="P847" s="65"/>
      <c r="Q847" s="70">
        <f t="shared" si="54"/>
        <v>139397</v>
      </c>
      <c r="R847" s="70">
        <f t="shared" si="55"/>
        <v>0</v>
      </c>
      <c r="S847" s="65"/>
      <c r="T847" s="43">
        <f t="shared" si="52"/>
        <v>199166</v>
      </c>
      <c r="U847" s="60">
        <f t="shared" si="53"/>
        <v>0</v>
      </c>
    </row>
    <row r="848" spans="1:21" ht="14.45" customHeight="1" x14ac:dyDescent="0.25">
      <c r="A848" s="58" t="s">
        <v>89</v>
      </c>
      <c r="B848" s="58" t="s">
        <v>69</v>
      </c>
      <c r="C848" s="65">
        <v>199166</v>
      </c>
      <c r="D848" s="65">
        <v>5625</v>
      </c>
      <c r="E848" s="65">
        <v>27320</v>
      </c>
      <c r="F848" s="65">
        <v>7915</v>
      </c>
      <c r="G848" s="65">
        <v>2</v>
      </c>
      <c r="H848" s="65">
        <v>754</v>
      </c>
      <c r="I848" s="65">
        <v>12788</v>
      </c>
      <c r="J848" s="65">
        <v>2209</v>
      </c>
      <c r="K848" s="65">
        <v>3014</v>
      </c>
      <c r="L848" s="65">
        <v>4163</v>
      </c>
      <c r="M848" s="65">
        <v>135376</v>
      </c>
      <c r="N848" s="65">
        <v>2789</v>
      </c>
      <c r="O848" s="65">
        <v>138165</v>
      </c>
      <c r="P848" s="65"/>
      <c r="Q848" s="70">
        <f t="shared" si="54"/>
        <v>138165</v>
      </c>
      <c r="R848" s="70">
        <f t="shared" si="55"/>
        <v>0</v>
      </c>
      <c r="S848" s="65"/>
      <c r="T848" s="43">
        <f t="shared" si="52"/>
        <v>199166</v>
      </c>
      <c r="U848" s="60">
        <f t="shared" si="53"/>
        <v>0</v>
      </c>
    </row>
    <row r="849" spans="1:22" ht="14.45" customHeight="1" x14ac:dyDescent="0.25">
      <c r="A849" s="58" t="s">
        <v>89</v>
      </c>
      <c r="B849" s="58" t="s">
        <v>70</v>
      </c>
      <c r="C849" s="65">
        <v>199166</v>
      </c>
      <c r="D849" s="65">
        <v>5625</v>
      </c>
      <c r="E849" s="65">
        <v>26823</v>
      </c>
      <c r="F849" s="65">
        <v>7915</v>
      </c>
      <c r="G849" s="72"/>
      <c r="H849" s="65">
        <v>593</v>
      </c>
      <c r="I849" s="65">
        <v>10149</v>
      </c>
      <c r="J849" s="65">
        <v>1860</v>
      </c>
      <c r="K849" s="72"/>
      <c r="L849" s="65">
        <v>4253</v>
      </c>
      <c r="M849" s="65">
        <v>141948</v>
      </c>
      <c r="N849" s="65">
        <v>2973</v>
      </c>
      <c r="O849" s="65">
        <v>144921</v>
      </c>
      <c r="P849" s="65"/>
      <c r="Q849" s="70">
        <f t="shared" si="54"/>
        <v>144921</v>
      </c>
      <c r="R849" s="70">
        <f t="shared" si="55"/>
        <v>0</v>
      </c>
      <c r="S849" s="65"/>
      <c r="T849" s="43">
        <f t="shared" si="52"/>
        <v>199166</v>
      </c>
      <c r="U849" s="60">
        <f t="shared" si="53"/>
        <v>0</v>
      </c>
    </row>
    <row r="850" spans="1:22" ht="14.45" customHeight="1" x14ac:dyDescent="0.25">
      <c r="A850" s="58" t="s">
        <v>89</v>
      </c>
      <c r="B850" s="58" t="s">
        <v>71</v>
      </c>
      <c r="C850" s="65">
        <v>199166</v>
      </c>
      <c r="D850" s="65">
        <v>5625</v>
      </c>
      <c r="E850" s="65">
        <v>27397</v>
      </c>
      <c r="F850" s="65">
        <v>6813</v>
      </c>
      <c r="G850" s="72"/>
      <c r="H850" s="65">
        <v>528</v>
      </c>
      <c r="I850" s="65">
        <v>9405</v>
      </c>
      <c r="J850" s="65">
        <v>2009</v>
      </c>
      <c r="K850" s="65">
        <v>2266</v>
      </c>
      <c r="L850" s="65">
        <v>4335</v>
      </c>
      <c r="M850" s="65">
        <v>140788</v>
      </c>
      <c r="N850" s="65">
        <v>9985</v>
      </c>
      <c r="O850" s="65">
        <v>150773</v>
      </c>
      <c r="P850" s="65"/>
      <c r="Q850" s="70">
        <f t="shared" si="54"/>
        <v>150773</v>
      </c>
      <c r="R850" s="70">
        <f t="shared" si="55"/>
        <v>0</v>
      </c>
      <c r="S850" s="65"/>
      <c r="T850" s="43">
        <f t="shared" si="52"/>
        <v>199166</v>
      </c>
      <c r="U850" s="60">
        <f t="shared" si="53"/>
        <v>0</v>
      </c>
    </row>
    <row r="851" spans="1:22" ht="14.45" customHeight="1" x14ac:dyDescent="0.25">
      <c r="A851" s="58" t="s">
        <v>89</v>
      </c>
      <c r="B851" s="58" t="s">
        <v>72</v>
      </c>
      <c r="C851" s="65">
        <v>199166</v>
      </c>
      <c r="D851" s="65">
        <v>5625</v>
      </c>
      <c r="E851" s="65">
        <v>27655</v>
      </c>
      <c r="F851" s="65">
        <v>6217</v>
      </c>
      <c r="G851" s="72"/>
      <c r="H851" s="65">
        <v>373</v>
      </c>
      <c r="I851" s="65">
        <v>8535</v>
      </c>
      <c r="J851" s="65">
        <v>2188</v>
      </c>
      <c r="K851" s="65">
        <v>2298</v>
      </c>
      <c r="L851" s="65">
        <v>4417</v>
      </c>
      <c r="M851" s="65">
        <v>141858</v>
      </c>
      <c r="N851" s="65">
        <v>6410</v>
      </c>
      <c r="O851" s="65">
        <v>148268</v>
      </c>
      <c r="P851" s="65"/>
      <c r="Q851" s="70">
        <f t="shared" si="54"/>
        <v>148268</v>
      </c>
      <c r="R851" s="70">
        <f t="shared" si="55"/>
        <v>0</v>
      </c>
      <c r="S851" s="65"/>
      <c r="T851" s="43">
        <f t="shared" si="52"/>
        <v>199166</v>
      </c>
      <c r="U851" s="60">
        <f t="shared" si="53"/>
        <v>0</v>
      </c>
    </row>
    <row r="852" spans="1:22" ht="14.45" customHeight="1" x14ac:dyDescent="0.25">
      <c r="A852" s="58" t="s">
        <v>89</v>
      </c>
      <c r="B852" s="58" t="s">
        <v>73</v>
      </c>
      <c r="C852" s="65">
        <v>199166</v>
      </c>
      <c r="D852" s="65">
        <v>5625</v>
      </c>
      <c r="E852" s="65">
        <v>24185</v>
      </c>
      <c r="F852" s="65">
        <v>3700</v>
      </c>
      <c r="G852" s="65">
        <v>0</v>
      </c>
      <c r="H852" s="65">
        <v>344</v>
      </c>
      <c r="I852" s="65">
        <v>8560</v>
      </c>
      <c r="J852" s="65">
        <v>2138</v>
      </c>
      <c r="K852" s="65">
        <v>2129</v>
      </c>
      <c r="L852" s="65">
        <v>4421</v>
      </c>
      <c r="M852" s="65">
        <v>148064</v>
      </c>
      <c r="N852" s="65">
        <v>3807</v>
      </c>
      <c r="O852" s="65">
        <v>151871</v>
      </c>
      <c r="P852" s="65"/>
      <c r="Q852" s="70">
        <f t="shared" si="54"/>
        <v>151871</v>
      </c>
      <c r="R852" s="70">
        <f t="shared" si="55"/>
        <v>0</v>
      </c>
      <c r="S852" s="65"/>
      <c r="T852" s="43">
        <f t="shared" si="52"/>
        <v>199166</v>
      </c>
      <c r="U852" s="60">
        <f t="shared" si="53"/>
        <v>0</v>
      </c>
    </row>
    <row r="853" spans="1:22" ht="14.45" customHeight="1" x14ac:dyDescent="0.25">
      <c r="A853" s="58" t="s">
        <v>89</v>
      </c>
      <c r="B853" s="58" t="s">
        <v>74</v>
      </c>
      <c r="C853" s="65">
        <v>199166</v>
      </c>
      <c r="D853" s="65">
        <v>5625</v>
      </c>
      <c r="E853" s="65">
        <v>25370</v>
      </c>
      <c r="F853" s="65">
        <v>3592</v>
      </c>
      <c r="G853" s="72"/>
      <c r="H853" s="65">
        <v>309</v>
      </c>
      <c r="I853" s="65">
        <v>8445</v>
      </c>
      <c r="J853" s="65">
        <v>1543</v>
      </c>
      <c r="K853" s="65">
        <v>2067</v>
      </c>
      <c r="L853" s="65">
        <v>4462</v>
      </c>
      <c r="M853" s="65">
        <v>147753</v>
      </c>
      <c r="N853" s="65">
        <v>4879</v>
      </c>
      <c r="O853" s="65">
        <v>152632</v>
      </c>
      <c r="P853" s="65"/>
      <c r="Q853" s="70">
        <f t="shared" si="54"/>
        <v>152632</v>
      </c>
      <c r="R853" s="70">
        <f t="shared" si="55"/>
        <v>0</v>
      </c>
      <c r="S853" s="65"/>
      <c r="T853" s="43">
        <f t="shared" si="52"/>
        <v>199166</v>
      </c>
      <c r="U853" s="60">
        <f t="shared" si="53"/>
        <v>0</v>
      </c>
    </row>
    <row r="854" spans="1:22" ht="14.45" customHeight="1" x14ac:dyDescent="0.25">
      <c r="A854" s="58" t="s">
        <v>89</v>
      </c>
      <c r="B854" s="58" t="s">
        <v>75</v>
      </c>
      <c r="C854" s="65">
        <v>199166</v>
      </c>
      <c r="D854" s="65">
        <v>5625</v>
      </c>
      <c r="E854" s="65">
        <v>25611</v>
      </c>
      <c r="F854" s="65">
        <v>3588</v>
      </c>
      <c r="G854" s="65">
        <v>0</v>
      </c>
      <c r="H854" s="65">
        <v>258</v>
      </c>
      <c r="I854" s="65">
        <v>8806</v>
      </c>
      <c r="J854" s="65">
        <v>2160</v>
      </c>
      <c r="K854" s="65">
        <v>2597</v>
      </c>
      <c r="L854" s="65">
        <v>4463</v>
      </c>
      <c r="M854" s="65">
        <v>146058</v>
      </c>
      <c r="N854" s="65">
        <v>9440</v>
      </c>
      <c r="O854" s="65">
        <v>155498</v>
      </c>
      <c r="P854" s="65"/>
      <c r="Q854" s="70">
        <f t="shared" si="54"/>
        <v>155498</v>
      </c>
      <c r="R854" s="70">
        <f t="shared" si="55"/>
        <v>0</v>
      </c>
      <c r="S854" s="65"/>
      <c r="T854" s="43">
        <f t="shared" si="52"/>
        <v>199166</v>
      </c>
      <c r="U854" s="60">
        <f t="shared" si="53"/>
        <v>0</v>
      </c>
    </row>
    <row r="855" spans="1:22" ht="14.45" customHeight="1" x14ac:dyDescent="0.25">
      <c r="A855" s="58" t="s">
        <v>89</v>
      </c>
      <c r="B855" s="58" t="s">
        <v>190</v>
      </c>
      <c r="C855" s="65">
        <v>199166</v>
      </c>
      <c r="D855" s="65">
        <v>5625</v>
      </c>
      <c r="E855" s="65">
        <v>26164</v>
      </c>
      <c r="F855" s="65">
        <v>3556</v>
      </c>
      <c r="G855" s="65">
        <v>0</v>
      </c>
      <c r="H855" s="65">
        <v>205</v>
      </c>
      <c r="I855" s="65">
        <v>9423</v>
      </c>
      <c r="J855" s="65">
        <v>2449</v>
      </c>
      <c r="K855" s="65">
        <v>2435</v>
      </c>
      <c r="L855" s="65">
        <v>4437</v>
      </c>
      <c r="M855" s="65">
        <v>144872</v>
      </c>
      <c r="N855" s="65">
        <v>10917</v>
      </c>
      <c r="O855" s="65">
        <v>155789</v>
      </c>
      <c r="P855" s="65"/>
      <c r="Q855" s="70">
        <f t="shared" si="54"/>
        <v>155789</v>
      </c>
      <c r="R855" s="70">
        <f t="shared" si="55"/>
        <v>0</v>
      </c>
      <c r="S855" s="65"/>
      <c r="T855" s="43">
        <f t="shared" si="52"/>
        <v>199166</v>
      </c>
      <c r="U855" s="60">
        <f t="shared" si="53"/>
        <v>0</v>
      </c>
    </row>
    <row r="856" spans="1:22" ht="14.45" customHeight="1" x14ac:dyDescent="0.25">
      <c r="A856" s="58" t="s">
        <v>90</v>
      </c>
      <c r="B856" s="56" t="s">
        <v>38</v>
      </c>
      <c r="C856" s="65">
        <v>3808860.9259119998</v>
      </c>
      <c r="D856" s="65">
        <v>994889.37017799995</v>
      </c>
      <c r="E856" s="65">
        <v>203582.95790399998</v>
      </c>
      <c r="F856" s="65">
        <v>201252.77591599998</v>
      </c>
      <c r="G856" s="65">
        <v>48800.680053999997</v>
      </c>
      <c r="H856" s="65">
        <v>205731.03119199999</v>
      </c>
      <c r="I856" s="65">
        <v>176927.909828</v>
      </c>
      <c r="J856" s="65">
        <v>83828.276784000001</v>
      </c>
      <c r="K856" s="65">
        <v>62618.683524</v>
      </c>
      <c r="L856" s="65"/>
      <c r="M856" s="65">
        <v>1831229.2405319999</v>
      </c>
      <c r="N856" s="65">
        <v>346955.9233560001</v>
      </c>
      <c r="O856" s="65">
        <v>2178185.163888</v>
      </c>
      <c r="P856" s="65"/>
      <c r="Q856" s="70">
        <f t="shared" si="54"/>
        <v>2178185.163888</v>
      </c>
      <c r="R856" s="70">
        <f t="shared" si="55"/>
        <v>0</v>
      </c>
      <c r="S856" s="65"/>
      <c r="T856" s="43">
        <f t="shared" si="52"/>
        <v>3808860.9259119998</v>
      </c>
      <c r="U856" s="60">
        <f t="shared" si="53"/>
        <v>0</v>
      </c>
      <c r="V856" s="10"/>
    </row>
    <row r="857" spans="1:22" ht="14.45" customHeight="1" x14ac:dyDescent="0.25">
      <c r="A857" s="58" t="s">
        <v>90</v>
      </c>
      <c r="B857" s="56" t="s">
        <v>35</v>
      </c>
      <c r="C857" s="72">
        <v>3858523</v>
      </c>
      <c r="D857" s="72">
        <v>1017947</v>
      </c>
      <c r="E857" s="72">
        <v>201101</v>
      </c>
      <c r="F857" s="72">
        <v>198948</v>
      </c>
      <c r="G857" s="72">
        <v>48215</v>
      </c>
      <c r="H857" s="72">
        <v>218871</v>
      </c>
      <c r="I857" s="72">
        <v>190699</v>
      </c>
      <c r="J857" s="72">
        <v>83278</v>
      </c>
      <c r="K857" s="72">
        <v>60147</v>
      </c>
      <c r="L857" s="72"/>
      <c r="M857" s="72">
        <v>1839317</v>
      </c>
      <c r="N857" s="72">
        <v>371589</v>
      </c>
      <c r="O857" s="72">
        <v>2210906</v>
      </c>
      <c r="P857" s="65"/>
      <c r="Q857" s="70">
        <f t="shared" si="54"/>
        <v>2210906</v>
      </c>
      <c r="R857" s="70">
        <f t="shared" si="55"/>
        <v>0</v>
      </c>
      <c r="S857" s="65"/>
      <c r="T857" s="43">
        <f t="shared" si="52"/>
        <v>3858523</v>
      </c>
      <c r="U857" s="60">
        <f t="shared" si="53"/>
        <v>0</v>
      </c>
    </row>
    <row r="858" spans="1:22" ht="14.45" customHeight="1" x14ac:dyDescent="0.25">
      <c r="A858" s="58" t="s">
        <v>90</v>
      </c>
      <c r="B858" s="56" t="s">
        <v>36</v>
      </c>
      <c r="C858" s="72">
        <v>3858523</v>
      </c>
      <c r="D858" s="72">
        <v>1056048</v>
      </c>
      <c r="E858" s="65">
        <v>202282.33333333334</v>
      </c>
      <c r="F858" s="65">
        <v>183079</v>
      </c>
      <c r="G858" s="65">
        <v>47219.333333333336</v>
      </c>
      <c r="H858" s="65">
        <v>214000.66666666666</v>
      </c>
      <c r="I858" s="65">
        <v>174935.66666666666</v>
      </c>
      <c r="J858" s="65">
        <v>76431.666666666672</v>
      </c>
      <c r="K858" s="65">
        <v>62472</v>
      </c>
      <c r="L858" s="72"/>
      <c r="M858" s="65">
        <v>1842054.3333333333</v>
      </c>
      <c r="N858" s="65">
        <v>398575.66666666674</v>
      </c>
      <c r="O858" s="65">
        <v>2240630</v>
      </c>
      <c r="P858" s="65"/>
      <c r="Q858" s="70">
        <f t="shared" si="54"/>
        <v>2240630</v>
      </c>
      <c r="R858" s="70">
        <f t="shared" si="55"/>
        <v>0</v>
      </c>
      <c r="S858" s="65"/>
      <c r="T858" s="43">
        <f t="shared" si="52"/>
        <v>3858523</v>
      </c>
      <c r="U858" s="60">
        <f t="shared" si="53"/>
        <v>0</v>
      </c>
    </row>
    <row r="859" spans="1:22" ht="14.45" customHeight="1" x14ac:dyDescent="0.25">
      <c r="A859" s="58" t="s">
        <v>90</v>
      </c>
      <c r="B859" s="56" t="s">
        <v>37</v>
      </c>
      <c r="C859" s="72">
        <v>3858523</v>
      </c>
      <c r="D859" s="72">
        <v>1056048</v>
      </c>
      <c r="E859" s="65">
        <v>203463.66666666669</v>
      </c>
      <c r="F859" s="65">
        <v>167210</v>
      </c>
      <c r="G859" s="65">
        <v>46223.666666666672</v>
      </c>
      <c r="H859" s="65">
        <v>209130.33333333331</v>
      </c>
      <c r="I859" s="65">
        <v>159172.33333333331</v>
      </c>
      <c r="J859" s="65">
        <v>69585.333333333343</v>
      </c>
      <c r="K859" s="65">
        <v>64797</v>
      </c>
      <c r="L859" s="72"/>
      <c r="M859" s="65">
        <v>1882892.6666666667</v>
      </c>
      <c r="N859" s="65">
        <v>423097.33333333326</v>
      </c>
      <c r="O859" s="65">
        <v>2305990</v>
      </c>
      <c r="P859" s="65"/>
      <c r="Q859" s="70">
        <f t="shared" si="54"/>
        <v>2305990</v>
      </c>
      <c r="R859" s="70">
        <f t="shared" si="55"/>
        <v>0</v>
      </c>
      <c r="S859" s="65"/>
      <c r="T859" s="43">
        <f t="shared" si="52"/>
        <v>3858523</v>
      </c>
      <c r="U859" s="60">
        <f t="shared" si="53"/>
        <v>0</v>
      </c>
    </row>
    <row r="860" spans="1:22" ht="14.45" customHeight="1" x14ac:dyDescent="0.25">
      <c r="A860" s="58" t="s">
        <v>90</v>
      </c>
      <c r="B860" s="56" t="s">
        <v>15</v>
      </c>
      <c r="C860" s="72">
        <v>3858523</v>
      </c>
      <c r="D860" s="72">
        <v>1056048</v>
      </c>
      <c r="E860" s="72">
        <v>204645</v>
      </c>
      <c r="F860" s="72">
        <v>151341</v>
      </c>
      <c r="G860" s="72">
        <v>45228</v>
      </c>
      <c r="H860" s="72">
        <v>204260</v>
      </c>
      <c r="I860" s="72">
        <v>143409</v>
      </c>
      <c r="J860" s="72">
        <v>62739</v>
      </c>
      <c r="K860" s="72">
        <v>67122</v>
      </c>
      <c r="L860" s="72"/>
      <c r="M860" s="72">
        <v>1923731</v>
      </c>
      <c r="N860" s="72">
        <v>425158</v>
      </c>
      <c r="O860" s="72">
        <v>2348889</v>
      </c>
      <c r="P860" s="65"/>
      <c r="Q860" s="70">
        <f t="shared" si="54"/>
        <v>2348889</v>
      </c>
      <c r="R860" s="70">
        <f t="shared" si="55"/>
        <v>0</v>
      </c>
      <c r="S860" s="65"/>
      <c r="T860" s="43">
        <f t="shared" si="52"/>
        <v>3858523</v>
      </c>
      <c r="U860" s="60">
        <f t="shared" si="53"/>
        <v>0</v>
      </c>
    </row>
    <row r="861" spans="1:22" ht="14.45" customHeight="1" x14ac:dyDescent="0.25">
      <c r="A861" s="58" t="s">
        <v>90</v>
      </c>
      <c r="B861" s="56" t="s">
        <v>0</v>
      </c>
      <c r="C861" s="72">
        <v>3858523</v>
      </c>
      <c r="D861" s="72">
        <v>1056048</v>
      </c>
      <c r="E861" s="72">
        <v>209486</v>
      </c>
      <c r="F861" s="72">
        <v>146116</v>
      </c>
      <c r="G861" s="72">
        <v>44534</v>
      </c>
      <c r="H861" s="72">
        <v>202191</v>
      </c>
      <c r="I861" s="72">
        <v>140895</v>
      </c>
      <c r="J861" s="72">
        <v>60958</v>
      </c>
      <c r="K861" s="72">
        <v>96366</v>
      </c>
      <c r="L861" s="72"/>
      <c r="M861" s="72">
        <v>1901929</v>
      </c>
      <c r="N861" s="72">
        <v>409452</v>
      </c>
      <c r="O861" s="72">
        <v>2311381</v>
      </c>
      <c r="P861" s="65"/>
      <c r="Q861" s="70">
        <f t="shared" si="54"/>
        <v>2311381</v>
      </c>
      <c r="R861" s="70">
        <f t="shared" si="55"/>
        <v>0</v>
      </c>
      <c r="S861" s="65"/>
      <c r="T861" s="43">
        <f t="shared" si="52"/>
        <v>3858523</v>
      </c>
      <c r="U861" s="60">
        <f t="shared" si="53"/>
        <v>0</v>
      </c>
    </row>
    <row r="862" spans="1:22" ht="14.45" customHeight="1" x14ac:dyDescent="0.25">
      <c r="A862" s="58" t="s">
        <v>90</v>
      </c>
      <c r="B862" s="56" t="s">
        <v>1</v>
      </c>
      <c r="C862" s="72">
        <v>3858523</v>
      </c>
      <c r="D862" s="72">
        <v>1056140</v>
      </c>
      <c r="E862" s="72">
        <v>213962</v>
      </c>
      <c r="F862" s="72">
        <v>121455</v>
      </c>
      <c r="G862" s="72">
        <v>34841</v>
      </c>
      <c r="H862" s="72">
        <v>208864</v>
      </c>
      <c r="I862" s="72">
        <v>126776</v>
      </c>
      <c r="J862" s="72">
        <v>43276</v>
      </c>
      <c r="K862" s="72">
        <v>43881</v>
      </c>
      <c r="L862" s="72"/>
      <c r="M862" s="72">
        <v>2009328</v>
      </c>
      <c r="N862" s="72">
        <v>437341</v>
      </c>
      <c r="O862" s="72">
        <v>2446669</v>
      </c>
      <c r="P862" s="65"/>
      <c r="Q862" s="70">
        <f t="shared" si="54"/>
        <v>2446669</v>
      </c>
      <c r="R862" s="70">
        <f t="shared" si="55"/>
        <v>0</v>
      </c>
      <c r="S862" s="65"/>
      <c r="T862" s="43">
        <f t="shared" si="52"/>
        <v>3858523</v>
      </c>
      <c r="U862" s="60">
        <f t="shared" si="53"/>
        <v>0</v>
      </c>
    </row>
    <row r="863" spans="1:22" ht="14.45" customHeight="1" x14ac:dyDescent="0.25">
      <c r="A863" s="58" t="s">
        <v>90</v>
      </c>
      <c r="B863" s="56" t="s">
        <v>2</v>
      </c>
      <c r="C863" s="72">
        <v>3858523</v>
      </c>
      <c r="D863" s="72">
        <v>1054723</v>
      </c>
      <c r="E863" s="72">
        <v>217946</v>
      </c>
      <c r="F863" s="72">
        <v>116896</v>
      </c>
      <c r="G863" s="72">
        <v>34433</v>
      </c>
      <c r="H863" s="72">
        <v>207353</v>
      </c>
      <c r="I863" s="72">
        <v>124935</v>
      </c>
      <c r="J863" s="72">
        <v>42092</v>
      </c>
      <c r="K863" s="72">
        <v>38109</v>
      </c>
      <c r="L863" s="72"/>
      <c r="M863" s="72">
        <v>2022036</v>
      </c>
      <c r="N863" s="72">
        <v>439711</v>
      </c>
      <c r="O863" s="72">
        <v>2461747</v>
      </c>
      <c r="P863" s="65"/>
      <c r="Q863" s="70">
        <f t="shared" si="54"/>
        <v>2461747</v>
      </c>
      <c r="R863" s="70">
        <f t="shared" si="55"/>
        <v>0</v>
      </c>
      <c r="S863" s="65"/>
      <c r="T863" s="43">
        <f t="shared" si="52"/>
        <v>3858523</v>
      </c>
      <c r="U863" s="60">
        <f t="shared" si="53"/>
        <v>0</v>
      </c>
    </row>
    <row r="864" spans="1:22" ht="14.45" customHeight="1" x14ac:dyDescent="0.25">
      <c r="A864" s="58" t="s">
        <v>90</v>
      </c>
      <c r="B864" s="56" t="s">
        <v>3</v>
      </c>
      <c r="C864" s="72">
        <v>3858523</v>
      </c>
      <c r="D864" s="72">
        <v>1052003</v>
      </c>
      <c r="E864" s="72">
        <v>221887</v>
      </c>
      <c r="F864" s="72">
        <v>115941</v>
      </c>
      <c r="G864" s="72">
        <v>34435</v>
      </c>
      <c r="H864" s="72">
        <v>208748</v>
      </c>
      <c r="I864" s="72">
        <v>118761</v>
      </c>
      <c r="J864" s="72">
        <v>34124</v>
      </c>
      <c r="K864" s="72">
        <v>34734</v>
      </c>
      <c r="L864" s="72"/>
      <c r="M864" s="72">
        <v>2037890</v>
      </c>
      <c r="N864" s="72">
        <v>452437</v>
      </c>
      <c r="O864" s="72">
        <v>2490327</v>
      </c>
      <c r="P864" s="65"/>
      <c r="Q864" s="70">
        <f t="shared" si="54"/>
        <v>2490327</v>
      </c>
      <c r="R864" s="70">
        <f t="shared" si="55"/>
        <v>0</v>
      </c>
      <c r="S864" s="65"/>
      <c r="T864" s="43">
        <f t="shared" si="52"/>
        <v>3858523</v>
      </c>
      <c r="U864" s="60">
        <f t="shared" si="53"/>
        <v>0</v>
      </c>
    </row>
    <row r="865" spans="1:21" ht="14.45" customHeight="1" x14ac:dyDescent="0.25">
      <c r="A865" s="58" t="s">
        <v>90</v>
      </c>
      <c r="B865" s="56" t="s">
        <v>4</v>
      </c>
      <c r="C865" s="72">
        <v>3858523</v>
      </c>
      <c r="D865" s="72">
        <v>1055076</v>
      </c>
      <c r="E865" s="72">
        <v>228230</v>
      </c>
      <c r="F865" s="72">
        <v>108925</v>
      </c>
      <c r="G865" s="72">
        <v>27800</v>
      </c>
      <c r="H865" s="72">
        <v>200005</v>
      </c>
      <c r="I865" s="72">
        <v>107950</v>
      </c>
      <c r="J865" s="72">
        <v>31980</v>
      </c>
      <c r="K865" s="72">
        <v>32220</v>
      </c>
      <c r="L865" s="72"/>
      <c r="M865" s="72">
        <v>2066337</v>
      </c>
      <c r="N865" s="72">
        <v>457007</v>
      </c>
      <c r="O865" s="72">
        <v>2523344</v>
      </c>
      <c r="P865" s="65"/>
      <c r="Q865" s="70">
        <f t="shared" si="54"/>
        <v>2523344</v>
      </c>
      <c r="R865" s="70">
        <f t="shared" si="55"/>
        <v>0</v>
      </c>
      <c r="S865" s="65"/>
      <c r="T865" s="43">
        <f t="shared" si="52"/>
        <v>3858523</v>
      </c>
      <c r="U865" s="60">
        <f t="shared" si="53"/>
        <v>0</v>
      </c>
    </row>
    <row r="866" spans="1:21" ht="14.45" customHeight="1" x14ac:dyDescent="0.25">
      <c r="A866" s="58" t="s">
        <v>90</v>
      </c>
      <c r="B866" s="56" t="s">
        <v>5</v>
      </c>
      <c r="C866" s="72">
        <v>3858523</v>
      </c>
      <c r="D866" s="72">
        <v>1055832</v>
      </c>
      <c r="E866" s="72">
        <v>235321</v>
      </c>
      <c r="F866" s="72">
        <v>100437</v>
      </c>
      <c r="G866" s="72">
        <v>27800</v>
      </c>
      <c r="H866" s="72">
        <v>181842</v>
      </c>
      <c r="I866" s="72">
        <v>105651</v>
      </c>
      <c r="J866" s="72">
        <v>33965</v>
      </c>
      <c r="K866" s="72">
        <v>26446</v>
      </c>
      <c r="L866" s="72"/>
      <c r="M866" s="72">
        <v>2091229</v>
      </c>
      <c r="N866" s="72">
        <v>530742</v>
      </c>
      <c r="O866" s="72">
        <v>2621971</v>
      </c>
      <c r="P866" s="65"/>
      <c r="Q866" s="70">
        <f t="shared" si="54"/>
        <v>2621971</v>
      </c>
      <c r="R866" s="70">
        <f t="shared" si="55"/>
        <v>0</v>
      </c>
      <c r="S866" s="65"/>
      <c r="T866" s="43">
        <f t="shared" si="52"/>
        <v>3858523</v>
      </c>
      <c r="U866" s="60">
        <f t="shared" si="53"/>
        <v>0</v>
      </c>
    </row>
    <row r="867" spans="1:21" ht="14.45" customHeight="1" x14ac:dyDescent="0.25">
      <c r="A867" s="58" t="s">
        <v>90</v>
      </c>
      <c r="B867" s="56" t="s">
        <v>6</v>
      </c>
      <c r="C867" s="72">
        <v>3858523</v>
      </c>
      <c r="D867" s="72">
        <v>1055811</v>
      </c>
      <c r="E867" s="72">
        <v>241830</v>
      </c>
      <c r="F867" s="72">
        <v>91830</v>
      </c>
      <c r="G867" s="72">
        <v>27800</v>
      </c>
      <c r="H867" s="72">
        <v>161862</v>
      </c>
      <c r="I867" s="72">
        <v>98556</v>
      </c>
      <c r="J867" s="72">
        <v>29656</v>
      </c>
      <c r="K867" s="72">
        <v>23333</v>
      </c>
      <c r="L867" s="72"/>
      <c r="M867" s="72">
        <v>2127845</v>
      </c>
      <c r="N867" s="72">
        <v>628594</v>
      </c>
      <c r="O867" s="72">
        <v>2756439</v>
      </c>
      <c r="P867" s="65"/>
      <c r="Q867" s="70">
        <f t="shared" si="54"/>
        <v>2756439</v>
      </c>
      <c r="R867" s="70">
        <f t="shared" si="55"/>
        <v>0</v>
      </c>
      <c r="S867" s="65"/>
      <c r="T867" s="43">
        <f t="shared" si="52"/>
        <v>3858523</v>
      </c>
      <c r="U867" s="60">
        <f t="shared" si="53"/>
        <v>0</v>
      </c>
    </row>
    <row r="868" spans="1:21" ht="14.45" customHeight="1" x14ac:dyDescent="0.25">
      <c r="A868" s="58" t="s">
        <v>90</v>
      </c>
      <c r="B868" s="63" t="s">
        <v>7</v>
      </c>
      <c r="C868" s="72">
        <v>3858523</v>
      </c>
      <c r="D868" s="72">
        <v>1055810</v>
      </c>
      <c r="E868" s="72">
        <v>250995</v>
      </c>
      <c r="F868" s="72">
        <v>91959</v>
      </c>
      <c r="G868" s="72">
        <v>27800</v>
      </c>
      <c r="H868" s="72">
        <v>150277</v>
      </c>
      <c r="I868" s="72">
        <v>89263</v>
      </c>
      <c r="J868" s="72">
        <v>27630</v>
      </c>
      <c r="K868" s="72">
        <v>23154</v>
      </c>
      <c r="L868" s="72"/>
      <c r="M868" s="72">
        <v>2141635</v>
      </c>
      <c r="N868" s="72">
        <v>699078</v>
      </c>
      <c r="O868" s="72">
        <v>2840713</v>
      </c>
      <c r="P868" s="65"/>
      <c r="Q868" s="70">
        <f t="shared" si="54"/>
        <v>2840713</v>
      </c>
      <c r="R868" s="70">
        <f t="shared" si="55"/>
        <v>0</v>
      </c>
      <c r="S868" s="65"/>
      <c r="T868" s="43">
        <f t="shared" si="52"/>
        <v>3858523</v>
      </c>
      <c r="U868" s="60">
        <f t="shared" si="53"/>
        <v>0</v>
      </c>
    </row>
    <row r="869" spans="1:21" ht="14.45" customHeight="1" x14ac:dyDescent="0.25">
      <c r="A869" s="58" t="s">
        <v>90</v>
      </c>
      <c r="B869" s="63" t="s">
        <v>8</v>
      </c>
      <c r="C869" s="72">
        <v>3858523</v>
      </c>
      <c r="D869" s="72">
        <v>1055733</v>
      </c>
      <c r="E869" s="72">
        <v>267665</v>
      </c>
      <c r="F869" s="72">
        <v>73805</v>
      </c>
      <c r="G869" s="72">
        <v>27800</v>
      </c>
      <c r="H869" s="72">
        <v>140235</v>
      </c>
      <c r="I869" s="72">
        <v>81275</v>
      </c>
      <c r="J869" s="72">
        <v>22866</v>
      </c>
      <c r="K869" s="72">
        <v>23242</v>
      </c>
      <c r="L869" s="72"/>
      <c r="M869" s="72">
        <v>2165902</v>
      </c>
      <c r="N869" s="72">
        <v>750256</v>
      </c>
      <c r="O869" s="72">
        <v>2916158</v>
      </c>
      <c r="P869" s="65"/>
      <c r="Q869" s="70">
        <f t="shared" si="54"/>
        <v>2916158</v>
      </c>
      <c r="R869" s="70">
        <f t="shared" si="55"/>
        <v>0</v>
      </c>
      <c r="S869" s="65"/>
      <c r="T869" s="43">
        <f t="shared" si="52"/>
        <v>3858523</v>
      </c>
      <c r="U869" s="60">
        <f t="shared" si="53"/>
        <v>0</v>
      </c>
    </row>
    <row r="870" spans="1:21" ht="14.45" customHeight="1" x14ac:dyDescent="0.25">
      <c r="A870" s="58" t="s">
        <v>90</v>
      </c>
      <c r="B870" s="63" t="s">
        <v>16</v>
      </c>
      <c r="C870" s="72">
        <v>3858523</v>
      </c>
      <c r="D870" s="72">
        <v>1055733</v>
      </c>
      <c r="E870" s="72">
        <v>275000</v>
      </c>
      <c r="F870" s="72">
        <v>72000</v>
      </c>
      <c r="G870" s="72">
        <v>27800</v>
      </c>
      <c r="H870" s="72">
        <v>130000</v>
      </c>
      <c r="I870" s="72">
        <v>80000</v>
      </c>
      <c r="J870" s="72">
        <v>23000</v>
      </c>
      <c r="K870" s="72">
        <v>24000</v>
      </c>
      <c r="L870" s="72"/>
      <c r="M870" s="72">
        <v>2170990</v>
      </c>
      <c r="N870" s="72">
        <v>762010</v>
      </c>
      <c r="O870" s="72">
        <v>2933000</v>
      </c>
      <c r="P870" s="65"/>
      <c r="Q870" s="70">
        <f t="shared" si="54"/>
        <v>2933000</v>
      </c>
      <c r="R870" s="70">
        <f t="shared" si="55"/>
        <v>0</v>
      </c>
      <c r="S870" s="65"/>
      <c r="T870" s="43">
        <f t="shared" si="52"/>
        <v>3858523</v>
      </c>
      <c r="U870" s="60">
        <f t="shared" si="53"/>
        <v>0</v>
      </c>
    </row>
    <row r="871" spans="1:21" ht="14.45" customHeight="1" x14ac:dyDescent="0.25">
      <c r="A871" s="58" t="s">
        <v>90</v>
      </c>
      <c r="B871" s="63" t="s">
        <v>17</v>
      </c>
      <c r="C871" s="72">
        <v>3858523</v>
      </c>
      <c r="D871" s="72">
        <v>1055733</v>
      </c>
      <c r="E871" s="72">
        <v>276000</v>
      </c>
      <c r="F871" s="72">
        <v>69000</v>
      </c>
      <c r="G871" s="72">
        <v>27800</v>
      </c>
      <c r="H871" s="72">
        <v>121000</v>
      </c>
      <c r="I871" s="72">
        <v>78000</v>
      </c>
      <c r="J871" s="72">
        <v>21000</v>
      </c>
      <c r="K871" s="72">
        <v>23000</v>
      </c>
      <c r="L871" s="72"/>
      <c r="M871" s="72">
        <v>2186990</v>
      </c>
      <c r="N871" s="72">
        <v>771010</v>
      </c>
      <c r="O871" s="72">
        <v>2958000</v>
      </c>
      <c r="P871" s="65"/>
      <c r="Q871" s="70">
        <f t="shared" si="54"/>
        <v>2958000</v>
      </c>
      <c r="R871" s="70">
        <f t="shared" si="55"/>
        <v>0</v>
      </c>
      <c r="S871" s="65"/>
      <c r="T871" s="43">
        <f t="shared" si="52"/>
        <v>3858523</v>
      </c>
      <c r="U871" s="60">
        <f t="shared" si="53"/>
        <v>0</v>
      </c>
    </row>
    <row r="872" spans="1:21" ht="14.45" customHeight="1" x14ac:dyDescent="0.25">
      <c r="A872" s="58" t="s">
        <v>90</v>
      </c>
      <c r="B872" s="63" t="s">
        <v>9</v>
      </c>
      <c r="C872" s="72">
        <v>3858523</v>
      </c>
      <c r="D872" s="72">
        <v>1055733</v>
      </c>
      <c r="E872" s="72">
        <v>276000</v>
      </c>
      <c r="F872" s="72">
        <v>68000</v>
      </c>
      <c r="G872" s="72">
        <v>27800</v>
      </c>
      <c r="H872" s="72">
        <v>113000</v>
      </c>
      <c r="I872" s="72">
        <v>74000</v>
      </c>
      <c r="J872" s="72">
        <v>21000</v>
      </c>
      <c r="K872" s="72">
        <v>26000</v>
      </c>
      <c r="L872" s="72"/>
      <c r="M872" s="72">
        <v>2196990</v>
      </c>
      <c r="N872" s="72">
        <v>789010</v>
      </c>
      <c r="O872" s="72">
        <v>2986000</v>
      </c>
      <c r="P872" s="65"/>
      <c r="Q872" s="70">
        <f t="shared" si="54"/>
        <v>2986000</v>
      </c>
      <c r="R872" s="70">
        <f t="shared" si="55"/>
        <v>0</v>
      </c>
      <c r="S872" s="65"/>
      <c r="T872" s="43">
        <f t="shared" si="52"/>
        <v>3858523</v>
      </c>
      <c r="U872" s="60">
        <f t="shared" si="53"/>
        <v>0</v>
      </c>
    </row>
    <row r="873" spans="1:21" ht="14.45" customHeight="1" x14ac:dyDescent="0.25">
      <c r="A873" s="58" t="s">
        <v>90</v>
      </c>
      <c r="B873" s="63" t="s">
        <v>10</v>
      </c>
      <c r="C873" s="72">
        <v>3858523</v>
      </c>
      <c r="D873" s="72">
        <v>1053228</v>
      </c>
      <c r="E873" s="72">
        <v>285791</v>
      </c>
      <c r="F873" s="72">
        <v>65530</v>
      </c>
      <c r="G873" s="72">
        <v>27800</v>
      </c>
      <c r="H873" s="72">
        <v>100169</v>
      </c>
      <c r="I873" s="72">
        <v>74149</v>
      </c>
      <c r="J873" s="72">
        <v>21621</v>
      </c>
      <c r="K873" s="72">
        <v>27952</v>
      </c>
      <c r="L873" s="72"/>
      <c r="M873" s="72">
        <v>2202283</v>
      </c>
      <c r="N873" s="72">
        <v>797298</v>
      </c>
      <c r="O873" s="72">
        <v>2999581</v>
      </c>
      <c r="P873" s="65"/>
      <c r="Q873" s="70">
        <f t="shared" si="54"/>
        <v>2999581</v>
      </c>
      <c r="R873" s="70">
        <f t="shared" si="55"/>
        <v>0</v>
      </c>
      <c r="S873" s="65"/>
      <c r="T873" s="43">
        <f t="shared" si="52"/>
        <v>3858523</v>
      </c>
      <c r="U873" s="60">
        <f t="shared" si="53"/>
        <v>0</v>
      </c>
    </row>
    <row r="874" spans="1:21" ht="14.45" customHeight="1" x14ac:dyDescent="0.25">
      <c r="A874" s="58" t="s">
        <v>90</v>
      </c>
      <c r="B874" s="63" t="s">
        <v>11</v>
      </c>
      <c r="C874" s="72">
        <v>3858523</v>
      </c>
      <c r="D874" s="72">
        <v>1047282</v>
      </c>
      <c r="E874" s="72">
        <v>295113</v>
      </c>
      <c r="F874" s="72">
        <v>64887</v>
      </c>
      <c r="G874" s="72">
        <v>27800</v>
      </c>
      <c r="H874" s="72">
        <v>97687</v>
      </c>
      <c r="I874" s="72">
        <v>71950</v>
      </c>
      <c r="J874" s="72">
        <v>20808</v>
      </c>
      <c r="K874" s="72">
        <v>24545</v>
      </c>
      <c r="L874" s="72"/>
      <c r="M874" s="72">
        <v>2208451</v>
      </c>
      <c r="N874" s="72">
        <v>819624</v>
      </c>
      <c r="O874" s="72">
        <v>3028075</v>
      </c>
      <c r="P874" s="65"/>
      <c r="Q874" s="70">
        <f t="shared" si="54"/>
        <v>3028075</v>
      </c>
      <c r="R874" s="70">
        <f t="shared" si="55"/>
        <v>0</v>
      </c>
      <c r="S874" s="65"/>
      <c r="T874" s="43">
        <f t="shared" si="52"/>
        <v>3858523</v>
      </c>
      <c r="U874" s="60">
        <f t="shared" si="53"/>
        <v>0</v>
      </c>
    </row>
    <row r="875" spans="1:21" ht="14.45" customHeight="1" x14ac:dyDescent="0.25">
      <c r="A875" s="58" t="s">
        <v>90</v>
      </c>
      <c r="B875" s="63" t="s">
        <v>12</v>
      </c>
      <c r="C875" s="72">
        <v>3885497</v>
      </c>
      <c r="D875" s="72">
        <v>1081509</v>
      </c>
      <c r="E875" s="72">
        <v>259230</v>
      </c>
      <c r="F875" s="72">
        <v>78494</v>
      </c>
      <c r="G875" s="72">
        <v>19915</v>
      </c>
      <c r="H875" s="72">
        <v>84250</v>
      </c>
      <c r="I875" s="72">
        <v>113414</v>
      </c>
      <c r="J875" s="72">
        <v>22954</v>
      </c>
      <c r="K875" s="72">
        <v>36559</v>
      </c>
      <c r="L875" s="72"/>
      <c r="M875" s="72">
        <v>2189172</v>
      </c>
      <c r="N875" s="72">
        <v>792107</v>
      </c>
      <c r="O875" s="72">
        <v>2981279</v>
      </c>
      <c r="P875" s="65"/>
      <c r="Q875" s="70">
        <f t="shared" si="54"/>
        <v>2981279</v>
      </c>
      <c r="R875" s="70">
        <f t="shared" si="55"/>
        <v>0</v>
      </c>
      <c r="S875" s="65"/>
      <c r="T875" s="43">
        <f t="shared" si="52"/>
        <v>3885497</v>
      </c>
      <c r="U875" s="60">
        <f t="shared" si="53"/>
        <v>0</v>
      </c>
    </row>
    <row r="876" spans="1:21" ht="14.45" customHeight="1" x14ac:dyDescent="0.25">
      <c r="A876" s="58" t="s">
        <v>90</v>
      </c>
      <c r="B876" s="63" t="s">
        <v>13</v>
      </c>
      <c r="C876" s="72">
        <v>3885497</v>
      </c>
      <c r="D876" s="72">
        <v>1081509</v>
      </c>
      <c r="E876" s="72">
        <v>260388</v>
      </c>
      <c r="F876" s="72">
        <v>78837</v>
      </c>
      <c r="G876" s="72">
        <v>16095</v>
      </c>
      <c r="H876" s="72">
        <v>72668</v>
      </c>
      <c r="I876" s="72">
        <v>115726</v>
      </c>
      <c r="J876" s="72">
        <v>22264</v>
      </c>
      <c r="K876" s="72">
        <v>37409</v>
      </c>
      <c r="L876" s="72"/>
      <c r="M876" s="72">
        <v>2200601</v>
      </c>
      <c r="N876" s="72">
        <v>732849</v>
      </c>
      <c r="O876" s="72">
        <v>2933450</v>
      </c>
      <c r="P876" s="65"/>
      <c r="Q876" s="70">
        <f t="shared" si="54"/>
        <v>2933450</v>
      </c>
      <c r="R876" s="70">
        <f t="shared" si="55"/>
        <v>0</v>
      </c>
      <c r="S876" s="65"/>
      <c r="T876" s="43">
        <f t="shared" si="52"/>
        <v>3885497</v>
      </c>
      <c r="U876" s="60">
        <f t="shared" si="53"/>
        <v>0</v>
      </c>
    </row>
    <row r="877" spans="1:21" ht="14.45" customHeight="1" x14ac:dyDescent="0.25">
      <c r="A877" s="58" t="s">
        <v>90</v>
      </c>
      <c r="B877" s="63" t="s">
        <v>18</v>
      </c>
      <c r="C877" s="72">
        <v>3885497</v>
      </c>
      <c r="D877" s="72">
        <v>1081509</v>
      </c>
      <c r="E877" s="72">
        <v>257276</v>
      </c>
      <c r="F877" s="72">
        <v>75382</v>
      </c>
      <c r="G877" s="72">
        <v>10616</v>
      </c>
      <c r="H877" s="72">
        <v>67960</v>
      </c>
      <c r="I877" s="72">
        <v>118256</v>
      </c>
      <c r="J877" s="72">
        <v>27118</v>
      </c>
      <c r="K877" s="72">
        <v>46111</v>
      </c>
      <c r="L877" s="72"/>
      <c r="M877" s="72">
        <v>2201269</v>
      </c>
      <c r="N877" s="72">
        <v>722535</v>
      </c>
      <c r="O877" s="72">
        <v>2923804</v>
      </c>
      <c r="P877" s="65"/>
      <c r="Q877" s="70">
        <f t="shared" si="54"/>
        <v>2923804</v>
      </c>
      <c r="R877" s="70">
        <f t="shared" si="55"/>
        <v>0</v>
      </c>
      <c r="S877" s="65"/>
      <c r="T877" s="43">
        <f t="shared" si="52"/>
        <v>3885497</v>
      </c>
      <c r="U877" s="60">
        <f t="shared" si="53"/>
        <v>0</v>
      </c>
    </row>
    <row r="878" spans="1:21" ht="14.45" customHeight="1" x14ac:dyDescent="0.25">
      <c r="A878" s="58" t="s">
        <v>90</v>
      </c>
      <c r="B878" s="64" t="s">
        <v>19</v>
      </c>
      <c r="C878" s="72">
        <v>3885497</v>
      </c>
      <c r="D878" s="72">
        <v>1081509</v>
      </c>
      <c r="E878" s="72">
        <v>260443</v>
      </c>
      <c r="F878" s="72">
        <v>74613</v>
      </c>
      <c r="G878" s="72">
        <v>6245</v>
      </c>
      <c r="H878" s="72">
        <v>66374</v>
      </c>
      <c r="I878" s="72">
        <v>123341</v>
      </c>
      <c r="J878" s="72">
        <v>26598</v>
      </c>
      <c r="K878" s="72">
        <v>42246</v>
      </c>
      <c r="L878" s="72"/>
      <c r="M878" s="72">
        <v>2204128</v>
      </c>
      <c r="N878" s="72">
        <v>681582</v>
      </c>
      <c r="O878" s="72">
        <v>2885710</v>
      </c>
      <c r="P878" s="65"/>
      <c r="Q878" s="70">
        <f t="shared" si="54"/>
        <v>2885710</v>
      </c>
      <c r="R878" s="70">
        <f t="shared" si="55"/>
        <v>0</v>
      </c>
      <c r="S878" s="65"/>
      <c r="T878" s="43">
        <f t="shared" si="52"/>
        <v>3885497</v>
      </c>
      <c r="U878" s="60">
        <f t="shared" si="53"/>
        <v>0</v>
      </c>
    </row>
    <row r="879" spans="1:21" ht="14.45" customHeight="1" x14ac:dyDescent="0.25">
      <c r="A879" s="58" t="s">
        <v>90</v>
      </c>
      <c r="B879" s="58" t="s">
        <v>40</v>
      </c>
      <c r="C879" s="72">
        <v>3885497</v>
      </c>
      <c r="D879" s="72">
        <v>1081509</v>
      </c>
      <c r="E879" s="72">
        <v>263497</v>
      </c>
      <c r="F879" s="72">
        <v>78187</v>
      </c>
      <c r="G879" s="72">
        <v>5630</v>
      </c>
      <c r="H879" s="72">
        <v>65502</v>
      </c>
      <c r="I879" s="72">
        <v>125015</v>
      </c>
      <c r="J879" s="72">
        <v>27684</v>
      </c>
      <c r="K879" s="72">
        <v>43384</v>
      </c>
      <c r="L879" s="72"/>
      <c r="M879" s="72">
        <v>2195089</v>
      </c>
      <c r="N879" s="72">
        <v>658966</v>
      </c>
      <c r="O879" s="72">
        <v>2854055</v>
      </c>
      <c r="P879" s="65"/>
      <c r="Q879" s="70">
        <f t="shared" si="54"/>
        <v>2854055</v>
      </c>
      <c r="R879" s="70">
        <f t="shared" si="55"/>
        <v>0</v>
      </c>
      <c r="S879" s="65"/>
      <c r="T879" s="43">
        <f t="shared" si="52"/>
        <v>3885497</v>
      </c>
      <c r="U879" s="60">
        <f t="shared" si="53"/>
        <v>0</v>
      </c>
    </row>
    <row r="880" spans="1:21" ht="14.45" customHeight="1" x14ac:dyDescent="0.25">
      <c r="A880" s="58" t="s">
        <v>90</v>
      </c>
      <c r="B880" s="58" t="s">
        <v>42</v>
      </c>
      <c r="C880" s="72">
        <v>3885497</v>
      </c>
      <c r="D880" s="72">
        <v>1081509</v>
      </c>
      <c r="E880" s="72">
        <v>269824</v>
      </c>
      <c r="F880" s="72">
        <v>85770</v>
      </c>
      <c r="G880" s="72">
        <v>5432</v>
      </c>
      <c r="H880" s="72">
        <v>63875</v>
      </c>
      <c r="I880" s="72">
        <v>129032</v>
      </c>
      <c r="J880" s="72">
        <v>26886</v>
      </c>
      <c r="K880" s="72">
        <v>43579</v>
      </c>
      <c r="L880" s="72"/>
      <c r="M880" s="72">
        <v>2179590</v>
      </c>
      <c r="N880" s="72">
        <v>705250</v>
      </c>
      <c r="O880" s="72">
        <v>2884840</v>
      </c>
      <c r="P880" s="65"/>
      <c r="Q880" s="70">
        <f t="shared" si="54"/>
        <v>2884840</v>
      </c>
      <c r="R880" s="70">
        <f t="shared" si="55"/>
        <v>0</v>
      </c>
      <c r="S880" s="65"/>
      <c r="T880" s="43">
        <f t="shared" si="52"/>
        <v>3885497</v>
      </c>
      <c r="U880" s="60">
        <f t="shared" si="53"/>
        <v>0</v>
      </c>
    </row>
    <row r="881" spans="1:21" ht="14.45" customHeight="1" x14ac:dyDescent="0.25">
      <c r="A881" s="58" t="s">
        <v>90</v>
      </c>
      <c r="B881" s="58" t="s">
        <v>43</v>
      </c>
      <c r="C881" s="72">
        <v>3885497</v>
      </c>
      <c r="D881" s="72">
        <v>1081509</v>
      </c>
      <c r="E881" s="72">
        <v>266451</v>
      </c>
      <c r="F881" s="72">
        <v>85600</v>
      </c>
      <c r="G881" s="72">
        <v>5382</v>
      </c>
      <c r="H881" s="72">
        <v>55187</v>
      </c>
      <c r="I881" s="72">
        <v>130204</v>
      </c>
      <c r="J881" s="72">
        <v>26827</v>
      </c>
      <c r="K881" s="72">
        <v>44487</v>
      </c>
      <c r="L881" s="72"/>
      <c r="M881" s="72">
        <v>2189850</v>
      </c>
      <c r="N881" s="72">
        <v>715407</v>
      </c>
      <c r="O881" s="72">
        <v>2905257</v>
      </c>
      <c r="P881" s="65"/>
      <c r="Q881" s="70">
        <f t="shared" si="54"/>
        <v>2905257</v>
      </c>
      <c r="R881" s="70">
        <f t="shared" si="55"/>
        <v>0</v>
      </c>
      <c r="S881" s="65"/>
      <c r="T881" s="43">
        <f t="shared" si="52"/>
        <v>3885497</v>
      </c>
      <c r="U881" s="60">
        <f t="shared" si="53"/>
        <v>0</v>
      </c>
    </row>
    <row r="882" spans="1:21" ht="14.45" customHeight="1" x14ac:dyDescent="0.25">
      <c r="A882" s="58" t="s">
        <v>90</v>
      </c>
      <c r="B882" s="58" t="s">
        <v>44</v>
      </c>
      <c r="C882" s="59">
        <v>3885497</v>
      </c>
      <c r="D882" s="59">
        <v>1081509</v>
      </c>
      <c r="E882" s="59">
        <v>275908</v>
      </c>
      <c r="F882" s="59">
        <v>86217</v>
      </c>
      <c r="G882" s="59">
        <v>5311</v>
      </c>
      <c r="H882" s="59">
        <v>54705</v>
      </c>
      <c r="I882" s="59">
        <v>130213</v>
      </c>
      <c r="J882" s="59">
        <v>27425</v>
      </c>
      <c r="K882" s="59">
        <v>44455</v>
      </c>
      <c r="L882" s="59"/>
      <c r="M882" s="59">
        <v>2179754</v>
      </c>
      <c r="N882" s="59">
        <v>682319</v>
      </c>
      <c r="O882" s="59">
        <v>2862073</v>
      </c>
      <c r="P882" s="65"/>
      <c r="Q882" s="70">
        <f t="shared" si="54"/>
        <v>2862073</v>
      </c>
      <c r="R882" s="70">
        <f t="shared" si="55"/>
        <v>0</v>
      </c>
      <c r="S882" s="65"/>
      <c r="T882" s="43">
        <f t="shared" si="52"/>
        <v>3885497</v>
      </c>
      <c r="U882" s="60">
        <f t="shared" si="53"/>
        <v>0</v>
      </c>
    </row>
    <row r="883" spans="1:21" ht="14.45" customHeight="1" x14ac:dyDescent="0.25">
      <c r="A883" s="58" t="s">
        <v>90</v>
      </c>
      <c r="B883" s="58" t="s">
        <v>45</v>
      </c>
      <c r="C883" s="59">
        <v>3885497</v>
      </c>
      <c r="D883" s="59">
        <v>1081509</v>
      </c>
      <c r="E883" s="59">
        <v>277719</v>
      </c>
      <c r="F883" s="59">
        <v>86590</v>
      </c>
      <c r="G883" s="59">
        <v>5222</v>
      </c>
      <c r="H883" s="59">
        <v>54701</v>
      </c>
      <c r="I883" s="59">
        <v>128924</v>
      </c>
      <c r="J883" s="59">
        <v>27539</v>
      </c>
      <c r="K883" s="59">
        <v>42938</v>
      </c>
      <c r="L883" s="59"/>
      <c r="M883" s="59">
        <v>2180355</v>
      </c>
      <c r="N883" s="59">
        <v>681347</v>
      </c>
      <c r="O883" s="59">
        <v>2861702</v>
      </c>
      <c r="P883" s="65"/>
      <c r="Q883" s="70">
        <f t="shared" si="54"/>
        <v>2861702</v>
      </c>
      <c r="R883" s="70">
        <f t="shared" si="55"/>
        <v>0</v>
      </c>
      <c r="S883" s="65"/>
      <c r="T883" s="43">
        <f t="shared" si="52"/>
        <v>3885497</v>
      </c>
      <c r="U883" s="60">
        <f t="shared" si="53"/>
        <v>0</v>
      </c>
    </row>
    <row r="884" spans="1:21" ht="14.45" customHeight="1" x14ac:dyDescent="0.25">
      <c r="A884" s="58" t="s">
        <v>90</v>
      </c>
      <c r="B884" s="58" t="s">
        <v>39</v>
      </c>
      <c r="C884" s="59">
        <v>3885497</v>
      </c>
      <c r="D884" s="59">
        <v>1081509</v>
      </c>
      <c r="E884" s="59">
        <v>279703</v>
      </c>
      <c r="F884" s="59">
        <v>85688</v>
      </c>
      <c r="G884" s="59">
        <v>4158</v>
      </c>
      <c r="H884" s="59">
        <v>51039</v>
      </c>
      <c r="I884" s="59">
        <v>130098</v>
      </c>
      <c r="J884" s="59">
        <v>27221</v>
      </c>
      <c r="K884" s="59">
        <v>41658</v>
      </c>
      <c r="L884" s="59"/>
      <c r="M884" s="59">
        <v>2184423</v>
      </c>
      <c r="N884" s="59">
        <v>690220</v>
      </c>
      <c r="O884" s="59">
        <v>2874643</v>
      </c>
      <c r="P884" s="65"/>
      <c r="Q884" s="70">
        <f t="shared" si="54"/>
        <v>2874643</v>
      </c>
      <c r="R884" s="70">
        <f t="shared" si="55"/>
        <v>0</v>
      </c>
      <c r="S884" s="65"/>
      <c r="T884" s="43">
        <f t="shared" si="52"/>
        <v>3885497</v>
      </c>
      <c r="U884" s="60">
        <f t="shared" si="53"/>
        <v>0</v>
      </c>
    </row>
    <row r="885" spans="1:21" ht="14.45" customHeight="1" x14ac:dyDescent="0.25">
      <c r="A885" s="58" t="s">
        <v>90</v>
      </c>
      <c r="B885" s="58" t="s">
        <v>84</v>
      </c>
      <c r="C885" s="59">
        <v>3885497</v>
      </c>
      <c r="D885" s="59">
        <v>1081509</v>
      </c>
      <c r="E885" s="59">
        <v>278601</v>
      </c>
      <c r="F885" s="59">
        <v>83107</v>
      </c>
      <c r="G885" s="59">
        <v>4223</v>
      </c>
      <c r="H885" s="59">
        <v>50228</v>
      </c>
      <c r="I885" s="59">
        <v>125559</v>
      </c>
      <c r="J885" s="59">
        <v>28038</v>
      </c>
      <c r="K885" s="59">
        <v>43247</v>
      </c>
      <c r="L885" s="59"/>
      <c r="M885" s="59">
        <v>2190985</v>
      </c>
      <c r="N885" s="59">
        <v>675567</v>
      </c>
      <c r="O885" s="59">
        <v>2866552</v>
      </c>
      <c r="P885" s="65"/>
      <c r="Q885" s="70">
        <f t="shared" si="54"/>
        <v>2866552</v>
      </c>
      <c r="R885" s="70">
        <f t="shared" si="55"/>
        <v>0</v>
      </c>
      <c r="S885" s="65"/>
      <c r="T885" s="43">
        <f t="shared" si="52"/>
        <v>3885497</v>
      </c>
      <c r="U885" s="60">
        <f t="shared" si="53"/>
        <v>0</v>
      </c>
    </row>
    <row r="886" spans="1:21" ht="14.45" customHeight="1" x14ac:dyDescent="0.25">
      <c r="A886" s="58" t="s">
        <v>90</v>
      </c>
      <c r="B886" s="58" t="s">
        <v>46</v>
      </c>
      <c r="C886" s="59">
        <v>3885497</v>
      </c>
      <c r="D886" s="59">
        <v>1081509</v>
      </c>
      <c r="E886" s="59">
        <v>263017</v>
      </c>
      <c r="F886" s="59">
        <v>82343</v>
      </c>
      <c r="G886" s="59">
        <v>3711</v>
      </c>
      <c r="H886" s="59">
        <v>46614</v>
      </c>
      <c r="I886" s="59">
        <v>129582</v>
      </c>
      <c r="J886" s="59">
        <v>27727</v>
      </c>
      <c r="K886" s="59">
        <v>44258</v>
      </c>
      <c r="L886" s="59"/>
      <c r="M886" s="59">
        <v>2206736</v>
      </c>
      <c r="N886" s="59">
        <v>663578</v>
      </c>
      <c r="O886" s="59">
        <v>2870314</v>
      </c>
      <c r="P886" s="65"/>
      <c r="Q886" s="70">
        <f t="shared" si="54"/>
        <v>2870314</v>
      </c>
      <c r="R886" s="70">
        <f t="shared" si="55"/>
        <v>0</v>
      </c>
      <c r="S886" s="65"/>
      <c r="T886" s="43">
        <f t="shared" si="52"/>
        <v>3885497</v>
      </c>
      <c r="U886" s="60">
        <f t="shared" si="53"/>
        <v>0</v>
      </c>
    </row>
    <row r="887" spans="1:21" ht="14.45" customHeight="1" x14ac:dyDescent="0.25">
      <c r="A887" s="58" t="s">
        <v>90</v>
      </c>
      <c r="B887" s="58" t="s">
        <v>47</v>
      </c>
      <c r="C887" s="59">
        <v>3885497</v>
      </c>
      <c r="D887" s="59">
        <v>1081509</v>
      </c>
      <c r="E887" s="59">
        <v>284802</v>
      </c>
      <c r="F887" s="59">
        <v>72491</v>
      </c>
      <c r="G887" s="59">
        <v>3089</v>
      </c>
      <c r="H887" s="59">
        <v>40606</v>
      </c>
      <c r="I887" s="59">
        <v>115342</v>
      </c>
      <c r="J887" s="59">
        <v>28779</v>
      </c>
      <c r="K887" s="59">
        <v>47605</v>
      </c>
      <c r="L887" s="59"/>
      <c r="M887" s="59">
        <v>2211274</v>
      </c>
      <c r="N887" s="59">
        <v>688581</v>
      </c>
      <c r="O887" s="59">
        <v>2899855</v>
      </c>
      <c r="P887" s="65"/>
      <c r="Q887" s="70">
        <f t="shared" si="54"/>
        <v>2899855</v>
      </c>
      <c r="R887" s="70">
        <f t="shared" si="55"/>
        <v>0</v>
      </c>
      <c r="S887" s="65"/>
      <c r="T887" s="43">
        <f t="shared" si="52"/>
        <v>3885497</v>
      </c>
      <c r="U887" s="60">
        <f t="shared" si="53"/>
        <v>0</v>
      </c>
    </row>
    <row r="888" spans="1:21" ht="14.45" customHeight="1" x14ac:dyDescent="0.25">
      <c r="A888" s="58" t="s">
        <v>90</v>
      </c>
      <c r="B888" s="58" t="s">
        <v>48</v>
      </c>
      <c r="C888" s="59">
        <v>3885497</v>
      </c>
      <c r="D888" s="59">
        <v>1081509</v>
      </c>
      <c r="E888" s="59">
        <v>284391</v>
      </c>
      <c r="F888" s="59">
        <v>71198</v>
      </c>
      <c r="G888" s="59">
        <v>3286</v>
      </c>
      <c r="H888" s="59">
        <v>41543</v>
      </c>
      <c r="I888" s="59">
        <v>115786</v>
      </c>
      <c r="J888" s="59">
        <v>28295</v>
      </c>
      <c r="K888" s="59">
        <v>46623</v>
      </c>
      <c r="L888" s="59"/>
      <c r="M888" s="59">
        <v>2212866</v>
      </c>
      <c r="N888" s="59">
        <v>750607</v>
      </c>
      <c r="O888" s="59">
        <v>2963473</v>
      </c>
      <c r="P888" s="65"/>
      <c r="Q888" s="70">
        <f t="shared" si="54"/>
        <v>2963473</v>
      </c>
      <c r="R888" s="70">
        <f t="shared" si="55"/>
        <v>0</v>
      </c>
      <c r="S888" s="65"/>
      <c r="T888" s="43">
        <f t="shared" si="52"/>
        <v>3885497</v>
      </c>
      <c r="U888" s="60">
        <f t="shared" si="53"/>
        <v>0</v>
      </c>
    </row>
    <row r="889" spans="1:21" ht="14.45" customHeight="1" x14ac:dyDescent="0.25">
      <c r="A889" s="58" t="s">
        <v>90</v>
      </c>
      <c r="B889" s="58" t="s">
        <v>49</v>
      </c>
      <c r="C889" s="59">
        <v>3885497</v>
      </c>
      <c r="D889" s="59">
        <v>1081509</v>
      </c>
      <c r="E889" s="59">
        <v>284850</v>
      </c>
      <c r="F889" s="59">
        <v>65994</v>
      </c>
      <c r="G889" s="59">
        <v>2916</v>
      </c>
      <c r="H889" s="59">
        <v>38095</v>
      </c>
      <c r="I889" s="59">
        <v>107362</v>
      </c>
      <c r="J889" s="59">
        <v>26609</v>
      </c>
      <c r="K889" s="59">
        <v>46044</v>
      </c>
      <c r="L889" s="59"/>
      <c r="M889" s="59">
        <v>2232118</v>
      </c>
      <c r="N889" s="59">
        <v>786901</v>
      </c>
      <c r="O889" s="59">
        <v>3019019</v>
      </c>
      <c r="P889" s="65"/>
      <c r="Q889" s="70">
        <f t="shared" si="54"/>
        <v>3019019</v>
      </c>
      <c r="R889" s="70">
        <f t="shared" si="55"/>
        <v>0</v>
      </c>
      <c r="S889" s="65"/>
      <c r="T889" s="43">
        <f t="shared" si="52"/>
        <v>3885497</v>
      </c>
      <c r="U889" s="60">
        <f t="shared" si="53"/>
        <v>0</v>
      </c>
    </row>
    <row r="890" spans="1:21" ht="14.45" customHeight="1" x14ac:dyDescent="0.25">
      <c r="A890" s="58" t="s">
        <v>90</v>
      </c>
      <c r="B890" s="58" t="s">
        <v>67</v>
      </c>
      <c r="C890" s="59">
        <v>3885497</v>
      </c>
      <c r="D890" s="59">
        <v>1081509</v>
      </c>
      <c r="E890" s="59">
        <v>297381</v>
      </c>
      <c r="F890" s="59">
        <v>58308</v>
      </c>
      <c r="G890" s="59">
        <v>1912</v>
      </c>
      <c r="H890" s="59">
        <v>34375</v>
      </c>
      <c r="I890" s="59">
        <v>94608</v>
      </c>
      <c r="J890" s="59">
        <v>26466</v>
      </c>
      <c r="K890" s="59">
        <v>44164</v>
      </c>
      <c r="L890" s="59"/>
      <c r="M890" s="59">
        <v>2246774</v>
      </c>
      <c r="N890" s="59">
        <v>773206</v>
      </c>
      <c r="O890" s="59">
        <v>3019980</v>
      </c>
      <c r="P890" s="65"/>
      <c r="Q890" s="70">
        <f t="shared" si="54"/>
        <v>3019980</v>
      </c>
      <c r="R890" s="70">
        <f t="shared" si="55"/>
        <v>0</v>
      </c>
      <c r="S890" s="65"/>
      <c r="T890" s="43">
        <f t="shared" si="52"/>
        <v>3885497</v>
      </c>
      <c r="U890" s="60">
        <f t="shared" si="53"/>
        <v>0</v>
      </c>
    </row>
    <row r="891" spans="1:21" ht="14.45" customHeight="1" x14ac:dyDescent="0.25">
      <c r="A891" s="58" t="s">
        <v>90</v>
      </c>
      <c r="B891" s="58" t="s">
        <v>50</v>
      </c>
      <c r="C891" s="59">
        <v>3885497</v>
      </c>
      <c r="D891" s="59">
        <v>1081509</v>
      </c>
      <c r="E891" s="59">
        <v>301371</v>
      </c>
      <c r="F891" s="59">
        <v>55136</v>
      </c>
      <c r="G891" s="59">
        <v>1779</v>
      </c>
      <c r="H891" s="59">
        <v>34294</v>
      </c>
      <c r="I891" s="59">
        <v>92792</v>
      </c>
      <c r="J891" s="59">
        <v>26728</v>
      </c>
      <c r="K891" s="59">
        <v>43921</v>
      </c>
      <c r="L891" s="59"/>
      <c r="M891" s="59">
        <v>2247967</v>
      </c>
      <c r="N891" s="59">
        <v>773149</v>
      </c>
      <c r="O891" s="59">
        <v>3021116</v>
      </c>
      <c r="P891" s="65"/>
      <c r="Q891" s="70">
        <f t="shared" si="54"/>
        <v>3021116</v>
      </c>
      <c r="R891" s="70">
        <f t="shared" si="55"/>
        <v>0</v>
      </c>
      <c r="S891" s="65"/>
      <c r="T891" s="43">
        <f t="shared" si="52"/>
        <v>3885497</v>
      </c>
      <c r="U891" s="60">
        <f t="shared" si="53"/>
        <v>0</v>
      </c>
    </row>
    <row r="892" spans="1:21" ht="14.45" customHeight="1" x14ac:dyDescent="0.25">
      <c r="A892" s="58" t="s">
        <v>90</v>
      </c>
      <c r="B892" s="58" t="s">
        <v>51</v>
      </c>
      <c r="C892" s="59">
        <v>3885497</v>
      </c>
      <c r="D892" s="59">
        <v>1081509</v>
      </c>
      <c r="E892" s="59">
        <v>302798</v>
      </c>
      <c r="F892" s="59">
        <v>55229</v>
      </c>
      <c r="G892" s="59">
        <v>1699</v>
      </c>
      <c r="H892" s="59">
        <v>34054</v>
      </c>
      <c r="I892" s="59">
        <v>91233</v>
      </c>
      <c r="J892" s="59">
        <v>27404</v>
      </c>
      <c r="K892" s="59">
        <v>41978</v>
      </c>
      <c r="L892" s="59"/>
      <c r="M892" s="59">
        <v>2249593</v>
      </c>
      <c r="N892" s="59">
        <v>796878</v>
      </c>
      <c r="O892" s="59">
        <v>3046471</v>
      </c>
      <c r="P892" s="65"/>
      <c r="Q892" s="70">
        <f t="shared" si="54"/>
        <v>3046471</v>
      </c>
      <c r="R892" s="70">
        <f t="shared" si="55"/>
        <v>0</v>
      </c>
      <c r="S892" s="65"/>
      <c r="T892" s="43">
        <f t="shared" si="52"/>
        <v>3885497</v>
      </c>
      <c r="U892" s="60">
        <f t="shared" si="53"/>
        <v>0</v>
      </c>
    </row>
    <row r="893" spans="1:21" ht="14.45" customHeight="1" x14ac:dyDescent="0.25">
      <c r="A893" s="58" t="s">
        <v>90</v>
      </c>
      <c r="B893" s="58" t="s">
        <v>52</v>
      </c>
      <c r="C893" s="59">
        <v>3885497</v>
      </c>
      <c r="D893" s="59">
        <v>1081509</v>
      </c>
      <c r="E893" s="59">
        <v>308439</v>
      </c>
      <c r="F893" s="59">
        <v>51530</v>
      </c>
      <c r="G893" s="59">
        <v>1569</v>
      </c>
      <c r="H893" s="59">
        <v>36713</v>
      </c>
      <c r="I893" s="59">
        <v>89769</v>
      </c>
      <c r="J893" s="59">
        <v>28695</v>
      </c>
      <c r="K893" s="59">
        <v>49171</v>
      </c>
      <c r="L893" s="59"/>
      <c r="M893" s="59">
        <v>2238102</v>
      </c>
      <c r="N893" s="59">
        <v>804599</v>
      </c>
      <c r="O893" s="59">
        <v>3042701</v>
      </c>
      <c r="P893" s="65"/>
      <c r="Q893" s="70">
        <f t="shared" si="54"/>
        <v>3042701</v>
      </c>
      <c r="R893" s="70">
        <f t="shared" si="55"/>
        <v>0</v>
      </c>
      <c r="S893" s="65"/>
      <c r="T893" s="43">
        <f t="shared" si="52"/>
        <v>3885497</v>
      </c>
      <c r="U893" s="60">
        <f t="shared" si="53"/>
        <v>0</v>
      </c>
    </row>
    <row r="894" spans="1:21" ht="14.45" customHeight="1" x14ac:dyDescent="0.25">
      <c r="A894" s="58" t="s">
        <v>90</v>
      </c>
      <c r="B894" s="58" t="s">
        <v>53</v>
      </c>
      <c r="C894" s="59">
        <v>3885497</v>
      </c>
      <c r="D894" s="59">
        <v>1081509</v>
      </c>
      <c r="E894" s="59">
        <v>322835</v>
      </c>
      <c r="F894" s="59">
        <v>48434</v>
      </c>
      <c r="G894" s="59">
        <v>1455</v>
      </c>
      <c r="H894" s="59">
        <v>32385</v>
      </c>
      <c r="I894" s="59">
        <v>82441</v>
      </c>
      <c r="J894" s="59">
        <v>29147</v>
      </c>
      <c r="K894" s="59">
        <v>47801</v>
      </c>
      <c r="L894" s="59"/>
      <c r="M894" s="59">
        <v>2239490</v>
      </c>
      <c r="N894" s="59">
        <v>808820</v>
      </c>
      <c r="O894" s="59">
        <v>3048310</v>
      </c>
      <c r="P894" s="65"/>
      <c r="Q894" s="70">
        <f t="shared" si="54"/>
        <v>3048310</v>
      </c>
      <c r="R894" s="70">
        <f t="shared" si="55"/>
        <v>0</v>
      </c>
      <c r="S894" s="65"/>
      <c r="T894" s="43">
        <f t="shared" si="52"/>
        <v>3885497</v>
      </c>
      <c r="U894" s="60">
        <f t="shared" si="53"/>
        <v>0</v>
      </c>
    </row>
    <row r="895" spans="1:21" ht="14.45" customHeight="1" x14ac:dyDescent="0.25">
      <c r="A895" s="58" t="s">
        <v>90</v>
      </c>
      <c r="B895" s="58" t="s">
        <v>54</v>
      </c>
      <c r="C895" s="59">
        <v>3885497</v>
      </c>
      <c r="D895" s="59">
        <v>1081509</v>
      </c>
      <c r="E895" s="59">
        <v>313131</v>
      </c>
      <c r="F895" s="59">
        <v>43154</v>
      </c>
      <c r="G895" s="59">
        <v>1170</v>
      </c>
      <c r="H895" s="59">
        <v>26852</v>
      </c>
      <c r="I895" s="59">
        <v>74382</v>
      </c>
      <c r="J895" s="59">
        <v>29143</v>
      </c>
      <c r="K895" s="59">
        <v>51314</v>
      </c>
      <c r="L895" s="59"/>
      <c r="M895" s="59">
        <v>2264842</v>
      </c>
      <c r="N895" s="59">
        <v>802383</v>
      </c>
      <c r="O895" s="59">
        <v>3067225</v>
      </c>
      <c r="P895" s="65"/>
      <c r="Q895" s="70">
        <f t="shared" si="54"/>
        <v>3067225</v>
      </c>
      <c r="R895" s="70">
        <f t="shared" si="55"/>
        <v>0</v>
      </c>
      <c r="S895" s="65"/>
      <c r="T895" s="43">
        <f t="shared" si="52"/>
        <v>3885497</v>
      </c>
      <c r="U895" s="60">
        <f t="shared" si="53"/>
        <v>0</v>
      </c>
    </row>
    <row r="896" spans="1:21" ht="14.45" customHeight="1" x14ac:dyDescent="0.25">
      <c r="A896" s="58" t="s">
        <v>90</v>
      </c>
      <c r="B896" s="58" t="s">
        <v>55</v>
      </c>
      <c r="C896" s="59">
        <v>3885497</v>
      </c>
      <c r="D896" s="59">
        <v>1081509</v>
      </c>
      <c r="E896" s="59">
        <v>317871</v>
      </c>
      <c r="F896" s="59">
        <v>41030</v>
      </c>
      <c r="G896" s="59">
        <v>931</v>
      </c>
      <c r="H896" s="59">
        <v>23256</v>
      </c>
      <c r="I896" s="59">
        <v>67413</v>
      </c>
      <c r="J896" s="59">
        <v>29342</v>
      </c>
      <c r="K896" s="59">
        <v>55532</v>
      </c>
      <c r="L896" s="59"/>
      <c r="M896" s="59">
        <v>2268613</v>
      </c>
      <c r="N896" s="59">
        <v>752611</v>
      </c>
      <c r="O896" s="59">
        <v>3021224</v>
      </c>
      <c r="P896" s="65"/>
      <c r="Q896" s="70">
        <f t="shared" si="54"/>
        <v>3021224</v>
      </c>
      <c r="R896" s="70">
        <f t="shared" si="55"/>
        <v>0</v>
      </c>
      <c r="S896" s="65"/>
      <c r="T896" s="43">
        <f t="shared" si="52"/>
        <v>3885497</v>
      </c>
      <c r="U896" s="60">
        <f t="shared" si="53"/>
        <v>0</v>
      </c>
    </row>
    <row r="897" spans="1:21" ht="14.45" customHeight="1" x14ac:dyDescent="0.25">
      <c r="A897" s="58" t="s">
        <v>90</v>
      </c>
      <c r="B897" s="58" t="s">
        <v>56</v>
      </c>
      <c r="C897" s="59">
        <v>3885497</v>
      </c>
      <c r="D897" s="59">
        <v>1081509</v>
      </c>
      <c r="E897" s="59">
        <v>320307</v>
      </c>
      <c r="F897" s="59">
        <v>38934</v>
      </c>
      <c r="G897" s="59">
        <v>825</v>
      </c>
      <c r="H897" s="59">
        <v>22028</v>
      </c>
      <c r="I897" s="59">
        <v>65072</v>
      </c>
      <c r="J897" s="59">
        <v>27730</v>
      </c>
      <c r="K897" s="59">
        <v>58499</v>
      </c>
      <c r="L897" s="59"/>
      <c r="M897" s="59">
        <v>2270593</v>
      </c>
      <c r="N897" s="59">
        <v>698409</v>
      </c>
      <c r="O897" s="59">
        <v>2969002</v>
      </c>
      <c r="P897" s="65"/>
      <c r="Q897" s="70">
        <f t="shared" si="54"/>
        <v>2969002</v>
      </c>
      <c r="R897" s="70">
        <f t="shared" si="55"/>
        <v>0</v>
      </c>
      <c r="S897" s="65"/>
      <c r="T897" s="43">
        <f t="shared" si="52"/>
        <v>3885497</v>
      </c>
      <c r="U897" s="60">
        <f t="shared" si="53"/>
        <v>0</v>
      </c>
    </row>
    <row r="898" spans="1:21" ht="14.45" customHeight="1" x14ac:dyDescent="0.25">
      <c r="A898" s="58" t="s">
        <v>90</v>
      </c>
      <c r="B898" s="58" t="s">
        <v>57</v>
      </c>
      <c r="C898" s="59">
        <v>3885497</v>
      </c>
      <c r="D898" s="59">
        <v>1081509</v>
      </c>
      <c r="E898" s="59">
        <v>333822</v>
      </c>
      <c r="F898" s="59">
        <v>28341</v>
      </c>
      <c r="G898" s="59">
        <v>682</v>
      </c>
      <c r="H898" s="59">
        <v>20200</v>
      </c>
      <c r="I898" s="59">
        <v>62710</v>
      </c>
      <c r="J898" s="59">
        <v>31537</v>
      </c>
      <c r="K898" s="59">
        <v>68022</v>
      </c>
      <c r="L898" s="59"/>
      <c r="M898" s="59">
        <v>2258674</v>
      </c>
      <c r="N898" s="59">
        <v>657831</v>
      </c>
      <c r="O898" s="59">
        <v>2916505</v>
      </c>
      <c r="P898" s="65"/>
      <c r="Q898" s="70">
        <f t="shared" si="54"/>
        <v>2916505</v>
      </c>
      <c r="R898" s="70">
        <f t="shared" si="55"/>
        <v>0</v>
      </c>
      <c r="S898" s="65"/>
      <c r="T898" s="43">
        <f t="shared" ref="T898:T916" si="56">SUM(D898:M898)</f>
        <v>3885497</v>
      </c>
      <c r="U898" s="60">
        <f t="shared" ref="U898:U916" si="57">C898-T898</f>
        <v>0</v>
      </c>
    </row>
    <row r="899" spans="1:21" ht="14.45" customHeight="1" x14ac:dyDescent="0.25">
      <c r="A899" s="58" t="s">
        <v>90</v>
      </c>
      <c r="B899" s="58" t="s">
        <v>58</v>
      </c>
      <c r="C899" s="59">
        <v>3885497</v>
      </c>
      <c r="D899" s="59">
        <v>1081509</v>
      </c>
      <c r="E899" s="59">
        <v>354390</v>
      </c>
      <c r="F899" s="59">
        <v>28884</v>
      </c>
      <c r="G899" s="59">
        <v>253</v>
      </c>
      <c r="H899" s="59">
        <v>18515</v>
      </c>
      <c r="I899" s="59">
        <v>58279</v>
      </c>
      <c r="J899" s="59">
        <v>32138</v>
      </c>
      <c r="K899" s="59">
        <v>72166</v>
      </c>
      <c r="L899" s="59"/>
      <c r="M899" s="59">
        <v>2239363</v>
      </c>
      <c r="N899" s="59">
        <v>762341</v>
      </c>
      <c r="O899" s="59">
        <v>3001704</v>
      </c>
      <c r="P899" s="65"/>
      <c r="Q899" s="70">
        <f t="shared" ref="Q899:Q962" si="58">M899+N899</f>
        <v>3001704</v>
      </c>
      <c r="R899" s="70">
        <f t="shared" ref="R899:R962" si="59">Q899-O899</f>
        <v>0</v>
      </c>
      <c r="S899" s="65"/>
      <c r="T899" s="43">
        <f t="shared" si="56"/>
        <v>3885497</v>
      </c>
      <c r="U899" s="60">
        <f t="shared" si="57"/>
        <v>0</v>
      </c>
    </row>
    <row r="900" spans="1:21" ht="14.45" customHeight="1" x14ac:dyDescent="0.25">
      <c r="A900" s="58" t="s">
        <v>90</v>
      </c>
      <c r="B900" s="58" t="s">
        <v>59</v>
      </c>
      <c r="C900" s="59">
        <v>3885497</v>
      </c>
      <c r="D900" s="59">
        <v>1081509</v>
      </c>
      <c r="E900" s="59">
        <v>381873</v>
      </c>
      <c r="F900" s="59">
        <v>29318</v>
      </c>
      <c r="G900" s="59">
        <v>164</v>
      </c>
      <c r="H900" s="59">
        <v>15409</v>
      </c>
      <c r="I900" s="59">
        <v>59257</v>
      </c>
      <c r="J900" s="59">
        <v>33988</v>
      </c>
      <c r="K900" s="59">
        <v>77853</v>
      </c>
      <c r="L900" s="59"/>
      <c r="M900" s="59">
        <v>2206126</v>
      </c>
      <c r="N900" s="59">
        <v>815546</v>
      </c>
      <c r="O900" s="59">
        <v>3021672</v>
      </c>
      <c r="P900" s="65"/>
      <c r="Q900" s="70">
        <f t="shared" si="58"/>
        <v>3021672</v>
      </c>
      <c r="R900" s="70">
        <f t="shared" si="59"/>
        <v>0</v>
      </c>
      <c r="S900" s="65"/>
      <c r="T900" s="43">
        <f t="shared" si="56"/>
        <v>3885497</v>
      </c>
      <c r="U900" s="60">
        <f t="shared" si="57"/>
        <v>0</v>
      </c>
    </row>
    <row r="901" spans="1:21" ht="14.45" customHeight="1" x14ac:dyDescent="0.25">
      <c r="A901" s="58" t="s">
        <v>90</v>
      </c>
      <c r="B901" s="58" t="s">
        <v>60</v>
      </c>
      <c r="C901" s="59">
        <v>3885497</v>
      </c>
      <c r="D901" s="59">
        <v>1081509</v>
      </c>
      <c r="E901" s="59">
        <v>392352</v>
      </c>
      <c r="F901" s="59">
        <v>29728</v>
      </c>
      <c r="G901" s="59">
        <v>233</v>
      </c>
      <c r="H901" s="59">
        <v>13613</v>
      </c>
      <c r="I901" s="59">
        <v>63771</v>
      </c>
      <c r="J901" s="59">
        <v>34331</v>
      </c>
      <c r="K901" s="59">
        <v>79270</v>
      </c>
      <c r="L901" s="59"/>
      <c r="M901" s="59">
        <v>2190690</v>
      </c>
      <c r="N901" s="59">
        <v>801562</v>
      </c>
      <c r="O901" s="59">
        <v>2992252</v>
      </c>
      <c r="P901" s="65"/>
      <c r="Q901" s="70">
        <f t="shared" si="58"/>
        <v>2992252</v>
      </c>
      <c r="R901" s="70">
        <f t="shared" si="59"/>
        <v>0</v>
      </c>
      <c r="S901" s="65"/>
      <c r="T901" s="43">
        <f t="shared" si="56"/>
        <v>3885497</v>
      </c>
      <c r="U901" s="60">
        <f t="shared" si="57"/>
        <v>0</v>
      </c>
    </row>
    <row r="902" spans="1:21" ht="14.45" customHeight="1" x14ac:dyDescent="0.25">
      <c r="A902" s="58" t="s">
        <v>90</v>
      </c>
      <c r="B902" s="58" t="s">
        <v>61</v>
      </c>
      <c r="C902" s="59">
        <v>3885497</v>
      </c>
      <c r="D902" s="59">
        <v>1081509</v>
      </c>
      <c r="E902" s="59">
        <v>393341</v>
      </c>
      <c r="F902" s="59">
        <v>29580</v>
      </c>
      <c r="G902" s="59">
        <v>263</v>
      </c>
      <c r="H902" s="59">
        <v>13022</v>
      </c>
      <c r="I902" s="59">
        <v>69266</v>
      </c>
      <c r="J902" s="59">
        <v>39181</v>
      </c>
      <c r="K902" s="59">
        <v>70798</v>
      </c>
      <c r="L902" s="59"/>
      <c r="M902" s="59">
        <v>2188537</v>
      </c>
      <c r="N902" s="59">
        <v>781847</v>
      </c>
      <c r="O902" s="59">
        <v>2970384</v>
      </c>
      <c r="P902" s="65"/>
      <c r="Q902" s="70">
        <f t="shared" si="58"/>
        <v>2970384</v>
      </c>
      <c r="R902" s="70">
        <f t="shared" si="59"/>
        <v>0</v>
      </c>
      <c r="S902" s="65"/>
      <c r="T902" s="43">
        <f t="shared" si="56"/>
        <v>3885497</v>
      </c>
      <c r="U902" s="60">
        <f t="shared" si="57"/>
        <v>0</v>
      </c>
    </row>
    <row r="903" spans="1:21" ht="14.45" customHeight="1" x14ac:dyDescent="0.25">
      <c r="A903" s="58" t="s">
        <v>90</v>
      </c>
      <c r="B903" s="58" t="s">
        <v>62</v>
      </c>
      <c r="C903" s="59">
        <v>3885497</v>
      </c>
      <c r="D903" s="59">
        <v>1081509</v>
      </c>
      <c r="E903" s="59">
        <v>395980</v>
      </c>
      <c r="F903" s="59">
        <v>28803</v>
      </c>
      <c r="G903" s="59">
        <v>316</v>
      </c>
      <c r="H903" s="59">
        <v>10831</v>
      </c>
      <c r="I903" s="59">
        <v>67285</v>
      </c>
      <c r="J903" s="59">
        <v>41261</v>
      </c>
      <c r="K903" s="59">
        <v>68679</v>
      </c>
      <c r="L903" s="59">
        <v>893</v>
      </c>
      <c r="M903" s="59">
        <v>2189940</v>
      </c>
      <c r="N903" s="59">
        <v>764514</v>
      </c>
      <c r="O903" s="59">
        <v>2954454</v>
      </c>
      <c r="P903" s="65"/>
      <c r="Q903" s="70">
        <f t="shared" si="58"/>
        <v>2954454</v>
      </c>
      <c r="R903" s="70">
        <f t="shared" si="59"/>
        <v>0</v>
      </c>
      <c r="S903" s="65"/>
      <c r="T903" s="43">
        <f t="shared" si="56"/>
        <v>3885497</v>
      </c>
      <c r="U903" s="60">
        <f t="shared" si="57"/>
        <v>0</v>
      </c>
    </row>
    <row r="904" spans="1:21" ht="14.45" customHeight="1" x14ac:dyDescent="0.25">
      <c r="A904" s="58" t="s">
        <v>90</v>
      </c>
      <c r="B904" s="58" t="s">
        <v>63</v>
      </c>
      <c r="C904" s="59">
        <v>3885497</v>
      </c>
      <c r="D904" s="59">
        <v>1081509</v>
      </c>
      <c r="E904" s="59">
        <v>430084</v>
      </c>
      <c r="F904" s="59">
        <v>28891</v>
      </c>
      <c r="G904" s="59">
        <v>292</v>
      </c>
      <c r="H904" s="59">
        <v>10193</v>
      </c>
      <c r="I904" s="59">
        <v>70092</v>
      </c>
      <c r="J904" s="59">
        <v>40917</v>
      </c>
      <c r="K904" s="59">
        <v>68634</v>
      </c>
      <c r="L904" s="59"/>
      <c r="M904" s="59">
        <v>2154885</v>
      </c>
      <c r="N904" s="59">
        <v>841408</v>
      </c>
      <c r="O904" s="59">
        <v>2996293</v>
      </c>
      <c r="P904" s="65"/>
      <c r="Q904" s="70">
        <f t="shared" si="58"/>
        <v>2996293</v>
      </c>
      <c r="R904" s="70">
        <f t="shared" si="59"/>
        <v>0</v>
      </c>
      <c r="S904" s="65"/>
      <c r="T904" s="43">
        <f t="shared" si="56"/>
        <v>3885497</v>
      </c>
      <c r="U904" s="60">
        <f t="shared" si="57"/>
        <v>0</v>
      </c>
    </row>
    <row r="905" spans="1:21" ht="14.45" customHeight="1" x14ac:dyDescent="0.25">
      <c r="A905" s="58" t="s">
        <v>90</v>
      </c>
      <c r="B905" s="58" t="s">
        <v>64</v>
      </c>
      <c r="C905" s="59">
        <v>3886287</v>
      </c>
      <c r="D905" s="59">
        <v>1081509</v>
      </c>
      <c r="E905" s="59">
        <v>370322</v>
      </c>
      <c r="F905" s="59">
        <v>26457</v>
      </c>
      <c r="G905" s="59">
        <v>274</v>
      </c>
      <c r="H905" s="59">
        <v>9526</v>
      </c>
      <c r="I905" s="59">
        <v>66133</v>
      </c>
      <c r="J905" s="59">
        <v>45171</v>
      </c>
      <c r="K905" s="59">
        <v>70166</v>
      </c>
      <c r="L905" s="59">
        <v>84246</v>
      </c>
      <c r="M905" s="59">
        <v>2132483</v>
      </c>
      <c r="N905" s="59">
        <v>853244</v>
      </c>
      <c r="O905" s="59">
        <v>2985727</v>
      </c>
      <c r="P905" s="65"/>
      <c r="Q905" s="70">
        <f t="shared" si="58"/>
        <v>2985727</v>
      </c>
      <c r="R905" s="70">
        <f t="shared" si="59"/>
        <v>0</v>
      </c>
      <c r="S905" s="65"/>
      <c r="T905" s="43">
        <f t="shared" si="56"/>
        <v>3886287</v>
      </c>
      <c r="U905" s="60">
        <f t="shared" si="57"/>
        <v>0</v>
      </c>
    </row>
    <row r="906" spans="1:21" ht="14.45" customHeight="1" x14ac:dyDescent="0.25">
      <c r="A906" s="58" t="s">
        <v>90</v>
      </c>
      <c r="B906" s="58" t="s">
        <v>65</v>
      </c>
      <c r="C906" s="59">
        <v>3886287</v>
      </c>
      <c r="D906" s="59">
        <v>1081509</v>
      </c>
      <c r="E906" s="59">
        <v>358684</v>
      </c>
      <c r="F906" s="59">
        <v>26125</v>
      </c>
      <c r="G906" s="59">
        <v>301</v>
      </c>
      <c r="H906" s="59">
        <v>8959</v>
      </c>
      <c r="I906" s="59">
        <v>90288</v>
      </c>
      <c r="J906" s="59">
        <v>47144</v>
      </c>
      <c r="K906" s="59">
        <v>81651</v>
      </c>
      <c r="L906" s="59">
        <v>90195</v>
      </c>
      <c r="M906" s="59">
        <v>2101431</v>
      </c>
      <c r="N906" s="59">
        <v>816110</v>
      </c>
      <c r="O906" s="59">
        <v>2917541</v>
      </c>
      <c r="P906" s="65"/>
      <c r="Q906" s="70">
        <f t="shared" si="58"/>
        <v>2917541</v>
      </c>
      <c r="R906" s="70">
        <f t="shared" si="59"/>
        <v>0</v>
      </c>
      <c r="S906" s="65"/>
      <c r="T906" s="43">
        <f t="shared" si="56"/>
        <v>3886287</v>
      </c>
      <c r="U906" s="60">
        <f t="shared" si="57"/>
        <v>0</v>
      </c>
    </row>
    <row r="907" spans="1:21" ht="14.45" customHeight="1" x14ac:dyDescent="0.25">
      <c r="A907" s="58" t="s">
        <v>90</v>
      </c>
      <c r="B907" s="58" t="s">
        <v>66</v>
      </c>
      <c r="C907" s="59">
        <v>3886287</v>
      </c>
      <c r="D907" s="59">
        <v>1081509</v>
      </c>
      <c r="E907" s="59">
        <v>371558</v>
      </c>
      <c r="F907" s="59">
        <v>25527</v>
      </c>
      <c r="G907" s="59">
        <v>216</v>
      </c>
      <c r="H907" s="59">
        <v>6397</v>
      </c>
      <c r="I907" s="59">
        <v>92764</v>
      </c>
      <c r="J907" s="59">
        <v>45214</v>
      </c>
      <c r="K907" s="59">
        <v>82953</v>
      </c>
      <c r="L907" s="59">
        <v>91120</v>
      </c>
      <c r="M907" s="59">
        <v>2089029</v>
      </c>
      <c r="N907" s="59">
        <v>672065</v>
      </c>
      <c r="O907" s="59">
        <v>2761094</v>
      </c>
      <c r="P907" s="65"/>
      <c r="Q907" s="70">
        <f t="shared" si="58"/>
        <v>2761094</v>
      </c>
      <c r="R907" s="70">
        <f t="shared" si="59"/>
        <v>0</v>
      </c>
      <c r="S907" s="65"/>
      <c r="T907" s="43">
        <f t="shared" si="56"/>
        <v>3886287</v>
      </c>
      <c r="U907" s="60">
        <f t="shared" si="57"/>
        <v>0</v>
      </c>
    </row>
    <row r="908" spans="1:21" ht="14.45" customHeight="1" x14ac:dyDescent="0.25">
      <c r="A908" s="58" t="s">
        <v>90</v>
      </c>
      <c r="B908" s="58" t="s">
        <v>68</v>
      </c>
      <c r="C908" s="65">
        <v>3886287</v>
      </c>
      <c r="D908" s="65">
        <v>1081509</v>
      </c>
      <c r="E908" s="65">
        <v>376155</v>
      </c>
      <c r="F908" s="65">
        <v>24931</v>
      </c>
      <c r="G908" s="65">
        <v>229</v>
      </c>
      <c r="H908" s="65">
        <v>6002</v>
      </c>
      <c r="I908" s="65">
        <v>96193</v>
      </c>
      <c r="J908" s="65">
        <v>45955</v>
      </c>
      <c r="K908" s="65">
        <v>67759</v>
      </c>
      <c r="L908" s="65">
        <v>98599</v>
      </c>
      <c r="M908" s="65">
        <v>2088955</v>
      </c>
      <c r="N908" s="65">
        <v>605988</v>
      </c>
      <c r="O908" s="65">
        <v>2694943</v>
      </c>
      <c r="P908" s="65"/>
      <c r="Q908" s="70">
        <f t="shared" si="58"/>
        <v>2694943</v>
      </c>
      <c r="R908" s="70">
        <f t="shared" si="59"/>
        <v>0</v>
      </c>
      <c r="S908" s="65"/>
      <c r="T908" s="43">
        <f t="shared" si="56"/>
        <v>3886287</v>
      </c>
      <c r="U908" s="60">
        <f t="shared" si="57"/>
        <v>0</v>
      </c>
    </row>
    <row r="909" spans="1:21" ht="14.45" customHeight="1" x14ac:dyDescent="0.25">
      <c r="A909" s="58" t="s">
        <v>90</v>
      </c>
      <c r="B909" s="58" t="s">
        <v>69</v>
      </c>
      <c r="C909" s="65">
        <v>3886287</v>
      </c>
      <c r="D909" s="65">
        <v>1081509</v>
      </c>
      <c r="E909" s="65">
        <v>371906</v>
      </c>
      <c r="F909" s="65">
        <v>22046</v>
      </c>
      <c r="G909" s="65">
        <v>228</v>
      </c>
      <c r="H909" s="65">
        <v>4423</v>
      </c>
      <c r="I909" s="65">
        <v>98014</v>
      </c>
      <c r="J909" s="65">
        <v>45374</v>
      </c>
      <c r="K909" s="65">
        <v>76945</v>
      </c>
      <c r="L909" s="65">
        <v>107127</v>
      </c>
      <c r="M909" s="65">
        <v>2078715</v>
      </c>
      <c r="N909" s="65">
        <v>589963</v>
      </c>
      <c r="O909" s="65">
        <v>2668678</v>
      </c>
      <c r="P909" s="65"/>
      <c r="Q909" s="70">
        <f t="shared" si="58"/>
        <v>2668678</v>
      </c>
      <c r="R909" s="70">
        <f t="shared" si="59"/>
        <v>0</v>
      </c>
      <c r="S909" s="65"/>
      <c r="T909" s="43">
        <f t="shared" si="56"/>
        <v>3886287</v>
      </c>
      <c r="U909" s="60">
        <f t="shared" si="57"/>
        <v>0</v>
      </c>
    </row>
    <row r="910" spans="1:21" ht="14.45" customHeight="1" x14ac:dyDescent="0.25">
      <c r="A910" s="58" t="s">
        <v>90</v>
      </c>
      <c r="B910" s="58" t="s">
        <v>70</v>
      </c>
      <c r="C910" s="65">
        <v>3886287</v>
      </c>
      <c r="D910" s="65">
        <v>1081509</v>
      </c>
      <c r="E910" s="65">
        <v>384174</v>
      </c>
      <c r="F910" s="65">
        <v>19573</v>
      </c>
      <c r="G910" s="65">
        <v>153</v>
      </c>
      <c r="H910" s="65">
        <v>3690</v>
      </c>
      <c r="I910" s="65">
        <v>91665</v>
      </c>
      <c r="J910" s="65">
        <v>51943</v>
      </c>
      <c r="K910" s="65">
        <v>76028</v>
      </c>
      <c r="L910" s="65">
        <v>106045</v>
      </c>
      <c r="M910" s="65">
        <v>2071507</v>
      </c>
      <c r="N910" s="65">
        <v>575954</v>
      </c>
      <c r="O910" s="65">
        <v>2647461</v>
      </c>
      <c r="P910" s="65"/>
      <c r="Q910" s="70">
        <f t="shared" si="58"/>
        <v>2647461</v>
      </c>
      <c r="R910" s="70">
        <f t="shared" si="59"/>
        <v>0</v>
      </c>
      <c r="S910" s="65"/>
      <c r="T910" s="43">
        <f t="shared" si="56"/>
        <v>3886287</v>
      </c>
      <c r="U910" s="60">
        <f t="shared" si="57"/>
        <v>0</v>
      </c>
    </row>
    <row r="911" spans="1:21" ht="14.45" customHeight="1" x14ac:dyDescent="0.25">
      <c r="A911" s="58" t="s">
        <v>90</v>
      </c>
      <c r="B911" s="58" t="s">
        <v>71</v>
      </c>
      <c r="C911" s="65">
        <v>3886287</v>
      </c>
      <c r="D911" s="65">
        <v>1081509</v>
      </c>
      <c r="E911" s="65">
        <v>399924</v>
      </c>
      <c r="F911" s="65">
        <v>17552</v>
      </c>
      <c r="G911" s="65">
        <v>85</v>
      </c>
      <c r="H911" s="65">
        <v>3366</v>
      </c>
      <c r="I911" s="65">
        <v>95437</v>
      </c>
      <c r="J911" s="65">
        <v>57670</v>
      </c>
      <c r="K911" s="65">
        <v>77056</v>
      </c>
      <c r="L911" s="65">
        <v>113556</v>
      </c>
      <c r="M911" s="65">
        <v>2040132</v>
      </c>
      <c r="N911" s="65">
        <v>621625</v>
      </c>
      <c r="O911" s="65">
        <v>2661757</v>
      </c>
      <c r="P911" s="65"/>
      <c r="Q911" s="70">
        <f t="shared" si="58"/>
        <v>2661757</v>
      </c>
      <c r="R911" s="70">
        <f t="shared" si="59"/>
        <v>0</v>
      </c>
      <c r="S911" s="65"/>
      <c r="T911" s="43">
        <f t="shared" si="56"/>
        <v>3886287</v>
      </c>
      <c r="U911" s="60">
        <f t="shared" si="57"/>
        <v>0</v>
      </c>
    </row>
    <row r="912" spans="1:21" ht="14.45" customHeight="1" x14ac:dyDescent="0.25">
      <c r="A912" s="58" t="s">
        <v>90</v>
      </c>
      <c r="B912" s="58" t="s">
        <v>72</v>
      </c>
      <c r="C912" s="65">
        <v>3886287</v>
      </c>
      <c r="D912" s="65">
        <v>1081509</v>
      </c>
      <c r="E912" s="65">
        <v>402577</v>
      </c>
      <c r="F912" s="65">
        <v>16354</v>
      </c>
      <c r="G912" s="65">
        <v>118</v>
      </c>
      <c r="H912" s="65">
        <v>2799</v>
      </c>
      <c r="I912" s="65">
        <v>96596</v>
      </c>
      <c r="J912" s="65">
        <v>55835</v>
      </c>
      <c r="K912" s="65">
        <v>76744</v>
      </c>
      <c r="L912" s="65">
        <v>105646</v>
      </c>
      <c r="M912" s="65">
        <v>2048109</v>
      </c>
      <c r="N912" s="65">
        <v>543625</v>
      </c>
      <c r="O912" s="65">
        <v>2591734</v>
      </c>
      <c r="P912" s="65"/>
      <c r="Q912" s="70">
        <f t="shared" si="58"/>
        <v>2591734</v>
      </c>
      <c r="R912" s="70">
        <f t="shared" si="59"/>
        <v>0</v>
      </c>
      <c r="S912" s="65"/>
      <c r="T912" s="43">
        <f t="shared" si="56"/>
        <v>3886287</v>
      </c>
      <c r="U912" s="60">
        <f t="shared" si="57"/>
        <v>0</v>
      </c>
    </row>
    <row r="913" spans="1:21" ht="14.45" customHeight="1" x14ac:dyDescent="0.25">
      <c r="A913" s="58" t="s">
        <v>90</v>
      </c>
      <c r="B913" s="58" t="s">
        <v>73</v>
      </c>
      <c r="C913" s="65">
        <v>3886287</v>
      </c>
      <c r="D913" s="65">
        <v>1081509</v>
      </c>
      <c r="E913" s="65">
        <v>405826</v>
      </c>
      <c r="F913" s="65">
        <v>13655</v>
      </c>
      <c r="G913" s="65">
        <v>8</v>
      </c>
      <c r="H913" s="65">
        <v>2521</v>
      </c>
      <c r="I913" s="65">
        <v>97069</v>
      </c>
      <c r="J913" s="65">
        <v>57346</v>
      </c>
      <c r="K913" s="65">
        <v>70976</v>
      </c>
      <c r="L913" s="65">
        <v>106383</v>
      </c>
      <c r="M913" s="65">
        <v>2050994</v>
      </c>
      <c r="N913" s="65">
        <v>565676</v>
      </c>
      <c r="O913" s="65">
        <v>2616670</v>
      </c>
      <c r="P913" s="65"/>
      <c r="Q913" s="70">
        <f t="shared" si="58"/>
        <v>2616670</v>
      </c>
      <c r="R913" s="70">
        <f t="shared" si="59"/>
        <v>0</v>
      </c>
      <c r="S913" s="65"/>
      <c r="T913" s="43">
        <f t="shared" si="56"/>
        <v>3886287</v>
      </c>
      <c r="U913" s="60">
        <f t="shared" si="57"/>
        <v>0</v>
      </c>
    </row>
    <row r="914" spans="1:21" ht="14.45" customHeight="1" x14ac:dyDescent="0.25">
      <c r="A914" s="58" t="s">
        <v>90</v>
      </c>
      <c r="B914" s="58" t="s">
        <v>74</v>
      </c>
      <c r="C914" s="65">
        <v>3886287</v>
      </c>
      <c r="D914" s="65">
        <v>1081509</v>
      </c>
      <c r="E914" s="65">
        <v>419128</v>
      </c>
      <c r="F914" s="65">
        <v>12952</v>
      </c>
      <c r="G914" s="65">
        <v>5</v>
      </c>
      <c r="H914" s="65">
        <v>2653</v>
      </c>
      <c r="I914" s="65">
        <v>100676</v>
      </c>
      <c r="J914" s="65">
        <v>54741</v>
      </c>
      <c r="K914" s="65">
        <v>65329</v>
      </c>
      <c r="L914" s="65">
        <v>106413</v>
      </c>
      <c r="M914" s="65">
        <v>2042881</v>
      </c>
      <c r="N914" s="65">
        <v>581743</v>
      </c>
      <c r="O914" s="65">
        <v>2624624</v>
      </c>
      <c r="P914" s="65"/>
      <c r="Q914" s="70">
        <f t="shared" si="58"/>
        <v>2624624</v>
      </c>
      <c r="R914" s="70">
        <f t="shared" si="59"/>
        <v>0</v>
      </c>
      <c r="S914" s="65"/>
      <c r="T914" s="43">
        <f t="shared" si="56"/>
        <v>3886287</v>
      </c>
      <c r="U914" s="60">
        <f t="shared" si="57"/>
        <v>0</v>
      </c>
    </row>
    <row r="915" spans="1:21" ht="14.45" customHeight="1" x14ac:dyDescent="0.25">
      <c r="A915" s="58" t="s">
        <v>90</v>
      </c>
      <c r="B915" s="58" t="s">
        <v>75</v>
      </c>
      <c r="C915" s="65">
        <v>3886287</v>
      </c>
      <c r="D915" s="65">
        <v>1081509</v>
      </c>
      <c r="E915" s="65">
        <v>434646</v>
      </c>
      <c r="F915" s="65">
        <v>13100</v>
      </c>
      <c r="G915" s="65">
        <v>0</v>
      </c>
      <c r="H915" s="65">
        <v>2663</v>
      </c>
      <c r="I915" s="65">
        <v>99499</v>
      </c>
      <c r="J915" s="65">
        <v>55258</v>
      </c>
      <c r="K915" s="65">
        <v>70003</v>
      </c>
      <c r="L915" s="65">
        <v>106536</v>
      </c>
      <c r="M915" s="65">
        <v>2023073</v>
      </c>
      <c r="N915" s="65">
        <v>604504</v>
      </c>
      <c r="O915" s="65">
        <v>2627577</v>
      </c>
      <c r="P915" s="65"/>
      <c r="Q915" s="70">
        <f t="shared" si="58"/>
        <v>2627577</v>
      </c>
      <c r="R915" s="70">
        <f t="shared" si="59"/>
        <v>0</v>
      </c>
      <c r="S915" s="65"/>
      <c r="T915" s="43">
        <f t="shared" si="56"/>
        <v>3886287</v>
      </c>
      <c r="U915" s="60">
        <f t="shared" si="57"/>
        <v>0</v>
      </c>
    </row>
    <row r="916" spans="1:21" ht="14.45" customHeight="1" x14ac:dyDescent="0.25">
      <c r="A916" s="58" t="s">
        <v>90</v>
      </c>
      <c r="B916" s="58" t="s">
        <v>190</v>
      </c>
      <c r="C916" s="65">
        <v>3886287</v>
      </c>
      <c r="D916" s="65">
        <v>1081509</v>
      </c>
      <c r="E916" s="65">
        <v>441934</v>
      </c>
      <c r="F916" s="65">
        <v>11780</v>
      </c>
      <c r="G916" s="65">
        <v>0</v>
      </c>
      <c r="H916" s="65">
        <v>2450</v>
      </c>
      <c r="I916" s="65">
        <v>101379</v>
      </c>
      <c r="J916" s="65">
        <v>55530</v>
      </c>
      <c r="K916" s="65">
        <v>72008</v>
      </c>
      <c r="L916" s="65">
        <v>104215</v>
      </c>
      <c r="M916" s="65">
        <v>2015482</v>
      </c>
      <c r="N916" s="65">
        <v>568525.19799999986</v>
      </c>
      <c r="O916" s="65">
        <v>2584007.1979999999</v>
      </c>
      <c r="P916" s="65"/>
      <c r="Q916" s="70">
        <f t="shared" si="58"/>
        <v>2584007.1979999999</v>
      </c>
      <c r="R916" s="70">
        <f t="shared" si="59"/>
        <v>0</v>
      </c>
      <c r="S916" s="65"/>
      <c r="T916" s="43">
        <f t="shared" si="56"/>
        <v>3886287</v>
      </c>
      <c r="U916" s="60">
        <f t="shared" si="57"/>
        <v>0</v>
      </c>
    </row>
    <row r="917" spans="1:21" ht="14.45" customHeight="1" x14ac:dyDescent="0.25">
      <c r="A917" s="4" t="s">
        <v>200</v>
      </c>
      <c r="B917" s="56" t="s">
        <v>38</v>
      </c>
      <c r="C917" s="10">
        <f>C2+C63+C124+C185+C246+C307+C368+C429+C490+C551+C612+C673+C734+C795</f>
        <v>3808860.9259119998</v>
      </c>
      <c r="D917" s="10">
        <f t="shared" ref="D917:O917" si="60">D2+D63+D124+D185+D246+D307+D368+D429+D490+D551+D612+D673+D734+D795</f>
        <v>994889.37017799995</v>
      </c>
      <c r="E917" s="10">
        <f t="shared" si="60"/>
        <v>203582.95790400001</v>
      </c>
      <c r="F917" s="10">
        <f t="shared" si="60"/>
        <v>201252.77591599998</v>
      </c>
      <c r="G917" s="10">
        <f t="shared" si="60"/>
        <v>49808.778723164854</v>
      </c>
      <c r="H917" s="10">
        <f t="shared" si="60"/>
        <v>205731.03119200002</v>
      </c>
      <c r="I917" s="10">
        <f t="shared" si="60"/>
        <v>176927.909828</v>
      </c>
      <c r="J917" s="10">
        <f t="shared" si="60"/>
        <v>83828.276784000016</v>
      </c>
      <c r="K917" s="10">
        <f t="shared" si="60"/>
        <v>62618.683524000007</v>
      </c>
      <c r="L917" s="10">
        <f t="shared" si="60"/>
        <v>0</v>
      </c>
      <c r="M917" s="10">
        <f t="shared" si="60"/>
        <v>1830221.1418628348</v>
      </c>
      <c r="N917" s="10">
        <f t="shared" si="60"/>
        <v>347968.85813716508</v>
      </c>
      <c r="O917" s="10">
        <f t="shared" si="60"/>
        <v>2178190</v>
      </c>
      <c r="P917" s="10"/>
      <c r="Q917" s="70">
        <f t="shared" si="58"/>
        <v>2178190</v>
      </c>
      <c r="R917" s="70">
        <f t="shared" si="59"/>
        <v>0</v>
      </c>
      <c r="S917" s="10"/>
      <c r="T917" s="10"/>
      <c r="U917" s="10"/>
    </row>
    <row r="918" spans="1:21" ht="14.45" customHeight="1" x14ac:dyDescent="0.25">
      <c r="A918" s="4" t="s">
        <v>200</v>
      </c>
      <c r="B918" s="56" t="s">
        <v>35</v>
      </c>
      <c r="C918" s="10">
        <f t="shared" ref="C918:O918" si="61">C3+C64+C125+C186+C247+C308+C369+C430+C491+C552+C613+C674+C735+C796</f>
        <v>3858523</v>
      </c>
      <c r="D918" s="10">
        <f t="shared" si="61"/>
        <v>1017947</v>
      </c>
      <c r="E918" s="10">
        <f t="shared" si="61"/>
        <v>201101</v>
      </c>
      <c r="F918" s="10">
        <f t="shared" si="61"/>
        <v>198948</v>
      </c>
      <c r="G918" s="10">
        <f t="shared" si="61"/>
        <v>49211</v>
      </c>
      <c r="H918" s="10">
        <f t="shared" si="61"/>
        <v>218871</v>
      </c>
      <c r="I918" s="10">
        <f t="shared" si="61"/>
        <v>190699</v>
      </c>
      <c r="J918" s="10">
        <f t="shared" si="61"/>
        <v>83278</v>
      </c>
      <c r="K918" s="10">
        <f t="shared" si="61"/>
        <v>60147</v>
      </c>
      <c r="L918" s="10">
        <f t="shared" si="61"/>
        <v>0</v>
      </c>
      <c r="M918" s="10">
        <f t="shared" si="61"/>
        <v>1839317</v>
      </c>
      <c r="N918" s="10">
        <f t="shared" si="61"/>
        <v>371589</v>
      </c>
      <c r="O918" s="10">
        <f t="shared" si="61"/>
        <v>2207316</v>
      </c>
      <c r="P918" s="10"/>
      <c r="Q918" s="70">
        <f t="shared" si="58"/>
        <v>2210906</v>
      </c>
      <c r="R918" s="70">
        <f t="shared" si="59"/>
        <v>3590</v>
      </c>
      <c r="S918" s="10"/>
      <c r="T918" s="10"/>
      <c r="U918" s="10"/>
    </row>
    <row r="919" spans="1:21" ht="14.45" customHeight="1" x14ac:dyDescent="0.25">
      <c r="A919" s="4" t="s">
        <v>200</v>
      </c>
      <c r="B919" s="56" t="s">
        <v>36</v>
      </c>
      <c r="C919" s="10">
        <f t="shared" ref="C919:O919" si="62">C4+C65+C126+C187+C248+C309+C370+C431+C492+C553+C614+C675+C736+C797</f>
        <v>3858523</v>
      </c>
      <c r="D919" s="10">
        <f t="shared" si="62"/>
        <v>1056047.9999999998</v>
      </c>
      <c r="E919" s="10">
        <f t="shared" si="62"/>
        <v>202282.33333333331</v>
      </c>
      <c r="F919" s="10">
        <f t="shared" si="62"/>
        <v>183079</v>
      </c>
      <c r="G919" s="10">
        <f t="shared" si="62"/>
        <v>48194.765377303054</v>
      </c>
      <c r="H919" s="10">
        <f t="shared" si="62"/>
        <v>214000.66666666666</v>
      </c>
      <c r="I919" s="10">
        <f t="shared" si="62"/>
        <v>174935.66666666666</v>
      </c>
      <c r="J919" s="10">
        <f t="shared" si="62"/>
        <v>76431.666666666672</v>
      </c>
      <c r="K919" s="10">
        <f t="shared" si="62"/>
        <v>62472</v>
      </c>
      <c r="L919" s="10">
        <f t="shared" si="62"/>
        <v>0</v>
      </c>
      <c r="M919" s="10">
        <f t="shared" si="62"/>
        <v>1841078.9012893639</v>
      </c>
      <c r="N919" s="10">
        <f t="shared" si="62"/>
        <v>399551.09871063626</v>
      </c>
      <c r="O919" s="10">
        <f t="shared" si="62"/>
        <v>2240630</v>
      </c>
      <c r="P919" s="10"/>
      <c r="Q919" s="70">
        <f t="shared" si="58"/>
        <v>2240630</v>
      </c>
      <c r="R919" s="70">
        <f t="shared" si="59"/>
        <v>0</v>
      </c>
      <c r="S919" s="10"/>
      <c r="T919" s="10"/>
      <c r="U919" s="10"/>
    </row>
    <row r="920" spans="1:21" ht="14.45" customHeight="1" x14ac:dyDescent="0.25">
      <c r="A920" s="4" t="s">
        <v>200</v>
      </c>
      <c r="B920" s="56" t="s">
        <v>37</v>
      </c>
      <c r="C920" s="10">
        <f t="shared" ref="C920:O920" si="63">C5+C66+C127+C188+C249+C310+C371+C432+C493+C554+C615+C676+C737+C798</f>
        <v>3858523</v>
      </c>
      <c r="D920" s="10">
        <f t="shared" si="63"/>
        <v>1056047.9999999998</v>
      </c>
      <c r="E920" s="10">
        <f t="shared" si="63"/>
        <v>203463.66666666669</v>
      </c>
      <c r="F920" s="10">
        <f t="shared" si="63"/>
        <v>167210</v>
      </c>
      <c r="G920" s="10">
        <f t="shared" si="63"/>
        <v>47178.530754606109</v>
      </c>
      <c r="H920" s="10">
        <f t="shared" si="63"/>
        <v>209130.33333333331</v>
      </c>
      <c r="I920" s="10">
        <f t="shared" si="63"/>
        <v>159172.33333333331</v>
      </c>
      <c r="J920" s="10">
        <f t="shared" si="63"/>
        <v>69585.333333333343</v>
      </c>
      <c r="K920" s="10">
        <f t="shared" si="63"/>
        <v>64796.999999999985</v>
      </c>
      <c r="L920" s="10">
        <f t="shared" si="63"/>
        <v>0</v>
      </c>
      <c r="M920" s="10">
        <f t="shared" si="63"/>
        <v>1881937.802578727</v>
      </c>
      <c r="N920" s="10">
        <f t="shared" si="63"/>
        <v>424052.19742127269</v>
      </c>
      <c r="O920" s="10">
        <f t="shared" si="63"/>
        <v>2305990</v>
      </c>
      <c r="P920" s="10"/>
      <c r="Q920" s="70">
        <f t="shared" si="58"/>
        <v>2305989.9999999995</v>
      </c>
      <c r="R920" s="70">
        <f t="shared" si="59"/>
        <v>0</v>
      </c>
      <c r="S920" s="10"/>
      <c r="T920" s="10"/>
      <c r="U920" s="10"/>
    </row>
    <row r="921" spans="1:21" ht="14.45" customHeight="1" x14ac:dyDescent="0.25">
      <c r="A921" s="4" t="s">
        <v>200</v>
      </c>
      <c r="B921" s="56" t="s">
        <v>15</v>
      </c>
      <c r="C921" s="10">
        <f t="shared" ref="C921:O921" si="64">C6+C67+C128+C189+C250+C311+C372+C433+C494+C555+C616+C677+C738+C799</f>
        <v>3858523</v>
      </c>
      <c r="D921" s="10">
        <f t="shared" si="64"/>
        <v>1056048</v>
      </c>
      <c r="E921" s="10">
        <f t="shared" si="64"/>
        <v>204645</v>
      </c>
      <c r="F921" s="10">
        <f t="shared" si="64"/>
        <v>151341</v>
      </c>
      <c r="G921" s="10">
        <f t="shared" si="64"/>
        <v>45228</v>
      </c>
      <c r="H921" s="10">
        <f t="shared" si="64"/>
        <v>204260</v>
      </c>
      <c r="I921" s="10">
        <f t="shared" si="64"/>
        <v>143409</v>
      </c>
      <c r="J921" s="10">
        <f t="shared" si="64"/>
        <v>62739</v>
      </c>
      <c r="K921" s="10">
        <f t="shared" si="64"/>
        <v>67122</v>
      </c>
      <c r="L921" s="10">
        <f t="shared" si="64"/>
        <v>0</v>
      </c>
      <c r="M921" s="10">
        <f t="shared" si="64"/>
        <v>1923731</v>
      </c>
      <c r="N921" s="10">
        <f t="shared" si="64"/>
        <v>425158</v>
      </c>
      <c r="O921" s="10">
        <f t="shared" si="64"/>
        <v>2348960</v>
      </c>
      <c r="P921" s="10"/>
      <c r="Q921" s="70">
        <f t="shared" si="58"/>
        <v>2348889</v>
      </c>
      <c r="R921" s="70">
        <f t="shared" si="59"/>
        <v>-71</v>
      </c>
      <c r="S921" s="10"/>
      <c r="T921" s="10"/>
      <c r="U921" s="10"/>
    </row>
    <row r="922" spans="1:21" ht="14.45" customHeight="1" x14ac:dyDescent="0.25">
      <c r="A922" s="4" t="s">
        <v>200</v>
      </c>
      <c r="B922" s="56" t="s">
        <v>0</v>
      </c>
      <c r="C922" s="10">
        <f t="shared" ref="C922:O922" si="65">C7+C68+C129+C190+C251+C312+C373+C434+C495+C556+C617+C678+C739+C800</f>
        <v>3858523</v>
      </c>
      <c r="D922" s="10">
        <f t="shared" si="65"/>
        <v>1056048</v>
      </c>
      <c r="E922" s="10">
        <f t="shared" si="65"/>
        <v>209486</v>
      </c>
      <c r="F922" s="10">
        <f t="shared" si="65"/>
        <v>146116</v>
      </c>
      <c r="G922" s="10">
        <f t="shared" si="65"/>
        <v>44534</v>
      </c>
      <c r="H922" s="10">
        <f t="shared" si="65"/>
        <v>202191</v>
      </c>
      <c r="I922" s="10">
        <f t="shared" si="65"/>
        <v>140895</v>
      </c>
      <c r="J922" s="10">
        <f t="shared" si="65"/>
        <v>60958</v>
      </c>
      <c r="K922" s="10">
        <f t="shared" si="65"/>
        <v>96366</v>
      </c>
      <c r="L922" s="10">
        <f t="shared" si="65"/>
        <v>0</v>
      </c>
      <c r="M922" s="10">
        <f t="shared" si="65"/>
        <v>1901929</v>
      </c>
      <c r="N922" s="10">
        <f t="shared" si="65"/>
        <v>409452</v>
      </c>
      <c r="O922" s="10">
        <f t="shared" si="65"/>
        <v>2311381</v>
      </c>
      <c r="P922" s="10"/>
      <c r="Q922" s="70">
        <f t="shared" si="58"/>
        <v>2311381</v>
      </c>
      <c r="R922" s="70">
        <f t="shared" si="59"/>
        <v>0</v>
      </c>
      <c r="S922" s="10"/>
      <c r="T922" s="10"/>
      <c r="U922" s="10"/>
    </row>
    <row r="923" spans="1:21" ht="14.45" customHeight="1" x14ac:dyDescent="0.25">
      <c r="A923" s="4" t="s">
        <v>200</v>
      </c>
      <c r="B923" s="56" t="s">
        <v>1</v>
      </c>
      <c r="C923" s="10">
        <f t="shared" ref="C923:O923" si="66">C8+C69+C130+C191+C252+C313+C374+C435+C496+C557+C618+C679+C740+C801</f>
        <v>3858523</v>
      </c>
      <c r="D923" s="10">
        <f t="shared" si="66"/>
        <v>1056140</v>
      </c>
      <c r="E923" s="10">
        <f t="shared" si="66"/>
        <v>213962</v>
      </c>
      <c r="F923" s="10">
        <f t="shared" si="66"/>
        <v>121455</v>
      </c>
      <c r="G923" s="10">
        <f t="shared" si="66"/>
        <v>34841</v>
      </c>
      <c r="H923" s="10">
        <f t="shared" si="66"/>
        <v>208864</v>
      </c>
      <c r="I923" s="10">
        <f t="shared" si="66"/>
        <v>126776</v>
      </c>
      <c r="J923" s="10">
        <f t="shared" si="66"/>
        <v>43276</v>
      </c>
      <c r="K923" s="10">
        <f t="shared" si="66"/>
        <v>43881</v>
      </c>
      <c r="L923" s="10">
        <f t="shared" si="66"/>
        <v>0</v>
      </c>
      <c r="M923" s="10">
        <f t="shared" si="66"/>
        <v>2009328</v>
      </c>
      <c r="N923" s="10">
        <f t="shared" si="66"/>
        <v>437341</v>
      </c>
      <c r="O923" s="10">
        <f t="shared" si="66"/>
        <v>2446669</v>
      </c>
      <c r="P923" s="10"/>
      <c r="Q923" s="70">
        <f t="shared" si="58"/>
        <v>2446669</v>
      </c>
      <c r="R923" s="70">
        <f t="shared" si="59"/>
        <v>0</v>
      </c>
      <c r="S923" s="10"/>
      <c r="T923" s="10"/>
      <c r="U923" s="10"/>
    </row>
    <row r="924" spans="1:21" ht="14.45" customHeight="1" x14ac:dyDescent="0.25">
      <c r="A924" s="4" t="s">
        <v>200</v>
      </c>
      <c r="B924" s="56" t="s">
        <v>2</v>
      </c>
      <c r="C924" s="10">
        <f t="shared" ref="C924:O924" si="67">C9+C70+C131+C192+C253+C314+C375+C436+C497+C558+C619+C680+C741+C802</f>
        <v>3858523</v>
      </c>
      <c r="D924" s="10">
        <f t="shared" si="67"/>
        <v>1054723</v>
      </c>
      <c r="E924" s="10">
        <f t="shared" si="67"/>
        <v>217946</v>
      </c>
      <c r="F924" s="10">
        <f t="shared" si="67"/>
        <v>116896</v>
      </c>
      <c r="G924" s="10">
        <f t="shared" si="67"/>
        <v>34433</v>
      </c>
      <c r="H924" s="10">
        <f t="shared" si="67"/>
        <v>207353</v>
      </c>
      <c r="I924" s="10">
        <f t="shared" si="67"/>
        <v>124935</v>
      </c>
      <c r="J924" s="10">
        <f t="shared" si="67"/>
        <v>42092</v>
      </c>
      <c r="K924" s="10">
        <f t="shared" si="67"/>
        <v>38109</v>
      </c>
      <c r="L924" s="10">
        <f t="shared" si="67"/>
        <v>0</v>
      </c>
      <c r="M924" s="10">
        <f t="shared" si="67"/>
        <v>2022036</v>
      </c>
      <c r="N924" s="10">
        <f t="shared" si="67"/>
        <v>439711</v>
      </c>
      <c r="O924" s="10">
        <f t="shared" si="67"/>
        <v>2461747</v>
      </c>
      <c r="P924" s="10"/>
      <c r="Q924" s="70">
        <f t="shared" si="58"/>
        <v>2461747</v>
      </c>
      <c r="R924" s="70">
        <f t="shared" si="59"/>
        <v>0</v>
      </c>
      <c r="S924" s="10"/>
      <c r="T924" s="10"/>
      <c r="U924" s="10"/>
    </row>
    <row r="925" spans="1:21" ht="14.45" customHeight="1" x14ac:dyDescent="0.25">
      <c r="A925" s="4" t="s">
        <v>200</v>
      </c>
      <c r="B925" s="56" t="s">
        <v>3</v>
      </c>
      <c r="C925" s="10">
        <f t="shared" ref="C925:O925" si="68">C10+C71+C132+C193+C254+C315+C376+C437+C498+C559+C620+C681+C742+C803</f>
        <v>3858523</v>
      </c>
      <c r="D925" s="10">
        <f t="shared" si="68"/>
        <v>1052003</v>
      </c>
      <c r="E925" s="10">
        <f t="shared" si="68"/>
        <v>221887</v>
      </c>
      <c r="F925" s="10">
        <f t="shared" si="68"/>
        <v>115941</v>
      </c>
      <c r="G925" s="10">
        <f t="shared" si="68"/>
        <v>34435</v>
      </c>
      <c r="H925" s="10">
        <f t="shared" si="68"/>
        <v>208748</v>
      </c>
      <c r="I925" s="10">
        <f t="shared" si="68"/>
        <v>118761</v>
      </c>
      <c r="J925" s="10">
        <f t="shared" si="68"/>
        <v>34124</v>
      </c>
      <c r="K925" s="10">
        <f t="shared" si="68"/>
        <v>34734</v>
      </c>
      <c r="L925" s="10">
        <f t="shared" si="68"/>
        <v>0</v>
      </c>
      <c r="M925" s="10">
        <f t="shared" si="68"/>
        <v>2037890</v>
      </c>
      <c r="N925" s="10">
        <f t="shared" si="68"/>
        <v>452437</v>
      </c>
      <c r="O925" s="10">
        <f t="shared" si="68"/>
        <v>2490327</v>
      </c>
      <c r="P925" s="10"/>
      <c r="Q925" s="70">
        <f t="shared" si="58"/>
        <v>2490327</v>
      </c>
      <c r="R925" s="70">
        <f t="shared" si="59"/>
        <v>0</v>
      </c>
      <c r="S925" s="10"/>
      <c r="T925" s="10"/>
      <c r="U925" s="10"/>
    </row>
    <row r="926" spans="1:21" ht="14.45" customHeight="1" x14ac:dyDescent="0.25">
      <c r="A926" s="4" t="s">
        <v>200</v>
      </c>
      <c r="B926" s="56" t="s">
        <v>4</v>
      </c>
      <c r="C926" s="10">
        <f t="shared" ref="C926:O926" si="69">C11+C72+C133+C194+C255+C316+C377+C438+C499+C560+C621+C682+C743+C804</f>
        <v>3858523</v>
      </c>
      <c r="D926" s="10">
        <f t="shared" si="69"/>
        <v>1055076</v>
      </c>
      <c r="E926" s="10">
        <f t="shared" si="69"/>
        <v>228230</v>
      </c>
      <c r="F926" s="10">
        <f t="shared" si="69"/>
        <v>108925</v>
      </c>
      <c r="G926" s="10">
        <f t="shared" si="69"/>
        <v>27800</v>
      </c>
      <c r="H926" s="10">
        <f t="shared" si="69"/>
        <v>200005</v>
      </c>
      <c r="I926" s="10">
        <f t="shared" si="69"/>
        <v>107950</v>
      </c>
      <c r="J926" s="10">
        <f t="shared" si="69"/>
        <v>31980</v>
      </c>
      <c r="K926" s="10">
        <f t="shared" si="69"/>
        <v>32220</v>
      </c>
      <c r="L926" s="10">
        <f t="shared" si="69"/>
        <v>0</v>
      </c>
      <c r="M926" s="10">
        <f t="shared" si="69"/>
        <v>2066337</v>
      </c>
      <c r="N926" s="10">
        <f t="shared" si="69"/>
        <v>457007</v>
      </c>
      <c r="O926" s="10">
        <f t="shared" si="69"/>
        <v>2523344</v>
      </c>
      <c r="P926" s="10"/>
      <c r="Q926" s="70">
        <f t="shared" si="58"/>
        <v>2523344</v>
      </c>
      <c r="R926" s="70">
        <f t="shared" si="59"/>
        <v>0</v>
      </c>
      <c r="S926" s="10"/>
      <c r="T926" s="10"/>
      <c r="U926" s="10"/>
    </row>
    <row r="927" spans="1:21" ht="14.45" customHeight="1" x14ac:dyDescent="0.25">
      <c r="A927" s="4" t="s">
        <v>200</v>
      </c>
      <c r="B927" s="56" t="s">
        <v>5</v>
      </c>
      <c r="C927" s="10">
        <f t="shared" ref="C927:O927" si="70">C12+C73+C134+C195+C256+C317+C378+C439+C500+C561+C622+C683+C744+C805</f>
        <v>3858523</v>
      </c>
      <c r="D927" s="10">
        <f t="shared" si="70"/>
        <v>1055832</v>
      </c>
      <c r="E927" s="10">
        <f t="shared" si="70"/>
        <v>235321</v>
      </c>
      <c r="F927" s="10">
        <f t="shared" si="70"/>
        <v>100437</v>
      </c>
      <c r="G927" s="10">
        <f t="shared" si="70"/>
        <v>27800</v>
      </c>
      <c r="H927" s="10">
        <f t="shared" si="70"/>
        <v>181842</v>
      </c>
      <c r="I927" s="10">
        <f t="shared" si="70"/>
        <v>105651</v>
      </c>
      <c r="J927" s="10">
        <f t="shared" si="70"/>
        <v>33965</v>
      </c>
      <c r="K927" s="10">
        <f t="shared" si="70"/>
        <v>26446</v>
      </c>
      <c r="L927" s="10">
        <f t="shared" si="70"/>
        <v>0</v>
      </c>
      <c r="M927" s="10">
        <f t="shared" si="70"/>
        <v>2091229</v>
      </c>
      <c r="N927" s="10">
        <f t="shared" si="70"/>
        <v>530742</v>
      </c>
      <c r="O927" s="10">
        <f t="shared" si="70"/>
        <v>2621971</v>
      </c>
      <c r="P927" s="10"/>
      <c r="Q927" s="70">
        <f t="shared" si="58"/>
        <v>2621971</v>
      </c>
      <c r="R927" s="70">
        <f t="shared" si="59"/>
        <v>0</v>
      </c>
      <c r="S927" s="10"/>
      <c r="T927" s="10"/>
      <c r="U927" s="10"/>
    </row>
    <row r="928" spans="1:21" ht="14.45" customHeight="1" x14ac:dyDescent="0.25">
      <c r="A928" s="4" t="s">
        <v>200</v>
      </c>
      <c r="B928" s="56" t="s">
        <v>6</v>
      </c>
      <c r="C928" s="10">
        <f t="shared" ref="C928:O928" si="71">C13+C74+C135+C196+C257+C318+C379+C440+C501+C562+C623+C684+C745+C806</f>
        <v>3858523</v>
      </c>
      <c r="D928" s="10">
        <f t="shared" si="71"/>
        <v>1055811</v>
      </c>
      <c r="E928" s="10">
        <f t="shared" si="71"/>
        <v>241830</v>
      </c>
      <c r="F928" s="10">
        <f t="shared" si="71"/>
        <v>91830</v>
      </c>
      <c r="G928" s="10">
        <f t="shared" si="71"/>
        <v>27800</v>
      </c>
      <c r="H928" s="10">
        <f t="shared" si="71"/>
        <v>161862</v>
      </c>
      <c r="I928" s="10">
        <f t="shared" si="71"/>
        <v>98556</v>
      </c>
      <c r="J928" s="10">
        <f t="shared" si="71"/>
        <v>29656</v>
      </c>
      <c r="K928" s="10">
        <f t="shared" si="71"/>
        <v>23333</v>
      </c>
      <c r="L928" s="10">
        <f t="shared" si="71"/>
        <v>0</v>
      </c>
      <c r="M928" s="10">
        <f t="shared" si="71"/>
        <v>2127845</v>
      </c>
      <c r="N928" s="10">
        <f t="shared" si="71"/>
        <v>628594</v>
      </c>
      <c r="O928" s="10">
        <f t="shared" si="71"/>
        <v>2756439</v>
      </c>
      <c r="P928" s="10"/>
      <c r="Q928" s="70">
        <f t="shared" si="58"/>
        <v>2756439</v>
      </c>
      <c r="R928" s="70">
        <f t="shared" si="59"/>
        <v>0</v>
      </c>
      <c r="S928" s="10"/>
      <c r="T928" s="10"/>
      <c r="U928" s="10"/>
    </row>
    <row r="929" spans="1:21" ht="14.45" customHeight="1" x14ac:dyDescent="0.25">
      <c r="A929" s="4" t="s">
        <v>200</v>
      </c>
      <c r="B929" s="63" t="s">
        <v>7</v>
      </c>
      <c r="C929" s="10">
        <f t="shared" ref="C929:O929" si="72">C14+C75+C136+C197+C258+C319+C380+C441+C502+C563+C624+C685+C746+C807</f>
        <v>3858523</v>
      </c>
      <c r="D929" s="10">
        <f t="shared" si="72"/>
        <v>1055810</v>
      </c>
      <c r="E929" s="10">
        <f t="shared" si="72"/>
        <v>250995</v>
      </c>
      <c r="F929" s="10">
        <f t="shared" si="72"/>
        <v>91959</v>
      </c>
      <c r="G929" s="10">
        <f t="shared" si="72"/>
        <v>27800</v>
      </c>
      <c r="H929" s="10">
        <f t="shared" si="72"/>
        <v>150277</v>
      </c>
      <c r="I929" s="10">
        <f t="shared" si="72"/>
        <v>89263</v>
      </c>
      <c r="J929" s="10">
        <f t="shared" si="72"/>
        <v>27630</v>
      </c>
      <c r="K929" s="10">
        <f t="shared" si="72"/>
        <v>23154</v>
      </c>
      <c r="L929" s="10">
        <f t="shared" si="72"/>
        <v>0</v>
      </c>
      <c r="M929" s="10">
        <f t="shared" si="72"/>
        <v>2141635</v>
      </c>
      <c r="N929" s="10">
        <f t="shared" si="72"/>
        <v>699078</v>
      </c>
      <c r="O929" s="10">
        <f t="shared" si="72"/>
        <v>2840713</v>
      </c>
      <c r="P929" s="10"/>
      <c r="Q929" s="70">
        <f t="shared" si="58"/>
        <v>2840713</v>
      </c>
      <c r="R929" s="70">
        <f t="shared" si="59"/>
        <v>0</v>
      </c>
      <c r="S929" s="10"/>
      <c r="T929" s="10"/>
      <c r="U929" s="10"/>
    </row>
    <row r="930" spans="1:21" ht="14.45" customHeight="1" x14ac:dyDescent="0.25">
      <c r="A930" s="4" t="s">
        <v>200</v>
      </c>
      <c r="B930" s="63" t="s">
        <v>8</v>
      </c>
      <c r="C930" s="10">
        <f t="shared" ref="C930:O930" si="73">C15+C76+C137+C198+C259+C320+C381+C442+C503+C564+C625+C686+C747+C808</f>
        <v>3858523</v>
      </c>
      <c r="D930" s="10">
        <f t="shared" si="73"/>
        <v>1055733</v>
      </c>
      <c r="E930" s="10">
        <f t="shared" si="73"/>
        <v>267665</v>
      </c>
      <c r="F930" s="10">
        <f t="shared" si="73"/>
        <v>73805</v>
      </c>
      <c r="G930" s="10">
        <f t="shared" si="73"/>
        <v>27800</v>
      </c>
      <c r="H930" s="10">
        <f t="shared" si="73"/>
        <v>140235</v>
      </c>
      <c r="I930" s="10">
        <f t="shared" si="73"/>
        <v>81275</v>
      </c>
      <c r="J930" s="10">
        <f t="shared" si="73"/>
        <v>22866</v>
      </c>
      <c r="K930" s="10">
        <f t="shared" si="73"/>
        <v>23242</v>
      </c>
      <c r="L930" s="10">
        <f t="shared" si="73"/>
        <v>0</v>
      </c>
      <c r="M930" s="10">
        <f t="shared" si="73"/>
        <v>2165902</v>
      </c>
      <c r="N930" s="10">
        <f t="shared" si="73"/>
        <v>750256</v>
      </c>
      <c r="O930" s="10">
        <f t="shared" si="73"/>
        <v>2916158</v>
      </c>
      <c r="P930" s="10"/>
      <c r="Q930" s="70">
        <f t="shared" si="58"/>
        <v>2916158</v>
      </c>
      <c r="R930" s="70">
        <f t="shared" si="59"/>
        <v>0</v>
      </c>
      <c r="S930" s="10"/>
      <c r="T930" s="10"/>
      <c r="U930" s="10"/>
    </row>
    <row r="931" spans="1:21" ht="14.45" customHeight="1" x14ac:dyDescent="0.25">
      <c r="A931" s="4" t="s">
        <v>200</v>
      </c>
      <c r="B931" s="63" t="s">
        <v>16</v>
      </c>
      <c r="C931" s="10">
        <f t="shared" ref="C931:O931" si="74">C16+C77+C138+C199+C260+C321+C382+C443+C504+C565+C626+C687+C748+C809</f>
        <v>3858523</v>
      </c>
      <c r="D931" s="10">
        <f t="shared" si="74"/>
        <v>1055733</v>
      </c>
      <c r="E931" s="10">
        <f t="shared" si="74"/>
        <v>274999</v>
      </c>
      <c r="F931" s="10">
        <f t="shared" si="74"/>
        <v>71998</v>
      </c>
      <c r="G931" s="10">
        <f t="shared" si="74"/>
        <v>27800</v>
      </c>
      <c r="H931" s="10">
        <f t="shared" si="74"/>
        <v>129998</v>
      </c>
      <c r="I931" s="10">
        <f t="shared" si="74"/>
        <v>80000</v>
      </c>
      <c r="J931" s="10">
        <f t="shared" si="74"/>
        <v>23001</v>
      </c>
      <c r="K931" s="10">
        <f t="shared" si="74"/>
        <v>23999</v>
      </c>
      <c r="L931" s="10">
        <f t="shared" si="74"/>
        <v>0</v>
      </c>
      <c r="M931" s="10">
        <f t="shared" si="74"/>
        <v>2170990</v>
      </c>
      <c r="N931" s="10">
        <f t="shared" si="74"/>
        <v>762009</v>
      </c>
      <c r="O931" s="10">
        <f t="shared" si="74"/>
        <v>2932999</v>
      </c>
      <c r="P931" s="10"/>
      <c r="Q931" s="70">
        <f t="shared" si="58"/>
        <v>2932999</v>
      </c>
      <c r="R931" s="70">
        <f t="shared" si="59"/>
        <v>0</v>
      </c>
      <c r="S931" s="10"/>
      <c r="T931" s="10"/>
      <c r="U931" s="10"/>
    </row>
    <row r="932" spans="1:21" ht="14.45" customHeight="1" x14ac:dyDescent="0.25">
      <c r="A932" s="4" t="s">
        <v>200</v>
      </c>
      <c r="B932" s="63" t="s">
        <v>17</v>
      </c>
      <c r="C932" s="10">
        <f t="shared" ref="C932:O932" si="75">C17+C78+C139+C200+C261+C322+C383+C444+C505+C566+C627+C688+C749+C810</f>
        <v>3858523</v>
      </c>
      <c r="D932" s="10">
        <f t="shared" si="75"/>
        <v>1055733</v>
      </c>
      <c r="E932" s="10">
        <f t="shared" si="75"/>
        <v>276000</v>
      </c>
      <c r="F932" s="10">
        <f t="shared" si="75"/>
        <v>69001</v>
      </c>
      <c r="G932" s="10">
        <f t="shared" si="75"/>
        <v>27800</v>
      </c>
      <c r="H932" s="10">
        <f t="shared" si="75"/>
        <v>120999</v>
      </c>
      <c r="I932" s="10">
        <f t="shared" si="75"/>
        <v>77999</v>
      </c>
      <c r="J932" s="10">
        <f t="shared" si="75"/>
        <v>21001</v>
      </c>
      <c r="K932" s="10">
        <f t="shared" si="75"/>
        <v>23000</v>
      </c>
      <c r="L932" s="10">
        <f t="shared" si="75"/>
        <v>0</v>
      </c>
      <c r="M932" s="10">
        <f t="shared" si="75"/>
        <v>2186989</v>
      </c>
      <c r="N932" s="10">
        <f t="shared" si="75"/>
        <v>771011</v>
      </c>
      <c r="O932" s="10">
        <f t="shared" si="75"/>
        <v>2958001</v>
      </c>
      <c r="P932" s="10"/>
      <c r="Q932" s="70">
        <f t="shared" si="58"/>
        <v>2958000</v>
      </c>
      <c r="R932" s="70">
        <f t="shared" si="59"/>
        <v>-1</v>
      </c>
      <c r="S932" s="10"/>
      <c r="T932" s="10"/>
      <c r="U932" s="10"/>
    </row>
    <row r="933" spans="1:21" ht="14.45" customHeight="1" x14ac:dyDescent="0.25">
      <c r="A933" s="4" t="s">
        <v>200</v>
      </c>
      <c r="B933" s="63" t="s">
        <v>9</v>
      </c>
      <c r="C933" s="10">
        <f t="shared" ref="C933:O933" si="76">C18+C79+C140+C201+C262+C323+C384+C445+C506+C567+C628+C689+C750+C811</f>
        <v>3858523</v>
      </c>
      <c r="D933" s="10">
        <f t="shared" si="76"/>
        <v>1055733</v>
      </c>
      <c r="E933" s="10">
        <f t="shared" si="76"/>
        <v>276000</v>
      </c>
      <c r="F933" s="10">
        <f t="shared" si="76"/>
        <v>67999</v>
      </c>
      <c r="G933" s="10">
        <f t="shared" si="76"/>
        <v>27800</v>
      </c>
      <c r="H933" s="10">
        <f t="shared" si="76"/>
        <v>113001</v>
      </c>
      <c r="I933" s="10">
        <f t="shared" si="76"/>
        <v>73999</v>
      </c>
      <c r="J933" s="10">
        <f t="shared" si="76"/>
        <v>21001</v>
      </c>
      <c r="K933" s="10">
        <f t="shared" si="76"/>
        <v>25999</v>
      </c>
      <c r="L933" s="10">
        <f t="shared" si="76"/>
        <v>0</v>
      </c>
      <c r="M933" s="10">
        <f t="shared" si="76"/>
        <v>2196992</v>
      </c>
      <c r="N933" s="10">
        <f t="shared" si="76"/>
        <v>789009</v>
      </c>
      <c r="O933" s="10">
        <f t="shared" si="76"/>
        <v>2985999</v>
      </c>
      <c r="P933" s="10"/>
      <c r="Q933" s="70">
        <f t="shared" si="58"/>
        <v>2986001</v>
      </c>
      <c r="R933" s="70">
        <f t="shared" si="59"/>
        <v>2</v>
      </c>
      <c r="S933" s="10"/>
      <c r="T933" s="10"/>
      <c r="U933" s="10"/>
    </row>
    <row r="934" spans="1:21" ht="14.45" customHeight="1" x14ac:dyDescent="0.25">
      <c r="A934" s="4" t="s">
        <v>200</v>
      </c>
      <c r="B934" s="63" t="s">
        <v>10</v>
      </c>
      <c r="C934" s="10">
        <f t="shared" ref="C934:O934" si="77">C19+C80+C141+C202+C263+C324+C385+C446+C507+C568+C629+C690+C751+C812</f>
        <v>3858523</v>
      </c>
      <c r="D934" s="10">
        <f t="shared" si="77"/>
        <v>1053228</v>
      </c>
      <c r="E934" s="10">
        <f t="shared" si="77"/>
        <v>285791</v>
      </c>
      <c r="F934" s="10">
        <f t="shared" si="77"/>
        <v>65530</v>
      </c>
      <c r="G934" s="10">
        <f t="shared" si="77"/>
        <v>27800</v>
      </c>
      <c r="H934" s="10">
        <f t="shared" si="77"/>
        <v>100169</v>
      </c>
      <c r="I934" s="10">
        <f t="shared" si="77"/>
        <v>74149</v>
      </c>
      <c r="J934" s="10">
        <f t="shared" si="77"/>
        <v>21621</v>
      </c>
      <c r="K934" s="10">
        <f t="shared" si="77"/>
        <v>27952</v>
      </c>
      <c r="L934" s="10">
        <f t="shared" si="77"/>
        <v>0</v>
      </c>
      <c r="M934" s="10">
        <f t="shared" si="77"/>
        <v>2202283</v>
      </c>
      <c r="N934" s="10">
        <f t="shared" si="77"/>
        <v>797298</v>
      </c>
      <c r="O934" s="10">
        <f t="shared" si="77"/>
        <v>2999581</v>
      </c>
      <c r="P934" s="10"/>
      <c r="Q934" s="70">
        <f t="shared" si="58"/>
        <v>2999581</v>
      </c>
      <c r="R934" s="70">
        <f t="shared" si="59"/>
        <v>0</v>
      </c>
      <c r="S934" s="10"/>
      <c r="T934" s="10"/>
      <c r="U934" s="10"/>
    </row>
    <row r="935" spans="1:21" ht="14.45" customHeight="1" x14ac:dyDescent="0.25">
      <c r="A935" s="4" t="s">
        <v>200</v>
      </c>
      <c r="B935" s="63" t="s">
        <v>11</v>
      </c>
      <c r="C935" s="10">
        <f t="shared" ref="C935:O935" si="78">C20+C81+C142+C203+C264+C325+C386+C447+C508+C569+C630+C691+C752+C813</f>
        <v>3858523</v>
      </c>
      <c r="D935" s="10">
        <f t="shared" si="78"/>
        <v>1047282</v>
      </c>
      <c r="E935" s="10">
        <f t="shared" si="78"/>
        <v>295113</v>
      </c>
      <c r="F935" s="10">
        <f t="shared" si="78"/>
        <v>64887</v>
      </c>
      <c r="G935" s="10">
        <f t="shared" si="78"/>
        <v>27800</v>
      </c>
      <c r="H935" s="10">
        <f t="shared" si="78"/>
        <v>97687</v>
      </c>
      <c r="I935" s="10">
        <f t="shared" si="78"/>
        <v>71950</v>
      </c>
      <c r="J935" s="10">
        <f t="shared" si="78"/>
        <v>20808</v>
      </c>
      <c r="K935" s="10">
        <f t="shared" si="78"/>
        <v>24545</v>
      </c>
      <c r="L935" s="10">
        <f t="shared" si="78"/>
        <v>0</v>
      </c>
      <c r="M935" s="10">
        <f t="shared" si="78"/>
        <v>2208451</v>
      </c>
      <c r="N935" s="10">
        <f t="shared" si="78"/>
        <v>819624</v>
      </c>
      <c r="O935" s="10">
        <f t="shared" si="78"/>
        <v>3028075</v>
      </c>
      <c r="P935" s="10"/>
      <c r="Q935" s="70">
        <f t="shared" si="58"/>
        <v>3028075</v>
      </c>
      <c r="R935" s="70">
        <f t="shared" si="59"/>
        <v>0</v>
      </c>
      <c r="S935" s="10"/>
      <c r="T935" s="10"/>
      <c r="U935" s="10"/>
    </row>
    <row r="936" spans="1:21" ht="14.45" customHeight="1" x14ac:dyDescent="0.25">
      <c r="A936" s="4" t="s">
        <v>200</v>
      </c>
      <c r="B936" s="63" t="s">
        <v>12</v>
      </c>
      <c r="C936" s="10">
        <f t="shared" ref="C936:O936" si="79">C21+C82+C143+C204+C265+C326+C387+C448+C509+C570+C631+C692+C753+C814</f>
        <v>3885497</v>
      </c>
      <c r="D936" s="10">
        <f t="shared" si="79"/>
        <v>1081509</v>
      </c>
      <c r="E936" s="10">
        <f t="shared" si="79"/>
        <v>259224</v>
      </c>
      <c r="F936" s="10">
        <f t="shared" si="79"/>
        <v>78494</v>
      </c>
      <c r="G936" s="10">
        <f t="shared" si="79"/>
        <v>19915</v>
      </c>
      <c r="H936" s="10">
        <f t="shared" si="79"/>
        <v>84250</v>
      </c>
      <c r="I936" s="10">
        <f t="shared" si="79"/>
        <v>113414</v>
      </c>
      <c r="J936" s="10">
        <f t="shared" si="79"/>
        <v>22954</v>
      </c>
      <c r="K936" s="10">
        <f t="shared" si="79"/>
        <v>36559</v>
      </c>
      <c r="L936" s="10">
        <f t="shared" si="79"/>
        <v>0</v>
      </c>
      <c r="M936" s="10">
        <f t="shared" si="79"/>
        <v>2189172</v>
      </c>
      <c r="N936" s="10">
        <f t="shared" si="79"/>
        <v>792107</v>
      </c>
      <c r="O936" s="10">
        <f t="shared" si="79"/>
        <v>2981279</v>
      </c>
      <c r="P936" s="10"/>
      <c r="Q936" s="70">
        <f t="shared" si="58"/>
        <v>2981279</v>
      </c>
      <c r="R936" s="70">
        <f t="shared" si="59"/>
        <v>0</v>
      </c>
      <c r="S936" s="10"/>
      <c r="T936" s="10"/>
      <c r="U936" s="10"/>
    </row>
    <row r="937" spans="1:21" ht="14.45" customHeight="1" x14ac:dyDescent="0.25">
      <c r="A937" s="4" t="s">
        <v>200</v>
      </c>
      <c r="B937" s="63" t="s">
        <v>13</v>
      </c>
      <c r="C937" s="10">
        <f t="shared" ref="C937:O937" si="80">C22+C83+C144+C205+C266+C327+C388+C449+C510+C571+C632+C693+C754+C815</f>
        <v>3885497</v>
      </c>
      <c r="D937" s="10">
        <f t="shared" si="80"/>
        <v>1081509</v>
      </c>
      <c r="E937" s="10">
        <f t="shared" si="80"/>
        <v>260388</v>
      </c>
      <c r="F937" s="10">
        <f t="shared" si="80"/>
        <v>78837</v>
      </c>
      <c r="G937" s="10">
        <f t="shared" si="80"/>
        <v>16095</v>
      </c>
      <c r="H937" s="10">
        <f t="shared" si="80"/>
        <v>72668</v>
      </c>
      <c r="I937" s="10">
        <f t="shared" si="80"/>
        <v>115726</v>
      </c>
      <c r="J937" s="10">
        <f t="shared" si="80"/>
        <v>22264</v>
      </c>
      <c r="K937" s="10">
        <f t="shared" si="80"/>
        <v>37409</v>
      </c>
      <c r="L937" s="10">
        <f t="shared" si="80"/>
        <v>0</v>
      </c>
      <c r="M937" s="10">
        <f t="shared" si="80"/>
        <v>2200601</v>
      </c>
      <c r="N937" s="10">
        <f t="shared" si="80"/>
        <v>732849</v>
      </c>
      <c r="O937" s="10">
        <f t="shared" si="80"/>
        <v>2933450</v>
      </c>
      <c r="P937" s="10"/>
      <c r="Q937" s="70">
        <f t="shared" si="58"/>
        <v>2933450</v>
      </c>
      <c r="R937" s="70">
        <f t="shared" si="59"/>
        <v>0</v>
      </c>
      <c r="S937" s="10"/>
      <c r="T937" s="10"/>
      <c r="U937" s="10"/>
    </row>
    <row r="938" spans="1:21" ht="14.45" customHeight="1" x14ac:dyDescent="0.25">
      <c r="A938" s="4" t="s">
        <v>200</v>
      </c>
      <c r="B938" s="63" t="s">
        <v>18</v>
      </c>
      <c r="C938" s="10">
        <f t="shared" ref="C938:O938" si="81">C23+C84+C145+C206+C267+C328+C389+C450+C511+C572+C633+C694+C755+C816</f>
        <v>3885497</v>
      </c>
      <c r="D938" s="10">
        <f t="shared" si="81"/>
        <v>1081509</v>
      </c>
      <c r="E938" s="10">
        <f t="shared" si="81"/>
        <v>257276</v>
      </c>
      <c r="F938" s="10">
        <f t="shared" si="81"/>
        <v>75382</v>
      </c>
      <c r="G938" s="10">
        <f t="shared" si="81"/>
        <v>10616</v>
      </c>
      <c r="H938" s="10">
        <f t="shared" si="81"/>
        <v>67960</v>
      </c>
      <c r="I938" s="10">
        <f t="shared" si="81"/>
        <v>118256</v>
      </c>
      <c r="J938" s="10">
        <f t="shared" si="81"/>
        <v>27118</v>
      </c>
      <c r="K938" s="10">
        <f t="shared" si="81"/>
        <v>46111</v>
      </c>
      <c r="L938" s="10">
        <f t="shared" si="81"/>
        <v>0</v>
      </c>
      <c r="M938" s="10">
        <f t="shared" si="81"/>
        <v>2201269</v>
      </c>
      <c r="N938" s="10">
        <f t="shared" si="81"/>
        <v>722535</v>
      </c>
      <c r="O938" s="10">
        <f t="shared" si="81"/>
        <v>2923804</v>
      </c>
      <c r="P938" s="10"/>
      <c r="Q938" s="70">
        <f t="shared" si="58"/>
        <v>2923804</v>
      </c>
      <c r="R938" s="70">
        <f t="shared" si="59"/>
        <v>0</v>
      </c>
      <c r="S938" s="10"/>
      <c r="T938" s="10"/>
      <c r="U938" s="10"/>
    </row>
    <row r="939" spans="1:21" ht="14.45" customHeight="1" x14ac:dyDescent="0.25">
      <c r="A939" s="4" t="s">
        <v>200</v>
      </c>
      <c r="B939" s="64" t="s">
        <v>19</v>
      </c>
      <c r="C939" s="10">
        <f t="shared" ref="C939:O939" si="82">C24+C85+C146+C207+C268+C329+C390+C451+C512+C573+C634+C695+C756+C817</f>
        <v>3885497</v>
      </c>
      <c r="D939" s="10">
        <f t="shared" si="82"/>
        <v>1081509</v>
      </c>
      <c r="E939" s="10">
        <f t="shared" si="82"/>
        <v>260443</v>
      </c>
      <c r="F939" s="10">
        <f t="shared" si="82"/>
        <v>74613</v>
      </c>
      <c r="G939" s="10">
        <f t="shared" si="82"/>
        <v>6245</v>
      </c>
      <c r="H939" s="10">
        <f t="shared" si="82"/>
        <v>66374</v>
      </c>
      <c r="I939" s="10">
        <f t="shared" si="82"/>
        <v>123341</v>
      </c>
      <c r="J939" s="10">
        <f t="shared" si="82"/>
        <v>26598</v>
      </c>
      <c r="K939" s="10">
        <f t="shared" si="82"/>
        <v>42246</v>
      </c>
      <c r="L939" s="10">
        <f t="shared" si="82"/>
        <v>0</v>
      </c>
      <c r="M939" s="10">
        <f t="shared" si="82"/>
        <v>2204128</v>
      </c>
      <c r="N939" s="10">
        <f t="shared" si="82"/>
        <v>681582</v>
      </c>
      <c r="O939" s="10">
        <f t="shared" si="82"/>
        <v>2885710</v>
      </c>
      <c r="P939" s="10"/>
      <c r="Q939" s="70">
        <f t="shared" si="58"/>
        <v>2885710</v>
      </c>
      <c r="R939" s="70">
        <f t="shared" si="59"/>
        <v>0</v>
      </c>
      <c r="S939" s="10"/>
      <c r="T939" s="10"/>
      <c r="U939" s="10"/>
    </row>
    <row r="940" spans="1:21" ht="14.45" customHeight="1" x14ac:dyDescent="0.25">
      <c r="A940" s="4" t="s">
        <v>200</v>
      </c>
      <c r="B940" s="58" t="s">
        <v>40</v>
      </c>
      <c r="C940" s="10">
        <f t="shared" ref="C940:O940" si="83">C25+C86+C147+C208+C269+C330+C391+C452+C513+C574+C635+C696+C757+C818</f>
        <v>3885497</v>
      </c>
      <c r="D940" s="10">
        <f t="shared" si="83"/>
        <v>1081509</v>
      </c>
      <c r="E940" s="10">
        <f t="shared" si="83"/>
        <v>263497</v>
      </c>
      <c r="F940" s="10">
        <f t="shared" si="83"/>
        <v>78187</v>
      </c>
      <c r="G940" s="10">
        <f t="shared" si="83"/>
        <v>5630</v>
      </c>
      <c r="H940" s="10">
        <f t="shared" si="83"/>
        <v>65502</v>
      </c>
      <c r="I940" s="10">
        <f t="shared" si="83"/>
        <v>125015</v>
      </c>
      <c r="J940" s="10">
        <f t="shared" si="83"/>
        <v>27684</v>
      </c>
      <c r="K940" s="10">
        <f t="shared" si="83"/>
        <v>43384</v>
      </c>
      <c r="L940" s="10">
        <f t="shared" si="83"/>
        <v>0</v>
      </c>
      <c r="M940" s="10">
        <f t="shared" si="83"/>
        <v>2195089</v>
      </c>
      <c r="N940" s="10">
        <f t="shared" si="83"/>
        <v>658966</v>
      </c>
      <c r="O940" s="10">
        <f t="shared" si="83"/>
        <v>2854055</v>
      </c>
      <c r="P940" s="10"/>
      <c r="Q940" s="70">
        <f t="shared" si="58"/>
        <v>2854055</v>
      </c>
      <c r="R940" s="70">
        <f t="shared" si="59"/>
        <v>0</v>
      </c>
      <c r="S940" s="10"/>
      <c r="T940" s="10"/>
      <c r="U940" s="10"/>
    </row>
    <row r="941" spans="1:21" ht="14.45" customHeight="1" x14ac:dyDescent="0.25">
      <c r="A941" s="4" t="s">
        <v>200</v>
      </c>
      <c r="B941" s="58" t="s">
        <v>42</v>
      </c>
      <c r="C941" s="10">
        <f t="shared" ref="C941:O941" si="84">C26+C87+C148+C209+C270+C331+C392+C453+C514+C575+C636+C697+C758+C819</f>
        <v>3885497</v>
      </c>
      <c r="D941" s="10">
        <f t="shared" si="84"/>
        <v>1081509</v>
      </c>
      <c r="E941" s="10">
        <f t="shared" si="84"/>
        <v>269824</v>
      </c>
      <c r="F941" s="10">
        <f t="shared" si="84"/>
        <v>85770</v>
      </c>
      <c r="G941" s="10">
        <f t="shared" si="84"/>
        <v>5432</v>
      </c>
      <c r="H941" s="10">
        <f t="shared" si="84"/>
        <v>63875</v>
      </c>
      <c r="I941" s="10">
        <f t="shared" si="84"/>
        <v>129032</v>
      </c>
      <c r="J941" s="10">
        <f t="shared" si="84"/>
        <v>26886</v>
      </c>
      <c r="K941" s="10">
        <f t="shared" si="84"/>
        <v>43579</v>
      </c>
      <c r="L941" s="10">
        <f t="shared" si="84"/>
        <v>0</v>
      </c>
      <c r="M941" s="10">
        <f t="shared" si="84"/>
        <v>2179590</v>
      </c>
      <c r="N941" s="10">
        <f t="shared" si="84"/>
        <v>705250</v>
      </c>
      <c r="O941" s="10">
        <f t="shared" si="84"/>
        <v>2884840</v>
      </c>
      <c r="P941" s="10"/>
      <c r="Q941" s="70">
        <f t="shared" si="58"/>
        <v>2884840</v>
      </c>
      <c r="R941" s="70">
        <f t="shared" si="59"/>
        <v>0</v>
      </c>
      <c r="S941" s="10"/>
      <c r="T941" s="10"/>
      <c r="U941" s="10"/>
    </row>
    <row r="942" spans="1:21" ht="14.45" customHeight="1" x14ac:dyDescent="0.25">
      <c r="A942" s="4" t="s">
        <v>200</v>
      </c>
      <c r="B942" s="58" t="s">
        <v>43</v>
      </c>
      <c r="C942" s="10">
        <f t="shared" ref="C942:O942" si="85">C27+C88+C149+C210+C271+C332+C393+C454+C515+C576+C637+C698+C759+C820</f>
        <v>3885497</v>
      </c>
      <c r="D942" s="10">
        <f t="shared" si="85"/>
        <v>1081509</v>
      </c>
      <c r="E942" s="10">
        <f t="shared" si="85"/>
        <v>266451</v>
      </c>
      <c r="F942" s="10">
        <f t="shared" si="85"/>
        <v>85600</v>
      </c>
      <c r="G942" s="10">
        <f t="shared" si="85"/>
        <v>5382</v>
      </c>
      <c r="H942" s="10">
        <f t="shared" si="85"/>
        <v>55187</v>
      </c>
      <c r="I942" s="10">
        <f t="shared" si="85"/>
        <v>130204</v>
      </c>
      <c r="J942" s="10">
        <f t="shared" si="85"/>
        <v>26827</v>
      </c>
      <c r="K942" s="10">
        <f t="shared" si="85"/>
        <v>44487</v>
      </c>
      <c r="L942" s="10">
        <f t="shared" si="85"/>
        <v>0</v>
      </c>
      <c r="M942" s="10">
        <f t="shared" si="85"/>
        <v>2189850</v>
      </c>
      <c r="N942" s="10">
        <f t="shared" si="85"/>
        <v>715407</v>
      </c>
      <c r="O942" s="10">
        <f t="shared" si="85"/>
        <v>2905257</v>
      </c>
      <c r="P942" s="10"/>
      <c r="Q942" s="70">
        <f t="shared" si="58"/>
        <v>2905257</v>
      </c>
      <c r="R942" s="70">
        <f t="shared" si="59"/>
        <v>0</v>
      </c>
      <c r="S942" s="10"/>
      <c r="T942" s="10"/>
      <c r="U942" s="10"/>
    </row>
    <row r="943" spans="1:21" ht="14.45" customHeight="1" x14ac:dyDescent="0.25">
      <c r="A943" s="4" t="s">
        <v>200</v>
      </c>
      <c r="B943" s="58" t="s">
        <v>44</v>
      </c>
      <c r="C943" s="10">
        <f t="shared" ref="C943:O943" si="86">C28+C89+C150+C211+C272+C333+C394+C455+C516+C577+C638+C699+C760+C821</f>
        <v>3885497</v>
      </c>
      <c r="D943" s="10">
        <f t="shared" si="86"/>
        <v>1081509</v>
      </c>
      <c r="E943" s="10">
        <f t="shared" si="86"/>
        <v>275908</v>
      </c>
      <c r="F943" s="10">
        <f t="shared" si="86"/>
        <v>86217</v>
      </c>
      <c r="G943" s="10">
        <f t="shared" si="86"/>
        <v>5311</v>
      </c>
      <c r="H943" s="10">
        <f t="shared" si="86"/>
        <v>54705</v>
      </c>
      <c r="I943" s="10">
        <f t="shared" si="86"/>
        <v>130213</v>
      </c>
      <c r="J943" s="10">
        <f t="shared" si="86"/>
        <v>27425</v>
      </c>
      <c r="K943" s="10">
        <f t="shared" si="86"/>
        <v>44455</v>
      </c>
      <c r="L943" s="10">
        <f t="shared" si="86"/>
        <v>0</v>
      </c>
      <c r="M943" s="10">
        <f t="shared" si="86"/>
        <v>2179754</v>
      </c>
      <c r="N943" s="10">
        <f t="shared" si="86"/>
        <v>682319</v>
      </c>
      <c r="O943" s="10">
        <f t="shared" si="86"/>
        <v>2862073</v>
      </c>
      <c r="P943" s="10"/>
      <c r="Q943" s="70">
        <f t="shared" si="58"/>
        <v>2862073</v>
      </c>
      <c r="R943" s="70">
        <f t="shared" si="59"/>
        <v>0</v>
      </c>
      <c r="S943" s="10"/>
      <c r="T943" s="10"/>
      <c r="U943" s="10"/>
    </row>
    <row r="944" spans="1:21" ht="14.45" customHeight="1" x14ac:dyDescent="0.25">
      <c r="A944" s="4" t="s">
        <v>200</v>
      </c>
      <c r="B944" s="58" t="s">
        <v>45</v>
      </c>
      <c r="C944" s="10">
        <f t="shared" ref="C944:O944" si="87">C29+C90+C151+C212+C273+C334+C395+C456+C517+C578+C639+C700+C761+C822</f>
        <v>3885497</v>
      </c>
      <c r="D944" s="10">
        <f t="shared" si="87"/>
        <v>1081509</v>
      </c>
      <c r="E944" s="10">
        <f t="shared" si="87"/>
        <v>277719</v>
      </c>
      <c r="F944" s="10">
        <f t="shared" si="87"/>
        <v>86590</v>
      </c>
      <c r="G944" s="10">
        <f t="shared" si="87"/>
        <v>5222</v>
      </c>
      <c r="H944" s="10">
        <f t="shared" si="87"/>
        <v>54701</v>
      </c>
      <c r="I944" s="10">
        <f t="shared" si="87"/>
        <v>128924</v>
      </c>
      <c r="J944" s="10">
        <f t="shared" si="87"/>
        <v>27539</v>
      </c>
      <c r="K944" s="10">
        <f t="shared" si="87"/>
        <v>42938</v>
      </c>
      <c r="L944" s="10">
        <f t="shared" si="87"/>
        <v>0</v>
      </c>
      <c r="M944" s="10">
        <f t="shared" si="87"/>
        <v>2180355</v>
      </c>
      <c r="N944" s="10">
        <f t="shared" si="87"/>
        <v>681347</v>
      </c>
      <c r="O944" s="10">
        <f t="shared" si="87"/>
        <v>2861702</v>
      </c>
      <c r="P944" s="10"/>
      <c r="Q944" s="70">
        <f t="shared" si="58"/>
        <v>2861702</v>
      </c>
      <c r="R944" s="70">
        <f t="shared" si="59"/>
        <v>0</v>
      </c>
      <c r="S944" s="10"/>
      <c r="T944" s="10"/>
      <c r="U944" s="10"/>
    </row>
    <row r="945" spans="1:21" ht="14.45" customHeight="1" x14ac:dyDescent="0.25">
      <c r="A945" s="4" t="s">
        <v>200</v>
      </c>
      <c r="B945" s="58" t="s">
        <v>39</v>
      </c>
      <c r="C945" s="10">
        <f t="shared" ref="C945:O945" si="88">C30+C91+C152+C213+C274+C335+C396+C457+C518+C579+C640+C701+C762+C823</f>
        <v>3885497</v>
      </c>
      <c r="D945" s="10">
        <f t="shared" si="88"/>
        <v>1081509</v>
      </c>
      <c r="E945" s="10">
        <f t="shared" si="88"/>
        <v>279703</v>
      </c>
      <c r="F945" s="10">
        <f t="shared" si="88"/>
        <v>85688</v>
      </c>
      <c r="G945" s="10">
        <f t="shared" si="88"/>
        <v>4158</v>
      </c>
      <c r="H945" s="10">
        <f t="shared" si="88"/>
        <v>51039</v>
      </c>
      <c r="I945" s="10">
        <f t="shared" si="88"/>
        <v>130098</v>
      </c>
      <c r="J945" s="10">
        <f t="shared" si="88"/>
        <v>27221</v>
      </c>
      <c r="K945" s="10">
        <f t="shared" si="88"/>
        <v>41658</v>
      </c>
      <c r="L945" s="10">
        <f t="shared" si="88"/>
        <v>0</v>
      </c>
      <c r="M945" s="10">
        <f t="shared" si="88"/>
        <v>2184423</v>
      </c>
      <c r="N945" s="10">
        <f t="shared" si="88"/>
        <v>690220</v>
      </c>
      <c r="O945" s="10">
        <f t="shared" si="88"/>
        <v>2874643</v>
      </c>
      <c r="P945" s="10"/>
      <c r="Q945" s="70">
        <f t="shared" si="58"/>
        <v>2874643</v>
      </c>
      <c r="R945" s="70">
        <f t="shared" si="59"/>
        <v>0</v>
      </c>
      <c r="S945" s="10"/>
      <c r="T945" s="10"/>
      <c r="U945" s="10"/>
    </row>
    <row r="946" spans="1:21" ht="14.45" customHeight="1" x14ac:dyDescent="0.25">
      <c r="A946" s="4" t="s">
        <v>200</v>
      </c>
      <c r="B946" s="58" t="s">
        <v>84</v>
      </c>
      <c r="C946" s="10">
        <f t="shared" ref="C946:O946" si="89">C31+C92+C153+C214+C275+C336+C397+C458+C519+C580+C641+C702+C763+C824</f>
        <v>3885497</v>
      </c>
      <c r="D946" s="10">
        <f t="shared" si="89"/>
        <v>1081509</v>
      </c>
      <c r="E946" s="10">
        <f t="shared" si="89"/>
        <v>278601</v>
      </c>
      <c r="F946" s="10">
        <f t="shared" si="89"/>
        <v>83107</v>
      </c>
      <c r="G946" s="10">
        <f t="shared" si="89"/>
        <v>4223</v>
      </c>
      <c r="H946" s="10">
        <f t="shared" si="89"/>
        <v>50228</v>
      </c>
      <c r="I946" s="10">
        <f t="shared" si="89"/>
        <v>125559</v>
      </c>
      <c r="J946" s="10">
        <f t="shared" si="89"/>
        <v>28038</v>
      </c>
      <c r="K946" s="10">
        <f t="shared" si="89"/>
        <v>43247</v>
      </c>
      <c r="L946" s="10">
        <f t="shared" si="89"/>
        <v>0</v>
      </c>
      <c r="M946" s="10">
        <f t="shared" si="89"/>
        <v>2190985</v>
      </c>
      <c r="N946" s="10">
        <f t="shared" si="89"/>
        <v>675567</v>
      </c>
      <c r="O946" s="10">
        <f t="shared" si="89"/>
        <v>2866552</v>
      </c>
      <c r="P946" s="10"/>
      <c r="Q946" s="70">
        <f t="shared" si="58"/>
        <v>2866552</v>
      </c>
      <c r="R946" s="70">
        <f t="shared" si="59"/>
        <v>0</v>
      </c>
      <c r="S946" s="10"/>
      <c r="T946" s="10"/>
      <c r="U946" s="10"/>
    </row>
    <row r="947" spans="1:21" ht="14.45" customHeight="1" x14ac:dyDescent="0.25">
      <c r="A947" s="4" t="s">
        <v>200</v>
      </c>
      <c r="B947" s="58" t="s">
        <v>46</v>
      </c>
      <c r="C947" s="10">
        <f t="shared" ref="C947:O947" si="90">C32+C93+C154+C215+C276+C337+C398+C459+C520+C581+C642+C703+C764+C825</f>
        <v>3885497</v>
      </c>
      <c r="D947" s="10">
        <f t="shared" si="90"/>
        <v>1081509</v>
      </c>
      <c r="E947" s="10">
        <f t="shared" si="90"/>
        <v>263017</v>
      </c>
      <c r="F947" s="10">
        <f t="shared" si="90"/>
        <v>82343</v>
      </c>
      <c r="G947" s="10">
        <f t="shared" si="90"/>
        <v>3711</v>
      </c>
      <c r="H947" s="10">
        <f t="shared" si="90"/>
        <v>46614</v>
      </c>
      <c r="I947" s="10">
        <f t="shared" si="90"/>
        <v>129582</v>
      </c>
      <c r="J947" s="10">
        <f t="shared" si="90"/>
        <v>27727</v>
      </c>
      <c r="K947" s="10">
        <f t="shared" si="90"/>
        <v>44258</v>
      </c>
      <c r="L947" s="10">
        <f t="shared" si="90"/>
        <v>0</v>
      </c>
      <c r="M947" s="10">
        <f t="shared" si="90"/>
        <v>2206736</v>
      </c>
      <c r="N947" s="10">
        <f t="shared" si="90"/>
        <v>663578</v>
      </c>
      <c r="O947" s="10">
        <f t="shared" si="90"/>
        <v>2870314</v>
      </c>
      <c r="P947" s="10"/>
      <c r="Q947" s="70">
        <f t="shared" si="58"/>
        <v>2870314</v>
      </c>
      <c r="R947" s="70">
        <f t="shared" si="59"/>
        <v>0</v>
      </c>
      <c r="S947" s="10"/>
      <c r="T947" s="10"/>
      <c r="U947" s="10"/>
    </row>
    <row r="948" spans="1:21" ht="14.45" customHeight="1" x14ac:dyDescent="0.25">
      <c r="A948" s="4" t="s">
        <v>200</v>
      </c>
      <c r="B948" s="58" t="s">
        <v>47</v>
      </c>
      <c r="C948" s="10">
        <f t="shared" ref="C948:O948" si="91">C33+C94+C155+C216+C277+C338+C399+C460+C521+C582+C643+C704+C765+C826</f>
        <v>3885497</v>
      </c>
      <c r="D948" s="10">
        <f t="shared" si="91"/>
        <v>1081509</v>
      </c>
      <c r="E948" s="10">
        <f t="shared" si="91"/>
        <v>284802</v>
      </c>
      <c r="F948" s="10">
        <f t="shared" si="91"/>
        <v>72491</v>
      </c>
      <c r="G948" s="10">
        <f t="shared" si="91"/>
        <v>3089</v>
      </c>
      <c r="H948" s="10">
        <f t="shared" si="91"/>
        <v>40606</v>
      </c>
      <c r="I948" s="10">
        <f t="shared" si="91"/>
        <v>115342</v>
      </c>
      <c r="J948" s="10">
        <f t="shared" si="91"/>
        <v>28779</v>
      </c>
      <c r="K948" s="10">
        <f t="shared" si="91"/>
        <v>47605</v>
      </c>
      <c r="L948" s="10">
        <f t="shared" si="91"/>
        <v>0</v>
      </c>
      <c r="M948" s="10">
        <f t="shared" si="91"/>
        <v>2211274</v>
      </c>
      <c r="N948" s="10">
        <f t="shared" si="91"/>
        <v>688581</v>
      </c>
      <c r="O948" s="10">
        <f t="shared" si="91"/>
        <v>2899855</v>
      </c>
      <c r="P948" s="10"/>
      <c r="Q948" s="70">
        <f t="shared" si="58"/>
        <v>2899855</v>
      </c>
      <c r="R948" s="70">
        <f t="shared" si="59"/>
        <v>0</v>
      </c>
      <c r="S948" s="10"/>
      <c r="T948" s="10"/>
      <c r="U948" s="10"/>
    </row>
    <row r="949" spans="1:21" ht="14.45" customHeight="1" x14ac:dyDescent="0.25">
      <c r="A949" s="4" t="s">
        <v>200</v>
      </c>
      <c r="B949" s="58" t="s">
        <v>48</v>
      </c>
      <c r="C949" s="10">
        <f t="shared" ref="C949:O949" si="92">C34+C95+C156+C217+C278+C339+C400+C461+C522+C583+C644+C705+C766+C827</f>
        <v>3885497</v>
      </c>
      <c r="D949" s="10">
        <f t="shared" si="92"/>
        <v>1081509</v>
      </c>
      <c r="E949" s="10">
        <f t="shared" si="92"/>
        <v>284391</v>
      </c>
      <c r="F949" s="10">
        <f t="shared" si="92"/>
        <v>71198</v>
      </c>
      <c r="G949" s="10">
        <f t="shared" si="92"/>
        <v>3286</v>
      </c>
      <c r="H949" s="10">
        <f t="shared" si="92"/>
        <v>41543</v>
      </c>
      <c r="I949" s="10">
        <f t="shared" si="92"/>
        <v>115786</v>
      </c>
      <c r="J949" s="10">
        <f t="shared" si="92"/>
        <v>28295</v>
      </c>
      <c r="K949" s="10">
        <f t="shared" si="92"/>
        <v>46623</v>
      </c>
      <c r="L949" s="10">
        <f t="shared" si="92"/>
        <v>0</v>
      </c>
      <c r="M949" s="10">
        <f t="shared" si="92"/>
        <v>2212866</v>
      </c>
      <c r="N949" s="10">
        <f t="shared" si="92"/>
        <v>750607</v>
      </c>
      <c r="O949" s="10">
        <f t="shared" si="92"/>
        <v>2963473</v>
      </c>
      <c r="P949" s="10"/>
      <c r="Q949" s="70">
        <f t="shared" si="58"/>
        <v>2963473</v>
      </c>
      <c r="R949" s="70">
        <f t="shared" si="59"/>
        <v>0</v>
      </c>
      <c r="S949" s="10"/>
      <c r="T949" s="10"/>
      <c r="U949" s="10"/>
    </row>
    <row r="950" spans="1:21" ht="14.45" customHeight="1" x14ac:dyDescent="0.25">
      <c r="A950" s="4" t="s">
        <v>200</v>
      </c>
      <c r="B950" s="58" t="s">
        <v>49</v>
      </c>
      <c r="C950" s="10">
        <f t="shared" ref="C950:O950" si="93">C35+C96+C157+C218+C279+C340+C401+C462+C523+C584+C645+C706+C767+C828</f>
        <v>3885497</v>
      </c>
      <c r="D950" s="10">
        <f t="shared" si="93"/>
        <v>1081509</v>
      </c>
      <c r="E950" s="10">
        <f t="shared" si="93"/>
        <v>284850</v>
      </c>
      <c r="F950" s="10">
        <f t="shared" si="93"/>
        <v>65994</v>
      </c>
      <c r="G950" s="10">
        <f t="shared" si="93"/>
        <v>2916</v>
      </c>
      <c r="H950" s="10">
        <f t="shared" si="93"/>
        <v>38095</v>
      </c>
      <c r="I950" s="10">
        <f t="shared" si="93"/>
        <v>107362</v>
      </c>
      <c r="J950" s="10">
        <f t="shared" si="93"/>
        <v>26609</v>
      </c>
      <c r="K950" s="10">
        <f t="shared" si="93"/>
        <v>46044</v>
      </c>
      <c r="L950" s="10">
        <f t="shared" si="93"/>
        <v>0</v>
      </c>
      <c r="M950" s="10">
        <f t="shared" si="93"/>
        <v>2232118</v>
      </c>
      <c r="N950" s="10">
        <f t="shared" si="93"/>
        <v>786901</v>
      </c>
      <c r="O950" s="10">
        <f t="shared" si="93"/>
        <v>3019019</v>
      </c>
      <c r="P950" s="10"/>
      <c r="Q950" s="70">
        <f t="shared" si="58"/>
        <v>3019019</v>
      </c>
      <c r="R950" s="70">
        <f t="shared" si="59"/>
        <v>0</v>
      </c>
      <c r="S950" s="10"/>
      <c r="T950" s="10"/>
      <c r="U950" s="10"/>
    </row>
    <row r="951" spans="1:21" ht="14.45" customHeight="1" x14ac:dyDescent="0.25">
      <c r="A951" s="4" t="s">
        <v>200</v>
      </c>
      <c r="B951" s="58" t="s">
        <v>67</v>
      </c>
      <c r="C951" s="10">
        <f t="shared" ref="C951:O951" si="94">C36+C97+C158+C219+C280+C341+C402+C463+C524+C585+C646+C707+C768+C829</f>
        <v>3885497</v>
      </c>
      <c r="D951" s="10">
        <f t="shared" si="94"/>
        <v>1081509</v>
      </c>
      <c r="E951" s="10">
        <f t="shared" si="94"/>
        <v>297381</v>
      </c>
      <c r="F951" s="10">
        <f t="shared" si="94"/>
        <v>58308</v>
      </c>
      <c r="G951" s="10">
        <f t="shared" si="94"/>
        <v>1912</v>
      </c>
      <c r="H951" s="10">
        <f t="shared" si="94"/>
        <v>34375</v>
      </c>
      <c r="I951" s="10">
        <f t="shared" si="94"/>
        <v>94608</v>
      </c>
      <c r="J951" s="10">
        <f t="shared" si="94"/>
        <v>26466</v>
      </c>
      <c r="K951" s="10">
        <f t="shared" si="94"/>
        <v>44164</v>
      </c>
      <c r="L951" s="10">
        <f t="shared" si="94"/>
        <v>0</v>
      </c>
      <c r="M951" s="10">
        <f t="shared" si="94"/>
        <v>2246774</v>
      </c>
      <c r="N951" s="10">
        <f t="shared" si="94"/>
        <v>773206</v>
      </c>
      <c r="O951" s="10">
        <f t="shared" si="94"/>
        <v>3019980</v>
      </c>
      <c r="P951" s="10"/>
      <c r="Q951" s="70">
        <f t="shared" si="58"/>
        <v>3019980</v>
      </c>
      <c r="R951" s="70">
        <f t="shared" si="59"/>
        <v>0</v>
      </c>
      <c r="S951" s="10"/>
      <c r="T951" s="10"/>
      <c r="U951" s="10"/>
    </row>
    <row r="952" spans="1:21" ht="14.45" customHeight="1" x14ac:dyDescent="0.25">
      <c r="A952" s="4" t="s">
        <v>200</v>
      </c>
      <c r="B952" s="58" t="s">
        <v>50</v>
      </c>
      <c r="C952" s="10">
        <f t="shared" ref="C952:O952" si="95">C37+C98+C159+C220+C281+C342+C403+C464+C525+C586+C647+C708+C769+C830</f>
        <v>3885497</v>
      </c>
      <c r="D952" s="10">
        <f t="shared" si="95"/>
        <v>1081509</v>
      </c>
      <c r="E952" s="10">
        <f t="shared" si="95"/>
        <v>301171</v>
      </c>
      <c r="F952" s="10">
        <f t="shared" si="95"/>
        <v>55136</v>
      </c>
      <c r="G952" s="10">
        <f t="shared" si="95"/>
        <v>1779</v>
      </c>
      <c r="H952" s="10">
        <f t="shared" si="95"/>
        <v>34294</v>
      </c>
      <c r="I952" s="10">
        <f t="shared" si="95"/>
        <v>92792</v>
      </c>
      <c r="J952" s="10">
        <f t="shared" si="95"/>
        <v>26728</v>
      </c>
      <c r="K952" s="10">
        <f t="shared" si="95"/>
        <v>43921</v>
      </c>
      <c r="L952" s="10">
        <f t="shared" si="95"/>
        <v>0</v>
      </c>
      <c r="M952" s="10">
        <f t="shared" si="95"/>
        <v>2247967</v>
      </c>
      <c r="N952" s="10">
        <f t="shared" si="95"/>
        <v>773149</v>
      </c>
      <c r="O952" s="10">
        <f t="shared" si="95"/>
        <v>3021116</v>
      </c>
      <c r="P952" s="10"/>
      <c r="Q952" s="70">
        <f t="shared" si="58"/>
        <v>3021116</v>
      </c>
      <c r="R952" s="70">
        <f t="shared" si="59"/>
        <v>0</v>
      </c>
      <c r="S952" s="10"/>
      <c r="T952" s="10"/>
      <c r="U952" s="10"/>
    </row>
    <row r="953" spans="1:21" ht="14.45" customHeight="1" x14ac:dyDescent="0.25">
      <c r="A953" s="4" t="s">
        <v>200</v>
      </c>
      <c r="B953" s="58" t="s">
        <v>51</v>
      </c>
      <c r="C953" s="10">
        <f t="shared" ref="C953:O953" si="96">C38+C99+C160+C221+C282+C343+C404+C465+C526+C587+C648+C709+C770+C831</f>
        <v>3885497</v>
      </c>
      <c r="D953" s="10">
        <f t="shared" si="96"/>
        <v>1081509</v>
      </c>
      <c r="E953" s="10">
        <f t="shared" si="96"/>
        <v>302598</v>
      </c>
      <c r="F953" s="10">
        <f t="shared" si="96"/>
        <v>55229</v>
      </c>
      <c r="G953" s="10">
        <f t="shared" si="96"/>
        <v>1699</v>
      </c>
      <c r="H953" s="10">
        <f t="shared" si="96"/>
        <v>34054</v>
      </c>
      <c r="I953" s="10">
        <f t="shared" si="96"/>
        <v>91233</v>
      </c>
      <c r="J953" s="10">
        <f t="shared" si="96"/>
        <v>27404</v>
      </c>
      <c r="K953" s="10">
        <f t="shared" si="96"/>
        <v>41978</v>
      </c>
      <c r="L953" s="10">
        <f t="shared" si="96"/>
        <v>0</v>
      </c>
      <c r="M953" s="10">
        <f t="shared" si="96"/>
        <v>2249593</v>
      </c>
      <c r="N953" s="10">
        <f t="shared" si="96"/>
        <v>796878</v>
      </c>
      <c r="O953" s="10">
        <f t="shared" si="96"/>
        <v>3046471</v>
      </c>
      <c r="P953" s="10"/>
      <c r="Q953" s="70">
        <f t="shared" si="58"/>
        <v>3046471</v>
      </c>
      <c r="R953" s="70">
        <f t="shared" si="59"/>
        <v>0</v>
      </c>
      <c r="S953" s="10"/>
      <c r="T953" s="10"/>
      <c r="U953" s="10"/>
    </row>
    <row r="954" spans="1:21" ht="14.45" customHeight="1" x14ac:dyDescent="0.25">
      <c r="A954" s="4" t="s">
        <v>200</v>
      </c>
      <c r="B954" s="58" t="s">
        <v>52</v>
      </c>
      <c r="C954" s="10">
        <f t="shared" ref="C954:O954" si="97">C39+C100+C161+C222+C283+C344+C405+C466+C527+C588+C649+C710+C771+C832</f>
        <v>3885497</v>
      </c>
      <c r="D954" s="10">
        <f t="shared" si="97"/>
        <v>1081509</v>
      </c>
      <c r="E954" s="10">
        <f t="shared" si="97"/>
        <v>308439</v>
      </c>
      <c r="F954" s="10">
        <f t="shared" si="97"/>
        <v>51530</v>
      </c>
      <c r="G954" s="10">
        <f t="shared" si="97"/>
        <v>1569</v>
      </c>
      <c r="H954" s="10">
        <f t="shared" si="97"/>
        <v>36713</v>
      </c>
      <c r="I954" s="10">
        <f t="shared" si="97"/>
        <v>89769</v>
      </c>
      <c r="J954" s="10">
        <f t="shared" si="97"/>
        <v>28695</v>
      </c>
      <c r="K954" s="10">
        <f t="shared" si="97"/>
        <v>49171</v>
      </c>
      <c r="L954" s="10">
        <f t="shared" si="97"/>
        <v>0</v>
      </c>
      <c r="M954" s="10">
        <f t="shared" si="97"/>
        <v>2238102</v>
      </c>
      <c r="N954" s="10">
        <f t="shared" si="97"/>
        <v>804599</v>
      </c>
      <c r="O954" s="10">
        <f t="shared" si="97"/>
        <v>3042701</v>
      </c>
      <c r="P954" s="10"/>
      <c r="Q954" s="70">
        <f t="shared" si="58"/>
        <v>3042701</v>
      </c>
      <c r="R954" s="70">
        <f t="shared" si="59"/>
        <v>0</v>
      </c>
      <c r="S954" s="10"/>
      <c r="T954" s="10"/>
      <c r="U954" s="10"/>
    </row>
    <row r="955" spans="1:21" ht="14.45" customHeight="1" x14ac:dyDescent="0.25">
      <c r="A955" s="4" t="s">
        <v>200</v>
      </c>
      <c r="B955" s="58" t="s">
        <v>53</v>
      </c>
      <c r="C955" s="10">
        <f t="shared" ref="C955:O955" si="98">C40+C101+C162+C223+C284+C345+C406+C467+C528+C589+C650+C711+C772+C833</f>
        <v>3885497</v>
      </c>
      <c r="D955" s="10">
        <f t="shared" si="98"/>
        <v>1081509</v>
      </c>
      <c r="E955" s="10">
        <f t="shared" si="98"/>
        <v>322835</v>
      </c>
      <c r="F955" s="10">
        <f t="shared" si="98"/>
        <v>48434</v>
      </c>
      <c r="G955" s="10">
        <f t="shared" si="98"/>
        <v>1455</v>
      </c>
      <c r="H955" s="10">
        <f t="shared" si="98"/>
        <v>32385</v>
      </c>
      <c r="I955" s="10">
        <f t="shared" si="98"/>
        <v>82441</v>
      </c>
      <c r="J955" s="10">
        <f t="shared" si="98"/>
        <v>29147</v>
      </c>
      <c r="K955" s="10">
        <f t="shared" si="98"/>
        <v>47801</v>
      </c>
      <c r="L955" s="10">
        <f t="shared" si="98"/>
        <v>0</v>
      </c>
      <c r="M955" s="10">
        <f t="shared" si="98"/>
        <v>2239490</v>
      </c>
      <c r="N955" s="10">
        <f t="shared" si="98"/>
        <v>808820</v>
      </c>
      <c r="O955" s="10">
        <f t="shared" si="98"/>
        <v>3048310</v>
      </c>
      <c r="P955" s="10"/>
      <c r="Q955" s="70">
        <f t="shared" si="58"/>
        <v>3048310</v>
      </c>
      <c r="R955" s="70">
        <f t="shared" si="59"/>
        <v>0</v>
      </c>
      <c r="S955" s="10"/>
      <c r="T955" s="10"/>
      <c r="U955" s="10"/>
    </row>
    <row r="956" spans="1:21" ht="14.45" customHeight="1" x14ac:dyDescent="0.25">
      <c r="A956" s="4" t="s">
        <v>200</v>
      </c>
      <c r="B956" s="58" t="s">
        <v>54</v>
      </c>
      <c r="C956" s="10">
        <f t="shared" ref="C956:O956" si="99">C41+C102+C163+C224+C285+C346+C407+C468+C529+C590+C651+C712+C773+C834</f>
        <v>3885497</v>
      </c>
      <c r="D956" s="10">
        <f t="shared" si="99"/>
        <v>1081509</v>
      </c>
      <c r="E956" s="10">
        <f t="shared" si="99"/>
        <v>313131</v>
      </c>
      <c r="F956" s="10">
        <f t="shared" si="99"/>
        <v>43154</v>
      </c>
      <c r="G956" s="10">
        <f t="shared" si="99"/>
        <v>1170</v>
      </c>
      <c r="H956" s="10">
        <f t="shared" si="99"/>
        <v>26852</v>
      </c>
      <c r="I956" s="10">
        <f t="shared" si="99"/>
        <v>74382</v>
      </c>
      <c r="J956" s="10">
        <f t="shared" si="99"/>
        <v>29143</v>
      </c>
      <c r="K956" s="10">
        <f t="shared" si="99"/>
        <v>51314</v>
      </c>
      <c r="L956" s="10">
        <f t="shared" si="99"/>
        <v>0</v>
      </c>
      <c r="M956" s="10">
        <f t="shared" si="99"/>
        <v>2264842</v>
      </c>
      <c r="N956" s="10">
        <f t="shared" si="99"/>
        <v>802383</v>
      </c>
      <c r="O956" s="10">
        <f t="shared" si="99"/>
        <v>3067225</v>
      </c>
      <c r="P956" s="10"/>
      <c r="Q956" s="70">
        <f t="shared" si="58"/>
        <v>3067225</v>
      </c>
      <c r="R956" s="70">
        <f t="shared" si="59"/>
        <v>0</v>
      </c>
      <c r="S956" s="10"/>
      <c r="T956" s="10"/>
      <c r="U956" s="10"/>
    </row>
    <row r="957" spans="1:21" ht="14.45" customHeight="1" x14ac:dyDescent="0.25">
      <c r="A957" s="4" t="s">
        <v>200</v>
      </c>
      <c r="B957" s="58" t="s">
        <v>55</v>
      </c>
      <c r="C957" s="10">
        <f t="shared" ref="C957:O957" si="100">C42+C103+C164+C225+C286+C347+C408+C469+C530+C591+C652+C713+C774+C835</f>
        <v>3885497</v>
      </c>
      <c r="D957" s="10">
        <f t="shared" si="100"/>
        <v>1081509</v>
      </c>
      <c r="E957" s="10">
        <f t="shared" si="100"/>
        <v>317871</v>
      </c>
      <c r="F957" s="10">
        <f t="shared" si="100"/>
        <v>41030</v>
      </c>
      <c r="G957" s="10">
        <f t="shared" si="100"/>
        <v>931</v>
      </c>
      <c r="H957" s="10">
        <f t="shared" si="100"/>
        <v>23256</v>
      </c>
      <c r="I957" s="10">
        <f t="shared" si="100"/>
        <v>67413</v>
      </c>
      <c r="J957" s="10">
        <f t="shared" si="100"/>
        <v>29342</v>
      </c>
      <c r="K957" s="10">
        <f t="shared" si="100"/>
        <v>55532</v>
      </c>
      <c r="L957" s="10">
        <f t="shared" si="100"/>
        <v>0</v>
      </c>
      <c r="M957" s="10">
        <f t="shared" si="100"/>
        <v>2268613</v>
      </c>
      <c r="N957" s="10">
        <f t="shared" si="100"/>
        <v>752611</v>
      </c>
      <c r="O957" s="10">
        <f t="shared" si="100"/>
        <v>3021224</v>
      </c>
      <c r="P957" s="10"/>
      <c r="Q957" s="70">
        <f t="shared" si="58"/>
        <v>3021224</v>
      </c>
      <c r="R957" s="70">
        <f t="shared" si="59"/>
        <v>0</v>
      </c>
      <c r="S957" s="10"/>
      <c r="T957" s="10"/>
      <c r="U957" s="10"/>
    </row>
    <row r="958" spans="1:21" ht="14.45" customHeight="1" x14ac:dyDescent="0.25">
      <c r="A958" s="4" t="s">
        <v>200</v>
      </c>
      <c r="B958" s="58" t="s">
        <v>56</v>
      </c>
      <c r="C958" s="10">
        <f t="shared" ref="C958:O958" si="101">C43+C104+C165+C226+C287+C348+C409+C470+C531+C592+C653+C714+C775+C836</f>
        <v>3885497</v>
      </c>
      <c r="D958" s="10">
        <f t="shared" si="101"/>
        <v>1081509</v>
      </c>
      <c r="E958" s="10">
        <f t="shared" si="101"/>
        <v>320307</v>
      </c>
      <c r="F958" s="10">
        <f t="shared" si="101"/>
        <v>38934</v>
      </c>
      <c r="G958" s="10">
        <f t="shared" si="101"/>
        <v>825</v>
      </c>
      <c r="H958" s="10">
        <f t="shared" si="101"/>
        <v>22028</v>
      </c>
      <c r="I958" s="10">
        <f t="shared" si="101"/>
        <v>65072</v>
      </c>
      <c r="J958" s="10">
        <f t="shared" si="101"/>
        <v>27730</v>
      </c>
      <c r="K958" s="10">
        <f t="shared" si="101"/>
        <v>58499</v>
      </c>
      <c r="L958" s="10">
        <f t="shared" si="101"/>
        <v>0</v>
      </c>
      <c r="M958" s="10">
        <f t="shared" si="101"/>
        <v>2270593</v>
      </c>
      <c r="N958" s="10">
        <f t="shared" si="101"/>
        <v>698409</v>
      </c>
      <c r="O958" s="10">
        <f t="shared" si="101"/>
        <v>2969002</v>
      </c>
      <c r="P958" s="10"/>
      <c r="Q958" s="70">
        <f t="shared" si="58"/>
        <v>2969002</v>
      </c>
      <c r="R958" s="70">
        <f t="shared" si="59"/>
        <v>0</v>
      </c>
      <c r="S958" s="10"/>
      <c r="T958" s="10"/>
      <c r="U958" s="10"/>
    </row>
    <row r="959" spans="1:21" ht="14.45" customHeight="1" x14ac:dyDescent="0.25">
      <c r="A959" s="4" t="s">
        <v>200</v>
      </c>
      <c r="B959" s="58" t="s">
        <v>57</v>
      </c>
      <c r="C959" s="10">
        <f t="shared" ref="C959:O959" si="102">C44+C105+C166+C227+C288+C349+C410+C471+C532+C593+C654+C715+C776+C837</f>
        <v>3885497</v>
      </c>
      <c r="D959" s="10">
        <f t="shared" si="102"/>
        <v>1081509</v>
      </c>
      <c r="E959" s="10">
        <f t="shared" si="102"/>
        <v>333822</v>
      </c>
      <c r="F959" s="10">
        <f t="shared" si="102"/>
        <v>28341</v>
      </c>
      <c r="G959" s="10">
        <f t="shared" si="102"/>
        <v>682</v>
      </c>
      <c r="H959" s="10">
        <f t="shared" si="102"/>
        <v>20200</v>
      </c>
      <c r="I959" s="10">
        <f t="shared" si="102"/>
        <v>62710</v>
      </c>
      <c r="J959" s="10">
        <f t="shared" si="102"/>
        <v>31537</v>
      </c>
      <c r="K959" s="10">
        <f t="shared" si="102"/>
        <v>68022</v>
      </c>
      <c r="L959" s="10">
        <f t="shared" si="102"/>
        <v>0</v>
      </c>
      <c r="M959" s="10">
        <f t="shared" si="102"/>
        <v>2258674</v>
      </c>
      <c r="N959" s="10">
        <f t="shared" si="102"/>
        <v>657831</v>
      </c>
      <c r="O959" s="10">
        <f t="shared" si="102"/>
        <v>2916505</v>
      </c>
      <c r="P959" s="10"/>
      <c r="Q959" s="70">
        <f t="shared" si="58"/>
        <v>2916505</v>
      </c>
      <c r="R959" s="70">
        <f t="shared" si="59"/>
        <v>0</v>
      </c>
      <c r="S959" s="10"/>
      <c r="T959" s="10"/>
      <c r="U959" s="10"/>
    </row>
    <row r="960" spans="1:21" ht="14.45" customHeight="1" x14ac:dyDescent="0.25">
      <c r="A960" s="4" t="s">
        <v>200</v>
      </c>
      <c r="B960" s="58" t="s">
        <v>58</v>
      </c>
      <c r="C960" s="10">
        <f t="shared" ref="C960:O960" si="103">C45+C106+C167+C228+C289+C350+C411+C472+C533+C594+C655+C716+C777+C838</f>
        <v>3885497</v>
      </c>
      <c r="D960" s="10">
        <f t="shared" si="103"/>
        <v>1081509</v>
      </c>
      <c r="E960" s="10">
        <f t="shared" si="103"/>
        <v>354390</v>
      </c>
      <c r="F960" s="10">
        <f t="shared" si="103"/>
        <v>28884</v>
      </c>
      <c r="G960" s="10">
        <f t="shared" si="103"/>
        <v>253</v>
      </c>
      <c r="H960" s="10">
        <f t="shared" si="103"/>
        <v>18515</v>
      </c>
      <c r="I960" s="10">
        <f t="shared" si="103"/>
        <v>58279</v>
      </c>
      <c r="J960" s="10">
        <f t="shared" si="103"/>
        <v>32138</v>
      </c>
      <c r="K960" s="10">
        <f t="shared" si="103"/>
        <v>72166</v>
      </c>
      <c r="L960" s="10">
        <f t="shared" si="103"/>
        <v>0</v>
      </c>
      <c r="M960" s="10">
        <f t="shared" si="103"/>
        <v>2239363</v>
      </c>
      <c r="N960" s="10">
        <f t="shared" si="103"/>
        <v>762341</v>
      </c>
      <c r="O960" s="10">
        <f t="shared" si="103"/>
        <v>3001704</v>
      </c>
      <c r="P960" s="10"/>
      <c r="Q960" s="70">
        <f t="shared" si="58"/>
        <v>3001704</v>
      </c>
      <c r="R960" s="70">
        <f t="shared" si="59"/>
        <v>0</v>
      </c>
      <c r="S960" s="10"/>
      <c r="T960" s="10"/>
      <c r="U960" s="10"/>
    </row>
    <row r="961" spans="1:21" ht="14.45" customHeight="1" x14ac:dyDescent="0.25">
      <c r="A961" s="4" t="s">
        <v>200</v>
      </c>
      <c r="B961" s="58" t="s">
        <v>59</v>
      </c>
      <c r="C961" s="10">
        <f t="shared" ref="C961:O961" si="104">C46+C107+C168+C229+C290+C351+C412+C473+C534+C595+C656+C717+C778+C839</f>
        <v>3885497</v>
      </c>
      <c r="D961" s="10">
        <f t="shared" si="104"/>
        <v>1081509</v>
      </c>
      <c r="E961" s="10">
        <f t="shared" si="104"/>
        <v>381873</v>
      </c>
      <c r="F961" s="10">
        <f t="shared" si="104"/>
        <v>29318</v>
      </c>
      <c r="G961" s="10">
        <f t="shared" si="104"/>
        <v>164</v>
      </c>
      <c r="H961" s="10">
        <f t="shared" si="104"/>
        <v>15409</v>
      </c>
      <c r="I961" s="10">
        <f t="shared" si="104"/>
        <v>59257</v>
      </c>
      <c r="J961" s="10">
        <f t="shared" si="104"/>
        <v>33988</v>
      </c>
      <c r="K961" s="10">
        <f t="shared" si="104"/>
        <v>77853</v>
      </c>
      <c r="L961" s="10">
        <f t="shared" si="104"/>
        <v>0</v>
      </c>
      <c r="M961" s="10">
        <f t="shared" si="104"/>
        <v>2206126</v>
      </c>
      <c r="N961" s="10">
        <f t="shared" si="104"/>
        <v>815546</v>
      </c>
      <c r="O961" s="10">
        <f t="shared" si="104"/>
        <v>3021672</v>
      </c>
      <c r="P961" s="10"/>
      <c r="Q961" s="70">
        <f t="shared" si="58"/>
        <v>3021672</v>
      </c>
      <c r="R961" s="70">
        <f t="shared" si="59"/>
        <v>0</v>
      </c>
      <c r="S961" s="10"/>
      <c r="T961" s="10"/>
      <c r="U961" s="10"/>
    </row>
    <row r="962" spans="1:21" ht="14.45" customHeight="1" x14ac:dyDescent="0.25">
      <c r="A962" s="4" t="s">
        <v>200</v>
      </c>
      <c r="B962" s="58" t="s">
        <v>60</v>
      </c>
      <c r="C962" s="10">
        <f t="shared" ref="C962:O962" si="105">C47+C108+C169+C230+C291+C352+C413+C474+C535+C596+C657+C718+C779+C840</f>
        <v>3885497</v>
      </c>
      <c r="D962" s="10">
        <f t="shared" si="105"/>
        <v>1081509</v>
      </c>
      <c r="E962" s="10">
        <f t="shared" si="105"/>
        <v>392352</v>
      </c>
      <c r="F962" s="10">
        <f t="shared" si="105"/>
        <v>29728</v>
      </c>
      <c r="G962" s="10">
        <f t="shared" si="105"/>
        <v>233</v>
      </c>
      <c r="H962" s="10">
        <f t="shared" si="105"/>
        <v>13613</v>
      </c>
      <c r="I962" s="10">
        <f t="shared" si="105"/>
        <v>63771</v>
      </c>
      <c r="J962" s="10">
        <f t="shared" si="105"/>
        <v>34331</v>
      </c>
      <c r="K962" s="10">
        <f t="shared" si="105"/>
        <v>79270</v>
      </c>
      <c r="L962" s="10">
        <f t="shared" si="105"/>
        <v>0</v>
      </c>
      <c r="M962" s="10">
        <f t="shared" si="105"/>
        <v>2190690</v>
      </c>
      <c r="N962" s="10">
        <f t="shared" si="105"/>
        <v>801562</v>
      </c>
      <c r="O962" s="10">
        <f t="shared" si="105"/>
        <v>2992252</v>
      </c>
      <c r="P962" s="10"/>
      <c r="Q962" s="70">
        <f t="shared" si="58"/>
        <v>2992252</v>
      </c>
      <c r="R962" s="70">
        <f t="shared" si="59"/>
        <v>0</v>
      </c>
      <c r="S962" s="10"/>
      <c r="T962" s="10"/>
      <c r="U962" s="10"/>
    </row>
    <row r="963" spans="1:21" ht="14.45" customHeight="1" x14ac:dyDescent="0.25">
      <c r="A963" s="4" t="s">
        <v>200</v>
      </c>
      <c r="B963" s="58" t="s">
        <v>61</v>
      </c>
      <c r="C963" s="10">
        <f t="shared" ref="C963:O963" si="106">C48+C109+C170+C231+C292+C353+C414+C475+C536+C597+C658+C719+C780+C841</f>
        <v>3885497</v>
      </c>
      <c r="D963" s="10">
        <f t="shared" si="106"/>
        <v>1081509</v>
      </c>
      <c r="E963" s="10">
        <f t="shared" si="106"/>
        <v>393341</v>
      </c>
      <c r="F963" s="10">
        <f t="shared" si="106"/>
        <v>29580</v>
      </c>
      <c r="G963" s="10">
        <f t="shared" si="106"/>
        <v>263</v>
      </c>
      <c r="H963" s="10">
        <f t="shared" si="106"/>
        <v>13022</v>
      </c>
      <c r="I963" s="10">
        <f t="shared" si="106"/>
        <v>69266</v>
      </c>
      <c r="J963" s="10">
        <f t="shared" si="106"/>
        <v>39181</v>
      </c>
      <c r="K963" s="10">
        <f t="shared" si="106"/>
        <v>70798</v>
      </c>
      <c r="L963" s="10">
        <f t="shared" si="106"/>
        <v>0</v>
      </c>
      <c r="M963" s="10">
        <f t="shared" si="106"/>
        <v>2188537</v>
      </c>
      <c r="N963" s="10">
        <f t="shared" si="106"/>
        <v>781847</v>
      </c>
      <c r="O963" s="10">
        <f t="shared" si="106"/>
        <v>2970384</v>
      </c>
      <c r="P963" s="10"/>
      <c r="Q963" s="70">
        <f t="shared" ref="Q963:Q977" si="107">M963+N963</f>
        <v>2970384</v>
      </c>
      <c r="R963" s="70">
        <f t="shared" ref="R963:R977" si="108">Q963-O963</f>
        <v>0</v>
      </c>
      <c r="S963" s="10"/>
      <c r="T963" s="10"/>
      <c r="U963" s="10"/>
    </row>
    <row r="964" spans="1:21" ht="14.45" customHeight="1" x14ac:dyDescent="0.25">
      <c r="A964" s="4" t="s">
        <v>200</v>
      </c>
      <c r="B964" s="58" t="s">
        <v>62</v>
      </c>
      <c r="C964" s="10">
        <f t="shared" ref="C964:O964" si="109">C49+C110+C171+C232+C293+C354+C415+C476+C537+C598+C659+C720+C781+C842</f>
        <v>3885497</v>
      </c>
      <c r="D964" s="10">
        <f t="shared" si="109"/>
        <v>1081509</v>
      </c>
      <c r="E964" s="10">
        <f t="shared" si="109"/>
        <v>395980</v>
      </c>
      <c r="F964" s="10">
        <f t="shared" si="109"/>
        <v>28803</v>
      </c>
      <c r="G964" s="10">
        <f t="shared" si="109"/>
        <v>316</v>
      </c>
      <c r="H964" s="10">
        <f t="shared" si="109"/>
        <v>10831</v>
      </c>
      <c r="I964" s="10">
        <f t="shared" si="109"/>
        <v>67285</v>
      </c>
      <c r="J964" s="10">
        <f t="shared" si="109"/>
        <v>41261</v>
      </c>
      <c r="K964" s="10">
        <f t="shared" si="109"/>
        <v>68679</v>
      </c>
      <c r="L964" s="10">
        <f t="shared" si="109"/>
        <v>893</v>
      </c>
      <c r="M964" s="10">
        <f t="shared" si="109"/>
        <v>2189940</v>
      </c>
      <c r="N964" s="10">
        <f t="shared" si="109"/>
        <v>764514</v>
      </c>
      <c r="O964" s="10">
        <f t="shared" si="109"/>
        <v>2954454</v>
      </c>
      <c r="P964" s="10"/>
      <c r="Q964" s="70">
        <f t="shared" si="107"/>
        <v>2954454</v>
      </c>
      <c r="R964" s="70">
        <f t="shared" si="108"/>
        <v>0</v>
      </c>
      <c r="S964" s="10"/>
      <c r="T964" s="10"/>
      <c r="U964" s="10"/>
    </row>
    <row r="965" spans="1:21" ht="14.45" customHeight="1" x14ac:dyDescent="0.25">
      <c r="A965" s="4" t="s">
        <v>200</v>
      </c>
      <c r="B965" s="58" t="s">
        <v>63</v>
      </c>
      <c r="C965" s="10">
        <f t="shared" ref="C965:O965" si="110">C50+C111+C172+C233+C294+C355+C416+C477+C538+C599+C660+C721+C782+C843</f>
        <v>3885497</v>
      </c>
      <c r="D965" s="10">
        <f t="shared" si="110"/>
        <v>1081509</v>
      </c>
      <c r="E965" s="10">
        <f t="shared" si="110"/>
        <v>430084</v>
      </c>
      <c r="F965" s="10">
        <f t="shared" si="110"/>
        <v>28891</v>
      </c>
      <c r="G965" s="10">
        <f t="shared" si="110"/>
        <v>292</v>
      </c>
      <c r="H965" s="10">
        <f t="shared" si="110"/>
        <v>10193</v>
      </c>
      <c r="I965" s="10">
        <f t="shared" si="110"/>
        <v>70092</v>
      </c>
      <c r="J965" s="10">
        <f t="shared" si="110"/>
        <v>40917</v>
      </c>
      <c r="K965" s="10">
        <f t="shared" si="110"/>
        <v>68634</v>
      </c>
      <c r="L965" s="10">
        <f t="shared" si="110"/>
        <v>0</v>
      </c>
      <c r="M965" s="10">
        <f t="shared" si="110"/>
        <v>2154885</v>
      </c>
      <c r="N965" s="10">
        <f t="shared" si="110"/>
        <v>841408</v>
      </c>
      <c r="O965" s="10">
        <f t="shared" si="110"/>
        <v>2996293</v>
      </c>
      <c r="P965" s="10"/>
      <c r="Q965" s="70">
        <f t="shared" si="107"/>
        <v>2996293</v>
      </c>
      <c r="R965" s="70">
        <f t="shared" si="108"/>
        <v>0</v>
      </c>
      <c r="S965" s="10"/>
      <c r="T965" s="10"/>
      <c r="U965" s="10"/>
    </row>
    <row r="966" spans="1:21" ht="14.45" customHeight="1" x14ac:dyDescent="0.25">
      <c r="A966" s="4" t="s">
        <v>200</v>
      </c>
      <c r="B966" s="58" t="s">
        <v>64</v>
      </c>
      <c r="C966" s="10">
        <f t="shared" ref="C966:O966" si="111">C51+C112+C173+C234+C295+C356+C417+C478+C539+C600+C661+C722+C783+C844</f>
        <v>3886287</v>
      </c>
      <c r="D966" s="10">
        <f t="shared" si="111"/>
        <v>1081509</v>
      </c>
      <c r="E966" s="10">
        <f t="shared" si="111"/>
        <v>370322</v>
      </c>
      <c r="F966" s="10">
        <f t="shared" si="111"/>
        <v>26457</v>
      </c>
      <c r="G966" s="10">
        <f t="shared" si="111"/>
        <v>274</v>
      </c>
      <c r="H966" s="10">
        <f t="shared" si="111"/>
        <v>9526</v>
      </c>
      <c r="I966" s="10">
        <f t="shared" si="111"/>
        <v>66133</v>
      </c>
      <c r="J966" s="10">
        <f t="shared" si="111"/>
        <v>45171</v>
      </c>
      <c r="K966" s="10">
        <f t="shared" si="111"/>
        <v>70166</v>
      </c>
      <c r="L966" s="10">
        <f t="shared" si="111"/>
        <v>84246</v>
      </c>
      <c r="M966" s="10">
        <f t="shared" si="111"/>
        <v>2132483</v>
      </c>
      <c r="N966" s="10">
        <f t="shared" si="111"/>
        <v>853244</v>
      </c>
      <c r="O966" s="10">
        <f t="shared" si="111"/>
        <v>2985727</v>
      </c>
      <c r="P966" s="10"/>
      <c r="Q966" s="70">
        <f t="shared" si="107"/>
        <v>2985727</v>
      </c>
      <c r="R966" s="70">
        <f t="shared" si="108"/>
        <v>0</v>
      </c>
      <c r="S966" s="10"/>
      <c r="T966" s="10"/>
      <c r="U966" s="10"/>
    </row>
    <row r="967" spans="1:21" ht="14.45" customHeight="1" x14ac:dyDescent="0.25">
      <c r="A967" s="4" t="s">
        <v>200</v>
      </c>
      <c r="B967" s="58" t="s">
        <v>65</v>
      </c>
      <c r="C967" s="10">
        <f t="shared" ref="C967:O967" si="112">C52+C113+C174+C235+C296+C357+C418+C479+C540+C601+C662+C723+C784+C845</f>
        <v>3886287</v>
      </c>
      <c r="D967" s="10">
        <f t="shared" si="112"/>
        <v>1081509</v>
      </c>
      <c r="E967" s="10">
        <f t="shared" si="112"/>
        <v>358684</v>
      </c>
      <c r="F967" s="10">
        <f t="shared" si="112"/>
        <v>26125</v>
      </c>
      <c r="G967" s="10">
        <f t="shared" si="112"/>
        <v>301</v>
      </c>
      <c r="H967" s="10">
        <f t="shared" si="112"/>
        <v>8959</v>
      </c>
      <c r="I967" s="10">
        <f t="shared" si="112"/>
        <v>90288</v>
      </c>
      <c r="J967" s="10">
        <f t="shared" si="112"/>
        <v>47144</v>
      </c>
      <c r="K967" s="10">
        <f t="shared" si="112"/>
        <v>81651</v>
      </c>
      <c r="L967" s="10">
        <f t="shared" si="112"/>
        <v>90195</v>
      </c>
      <c r="M967" s="10">
        <f t="shared" si="112"/>
        <v>2101431</v>
      </c>
      <c r="N967" s="10">
        <f t="shared" si="112"/>
        <v>816110</v>
      </c>
      <c r="O967" s="10">
        <f t="shared" si="112"/>
        <v>2917541</v>
      </c>
      <c r="P967" s="10"/>
      <c r="Q967" s="70">
        <f t="shared" si="107"/>
        <v>2917541</v>
      </c>
      <c r="R967" s="70">
        <f t="shared" si="108"/>
        <v>0</v>
      </c>
      <c r="S967" s="10"/>
      <c r="T967" s="10"/>
      <c r="U967" s="10"/>
    </row>
    <row r="968" spans="1:21" ht="14.45" customHeight="1" x14ac:dyDescent="0.25">
      <c r="A968" s="4" t="s">
        <v>200</v>
      </c>
      <c r="B968" s="58" t="s">
        <v>66</v>
      </c>
      <c r="C968" s="10">
        <f t="shared" ref="C968:O968" si="113">C53+C114+C175+C236+C297+C358+C419+C480+C541+C602+C663+C724+C785+C846</f>
        <v>3886287</v>
      </c>
      <c r="D968" s="10">
        <f t="shared" si="113"/>
        <v>1081509</v>
      </c>
      <c r="E968" s="10">
        <f t="shared" si="113"/>
        <v>371558</v>
      </c>
      <c r="F968" s="10">
        <f t="shared" si="113"/>
        <v>25527</v>
      </c>
      <c r="G968" s="10">
        <f t="shared" si="113"/>
        <v>216</v>
      </c>
      <c r="H968" s="10">
        <f t="shared" si="113"/>
        <v>6397</v>
      </c>
      <c r="I968" s="10">
        <f t="shared" si="113"/>
        <v>92764</v>
      </c>
      <c r="J968" s="10">
        <f t="shared" si="113"/>
        <v>45214</v>
      </c>
      <c r="K968" s="10">
        <f t="shared" si="113"/>
        <v>82953</v>
      </c>
      <c r="L968" s="10">
        <f t="shared" si="113"/>
        <v>91120</v>
      </c>
      <c r="M968" s="10">
        <f t="shared" si="113"/>
        <v>2089029</v>
      </c>
      <c r="N968" s="10">
        <f t="shared" si="113"/>
        <v>672065</v>
      </c>
      <c r="O968" s="10">
        <f t="shared" si="113"/>
        <v>2761094</v>
      </c>
      <c r="P968" s="10"/>
      <c r="Q968" s="70">
        <f t="shared" si="107"/>
        <v>2761094</v>
      </c>
      <c r="R968" s="70">
        <f t="shared" si="108"/>
        <v>0</v>
      </c>
      <c r="S968" s="10"/>
      <c r="T968" s="10"/>
      <c r="U968" s="10"/>
    </row>
    <row r="969" spans="1:21" ht="14.45" customHeight="1" x14ac:dyDescent="0.25">
      <c r="A969" s="4" t="s">
        <v>200</v>
      </c>
      <c r="B969" s="58" t="s">
        <v>68</v>
      </c>
      <c r="C969" s="10">
        <f t="shared" ref="C969:O969" si="114">C54+C115+C176+C237+C298+C359+C420+C481+C542+C603+C664+C725+C786+C847</f>
        <v>3886287</v>
      </c>
      <c r="D969" s="10">
        <f t="shared" si="114"/>
        <v>1081509</v>
      </c>
      <c r="E969" s="10">
        <f t="shared" si="114"/>
        <v>376155</v>
      </c>
      <c r="F969" s="10">
        <f t="shared" si="114"/>
        <v>24931</v>
      </c>
      <c r="G969" s="10">
        <f t="shared" si="114"/>
        <v>229</v>
      </c>
      <c r="H969" s="10">
        <f t="shared" si="114"/>
        <v>6002</v>
      </c>
      <c r="I969" s="10">
        <f t="shared" si="114"/>
        <v>96193</v>
      </c>
      <c r="J969" s="10">
        <f t="shared" si="114"/>
        <v>45955</v>
      </c>
      <c r="K969" s="10">
        <f t="shared" si="114"/>
        <v>67759</v>
      </c>
      <c r="L969" s="10">
        <f t="shared" si="114"/>
        <v>98599</v>
      </c>
      <c r="M969" s="10">
        <f t="shared" si="114"/>
        <v>2088955</v>
      </c>
      <c r="N969" s="10">
        <f t="shared" si="114"/>
        <v>605988</v>
      </c>
      <c r="O969" s="10">
        <f t="shared" si="114"/>
        <v>2694943</v>
      </c>
      <c r="P969" s="10"/>
      <c r="Q969" s="70">
        <f t="shared" si="107"/>
        <v>2694943</v>
      </c>
      <c r="R969" s="70">
        <f t="shared" si="108"/>
        <v>0</v>
      </c>
      <c r="S969" s="10"/>
      <c r="T969" s="10"/>
      <c r="U969" s="10"/>
    </row>
    <row r="970" spans="1:21" ht="14.45" customHeight="1" x14ac:dyDescent="0.25">
      <c r="A970" s="4" t="s">
        <v>200</v>
      </c>
      <c r="B970" s="58" t="s">
        <v>69</v>
      </c>
      <c r="C970" s="10">
        <f t="shared" ref="C970:O970" si="115">C55+C116+C177+C238+C299+C360+C421+C482+C543+C604+C665+C726+C787+C848</f>
        <v>3886287</v>
      </c>
      <c r="D970" s="10">
        <f t="shared" si="115"/>
        <v>1081509</v>
      </c>
      <c r="E970" s="10">
        <f t="shared" si="115"/>
        <v>371906</v>
      </c>
      <c r="F970" s="10">
        <f t="shared" si="115"/>
        <v>22046</v>
      </c>
      <c r="G970" s="10">
        <f t="shared" si="115"/>
        <v>228</v>
      </c>
      <c r="H970" s="10">
        <f t="shared" si="115"/>
        <v>4423</v>
      </c>
      <c r="I970" s="10">
        <f t="shared" si="115"/>
        <v>98014</v>
      </c>
      <c r="J970" s="10">
        <f t="shared" si="115"/>
        <v>45374</v>
      </c>
      <c r="K970" s="10">
        <f t="shared" si="115"/>
        <v>76945</v>
      </c>
      <c r="L970" s="10">
        <f t="shared" si="115"/>
        <v>107127</v>
      </c>
      <c r="M970" s="10">
        <f t="shared" si="115"/>
        <v>2078715</v>
      </c>
      <c r="N970" s="10">
        <f t="shared" si="115"/>
        <v>589963</v>
      </c>
      <c r="O970" s="10">
        <f t="shared" si="115"/>
        <v>2668678</v>
      </c>
      <c r="P970" s="10"/>
      <c r="Q970" s="70">
        <f t="shared" si="107"/>
        <v>2668678</v>
      </c>
      <c r="R970" s="70">
        <f t="shared" si="108"/>
        <v>0</v>
      </c>
      <c r="S970" s="10"/>
      <c r="T970" s="10"/>
      <c r="U970" s="10"/>
    </row>
    <row r="971" spans="1:21" ht="14.45" customHeight="1" x14ac:dyDescent="0.25">
      <c r="A971" s="4" t="s">
        <v>200</v>
      </c>
      <c r="B971" s="58" t="s">
        <v>70</v>
      </c>
      <c r="C971" s="10">
        <f t="shared" ref="C971:O971" si="116">C56+C117+C178+C239+C300+C361+C422+C483+C544+C605+C666+C727+C788+C849</f>
        <v>3886287</v>
      </c>
      <c r="D971" s="10">
        <f t="shared" si="116"/>
        <v>1081509</v>
      </c>
      <c r="E971" s="10">
        <f t="shared" si="116"/>
        <v>384174</v>
      </c>
      <c r="F971" s="10">
        <f t="shared" si="116"/>
        <v>19573</v>
      </c>
      <c r="G971" s="10">
        <f t="shared" si="116"/>
        <v>153</v>
      </c>
      <c r="H971" s="10">
        <f t="shared" si="116"/>
        <v>3690</v>
      </c>
      <c r="I971" s="10">
        <f t="shared" si="116"/>
        <v>91665</v>
      </c>
      <c r="J971" s="10">
        <f t="shared" si="116"/>
        <v>51943</v>
      </c>
      <c r="K971" s="10">
        <f t="shared" si="116"/>
        <v>76028</v>
      </c>
      <c r="L971" s="10">
        <f t="shared" si="116"/>
        <v>106045</v>
      </c>
      <c r="M971" s="10">
        <f t="shared" si="116"/>
        <v>2071507</v>
      </c>
      <c r="N971" s="10">
        <f t="shared" si="116"/>
        <v>575954</v>
      </c>
      <c r="O971" s="10">
        <f t="shared" si="116"/>
        <v>2647461</v>
      </c>
      <c r="P971" s="10"/>
      <c r="Q971" s="70">
        <f t="shared" si="107"/>
        <v>2647461</v>
      </c>
      <c r="R971" s="70">
        <f t="shared" si="108"/>
        <v>0</v>
      </c>
      <c r="S971" s="10"/>
      <c r="T971" s="10"/>
      <c r="U971" s="10"/>
    </row>
    <row r="972" spans="1:21" ht="14.45" customHeight="1" x14ac:dyDescent="0.25">
      <c r="A972" s="4" t="s">
        <v>200</v>
      </c>
      <c r="B972" s="58" t="s">
        <v>71</v>
      </c>
      <c r="C972" s="10">
        <f t="shared" ref="C972:O972" si="117">C57+C118+C179+C240+C301+C362+C423+C484+C545+C606+C667+C728+C789+C850</f>
        <v>3886287</v>
      </c>
      <c r="D972" s="10">
        <f t="shared" si="117"/>
        <v>1081509</v>
      </c>
      <c r="E972" s="10">
        <f t="shared" si="117"/>
        <v>399924</v>
      </c>
      <c r="F972" s="10">
        <f t="shared" si="117"/>
        <v>17552</v>
      </c>
      <c r="G972" s="10">
        <f t="shared" si="117"/>
        <v>85</v>
      </c>
      <c r="H972" s="10">
        <f t="shared" si="117"/>
        <v>3366</v>
      </c>
      <c r="I972" s="10">
        <f t="shared" si="117"/>
        <v>95437</v>
      </c>
      <c r="J972" s="10">
        <f t="shared" si="117"/>
        <v>57670</v>
      </c>
      <c r="K972" s="10">
        <f t="shared" si="117"/>
        <v>77056</v>
      </c>
      <c r="L972" s="10">
        <f t="shared" si="117"/>
        <v>113556</v>
      </c>
      <c r="M972" s="10">
        <f t="shared" si="117"/>
        <v>2040132</v>
      </c>
      <c r="N972" s="10">
        <f t="shared" si="117"/>
        <v>621625</v>
      </c>
      <c r="O972" s="10">
        <f t="shared" si="117"/>
        <v>2661757</v>
      </c>
      <c r="P972" s="10"/>
      <c r="Q972" s="70">
        <f t="shared" si="107"/>
        <v>2661757</v>
      </c>
      <c r="R972" s="70">
        <f t="shared" si="108"/>
        <v>0</v>
      </c>
      <c r="S972" s="10"/>
      <c r="T972" s="10"/>
      <c r="U972" s="10"/>
    </row>
    <row r="973" spans="1:21" ht="14.45" customHeight="1" x14ac:dyDescent="0.25">
      <c r="A973" s="4" t="s">
        <v>200</v>
      </c>
      <c r="B973" s="58" t="s">
        <v>72</v>
      </c>
      <c r="C973" s="10">
        <f t="shared" ref="C973:O973" si="118">C58+C119+C180+C241+C302+C363+C424+C485+C546+C607+C668+C729+C790+C851</f>
        <v>3886287</v>
      </c>
      <c r="D973" s="10">
        <f t="shared" si="118"/>
        <v>1081509</v>
      </c>
      <c r="E973" s="10">
        <f t="shared" si="118"/>
        <v>402577</v>
      </c>
      <c r="F973" s="10">
        <f t="shared" si="118"/>
        <v>16354</v>
      </c>
      <c r="G973" s="10">
        <f t="shared" si="118"/>
        <v>118</v>
      </c>
      <c r="H973" s="10">
        <f t="shared" si="118"/>
        <v>2799</v>
      </c>
      <c r="I973" s="10">
        <f t="shared" si="118"/>
        <v>96596</v>
      </c>
      <c r="J973" s="10">
        <f t="shared" si="118"/>
        <v>55835</v>
      </c>
      <c r="K973" s="10">
        <f t="shared" si="118"/>
        <v>76744</v>
      </c>
      <c r="L973" s="10">
        <f t="shared" si="118"/>
        <v>105646</v>
      </c>
      <c r="M973" s="10">
        <f t="shared" si="118"/>
        <v>2048109</v>
      </c>
      <c r="N973" s="10">
        <f t="shared" si="118"/>
        <v>543625</v>
      </c>
      <c r="O973" s="10">
        <f t="shared" si="118"/>
        <v>2591734</v>
      </c>
      <c r="P973" s="10"/>
      <c r="Q973" s="70">
        <f t="shared" si="107"/>
        <v>2591734</v>
      </c>
      <c r="R973" s="70">
        <f t="shared" si="108"/>
        <v>0</v>
      </c>
      <c r="S973" s="10"/>
      <c r="T973" s="10"/>
      <c r="U973" s="10"/>
    </row>
    <row r="974" spans="1:21" ht="14.45" customHeight="1" x14ac:dyDescent="0.25">
      <c r="A974" s="4" t="s">
        <v>200</v>
      </c>
      <c r="B974" s="58" t="s">
        <v>73</v>
      </c>
      <c r="C974" s="10">
        <f t="shared" ref="C974:O974" si="119">C59+C120+C181+C242+C303+C364+C425+C486+C547+C608+C669+C730+C791+C852</f>
        <v>3886287</v>
      </c>
      <c r="D974" s="10">
        <f t="shared" si="119"/>
        <v>1081509</v>
      </c>
      <c r="E974" s="10">
        <f t="shared" si="119"/>
        <v>405826</v>
      </c>
      <c r="F974" s="10">
        <f t="shared" si="119"/>
        <v>13655</v>
      </c>
      <c r="G974" s="10">
        <f t="shared" si="119"/>
        <v>8</v>
      </c>
      <c r="H974" s="10">
        <f t="shared" si="119"/>
        <v>2521</v>
      </c>
      <c r="I974" s="10">
        <f t="shared" si="119"/>
        <v>97069</v>
      </c>
      <c r="J974" s="10">
        <f t="shared" si="119"/>
        <v>57346</v>
      </c>
      <c r="K974" s="10">
        <f t="shared" si="119"/>
        <v>70976</v>
      </c>
      <c r="L974" s="10">
        <f t="shared" si="119"/>
        <v>106383</v>
      </c>
      <c r="M974" s="10">
        <f t="shared" si="119"/>
        <v>2050994</v>
      </c>
      <c r="N974" s="10">
        <f t="shared" si="119"/>
        <v>565676</v>
      </c>
      <c r="O974" s="10">
        <f t="shared" si="119"/>
        <v>2616670</v>
      </c>
      <c r="P974" s="10"/>
      <c r="Q974" s="70">
        <f t="shared" si="107"/>
        <v>2616670</v>
      </c>
      <c r="R974" s="70">
        <f t="shared" si="108"/>
        <v>0</v>
      </c>
      <c r="S974" s="10"/>
      <c r="T974" s="10"/>
      <c r="U974" s="10"/>
    </row>
    <row r="975" spans="1:21" ht="14.45" customHeight="1" x14ac:dyDescent="0.25">
      <c r="A975" s="4" t="s">
        <v>200</v>
      </c>
      <c r="B975" s="58" t="s">
        <v>74</v>
      </c>
      <c r="C975" s="10">
        <f t="shared" ref="C975:O975" si="120">C60+C121+C182+C243+C304+C365+C426+C487+C548+C609+C670+C731+C792+C853</f>
        <v>3886287</v>
      </c>
      <c r="D975" s="10">
        <f t="shared" si="120"/>
        <v>1081509</v>
      </c>
      <c r="E975" s="10">
        <f t="shared" si="120"/>
        <v>419128</v>
      </c>
      <c r="F975" s="10">
        <f t="shared" si="120"/>
        <v>12952</v>
      </c>
      <c r="G975" s="10">
        <f t="shared" si="120"/>
        <v>5</v>
      </c>
      <c r="H975" s="10">
        <f t="shared" si="120"/>
        <v>2653</v>
      </c>
      <c r="I975" s="10">
        <f t="shared" si="120"/>
        <v>100676</v>
      </c>
      <c r="J975" s="10">
        <f t="shared" si="120"/>
        <v>54741</v>
      </c>
      <c r="K975" s="10">
        <f t="shared" si="120"/>
        <v>65329</v>
      </c>
      <c r="L975" s="10">
        <f t="shared" si="120"/>
        <v>106413</v>
      </c>
      <c r="M975" s="10">
        <f t="shared" si="120"/>
        <v>2042881</v>
      </c>
      <c r="N975" s="10">
        <f t="shared" si="120"/>
        <v>581743</v>
      </c>
      <c r="O975" s="10">
        <f t="shared" si="120"/>
        <v>2624624</v>
      </c>
      <c r="P975" s="10"/>
      <c r="Q975" s="70">
        <f t="shared" si="107"/>
        <v>2624624</v>
      </c>
      <c r="R975" s="70">
        <f t="shared" si="108"/>
        <v>0</v>
      </c>
      <c r="S975" s="10"/>
      <c r="T975" s="10"/>
      <c r="U975" s="10"/>
    </row>
    <row r="976" spans="1:21" ht="14.45" customHeight="1" x14ac:dyDescent="0.25">
      <c r="A976" s="4" t="s">
        <v>200</v>
      </c>
      <c r="B976" s="58" t="s">
        <v>75</v>
      </c>
      <c r="C976" s="10">
        <f t="shared" ref="C976:O976" si="121">C61+C122+C183+C244+C305+C366+C427+C488+C549+C610+C671+C732+C793+C854</f>
        <v>3886287</v>
      </c>
      <c r="D976" s="10">
        <f t="shared" si="121"/>
        <v>1081509</v>
      </c>
      <c r="E976" s="10">
        <f t="shared" si="121"/>
        <v>434646</v>
      </c>
      <c r="F976" s="10">
        <f t="shared" si="121"/>
        <v>13100</v>
      </c>
      <c r="G976" s="10">
        <f t="shared" si="121"/>
        <v>0</v>
      </c>
      <c r="H976" s="10">
        <f t="shared" si="121"/>
        <v>2663</v>
      </c>
      <c r="I976" s="10">
        <f t="shared" si="121"/>
        <v>99499</v>
      </c>
      <c r="J976" s="10">
        <f t="shared" si="121"/>
        <v>55258</v>
      </c>
      <c r="K976" s="10">
        <f t="shared" si="121"/>
        <v>70003</v>
      </c>
      <c r="L976" s="10">
        <f t="shared" si="121"/>
        <v>106536</v>
      </c>
      <c r="M976" s="10">
        <f t="shared" si="121"/>
        <v>2023073</v>
      </c>
      <c r="N976" s="10">
        <f t="shared" si="121"/>
        <v>604504</v>
      </c>
      <c r="O976" s="10">
        <f t="shared" si="121"/>
        <v>2627577</v>
      </c>
      <c r="P976" s="10"/>
      <c r="Q976" s="70">
        <f t="shared" si="107"/>
        <v>2627577</v>
      </c>
      <c r="R976" s="70">
        <f t="shared" si="108"/>
        <v>0</v>
      </c>
      <c r="S976" s="10"/>
      <c r="T976" s="10"/>
      <c r="U976" s="10"/>
    </row>
    <row r="977" spans="1:21" ht="14.45" customHeight="1" x14ac:dyDescent="0.25">
      <c r="A977" s="4" t="s">
        <v>200</v>
      </c>
      <c r="B977" s="58" t="s">
        <v>190</v>
      </c>
      <c r="C977" s="10">
        <f t="shared" ref="C977:O977" si="122">C62+C123+C184+C245+C306+C367+C428+C489+C550+C611+C672+C733+C794+C855</f>
        <v>3886287</v>
      </c>
      <c r="D977" s="10">
        <f t="shared" si="122"/>
        <v>1081509</v>
      </c>
      <c r="E977" s="10">
        <f t="shared" si="122"/>
        <v>441934</v>
      </c>
      <c r="F977" s="10">
        <f t="shared" si="122"/>
        <v>11780</v>
      </c>
      <c r="G977" s="10">
        <f t="shared" si="122"/>
        <v>0</v>
      </c>
      <c r="H977" s="10">
        <f t="shared" si="122"/>
        <v>2450</v>
      </c>
      <c r="I977" s="10">
        <f t="shared" si="122"/>
        <v>101379</v>
      </c>
      <c r="J977" s="10">
        <f t="shared" si="122"/>
        <v>55530</v>
      </c>
      <c r="K977" s="10">
        <f t="shared" si="122"/>
        <v>72008</v>
      </c>
      <c r="L977" s="10">
        <f t="shared" si="122"/>
        <v>104215</v>
      </c>
      <c r="M977" s="10">
        <f t="shared" si="122"/>
        <v>2015482</v>
      </c>
      <c r="N977" s="10">
        <f t="shared" si="122"/>
        <v>568525.19799999997</v>
      </c>
      <c r="O977" s="10">
        <f t="shared" si="122"/>
        <v>2584007.1980000003</v>
      </c>
      <c r="P977" s="10"/>
      <c r="Q977" s="70">
        <f t="shared" si="107"/>
        <v>2584007.1979999999</v>
      </c>
      <c r="R977" s="70">
        <f t="shared" si="108"/>
        <v>0</v>
      </c>
      <c r="S977" s="10"/>
      <c r="T977" s="10"/>
      <c r="U977" s="10"/>
    </row>
    <row r="978" spans="1:21" ht="14.45" customHeight="1" x14ac:dyDescent="0.25">
      <c r="A978" s="4" t="s">
        <v>201</v>
      </c>
      <c r="B978" s="56" t="s">
        <v>38</v>
      </c>
      <c r="C978" s="10">
        <f>C856-C917</f>
        <v>0</v>
      </c>
      <c r="D978" s="10">
        <f t="shared" ref="D978:O978" si="123">D856-D917</f>
        <v>0</v>
      </c>
      <c r="E978" s="10">
        <f t="shared" si="123"/>
        <v>0</v>
      </c>
      <c r="F978" s="10">
        <f t="shared" si="123"/>
        <v>0</v>
      </c>
      <c r="G978" s="10">
        <f t="shared" si="123"/>
        <v>-1008.0986691648577</v>
      </c>
      <c r="H978" s="10">
        <f t="shared" si="123"/>
        <v>0</v>
      </c>
      <c r="I978" s="10">
        <f t="shared" si="123"/>
        <v>0</v>
      </c>
      <c r="J978" s="10">
        <f t="shared" si="123"/>
        <v>0</v>
      </c>
      <c r="K978" s="10">
        <f t="shared" si="123"/>
        <v>0</v>
      </c>
      <c r="L978" s="10">
        <f t="shared" si="123"/>
        <v>0</v>
      </c>
      <c r="M978" s="10">
        <f t="shared" si="123"/>
        <v>1008.0986691650469</v>
      </c>
      <c r="N978" s="10">
        <f t="shared" si="123"/>
        <v>-1012.9347811649786</v>
      </c>
      <c r="O978" s="10">
        <f t="shared" si="123"/>
        <v>-4.8361120000481606</v>
      </c>
      <c r="P978" s="10"/>
      <c r="Q978" s="10"/>
      <c r="R978" s="10"/>
      <c r="S978" s="10"/>
      <c r="T978" s="10"/>
      <c r="U978" s="10"/>
    </row>
    <row r="979" spans="1:21" ht="14.45" customHeight="1" x14ac:dyDescent="0.25">
      <c r="A979" s="4" t="s">
        <v>201</v>
      </c>
      <c r="B979" s="56" t="s">
        <v>35</v>
      </c>
      <c r="C979" s="10">
        <f t="shared" ref="C979:O979" si="124">C857-C918</f>
        <v>0</v>
      </c>
      <c r="D979" s="10">
        <f t="shared" si="124"/>
        <v>0</v>
      </c>
      <c r="E979" s="10">
        <f t="shared" si="124"/>
        <v>0</v>
      </c>
      <c r="F979" s="10">
        <f t="shared" si="124"/>
        <v>0</v>
      </c>
      <c r="G979" s="10">
        <f t="shared" si="124"/>
        <v>-996</v>
      </c>
      <c r="H979" s="10">
        <f t="shared" si="124"/>
        <v>0</v>
      </c>
      <c r="I979" s="10">
        <f t="shared" si="124"/>
        <v>0</v>
      </c>
      <c r="J979" s="10">
        <f t="shared" si="124"/>
        <v>0</v>
      </c>
      <c r="K979" s="10">
        <f t="shared" si="124"/>
        <v>0</v>
      </c>
      <c r="L979" s="10">
        <f t="shared" si="124"/>
        <v>0</v>
      </c>
      <c r="M979" s="10">
        <f t="shared" si="124"/>
        <v>0</v>
      </c>
      <c r="N979" s="10">
        <f t="shared" si="124"/>
        <v>0</v>
      </c>
      <c r="O979" s="10">
        <f t="shared" si="124"/>
        <v>3590</v>
      </c>
      <c r="P979" s="10"/>
      <c r="Q979" s="10"/>
      <c r="R979" s="10"/>
      <c r="S979" s="10"/>
      <c r="T979" s="10"/>
      <c r="U979" s="10"/>
    </row>
    <row r="980" spans="1:21" ht="14.45" customHeight="1" x14ac:dyDescent="0.25">
      <c r="A980" s="4" t="s">
        <v>201</v>
      </c>
      <c r="B980" s="56" t="s">
        <v>36</v>
      </c>
      <c r="C980" s="10">
        <f t="shared" ref="C980:O980" si="125">C858-C919</f>
        <v>0</v>
      </c>
      <c r="D980" s="10">
        <f t="shared" si="125"/>
        <v>0</v>
      </c>
      <c r="E980" s="10">
        <f t="shared" si="125"/>
        <v>0</v>
      </c>
      <c r="F980" s="10">
        <f t="shared" si="125"/>
        <v>0</v>
      </c>
      <c r="G980" s="10">
        <f t="shared" si="125"/>
        <v>-975.43204396971851</v>
      </c>
      <c r="H980" s="10">
        <f t="shared" si="125"/>
        <v>0</v>
      </c>
      <c r="I980" s="10">
        <f t="shared" si="125"/>
        <v>0</v>
      </c>
      <c r="J980" s="10">
        <f t="shared" si="125"/>
        <v>0</v>
      </c>
      <c r="K980" s="10">
        <f t="shared" si="125"/>
        <v>0</v>
      </c>
      <c r="L980" s="10">
        <f t="shared" si="125"/>
        <v>0</v>
      </c>
      <c r="M980" s="10">
        <f t="shared" si="125"/>
        <v>975.43204396939836</v>
      </c>
      <c r="N980" s="10">
        <f t="shared" si="125"/>
        <v>-975.43204396951478</v>
      </c>
      <c r="O980" s="10">
        <f t="shared" si="125"/>
        <v>0</v>
      </c>
      <c r="P980" s="10"/>
      <c r="Q980" s="10"/>
      <c r="R980" s="10"/>
      <c r="S980" s="10"/>
      <c r="T980" s="10"/>
      <c r="U980" s="10"/>
    </row>
    <row r="981" spans="1:21" ht="14.45" customHeight="1" x14ac:dyDescent="0.25">
      <c r="A981" s="4" t="s">
        <v>201</v>
      </c>
      <c r="B981" s="56" t="s">
        <v>37</v>
      </c>
      <c r="C981" s="10">
        <f t="shared" ref="C981:O981" si="126">C859-C920</f>
        <v>0</v>
      </c>
      <c r="D981" s="10">
        <f t="shared" si="126"/>
        <v>0</v>
      </c>
      <c r="E981" s="10">
        <f t="shared" si="126"/>
        <v>0</v>
      </c>
      <c r="F981" s="10">
        <f t="shared" si="126"/>
        <v>0</v>
      </c>
      <c r="G981" s="10">
        <f t="shared" si="126"/>
        <v>-954.86408793943701</v>
      </c>
      <c r="H981" s="10">
        <f t="shared" si="126"/>
        <v>0</v>
      </c>
      <c r="I981" s="10">
        <f t="shared" si="126"/>
        <v>0</v>
      </c>
      <c r="J981" s="10">
        <f t="shared" si="126"/>
        <v>0</v>
      </c>
      <c r="K981" s="10">
        <f t="shared" si="126"/>
        <v>0</v>
      </c>
      <c r="L981" s="10">
        <f t="shared" si="126"/>
        <v>0</v>
      </c>
      <c r="M981" s="10">
        <f t="shared" si="126"/>
        <v>954.86408793972805</v>
      </c>
      <c r="N981" s="10">
        <f t="shared" si="126"/>
        <v>-954.86408793943701</v>
      </c>
      <c r="O981" s="10">
        <f t="shared" si="126"/>
        <v>0</v>
      </c>
      <c r="P981" s="10"/>
      <c r="Q981" s="10"/>
      <c r="R981" s="10"/>
      <c r="S981" s="10"/>
      <c r="T981" s="10"/>
      <c r="U981" s="10"/>
    </row>
    <row r="982" spans="1:21" ht="14.45" customHeight="1" x14ac:dyDescent="0.25">
      <c r="A982" s="4" t="s">
        <v>201</v>
      </c>
      <c r="B982" s="56" t="s">
        <v>15</v>
      </c>
      <c r="C982" s="10">
        <f t="shared" ref="C982:O982" si="127">C860-C921</f>
        <v>0</v>
      </c>
      <c r="D982" s="10">
        <f t="shared" si="127"/>
        <v>0</v>
      </c>
      <c r="E982" s="10">
        <f t="shared" si="127"/>
        <v>0</v>
      </c>
      <c r="F982" s="10">
        <f t="shared" si="127"/>
        <v>0</v>
      </c>
      <c r="G982" s="10">
        <f t="shared" si="127"/>
        <v>0</v>
      </c>
      <c r="H982" s="10">
        <f t="shared" si="127"/>
        <v>0</v>
      </c>
      <c r="I982" s="10">
        <f t="shared" si="127"/>
        <v>0</v>
      </c>
      <c r="J982" s="10">
        <f t="shared" si="127"/>
        <v>0</v>
      </c>
      <c r="K982" s="10">
        <f t="shared" si="127"/>
        <v>0</v>
      </c>
      <c r="L982" s="10">
        <f t="shared" si="127"/>
        <v>0</v>
      </c>
      <c r="M982" s="10">
        <f t="shared" si="127"/>
        <v>0</v>
      </c>
      <c r="N982" s="10">
        <f t="shared" si="127"/>
        <v>0</v>
      </c>
      <c r="O982" s="10">
        <f t="shared" si="127"/>
        <v>-71</v>
      </c>
      <c r="P982" s="10"/>
      <c r="Q982" s="10"/>
      <c r="R982" s="10"/>
      <c r="S982" s="10"/>
      <c r="T982" s="10"/>
      <c r="U982" s="10"/>
    </row>
    <row r="983" spans="1:21" ht="14.45" customHeight="1" x14ac:dyDescent="0.25">
      <c r="A983" s="4" t="s">
        <v>201</v>
      </c>
      <c r="B983" s="56" t="s">
        <v>0</v>
      </c>
      <c r="C983" s="10">
        <f t="shared" ref="C983:O983" si="128">C861-C922</f>
        <v>0</v>
      </c>
      <c r="D983" s="10">
        <f t="shared" si="128"/>
        <v>0</v>
      </c>
      <c r="E983" s="10">
        <f t="shared" si="128"/>
        <v>0</v>
      </c>
      <c r="F983" s="10">
        <f t="shared" si="128"/>
        <v>0</v>
      </c>
      <c r="G983" s="10">
        <f t="shared" si="128"/>
        <v>0</v>
      </c>
      <c r="H983" s="10">
        <f t="shared" si="128"/>
        <v>0</v>
      </c>
      <c r="I983" s="10">
        <f t="shared" si="128"/>
        <v>0</v>
      </c>
      <c r="J983" s="10">
        <f t="shared" si="128"/>
        <v>0</v>
      </c>
      <c r="K983" s="10">
        <f t="shared" si="128"/>
        <v>0</v>
      </c>
      <c r="L983" s="10">
        <f t="shared" si="128"/>
        <v>0</v>
      </c>
      <c r="M983" s="10">
        <f t="shared" si="128"/>
        <v>0</v>
      </c>
      <c r="N983" s="10">
        <f t="shared" si="128"/>
        <v>0</v>
      </c>
      <c r="O983" s="10">
        <f t="shared" si="128"/>
        <v>0</v>
      </c>
      <c r="P983" s="10"/>
      <c r="Q983" s="10"/>
      <c r="R983" s="10"/>
      <c r="S983" s="10"/>
      <c r="T983" s="10"/>
      <c r="U983" s="10"/>
    </row>
    <row r="984" spans="1:21" ht="14.45" customHeight="1" x14ac:dyDescent="0.25">
      <c r="A984" s="4" t="s">
        <v>201</v>
      </c>
      <c r="B984" s="56" t="s">
        <v>1</v>
      </c>
      <c r="C984" s="10">
        <f t="shared" ref="C984:O984" si="129">C862-C923</f>
        <v>0</v>
      </c>
      <c r="D984" s="10">
        <f t="shared" si="129"/>
        <v>0</v>
      </c>
      <c r="E984" s="10">
        <f t="shared" si="129"/>
        <v>0</v>
      </c>
      <c r="F984" s="10">
        <f t="shared" si="129"/>
        <v>0</v>
      </c>
      <c r="G984" s="10">
        <f t="shared" si="129"/>
        <v>0</v>
      </c>
      <c r="H984" s="10">
        <f t="shared" si="129"/>
        <v>0</v>
      </c>
      <c r="I984" s="10">
        <f t="shared" si="129"/>
        <v>0</v>
      </c>
      <c r="J984" s="10">
        <f t="shared" si="129"/>
        <v>0</v>
      </c>
      <c r="K984" s="10">
        <f t="shared" si="129"/>
        <v>0</v>
      </c>
      <c r="L984" s="10">
        <f t="shared" si="129"/>
        <v>0</v>
      </c>
      <c r="M984" s="10">
        <f t="shared" si="129"/>
        <v>0</v>
      </c>
      <c r="N984" s="10">
        <f t="shared" si="129"/>
        <v>0</v>
      </c>
      <c r="O984" s="10">
        <f t="shared" si="129"/>
        <v>0</v>
      </c>
      <c r="P984" s="10"/>
      <c r="Q984" s="10"/>
      <c r="R984" s="10"/>
      <c r="S984" s="10"/>
      <c r="T984" s="10"/>
      <c r="U984" s="10"/>
    </row>
    <row r="985" spans="1:21" ht="14.45" customHeight="1" x14ac:dyDescent="0.25">
      <c r="A985" s="4" t="s">
        <v>201</v>
      </c>
      <c r="B985" s="56" t="s">
        <v>2</v>
      </c>
      <c r="C985" s="10">
        <f t="shared" ref="C985:O985" si="130">C863-C924</f>
        <v>0</v>
      </c>
      <c r="D985" s="10">
        <f t="shared" si="130"/>
        <v>0</v>
      </c>
      <c r="E985" s="10">
        <f t="shared" si="130"/>
        <v>0</v>
      </c>
      <c r="F985" s="10">
        <f t="shared" si="130"/>
        <v>0</v>
      </c>
      <c r="G985" s="10">
        <f t="shared" si="130"/>
        <v>0</v>
      </c>
      <c r="H985" s="10">
        <f t="shared" si="130"/>
        <v>0</v>
      </c>
      <c r="I985" s="10">
        <f t="shared" si="130"/>
        <v>0</v>
      </c>
      <c r="J985" s="10">
        <f t="shared" si="130"/>
        <v>0</v>
      </c>
      <c r="K985" s="10">
        <f t="shared" si="130"/>
        <v>0</v>
      </c>
      <c r="L985" s="10">
        <f t="shared" si="130"/>
        <v>0</v>
      </c>
      <c r="M985" s="10">
        <f t="shared" si="130"/>
        <v>0</v>
      </c>
      <c r="N985" s="10">
        <f t="shared" si="130"/>
        <v>0</v>
      </c>
      <c r="O985" s="10">
        <f t="shared" si="130"/>
        <v>0</v>
      </c>
      <c r="P985" s="10"/>
      <c r="Q985" s="10"/>
      <c r="R985" s="10"/>
      <c r="S985" s="10"/>
      <c r="T985" s="10"/>
      <c r="U985" s="10"/>
    </row>
    <row r="986" spans="1:21" ht="14.45" customHeight="1" x14ac:dyDescent="0.25">
      <c r="A986" s="4" t="s">
        <v>201</v>
      </c>
      <c r="B986" s="56" t="s">
        <v>3</v>
      </c>
      <c r="C986" s="10">
        <f t="shared" ref="C986:O986" si="131">C864-C925</f>
        <v>0</v>
      </c>
      <c r="D986" s="10">
        <f t="shared" si="131"/>
        <v>0</v>
      </c>
      <c r="E986" s="10">
        <f t="shared" si="131"/>
        <v>0</v>
      </c>
      <c r="F986" s="10">
        <f t="shared" si="131"/>
        <v>0</v>
      </c>
      <c r="G986" s="10">
        <f t="shared" si="131"/>
        <v>0</v>
      </c>
      <c r="H986" s="10">
        <f t="shared" si="131"/>
        <v>0</v>
      </c>
      <c r="I986" s="10">
        <f t="shared" si="131"/>
        <v>0</v>
      </c>
      <c r="J986" s="10">
        <f t="shared" si="131"/>
        <v>0</v>
      </c>
      <c r="K986" s="10">
        <f t="shared" si="131"/>
        <v>0</v>
      </c>
      <c r="L986" s="10">
        <f t="shared" si="131"/>
        <v>0</v>
      </c>
      <c r="M986" s="10">
        <f t="shared" si="131"/>
        <v>0</v>
      </c>
      <c r="N986" s="10">
        <f t="shared" si="131"/>
        <v>0</v>
      </c>
      <c r="O986" s="10">
        <f t="shared" si="131"/>
        <v>0</v>
      </c>
      <c r="P986" s="10"/>
      <c r="Q986" s="10"/>
      <c r="R986" s="10"/>
      <c r="S986" s="10"/>
      <c r="T986" s="10"/>
      <c r="U986" s="10"/>
    </row>
    <row r="987" spans="1:21" ht="14.45" customHeight="1" x14ac:dyDescent="0.25">
      <c r="A987" s="4" t="s">
        <v>201</v>
      </c>
      <c r="B987" s="56" t="s">
        <v>4</v>
      </c>
      <c r="C987" s="10">
        <f t="shared" ref="C987:O987" si="132">C865-C926</f>
        <v>0</v>
      </c>
      <c r="D987" s="10">
        <f t="shared" si="132"/>
        <v>0</v>
      </c>
      <c r="E987" s="10">
        <f t="shared" si="132"/>
        <v>0</v>
      </c>
      <c r="F987" s="10">
        <f t="shared" si="132"/>
        <v>0</v>
      </c>
      <c r="G987" s="10">
        <f t="shared" si="132"/>
        <v>0</v>
      </c>
      <c r="H987" s="10">
        <f t="shared" si="132"/>
        <v>0</v>
      </c>
      <c r="I987" s="10">
        <f t="shared" si="132"/>
        <v>0</v>
      </c>
      <c r="J987" s="10">
        <f t="shared" si="132"/>
        <v>0</v>
      </c>
      <c r="K987" s="10">
        <f t="shared" si="132"/>
        <v>0</v>
      </c>
      <c r="L987" s="10">
        <f t="shared" si="132"/>
        <v>0</v>
      </c>
      <c r="M987" s="10">
        <f t="shared" si="132"/>
        <v>0</v>
      </c>
      <c r="N987" s="10">
        <f t="shared" si="132"/>
        <v>0</v>
      </c>
      <c r="O987" s="10">
        <f t="shared" si="132"/>
        <v>0</v>
      </c>
      <c r="P987" s="10"/>
      <c r="Q987" s="10"/>
      <c r="R987" s="10"/>
      <c r="S987" s="10"/>
      <c r="T987" s="10"/>
      <c r="U987" s="10"/>
    </row>
    <row r="988" spans="1:21" ht="14.45" customHeight="1" x14ac:dyDescent="0.25">
      <c r="A988" s="4" t="s">
        <v>201</v>
      </c>
      <c r="B988" s="56" t="s">
        <v>5</v>
      </c>
      <c r="C988" s="10">
        <f t="shared" ref="C988:O988" si="133">C866-C927</f>
        <v>0</v>
      </c>
      <c r="D988" s="10">
        <f t="shared" si="133"/>
        <v>0</v>
      </c>
      <c r="E988" s="10">
        <f t="shared" si="133"/>
        <v>0</v>
      </c>
      <c r="F988" s="10">
        <f t="shared" si="133"/>
        <v>0</v>
      </c>
      <c r="G988" s="10">
        <f t="shared" si="133"/>
        <v>0</v>
      </c>
      <c r="H988" s="10">
        <f t="shared" si="133"/>
        <v>0</v>
      </c>
      <c r="I988" s="10">
        <f t="shared" si="133"/>
        <v>0</v>
      </c>
      <c r="J988" s="10">
        <f t="shared" si="133"/>
        <v>0</v>
      </c>
      <c r="K988" s="10">
        <f t="shared" si="133"/>
        <v>0</v>
      </c>
      <c r="L988" s="10">
        <f t="shared" si="133"/>
        <v>0</v>
      </c>
      <c r="M988" s="10">
        <f t="shared" si="133"/>
        <v>0</v>
      </c>
      <c r="N988" s="10">
        <f t="shared" si="133"/>
        <v>0</v>
      </c>
      <c r="O988" s="10">
        <f t="shared" si="133"/>
        <v>0</v>
      </c>
      <c r="P988" s="10"/>
      <c r="Q988" s="10"/>
      <c r="R988" s="10"/>
      <c r="S988" s="10"/>
      <c r="T988" s="10"/>
      <c r="U988" s="10"/>
    </row>
    <row r="989" spans="1:21" ht="14.45" customHeight="1" x14ac:dyDescent="0.25">
      <c r="A989" s="4" t="s">
        <v>201</v>
      </c>
      <c r="B989" s="56" t="s">
        <v>6</v>
      </c>
      <c r="C989" s="10">
        <f t="shared" ref="C989:O989" si="134">C867-C928</f>
        <v>0</v>
      </c>
      <c r="D989" s="10">
        <f t="shared" si="134"/>
        <v>0</v>
      </c>
      <c r="E989" s="10">
        <f t="shared" si="134"/>
        <v>0</v>
      </c>
      <c r="F989" s="10">
        <f t="shared" si="134"/>
        <v>0</v>
      </c>
      <c r="G989" s="10">
        <f t="shared" si="134"/>
        <v>0</v>
      </c>
      <c r="H989" s="10">
        <f t="shared" si="134"/>
        <v>0</v>
      </c>
      <c r="I989" s="10">
        <f t="shared" si="134"/>
        <v>0</v>
      </c>
      <c r="J989" s="10">
        <f t="shared" si="134"/>
        <v>0</v>
      </c>
      <c r="K989" s="10">
        <f t="shared" si="134"/>
        <v>0</v>
      </c>
      <c r="L989" s="10">
        <f t="shared" si="134"/>
        <v>0</v>
      </c>
      <c r="M989" s="10">
        <f t="shared" si="134"/>
        <v>0</v>
      </c>
      <c r="N989" s="10">
        <f t="shared" si="134"/>
        <v>0</v>
      </c>
      <c r="O989" s="10">
        <f t="shared" si="134"/>
        <v>0</v>
      </c>
      <c r="P989" s="10"/>
      <c r="Q989" s="10"/>
      <c r="R989" s="10"/>
      <c r="S989" s="10"/>
      <c r="T989" s="10"/>
      <c r="U989" s="10"/>
    </row>
    <row r="990" spans="1:21" ht="14.45" customHeight="1" x14ac:dyDescent="0.25">
      <c r="A990" s="4" t="s">
        <v>201</v>
      </c>
      <c r="B990" s="63" t="s">
        <v>7</v>
      </c>
      <c r="C990" s="10">
        <f t="shared" ref="C990:O990" si="135">C868-C929</f>
        <v>0</v>
      </c>
      <c r="D990" s="10">
        <f t="shared" si="135"/>
        <v>0</v>
      </c>
      <c r="E990" s="10">
        <f t="shared" si="135"/>
        <v>0</v>
      </c>
      <c r="F990" s="10">
        <f t="shared" si="135"/>
        <v>0</v>
      </c>
      <c r="G990" s="10">
        <f t="shared" si="135"/>
        <v>0</v>
      </c>
      <c r="H990" s="10">
        <f t="shared" si="135"/>
        <v>0</v>
      </c>
      <c r="I990" s="10">
        <f t="shared" si="135"/>
        <v>0</v>
      </c>
      <c r="J990" s="10">
        <f t="shared" si="135"/>
        <v>0</v>
      </c>
      <c r="K990" s="10">
        <f t="shared" si="135"/>
        <v>0</v>
      </c>
      <c r="L990" s="10">
        <f t="shared" si="135"/>
        <v>0</v>
      </c>
      <c r="M990" s="10">
        <f t="shared" si="135"/>
        <v>0</v>
      </c>
      <c r="N990" s="10">
        <f t="shared" si="135"/>
        <v>0</v>
      </c>
      <c r="O990" s="10">
        <f t="shared" si="135"/>
        <v>0</v>
      </c>
      <c r="P990" s="10"/>
      <c r="Q990" s="10"/>
      <c r="R990" s="10"/>
      <c r="S990" s="10"/>
      <c r="T990" s="10"/>
      <c r="U990" s="10"/>
    </row>
    <row r="991" spans="1:21" ht="14.45" customHeight="1" x14ac:dyDescent="0.25">
      <c r="A991" s="4" t="s">
        <v>201</v>
      </c>
      <c r="B991" s="63" t="s">
        <v>8</v>
      </c>
      <c r="C991" s="10">
        <f t="shared" ref="C991:O991" si="136">C869-C930</f>
        <v>0</v>
      </c>
      <c r="D991" s="10">
        <f t="shared" si="136"/>
        <v>0</v>
      </c>
      <c r="E991" s="10">
        <f t="shared" si="136"/>
        <v>0</v>
      </c>
      <c r="F991" s="10">
        <f t="shared" si="136"/>
        <v>0</v>
      </c>
      <c r="G991" s="10">
        <f t="shared" si="136"/>
        <v>0</v>
      </c>
      <c r="H991" s="10">
        <f t="shared" si="136"/>
        <v>0</v>
      </c>
      <c r="I991" s="10">
        <f t="shared" si="136"/>
        <v>0</v>
      </c>
      <c r="J991" s="10">
        <f t="shared" si="136"/>
        <v>0</v>
      </c>
      <c r="K991" s="10">
        <f t="shared" si="136"/>
        <v>0</v>
      </c>
      <c r="L991" s="10">
        <f t="shared" si="136"/>
        <v>0</v>
      </c>
      <c r="M991" s="10">
        <f t="shared" si="136"/>
        <v>0</v>
      </c>
      <c r="N991" s="10">
        <f t="shared" si="136"/>
        <v>0</v>
      </c>
      <c r="O991" s="10">
        <f t="shared" si="136"/>
        <v>0</v>
      </c>
      <c r="P991" s="10"/>
      <c r="Q991" s="10"/>
      <c r="R991" s="10"/>
      <c r="S991" s="10"/>
      <c r="T991" s="10"/>
      <c r="U991" s="10"/>
    </row>
    <row r="992" spans="1:21" ht="14.45" customHeight="1" x14ac:dyDescent="0.25">
      <c r="A992" s="4" t="s">
        <v>201</v>
      </c>
      <c r="B992" s="63" t="s">
        <v>16</v>
      </c>
      <c r="C992" s="10">
        <f t="shared" ref="C992:O992" si="137">C870-C931</f>
        <v>0</v>
      </c>
      <c r="D992" s="10">
        <f t="shared" si="137"/>
        <v>0</v>
      </c>
      <c r="E992" s="10">
        <f t="shared" si="137"/>
        <v>1</v>
      </c>
      <c r="F992" s="10">
        <f t="shared" si="137"/>
        <v>2</v>
      </c>
      <c r="G992" s="10">
        <f t="shared" si="137"/>
        <v>0</v>
      </c>
      <c r="H992" s="10">
        <f t="shared" si="137"/>
        <v>2</v>
      </c>
      <c r="I992" s="10">
        <f t="shared" si="137"/>
        <v>0</v>
      </c>
      <c r="J992" s="10">
        <f t="shared" si="137"/>
        <v>-1</v>
      </c>
      <c r="K992" s="10">
        <f t="shared" si="137"/>
        <v>1</v>
      </c>
      <c r="L992" s="10">
        <f t="shared" si="137"/>
        <v>0</v>
      </c>
      <c r="M992" s="10">
        <f t="shared" si="137"/>
        <v>0</v>
      </c>
      <c r="N992" s="10">
        <f t="shared" si="137"/>
        <v>1</v>
      </c>
      <c r="O992" s="10">
        <f t="shared" si="137"/>
        <v>1</v>
      </c>
      <c r="P992" s="10"/>
      <c r="Q992" s="10"/>
      <c r="R992" s="10"/>
      <c r="S992" s="10"/>
      <c r="T992" s="10"/>
      <c r="U992" s="10"/>
    </row>
    <row r="993" spans="1:21" ht="14.45" customHeight="1" x14ac:dyDescent="0.25">
      <c r="A993" s="4" t="s">
        <v>201</v>
      </c>
      <c r="B993" s="63" t="s">
        <v>17</v>
      </c>
      <c r="C993" s="10">
        <f t="shared" ref="C993:O993" si="138">C871-C932</f>
        <v>0</v>
      </c>
      <c r="D993" s="10">
        <f t="shared" si="138"/>
        <v>0</v>
      </c>
      <c r="E993" s="10">
        <f t="shared" si="138"/>
        <v>0</v>
      </c>
      <c r="F993" s="10">
        <f t="shared" si="138"/>
        <v>-1</v>
      </c>
      <c r="G993" s="10">
        <f t="shared" si="138"/>
        <v>0</v>
      </c>
      <c r="H993" s="10">
        <f t="shared" si="138"/>
        <v>1</v>
      </c>
      <c r="I993" s="10">
        <f t="shared" si="138"/>
        <v>1</v>
      </c>
      <c r="J993" s="10">
        <f t="shared" si="138"/>
        <v>-1</v>
      </c>
      <c r="K993" s="10">
        <f t="shared" si="138"/>
        <v>0</v>
      </c>
      <c r="L993" s="10">
        <f t="shared" si="138"/>
        <v>0</v>
      </c>
      <c r="M993" s="10">
        <f t="shared" si="138"/>
        <v>1</v>
      </c>
      <c r="N993" s="10">
        <f t="shared" si="138"/>
        <v>-1</v>
      </c>
      <c r="O993" s="10">
        <f t="shared" si="138"/>
        <v>-1</v>
      </c>
      <c r="P993" s="10"/>
      <c r="Q993" s="10"/>
      <c r="R993" s="10"/>
      <c r="S993" s="10"/>
      <c r="T993" s="10"/>
      <c r="U993" s="10"/>
    </row>
    <row r="994" spans="1:21" ht="14.45" customHeight="1" x14ac:dyDescent="0.25">
      <c r="A994" s="4" t="s">
        <v>201</v>
      </c>
      <c r="B994" s="63" t="s">
        <v>9</v>
      </c>
      <c r="C994" s="10">
        <f t="shared" ref="C994:O994" si="139">C872-C933</f>
        <v>0</v>
      </c>
      <c r="D994" s="10">
        <f t="shared" si="139"/>
        <v>0</v>
      </c>
      <c r="E994" s="10">
        <f t="shared" si="139"/>
        <v>0</v>
      </c>
      <c r="F994" s="10">
        <f t="shared" si="139"/>
        <v>1</v>
      </c>
      <c r="G994" s="10">
        <f t="shared" si="139"/>
        <v>0</v>
      </c>
      <c r="H994" s="10">
        <f t="shared" si="139"/>
        <v>-1</v>
      </c>
      <c r="I994" s="10">
        <f t="shared" si="139"/>
        <v>1</v>
      </c>
      <c r="J994" s="10">
        <f t="shared" si="139"/>
        <v>-1</v>
      </c>
      <c r="K994" s="10">
        <f t="shared" si="139"/>
        <v>1</v>
      </c>
      <c r="L994" s="10">
        <f t="shared" si="139"/>
        <v>0</v>
      </c>
      <c r="M994" s="10">
        <f t="shared" si="139"/>
        <v>-2</v>
      </c>
      <c r="N994" s="10">
        <f t="shared" si="139"/>
        <v>1</v>
      </c>
      <c r="O994" s="10">
        <f t="shared" si="139"/>
        <v>1</v>
      </c>
      <c r="P994" s="10"/>
      <c r="Q994" s="10"/>
      <c r="R994" s="10"/>
      <c r="S994" s="10"/>
      <c r="T994" s="10"/>
      <c r="U994" s="10"/>
    </row>
    <row r="995" spans="1:21" ht="14.45" customHeight="1" x14ac:dyDescent="0.25">
      <c r="A995" s="4" t="s">
        <v>201</v>
      </c>
      <c r="B995" s="63" t="s">
        <v>10</v>
      </c>
      <c r="C995" s="10">
        <f t="shared" ref="C995:O995" si="140">C873-C934</f>
        <v>0</v>
      </c>
      <c r="D995" s="10">
        <f t="shared" si="140"/>
        <v>0</v>
      </c>
      <c r="E995" s="10">
        <f t="shared" si="140"/>
        <v>0</v>
      </c>
      <c r="F995" s="10">
        <f t="shared" si="140"/>
        <v>0</v>
      </c>
      <c r="G995" s="10">
        <f t="shared" si="140"/>
        <v>0</v>
      </c>
      <c r="H995" s="10">
        <f t="shared" si="140"/>
        <v>0</v>
      </c>
      <c r="I995" s="10">
        <f t="shared" si="140"/>
        <v>0</v>
      </c>
      <c r="J995" s="10">
        <f t="shared" si="140"/>
        <v>0</v>
      </c>
      <c r="K995" s="10">
        <f t="shared" si="140"/>
        <v>0</v>
      </c>
      <c r="L995" s="10">
        <f t="shared" si="140"/>
        <v>0</v>
      </c>
      <c r="M995" s="10">
        <f t="shared" si="140"/>
        <v>0</v>
      </c>
      <c r="N995" s="10">
        <f t="shared" si="140"/>
        <v>0</v>
      </c>
      <c r="O995" s="10">
        <f t="shared" si="140"/>
        <v>0</v>
      </c>
      <c r="P995" s="10"/>
      <c r="Q995" s="10"/>
      <c r="R995" s="10"/>
      <c r="S995" s="10"/>
      <c r="T995" s="10"/>
      <c r="U995" s="10"/>
    </row>
    <row r="996" spans="1:21" ht="14.45" customHeight="1" x14ac:dyDescent="0.25">
      <c r="A996" s="4" t="s">
        <v>201</v>
      </c>
      <c r="B996" s="63" t="s">
        <v>11</v>
      </c>
      <c r="C996" s="10">
        <f t="shared" ref="C996:O996" si="141">C874-C935</f>
        <v>0</v>
      </c>
      <c r="D996" s="10">
        <f t="shared" si="141"/>
        <v>0</v>
      </c>
      <c r="E996" s="10">
        <f t="shared" si="141"/>
        <v>0</v>
      </c>
      <c r="F996" s="10">
        <f t="shared" si="141"/>
        <v>0</v>
      </c>
      <c r="G996" s="10">
        <f t="shared" si="141"/>
        <v>0</v>
      </c>
      <c r="H996" s="10">
        <f t="shared" si="141"/>
        <v>0</v>
      </c>
      <c r="I996" s="10">
        <f t="shared" si="141"/>
        <v>0</v>
      </c>
      <c r="J996" s="10">
        <f t="shared" si="141"/>
        <v>0</v>
      </c>
      <c r="K996" s="10">
        <f t="shared" si="141"/>
        <v>0</v>
      </c>
      <c r="L996" s="10">
        <f t="shared" si="141"/>
        <v>0</v>
      </c>
      <c r="M996" s="10">
        <f t="shared" si="141"/>
        <v>0</v>
      </c>
      <c r="N996" s="10">
        <f t="shared" si="141"/>
        <v>0</v>
      </c>
      <c r="O996" s="10">
        <f t="shared" si="141"/>
        <v>0</v>
      </c>
      <c r="P996" s="10"/>
      <c r="Q996" s="10"/>
      <c r="R996" s="10"/>
      <c r="S996" s="10"/>
      <c r="T996" s="10"/>
      <c r="U996" s="10"/>
    </row>
    <row r="997" spans="1:21" ht="14.45" customHeight="1" x14ac:dyDescent="0.25">
      <c r="A997" s="4" t="s">
        <v>201</v>
      </c>
      <c r="B997" s="63" t="s">
        <v>12</v>
      </c>
      <c r="C997" s="10">
        <f t="shared" ref="C997:O997" si="142">C875-C936</f>
        <v>0</v>
      </c>
      <c r="D997" s="10">
        <f t="shared" si="142"/>
        <v>0</v>
      </c>
      <c r="E997" s="10">
        <f t="shared" si="142"/>
        <v>6</v>
      </c>
      <c r="F997" s="10">
        <f t="shared" si="142"/>
        <v>0</v>
      </c>
      <c r="G997" s="10">
        <f t="shared" si="142"/>
        <v>0</v>
      </c>
      <c r="H997" s="10">
        <f t="shared" si="142"/>
        <v>0</v>
      </c>
      <c r="I997" s="10">
        <f t="shared" si="142"/>
        <v>0</v>
      </c>
      <c r="J997" s="10">
        <f t="shared" si="142"/>
        <v>0</v>
      </c>
      <c r="K997" s="10">
        <f t="shared" si="142"/>
        <v>0</v>
      </c>
      <c r="L997" s="10">
        <f t="shared" si="142"/>
        <v>0</v>
      </c>
      <c r="M997" s="10">
        <f t="shared" si="142"/>
        <v>0</v>
      </c>
      <c r="N997" s="10">
        <f t="shared" si="142"/>
        <v>0</v>
      </c>
      <c r="O997" s="10">
        <f t="shared" si="142"/>
        <v>0</v>
      </c>
      <c r="P997" s="10"/>
      <c r="Q997" s="10"/>
      <c r="R997" s="10"/>
      <c r="S997" s="10"/>
      <c r="T997" s="10"/>
      <c r="U997" s="10"/>
    </row>
    <row r="998" spans="1:21" ht="14.45" customHeight="1" x14ac:dyDescent="0.25">
      <c r="A998" s="4" t="s">
        <v>201</v>
      </c>
      <c r="B998" s="63" t="s">
        <v>13</v>
      </c>
      <c r="C998" s="10">
        <f t="shared" ref="C998:O998" si="143">C876-C937</f>
        <v>0</v>
      </c>
      <c r="D998" s="10">
        <f t="shared" si="143"/>
        <v>0</v>
      </c>
      <c r="E998" s="10">
        <f t="shared" si="143"/>
        <v>0</v>
      </c>
      <c r="F998" s="10">
        <f t="shared" si="143"/>
        <v>0</v>
      </c>
      <c r="G998" s="10">
        <f t="shared" si="143"/>
        <v>0</v>
      </c>
      <c r="H998" s="10">
        <f t="shared" si="143"/>
        <v>0</v>
      </c>
      <c r="I998" s="10">
        <f t="shared" si="143"/>
        <v>0</v>
      </c>
      <c r="J998" s="10">
        <f t="shared" si="143"/>
        <v>0</v>
      </c>
      <c r="K998" s="10">
        <f t="shared" si="143"/>
        <v>0</v>
      </c>
      <c r="L998" s="10">
        <f t="shared" si="143"/>
        <v>0</v>
      </c>
      <c r="M998" s="10">
        <f t="shared" si="143"/>
        <v>0</v>
      </c>
      <c r="N998" s="10">
        <f t="shared" si="143"/>
        <v>0</v>
      </c>
      <c r="O998" s="10">
        <f t="shared" si="143"/>
        <v>0</v>
      </c>
      <c r="P998" s="10"/>
      <c r="Q998" s="10"/>
      <c r="R998" s="10"/>
      <c r="S998" s="10"/>
      <c r="T998" s="10"/>
      <c r="U998" s="10"/>
    </row>
    <row r="999" spans="1:21" ht="14.45" customHeight="1" x14ac:dyDescent="0.25">
      <c r="A999" s="4" t="s">
        <v>201</v>
      </c>
      <c r="B999" s="63" t="s">
        <v>18</v>
      </c>
      <c r="C999" s="10">
        <f t="shared" ref="C999:O999" si="144">C877-C938</f>
        <v>0</v>
      </c>
      <c r="D999" s="10">
        <f t="shared" si="144"/>
        <v>0</v>
      </c>
      <c r="E999" s="10">
        <f t="shared" si="144"/>
        <v>0</v>
      </c>
      <c r="F999" s="10">
        <f t="shared" si="144"/>
        <v>0</v>
      </c>
      <c r="G999" s="10">
        <f t="shared" si="144"/>
        <v>0</v>
      </c>
      <c r="H999" s="10">
        <f t="shared" si="144"/>
        <v>0</v>
      </c>
      <c r="I999" s="10">
        <f t="shared" si="144"/>
        <v>0</v>
      </c>
      <c r="J999" s="10">
        <f t="shared" si="144"/>
        <v>0</v>
      </c>
      <c r="K999" s="10">
        <f t="shared" si="144"/>
        <v>0</v>
      </c>
      <c r="L999" s="10">
        <f t="shared" si="144"/>
        <v>0</v>
      </c>
      <c r="M999" s="10">
        <f t="shared" si="144"/>
        <v>0</v>
      </c>
      <c r="N999" s="10">
        <f t="shared" si="144"/>
        <v>0</v>
      </c>
      <c r="O999" s="10">
        <f t="shared" si="144"/>
        <v>0</v>
      </c>
      <c r="P999" s="10"/>
      <c r="Q999" s="10"/>
      <c r="R999" s="10"/>
      <c r="S999" s="10"/>
      <c r="T999" s="10"/>
      <c r="U999" s="10"/>
    </row>
    <row r="1000" spans="1:21" ht="14.45" customHeight="1" x14ac:dyDescent="0.25">
      <c r="A1000" s="4" t="s">
        <v>201</v>
      </c>
      <c r="B1000" s="64" t="s">
        <v>19</v>
      </c>
      <c r="C1000" s="10">
        <f t="shared" ref="C1000:O1000" si="145">C878-C939</f>
        <v>0</v>
      </c>
      <c r="D1000" s="10">
        <f t="shared" si="145"/>
        <v>0</v>
      </c>
      <c r="E1000" s="10">
        <f t="shared" si="145"/>
        <v>0</v>
      </c>
      <c r="F1000" s="10">
        <f t="shared" si="145"/>
        <v>0</v>
      </c>
      <c r="G1000" s="10">
        <f t="shared" si="145"/>
        <v>0</v>
      </c>
      <c r="H1000" s="10">
        <f t="shared" si="145"/>
        <v>0</v>
      </c>
      <c r="I1000" s="10">
        <f t="shared" si="145"/>
        <v>0</v>
      </c>
      <c r="J1000" s="10">
        <f t="shared" si="145"/>
        <v>0</v>
      </c>
      <c r="K1000" s="10">
        <f t="shared" si="145"/>
        <v>0</v>
      </c>
      <c r="L1000" s="10">
        <f t="shared" si="145"/>
        <v>0</v>
      </c>
      <c r="M1000" s="10">
        <f t="shared" si="145"/>
        <v>0</v>
      </c>
      <c r="N1000" s="10">
        <f t="shared" si="145"/>
        <v>0</v>
      </c>
      <c r="O1000" s="10">
        <f t="shared" si="145"/>
        <v>0</v>
      </c>
      <c r="P1000" s="10"/>
      <c r="Q1000" s="10"/>
      <c r="R1000" s="10"/>
      <c r="S1000" s="10"/>
      <c r="T1000" s="10"/>
      <c r="U1000" s="10"/>
    </row>
    <row r="1001" spans="1:21" ht="14.45" customHeight="1" x14ac:dyDescent="0.25">
      <c r="A1001" s="4" t="s">
        <v>201</v>
      </c>
      <c r="B1001" s="58" t="s">
        <v>40</v>
      </c>
      <c r="C1001" s="10">
        <f t="shared" ref="C1001:O1001" si="146">C879-C940</f>
        <v>0</v>
      </c>
      <c r="D1001" s="10">
        <f t="shared" si="146"/>
        <v>0</v>
      </c>
      <c r="E1001" s="10">
        <f t="shared" si="146"/>
        <v>0</v>
      </c>
      <c r="F1001" s="10">
        <f t="shared" si="146"/>
        <v>0</v>
      </c>
      <c r="G1001" s="10">
        <f t="shared" si="146"/>
        <v>0</v>
      </c>
      <c r="H1001" s="10">
        <f t="shared" si="146"/>
        <v>0</v>
      </c>
      <c r="I1001" s="10">
        <f t="shared" si="146"/>
        <v>0</v>
      </c>
      <c r="J1001" s="10">
        <f t="shared" si="146"/>
        <v>0</v>
      </c>
      <c r="K1001" s="10">
        <f t="shared" si="146"/>
        <v>0</v>
      </c>
      <c r="L1001" s="10">
        <f t="shared" si="146"/>
        <v>0</v>
      </c>
      <c r="M1001" s="10">
        <f t="shared" si="146"/>
        <v>0</v>
      </c>
      <c r="N1001" s="10">
        <f t="shared" si="146"/>
        <v>0</v>
      </c>
      <c r="O1001" s="10">
        <f t="shared" si="146"/>
        <v>0</v>
      </c>
      <c r="P1001" s="10"/>
      <c r="Q1001" s="10"/>
      <c r="R1001" s="10"/>
      <c r="S1001" s="10"/>
      <c r="T1001" s="10"/>
      <c r="U1001" s="10"/>
    </row>
    <row r="1002" spans="1:21" ht="14.45" customHeight="1" x14ac:dyDescent="0.25">
      <c r="A1002" s="4" t="s">
        <v>201</v>
      </c>
      <c r="B1002" s="58" t="s">
        <v>42</v>
      </c>
      <c r="C1002" s="10">
        <f t="shared" ref="C1002:O1002" si="147">C880-C941</f>
        <v>0</v>
      </c>
      <c r="D1002" s="10">
        <f t="shared" si="147"/>
        <v>0</v>
      </c>
      <c r="E1002" s="10">
        <f t="shared" si="147"/>
        <v>0</v>
      </c>
      <c r="F1002" s="10">
        <f t="shared" si="147"/>
        <v>0</v>
      </c>
      <c r="G1002" s="10">
        <f t="shared" si="147"/>
        <v>0</v>
      </c>
      <c r="H1002" s="10">
        <f t="shared" si="147"/>
        <v>0</v>
      </c>
      <c r="I1002" s="10">
        <f t="shared" si="147"/>
        <v>0</v>
      </c>
      <c r="J1002" s="10">
        <f t="shared" si="147"/>
        <v>0</v>
      </c>
      <c r="K1002" s="10">
        <f t="shared" si="147"/>
        <v>0</v>
      </c>
      <c r="L1002" s="10">
        <f t="shared" si="147"/>
        <v>0</v>
      </c>
      <c r="M1002" s="10">
        <f t="shared" si="147"/>
        <v>0</v>
      </c>
      <c r="N1002" s="10">
        <f t="shared" si="147"/>
        <v>0</v>
      </c>
      <c r="O1002" s="10">
        <f t="shared" si="147"/>
        <v>0</v>
      </c>
      <c r="P1002" s="10"/>
      <c r="Q1002" s="10"/>
      <c r="R1002" s="10"/>
      <c r="S1002" s="10"/>
      <c r="T1002" s="10"/>
      <c r="U1002" s="10"/>
    </row>
    <row r="1003" spans="1:21" ht="14.45" customHeight="1" x14ac:dyDescent="0.25">
      <c r="A1003" s="4" t="s">
        <v>201</v>
      </c>
      <c r="B1003" s="58" t="s">
        <v>43</v>
      </c>
      <c r="C1003" s="10">
        <f t="shared" ref="C1003:O1003" si="148">C881-C942</f>
        <v>0</v>
      </c>
      <c r="D1003" s="10">
        <f t="shared" si="148"/>
        <v>0</v>
      </c>
      <c r="E1003" s="10">
        <f t="shared" si="148"/>
        <v>0</v>
      </c>
      <c r="F1003" s="10">
        <f t="shared" si="148"/>
        <v>0</v>
      </c>
      <c r="G1003" s="10">
        <f t="shared" si="148"/>
        <v>0</v>
      </c>
      <c r="H1003" s="10">
        <f t="shared" si="148"/>
        <v>0</v>
      </c>
      <c r="I1003" s="10">
        <f t="shared" si="148"/>
        <v>0</v>
      </c>
      <c r="J1003" s="10">
        <f t="shared" si="148"/>
        <v>0</v>
      </c>
      <c r="K1003" s="10">
        <f t="shared" si="148"/>
        <v>0</v>
      </c>
      <c r="L1003" s="10">
        <f t="shared" si="148"/>
        <v>0</v>
      </c>
      <c r="M1003" s="10">
        <f t="shared" si="148"/>
        <v>0</v>
      </c>
      <c r="N1003" s="10">
        <f t="shared" si="148"/>
        <v>0</v>
      </c>
      <c r="O1003" s="10">
        <f t="shared" si="148"/>
        <v>0</v>
      </c>
      <c r="P1003" s="10"/>
      <c r="Q1003" s="10"/>
      <c r="R1003" s="10"/>
      <c r="S1003" s="10"/>
      <c r="T1003" s="10"/>
      <c r="U1003" s="10"/>
    </row>
    <row r="1004" spans="1:21" ht="14.45" customHeight="1" x14ac:dyDescent="0.25">
      <c r="A1004" s="4" t="s">
        <v>201</v>
      </c>
      <c r="B1004" s="58" t="s">
        <v>44</v>
      </c>
      <c r="C1004" s="10">
        <f t="shared" ref="C1004:O1004" si="149">C882-C943</f>
        <v>0</v>
      </c>
      <c r="D1004" s="10">
        <f t="shared" si="149"/>
        <v>0</v>
      </c>
      <c r="E1004" s="10">
        <f t="shared" si="149"/>
        <v>0</v>
      </c>
      <c r="F1004" s="10">
        <f t="shared" si="149"/>
        <v>0</v>
      </c>
      <c r="G1004" s="10">
        <f t="shared" si="149"/>
        <v>0</v>
      </c>
      <c r="H1004" s="10">
        <f t="shared" si="149"/>
        <v>0</v>
      </c>
      <c r="I1004" s="10">
        <f t="shared" si="149"/>
        <v>0</v>
      </c>
      <c r="J1004" s="10">
        <f t="shared" si="149"/>
        <v>0</v>
      </c>
      <c r="K1004" s="10">
        <f t="shared" si="149"/>
        <v>0</v>
      </c>
      <c r="L1004" s="10">
        <f t="shared" si="149"/>
        <v>0</v>
      </c>
      <c r="M1004" s="10">
        <f t="shared" si="149"/>
        <v>0</v>
      </c>
      <c r="N1004" s="10">
        <f t="shared" si="149"/>
        <v>0</v>
      </c>
      <c r="O1004" s="10">
        <f t="shared" si="149"/>
        <v>0</v>
      </c>
      <c r="P1004" s="10"/>
      <c r="Q1004" s="10"/>
      <c r="R1004" s="10"/>
      <c r="S1004" s="10"/>
      <c r="T1004" s="10"/>
      <c r="U1004" s="10"/>
    </row>
    <row r="1005" spans="1:21" ht="14.45" customHeight="1" x14ac:dyDescent="0.25">
      <c r="A1005" s="4" t="s">
        <v>201</v>
      </c>
      <c r="B1005" s="58" t="s">
        <v>45</v>
      </c>
      <c r="C1005" s="10">
        <f t="shared" ref="C1005:O1005" si="150">C883-C944</f>
        <v>0</v>
      </c>
      <c r="D1005" s="10">
        <f t="shared" si="150"/>
        <v>0</v>
      </c>
      <c r="E1005" s="10">
        <f t="shared" si="150"/>
        <v>0</v>
      </c>
      <c r="F1005" s="10">
        <f t="shared" si="150"/>
        <v>0</v>
      </c>
      <c r="G1005" s="10">
        <f t="shared" si="150"/>
        <v>0</v>
      </c>
      <c r="H1005" s="10">
        <f t="shared" si="150"/>
        <v>0</v>
      </c>
      <c r="I1005" s="10">
        <f t="shared" si="150"/>
        <v>0</v>
      </c>
      <c r="J1005" s="10">
        <f t="shared" si="150"/>
        <v>0</v>
      </c>
      <c r="K1005" s="10">
        <f t="shared" si="150"/>
        <v>0</v>
      </c>
      <c r="L1005" s="10">
        <f t="shared" si="150"/>
        <v>0</v>
      </c>
      <c r="M1005" s="10">
        <f t="shared" si="150"/>
        <v>0</v>
      </c>
      <c r="N1005" s="10">
        <f t="shared" si="150"/>
        <v>0</v>
      </c>
      <c r="O1005" s="10">
        <f t="shared" si="150"/>
        <v>0</v>
      </c>
      <c r="P1005" s="10"/>
      <c r="Q1005" s="10"/>
      <c r="R1005" s="10"/>
      <c r="S1005" s="10"/>
      <c r="T1005" s="10"/>
      <c r="U1005" s="10"/>
    </row>
    <row r="1006" spans="1:21" ht="14.45" customHeight="1" x14ac:dyDescent="0.25">
      <c r="A1006" s="4" t="s">
        <v>201</v>
      </c>
      <c r="B1006" s="58" t="s">
        <v>39</v>
      </c>
      <c r="C1006" s="10">
        <f t="shared" ref="C1006:O1006" si="151">C884-C945</f>
        <v>0</v>
      </c>
      <c r="D1006" s="10">
        <f t="shared" si="151"/>
        <v>0</v>
      </c>
      <c r="E1006" s="10">
        <f t="shared" si="151"/>
        <v>0</v>
      </c>
      <c r="F1006" s="10">
        <f t="shared" si="151"/>
        <v>0</v>
      </c>
      <c r="G1006" s="10">
        <f t="shared" si="151"/>
        <v>0</v>
      </c>
      <c r="H1006" s="10">
        <f t="shared" si="151"/>
        <v>0</v>
      </c>
      <c r="I1006" s="10">
        <f t="shared" si="151"/>
        <v>0</v>
      </c>
      <c r="J1006" s="10">
        <f t="shared" si="151"/>
        <v>0</v>
      </c>
      <c r="K1006" s="10">
        <f t="shared" si="151"/>
        <v>0</v>
      </c>
      <c r="L1006" s="10">
        <f t="shared" si="151"/>
        <v>0</v>
      </c>
      <c r="M1006" s="10">
        <f t="shared" si="151"/>
        <v>0</v>
      </c>
      <c r="N1006" s="10">
        <f t="shared" si="151"/>
        <v>0</v>
      </c>
      <c r="O1006" s="10">
        <f t="shared" si="151"/>
        <v>0</v>
      </c>
      <c r="P1006" s="10"/>
      <c r="Q1006" s="10"/>
      <c r="R1006" s="10"/>
      <c r="S1006" s="10"/>
      <c r="T1006" s="10"/>
      <c r="U1006" s="10"/>
    </row>
    <row r="1007" spans="1:21" ht="14.45" customHeight="1" x14ac:dyDescent="0.25">
      <c r="A1007" s="4" t="s">
        <v>201</v>
      </c>
      <c r="B1007" s="58" t="s">
        <v>84</v>
      </c>
      <c r="C1007" s="10">
        <f t="shared" ref="C1007:O1007" si="152">C885-C946</f>
        <v>0</v>
      </c>
      <c r="D1007" s="10">
        <f t="shared" si="152"/>
        <v>0</v>
      </c>
      <c r="E1007" s="10">
        <f t="shared" si="152"/>
        <v>0</v>
      </c>
      <c r="F1007" s="10">
        <f t="shared" si="152"/>
        <v>0</v>
      </c>
      <c r="G1007" s="10">
        <f t="shared" si="152"/>
        <v>0</v>
      </c>
      <c r="H1007" s="10">
        <f t="shared" si="152"/>
        <v>0</v>
      </c>
      <c r="I1007" s="10">
        <f t="shared" si="152"/>
        <v>0</v>
      </c>
      <c r="J1007" s="10">
        <f t="shared" si="152"/>
        <v>0</v>
      </c>
      <c r="K1007" s="10">
        <f t="shared" si="152"/>
        <v>0</v>
      </c>
      <c r="L1007" s="10">
        <f t="shared" si="152"/>
        <v>0</v>
      </c>
      <c r="M1007" s="10">
        <f t="shared" si="152"/>
        <v>0</v>
      </c>
      <c r="N1007" s="10">
        <f t="shared" si="152"/>
        <v>0</v>
      </c>
      <c r="O1007" s="10">
        <f t="shared" si="152"/>
        <v>0</v>
      </c>
      <c r="P1007" s="10"/>
      <c r="Q1007" s="10"/>
      <c r="R1007" s="10"/>
      <c r="S1007" s="10"/>
      <c r="T1007" s="10"/>
      <c r="U1007" s="10"/>
    </row>
    <row r="1008" spans="1:21" ht="14.45" customHeight="1" x14ac:dyDescent="0.25">
      <c r="A1008" s="4" t="s">
        <v>201</v>
      </c>
      <c r="B1008" s="58" t="s">
        <v>46</v>
      </c>
      <c r="C1008" s="10">
        <f t="shared" ref="C1008:O1008" si="153">C886-C947</f>
        <v>0</v>
      </c>
      <c r="D1008" s="10">
        <f t="shared" si="153"/>
        <v>0</v>
      </c>
      <c r="E1008" s="10">
        <f t="shared" si="153"/>
        <v>0</v>
      </c>
      <c r="F1008" s="10">
        <f t="shared" si="153"/>
        <v>0</v>
      </c>
      <c r="G1008" s="10">
        <f t="shared" si="153"/>
        <v>0</v>
      </c>
      <c r="H1008" s="10">
        <f t="shared" si="153"/>
        <v>0</v>
      </c>
      <c r="I1008" s="10">
        <f t="shared" si="153"/>
        <v>0</v>
      </c>
      <c r="J1008" s="10">
        <f t="shared" si="153"/>
        <v>0</v>
      </c>
      <c r="K1008" s="10">
        <f t="shared" si="153"/>
        <v>0</v>
      </c>
      <c r="L1008" s="10">
        <f t="shared" si="153"/>
        <v>0</v>
      </c>
      <c r="M1008" s="10">
        <f t="shared" si="153"/>
        <v>0</v>
      </c>
      <c r="N1008" s="10">
        <f t="shared" si="153"/>
        <v>0</v>
      </c>
      <c r="O1008" s="10">
        <f t="shared" si="153"/>
        <v>0</v>
      </c>
      <c r="P1008" s="10"/>
      <c r="Q1008" s="10"/>
      <c r="R1008" s="10"/>
      <c r="S1008" s="10"/>
      <c r="T1008" s="10"/>
      <c r="U1008" s="10"/>
    </row>
    <row r="1009" spans="1:21" ht="14.45" customHeight="1" x14ac:dyDescent="0.25">
      <c r="A1009" s="4" t="s">
        <v>201</v>
      </c>
      <c r="B1009" s="58" t="s">
        <v>47</v>
      </c>
      <c r="C1009" s="10">
        <f t="shared" ref="C1009:O1009" si="154">C887-C948</f>
        <v>0</v>
      </c>
      <c r="D1009" s="10">
        <f t="shared" si="154"/>
        <v>0</v>
      </c>
      <c r="E1009" s="10">
        <f t="shared" si="154"/>
        <v>0</v>
      </c>
      <c r="F1009" s="10">
        <f t="shared" si="154"/>
        <v>0</v>
      </c>
      <c r="G1009" s="10">
        <f t="shared" si="154"/>
        <v>0</v>
      </c>
      <c r="H1009" s="10">
        <f t="shared" si="154"/>
        <v>0</v>
      </c>
      <c r="I1009" s="10">
        <f t="shared" si="154"/>
        <v>0</v>
      </c>
      <c r="J1009" s="10">
        <f t="shared" si="154"/>
        <v>0</v>
      </c>
      <c r="K1009" s="10">
        <f t="shared" si="154"/>
        <v>0</v>
      </c>
      <c r="L1009" s="10">
        <f t="shared" si="154"/>
        <v>0</v>
      </c>
      <c r="M1009" s="10">
        <f t="shared" si="154"/>
        <v>0</v>
      </c>
      <c r="N1009" s="10">
        <f t="shared" si="154"/>
        <v>0</v>
      </c>
      <c r="O1009" s="10">
        <f t="shared" si="154"/>
        <v>0</v>
      </c>
      <c r="P1009" s="10"/>
      <c r="Q1009" s="10"/>
      <c r="R1009" s="10"/>
      <c r="S1009" s="10"/>
      <c r="T1009" s="10"/>
      <c r="U1009" s="10"/>
    </row>
    <row r="1010" spans="1:21" ht="14.45" customHeight="1" x14ac:dyDescent="0.25">
      <c r="A1010" s="4" t="s">
        <v>201</v>
      </c>
      <c r="B1010" s="58" t="s">
        <v>48</v>
      </c>
      <c r="C1010" s="10">
        <f t="shared" ref="C1010:O1010" si="155">C888-C949</f>
        <v>0</v>
      </c>
      <c r="D1010" s="10">
        <f t="shared" si="155"/>
        <v>0</v>
      </c>
      <c r="E1010" s="10">
        <f t="shared" si="155"/>
        <v>0</v>
      </c>
      <c r="F1010" s="10">
        <f t="shared" si="155"/>
        <v>0</v>
      </c>
      <c r="G1010" s="10">
        <f t="shared" si="155"/>
        <v>0</v>
      </c>
      <c r="H1010" s="10">
        <f t="shared" si="155"/>
        <v>0</v>
      </c>
      <c r="I1010" s="10">
        <f t="shared" si="155"/>
        <v>0</v>
      </c>
      <c r="J1010" s="10">
        <f t="shared" si="155"/>
        <v>0</v>
      </c>
      <c r="K1010" s="10">
        <f t="shared" si="155"/>
        <v>0</v>
      </c>
      <c r="L1010" s="10">
        <f t="shared" si="155"/>
        <v>0</v>
      </c>
      <c r="M1010" s="10">
        <f t="shared" si="155"/>
        <v>0</v>
      </c>
      <c r="N1010" s="10">
        <f t="shared" si="155"/>
        <v>0</v>
      </c>
      <c r="O1010" s="10">
        <f t="shared" si="155"/>
        <v>0</v>
      </c>
      <c r="P1010" s="10"/>
      <c r="Q1010" s="10"/>
      <c r="R1010" s="10"/>
      <c r="S1010" s="10"/>
      <c r="T1010" s="10"/>
      <c r="U1010" s="10"/>
    </row>
    <row r="1011" spans="1:21" ht="14.45" customHeight="1" x14ac:dyDescent="0.25">
      <c r="A1011" s="4" t="s">
        <v>201</v>
      </c>
      <c r="B1011" s="58" t="s">
        <v>49</v>
      </c>
      <c r="C1011" s="10">
        <f t="shared" ref="C1011:O1011" si="156">C889-C950</f>
        <v>0</v>
      </c>
      <c r="D1011" s="10">
        <f t="shared" si="156"/>
        <v>0</v>
      </c>
      <c r="E1011" s="10">
        <f t="shared" si="156"/>
        <v>0</v>
      </c>
      <c r="F1011" s="10">
        <f t="shared" si="156"/>
        <v>0</v>
      </c>
      <c r="G1011" s="10">
        <f t="shared" si="156"/>
        <v>0</v>
      </c>
      <c r="H1011" s="10">
        <f t="shared" si="156"/>
        <v>0</v>
      </c>
      <c r="I1011" s="10">
        <f t="shared" si="156"/>
        <v>0</v>
      </c>
      <c r="J1011" s="10">
        <f t="shared" si="156"/>
        <v>0</v>
      </c>
      <c r="K1011" s="10">
        <f t="shared" si="156"/>
        <v>0</v>
      </c>
      <c r="L1011" s="10">
        <f t="shared" si="156"/>
        <v>0</v>
      </c>
      <c r="M1011" s="10">
        <f t="shared" si="156"/>
        <v>0</v>
      </c>
      <c r="N1011" s="10">
        <f t="shared" si="156"/>
        <v>0</v>
      </c>
      <c r="O1011" s="10">
        <f t="shared" si="156"/>
        <v>0</v>
      </c>
      <c r="P1011" s="10"/>
      <c r="Q1011" s="10"/>
      <c r="R1011" s="10"/>
      <c r="S1011" s="10"/>
      <c r="T1011" s="10"/>
      <c r="U1011" s="10"/>
    </row>
    <row r="1012" spans="1:21" ht="14.45" customHeight="1" x14ac:dyDescent="0.25">
      <c r="A1012" s="4" t="s">
        <v>201</v>
      </c>
      <c r="B1012" s="58" t="s">
        <v>67</v>
      </c>
      <c r="C1012" s="10">
        <f t="shared" ref="C1012:O1012" si="157">C890-C951</f>
        <v>0</v>
      </c>
      <c r="D1012" s="10">
        <f t="shared" si="157"/>
        <v>0</v>
      </c>
      <c r="E1012" s="10">
        <f t="shared" si="157"/>
        <v>0</v>
      </c>
      <c r="F1012" s="10">
        <f t="shared" si="157"/>
        <v>0</v>
      </c>
      <c r="G1012" s="10">
        <f t="shared" si="157"/>
        <v>0</v>
      </c>
      <c r="H1012" s="10">
        <f t="shared" si="157"/>
        <v>0</v>
      </c>
      <c r="I1012" s="10">
        <f t="shared" si="157"/>
        <v>0</v>
      </c>
      <c r="J1012" s="10">
        <f t="shared" si="157"/>
        <v>0</v>
      </c>
      <c r="K1012" s="10">
        <f t="shared" si="157"/>
        <v>0</v>
      </c>
      <c r="L1012" s="10">
        <f t="shared" si="157"/>
        <v>0</v>
      </c>
      <c r="M1012" s="10">
        <f t="shared" si="157"/>
        <v>0</v>
      </c>
      <c r="N1012" s="10">
        <f t="shared" si="157"/>
        <v>0</v>
      </c>
      <c r="O1012" s="10">
        <f t="shared" si="157"/>
        <v>0</v>
      </c>
      <c r="P1012" s="10"/>
      <c r="Q1012" s="10"/>
      <c r="R1012" s="10"/>
      <c r="S1012" s="10"/>
      <c r="T1012" s="10"/>
      <c r="U1012" s="10"/>
    </row>
    <row r="1013" spans="1:21" ht="14.45" customHeight="1" x14ac:dyDescent="0.25">
      <c r="A1013" s="4" t="s">
        <v>201</v>
      </c>
      <c r="B1013" s="58" t="s">
        <v>50</v>
      </c>
      <c r="C1013" s="10">
        <f t="shared" ref="C1013:O1013" si="158">C891-C952</f>
        <v>0</v>
      </c>
      <c r="D1013" s="10">
        <f t="shared" si="158"/>
        <v>0</v>
      </c>
      <c r="E1013" s="10">
        <f t="shared" si="158"/>
        <v>200</v>
      </c>
      <c r="F1013" s="10">
        <f t="shared" si="158"/>
        <v>0</v>
      </c>
      <c r="G1013" s="10">
        <f t="shared" si="158"/>
        <v>0</v>
      </c>
      <c r="H1013" s="10">
        <f t="shared" si="158"/>
        <v>0</v>
      </c>
      <c r="I1013" s="10">
        <f t="shared" si="158"/>
        <v>0</v>
      </c>
      <c r="J1013" s="10">
        <f t="shared" si="158"/>
        <v>0</v>
      </c>
      <c r="K1013" s="10">
        <f t="shared" si="158"/>
        <v>0</v>
      </c>
      <c r="L1013" s="10">
        <f t="shared" si="158"/>
        <v>0</v>
      </c>
      <c r="M1013" s="10">
        <f t="shared" si="158"/>
        <v>0</v>
      </c>
      <c r="N1013" s="10">
        <f t="shared" si="158"/>
        <v>0</v>
      </c>
      <c r="O1013" s="10">
        <f t="shared" si="158"/>
        <v>0</v>
      </c>
      <c r="P1013" s="10"/>
      <c r="Q1013" s="10"/>
      <c r="R1013" s="10"/>
      <c r="S1013" s="10"/>
      <c r="T1013" s="10"/>
      <c r="U1013" s="10"/>
    </row>
    <row r="1014" spans="1:21" ht="14.45" customHeight="1" x14ac:dyDescent="0.25">
      <c r="A1014" s="4" t="s">
        <v>201</v>
      </c>
      <c r="B1014" s="58" t="s">
        <v>51</v>
      </c>
      <c r="C1014" s="10">
        <f t="shared" ref="C1014:O1014" si="159">C892-C953</f>
        <v>0</v>
      </c>
      <c r="D1014" s="10">
        <f t="shared" si="159"/>
        <v>0</v>
      </c>
      <c r="E1014" s="10">
        <f t="shared" si="159"/>
        <v>200</v>
      </c>
      <c r="F1014" s="10">
        <f t="shared" si="159"/>
        <v>0</v>
      </c>
      <c r="G1014" s="10">
        <f t="shared" si="159"/>
        <v>0</v>
      </c>
      <c r="H1014" s="10">
        <f t="shared" si="159"/>
        <v>0</v>
      </c>
      <c r="I1014" s="10">
        <f t="shared" si="159"/>
        <v>0</v>
      </c>
      <c r="J1014" s="10">
        <f t="shared" si="159"/>
        <v>0</v>
      </c>
      <c r="K1014" s="10">
        <f t="shared" si="159"/>
        <v>0</v>
      </c>
      <c r="L1014" s="10">
        <f t="shared" si="159"/>
        <v>0</v>
      </c>
      <c r="M1014" s="10">
        <f t="shared" si="159"/>
        <v>0</v>
      </c>
      <c r="N1014" s="10">
        <f t="shared" si="159"/>
        <v>0</v>
      </c>
      <c r="O1014" s="10">
        <f t="shared" si="159"/>
        <v>0</v>
      </c>
      <c r="P1014" s="10"/>
      <c r="Q1014" s="10"/>
      <c r="R1014" s="10"/>
      <c r="S1014" s="10"/>
      <c r="T1014" s="10"/>
      <c r="U1014" s="10"/>
    </row>
    <row r="1015" spans="1:21" ht="14.45" customHeight="1" x14ac:dyDescent="0.25">
      <c r="A1015" s="4" t="s">
        <v>201</v>
      </c>
      <c r="B1015" s="58" t="s">
        <v>52</v>
      </c>
      <c r="C1015" s="10">
        <f t="shared" ref="C1015:O1015" si="160">C893-C954</f>
        <v>0</v>
      </c>
      <c r="D1015" s="10">
        <f t="shared" si="160"/>
        <v>0</v>
      </c>
      <c r="E1015" s="10">
        <f t="shared" si="160"/>
        <v>0</v>
      </c>
      <c r="F1015" s="10">
        <f t="shared" si="160"/>
        <v>0</v>
      </c>
      <c r="G1015" s="10">
        <f t="shared" si="160"/>
        <v>0</v>
      </c>
      <c r="H1015" s="10">
        <f t="shared" si="160"/>
        <v>0</v>
      </c>
      <c r="I1015" s="10">
        <f t="shared" si="160"/>
        <v>0</v>
      </c>
      <c r="J1015" s="10">
        <f t="shared" si="160"/>
        <v>0</v>
      </c>
      <c r="K1015" s="10">
        <f t="shared" si="160"/>
        <v>0</v>
      </c>
      <c r="L1015" s="10">
        <f t="shared" si="160"/>
        <v>0</v>
      </c>
      <c r="M1015" s="10">
        <f t="shared" si="160"/>
        <v>0</v>
      </c>
      <c r="N1015" s="10">
        <f t="shared" si="160"/>
        <v>0</v>
      </c>
      <c r="O1015" s="10">
        <f t="shared" si="160"/>
        <v>0</v>
      </c>
      <c r="P1015" s="10"/>
      <c r="Q1015" s="10"/>
      <c r="R1015" s="10"/>
      <c r="S1015" s="10"/>
      <c r="T1015" s="10"/>
      <c r="U1015" s="10"/>
    </row>
    <row r="1016" spans="1:21" ht="14.45" customHeight="1" x14ac:dyDescent="0.25">
      <c r="A1016" s="4" t="s">
        <v>201</v>
      </c>
      <c r="B1016" s="58" t="s">
        <v>53</v>
      </c>
      <c r="C1016" s="10">
        <f t="shared" ref="C1016:O1016" si="161">C894-C955</f>
        <v>0</v>
      </c>
      <c r="D1016" s="10">
        <f t="shared" si="161"/>
        <v>0</v>
      </c>
      <c r="E1016" s="10">
        <f t="shared" si="161"/>
        <v>0</v>
      </c>
      <c r="F1016" s="10">
        <f t="shared" si="161"/>
        <v>0</v>
      </c>
      <c r="G1016" s="10">
        <f t="shared" si="161"/>
        <v>0</v>
      </c>
      <c r="H1016" s="10">
        <f t="shared" si="161"/>
        <v>0</v>
      </c>
      <c r="I1016" s="10">
        <f t="shared" si="161"/>
        <v>0</v>
      </c>
      <c r="J1016" s="10">
        <f t="shared" si="161"/>
        <v>0</v>
      </c>
      <c r="K1016" s="10">
        <f t="shared" si="161"/>
        <v>0</v>
      </c>
      <c r="L1016" s="10">
        <f t="shared" si="161"/>
        <v>0</v>
      </c>
      <c r="M1016" s="10">
        <f t="shared" si="161"/>
        <v>0</v>
      </c>
      <c r="N1016" s="10">
        <f t="shared" si="161"/>
        <v>0</v>
      </c>
      <c r="O1016" s="10">
        <f t="shared" si="161"/>
        <v>0</v>
      </c>
      <c r="P1016" s="10"/>
      <c r="Q1016" s="10"/>
      <c r="R1016" s="10"/>
      <c r="S1016" s="10"/>
      <c r="T1016" s="10"/>
      <c r="U1016" s="10"/>
    </row>
    <row r="1017" spans="1:21" ht="14.45" customHeight="1" x14ac:dyDescent="0.25">
      <c r="A1017" s="4" t="s">
        <v>201</v>
      </c>
      <c r="B1017" s="58" t="s">
        <v>54</v>
      </c>
      <c r="C1017" s="10">
        <f t="shared" ref="C1017:O1017" si="162">C895-C956</f>
        <v>0</v>
      </c>
      <c r="D1017" s="10">
        <f t="shared" si="162"/>
        <v>0</v>
      </c>
      <c r="E1017" s="10">
        <f t="shared" si="162"/>
        <v>0</v>
      </c>
      <c r="F1017" s="10">
        <f t="shared" si="162"/>
        <v>0</v>
      </c>
      <c r="G1017" s="10">
        <f t="shared" si="162"/>
        <v>0</v>
      </c>
      <c r="H1017" s="10">
        <f t="shared" si="162"/>
        <v>0</v>
      </c>
      <c r="I1017" s="10">
        <f t="shared" si="162"/>
        <v>0</v>
      </c>
      <c r="J1017" s="10">
        <f t="shared" si="162"/>
        <v>0</v>
      </c>
      <c r="K1017" s="10">
        <f t="shared" si="162"/>
        <v>0</v>
      </c>
      <c r="L1017" s="10">
        <f t="shared" si="162"/>
        <v>0</v>
      </c>
      <c r="M1017" s="10">
        <f t="shared" si="162"/>
        <v>0</v>
      </c>
      <c r="N1017" s="10">
        <f t="shared" si="162"/>
        <v>0</v>
      </c>
      <c r="O1017" s="10">
        <f t="shared" si="162"/>
        <v>0</v>
      </c>
      <c r="P1017" s="10"/>
      <c r="Q1017" s="10"/>
      <c r="R1017" s="10"/>
      <c r="S1017" s="10"/>
      <c r="T1017" s="10"/>
      <c r="U1017" s="10"/>
    </row>
    <row r="1018" spans="1:21" ht="14.45" customHeight="1" x14ac:dyDescent="0.25">
      <c r="A1018" s="4" t="s">
        <v>201</v>
      </c>
      <c r="B1018" s="58" t="s">
        <v>55</v>
      </c>
      <c r="C1018" s="10">
        <f t="shared" ref="C1018:O1018" si="163">C896-C957</f>
        <v>0</v>
      </c>
      <c r="D1018" s="10">
        <f t="shared" si="163"/>
        <v>0</v>
      </c>
      <c r="E1018" s="10">
        <f t="shared" si="163"/>
        <v>0</v>
      </c>
      <c r="F1018" s="10">
        <f t="shared" si="163"/>
        <v>0</v>
      </c>
      <c r="G1018" s="10">
        <f t="shared" si="163"/>
        <v>0</v>
      </c>
      <c r="H1018" s="10">
        <f t="shared" si="163"/>
        <v>0</v>
      </c>
      <c r="I1018" s="10">
        <f t="shared" si="163"/>
        <v>0</v>
      </c>
      <c r="J1018" s="10">
        <f t="shared" si="163"/>
        <v>0</v>
      </c>
      <c r="K1018" s="10">
        <f t="shared" si="163"/>
        <v>0</v>
      </c>
      <c r="L1018" s="10">
        <f t="shared" si="163"/>
        <v>0</v>
      </c>
      <c r="M1018" s="10">
        <f t="shared" si="163"/>
        <v>0</v>
      </c>
      <c r="N1018" s="10">
        <f t="shared" si="163"/>
        <v>0</v>
      </c>
      <c r="O1018" s="10">
        <f t="shared" si="163"/>
        <v>0</v>
      </c>
      <c r="P1018" s="10"/>
      <c r="Q1018" s="10"/>
      <c r="R1018" s="10"/>
      <c r="S1018" s="10"/>
      <c r="T1018" s="10"/>
      <c r="U1018" s="10"/>
    </row>
    <row r="1019" spans="1:21" ht="14.45" customHeight="1" x14ac:dyDescent="0.25">
      <c r="A1019" s="4" t="s">
        <v>201</v>
      </c>
      <c r="B1019" s="58" t="s">
        <v>56</v>
      </c>
      <c r="C1019" s="10">
        <f t="shared" ref="C1019:O1019" si="164">C897-C958</f>
        <v>0</v>
      </c>
      <c r="D1019" s="10">
        <f t="shared" si="164"/>
        <v>0</v>
      </c>
      <c r="E1019" s="10">
        <f t="shared" si="164"/>
        <v>0</v>
      </c>
      <c r="F1019" s="10">
        <f t="shared" si="164"/>
        <v>0</v>
      </c>
      <c r="G1019" s="10">
        <f t="shared" si="164"/>
        <v>0</v>
      </c>
      <c r="H1019" s="10">
        <f t="shared" si="164"/>
        <v>0</v>
      </c>
      <c r="I1019" s="10">
        <f t="shared" si="164"/>
        <v>0</v>
      </c>
      <c r="J1019" s="10">
        <f t="shared" si="164"/>
        <v>0</v>
      </c>
      <c r="K1019" s="10">
        <f t="shared" si="164"/>
        <v>0</v>
      </c>
      <c r="L1019" s="10">
        <f t="shared" si="164"/>
        <v>0</v>
      </c>
      <c r="M1019" s="10">
        <f t="shared" si="164"/>
        <v>0</v>
      </c>
      <c r="N1019" s="10">
        <f t="shared" si="164"/>
        <v>0</v>
      </c>
      <c r="O1019" s="10">
        <f t="shared" si="164"/>
        <v>0</v>
      </c>
      <c r="P1019" s="10"/>
      <c r="Q1019" s="10"/>
      <c r="R1019" s="10"/>
      <c r="S1019" s="10"/>
      <c r="T1019" s="10"/>
      <c r="U1019" s="10"/>
    </row>
    <row r="1020" spans="1:21" ht="14.45" customHeight="1" x14ac:dyDescent="0.25">
      <c r="A1020" s="4" t="s">
        <v>201</v>
      </c>
      <c r="B1020" s="58" t="s">
        <v>57</v>
      </c>
      <c r="C1020" s="10">
        <f t="shared" ref="C1020:O1020" si="165">C898-C959</f>
        <v>0</v>
      </c>
      <c r="D1020" s="10">
        <f t="shared" si="165"/>
        <v>0</v>
      </c>
      <c r="E1020" s="10">
        <f t="shared" si="165"/>
        <v>0</v>
      </c>
      <c r="F1020" s="10">
        <f t="shared" si="165"/>
        <v>0</v>
      </c>
      <c r="G1020" s="10">
        <f t="shared" si="165"/>
        <v>0</v>
      </c>
      <c r="H1020" s="10">
        <f t="shared" si="165"/>
        <v>0</v>
      </c>
      <c r="I1020" s="10">
        <f t="shared" si="165"/>
        <v>0</v>
      </c>
      <c r="J1020" s="10">
        <f t="shared" si="165"/>
        <v>0</v>
      </c>
      <c r="K1020" s="10">
        <f t="shared" si="165"/>
        <v>0</v>
      </c>
      <c r="L1020" s="10">
        <f t="shared" si="165"/>
        <v>0</v>
      </c>
      <c r="M1020" s="10">
        <f t="shared" si="165"/>
        <v>0</v>
      </c>
      <c r="N1020" s="10">
        <f t="shared" si="165"/>
        <v>0</v>
      </c>
      <c r="O1020" s="10">
        <f t="shared" si="165"/>
        <v>0</v>
      </c>
      <c r="P1020" s="10"/>
      <c r="Q1020" s="10"/>
      <c r="R1020" s="10"/>
      <c r="S1020" s="10"/>
      <c r="T1020" s="10"/>
      <c r="U1020" s="10"/>
    </row>
    <row r="1021" spans="1:21" ht="14.45" customHeight="1" x14ac:dyDescent="0.25">
      <c r="A1021" s="4" t="s">
        <v>201</v>
      </c>
      <c r="B1021" s="58" t="s">
        <v>58</v>
      </c>
      <c r="C1021" s="10">
        <f t="shared" ref="C1021:O1021" si="166">C899-C960</f>
        <v>0</v>
      </c>
      <c r="D1021" s="10">
        <f t="shared" si="166"/>
        <v>0</v>
      </c>
      <c r="E1021" s="10">
        <f t="shared" si="166"/>
        <v>0</v>
      </c>
      <c r="F1021" s="10">
        <f t="shared" si="166"/>
        <v>0</v>
      </c>
      <c r="G1021" s="10">
        <f t="shared" si="166"/>
        <v>0</v>
      </c>
      <c r="H1021" s="10">
        <f t="shared" si="166"/>
        <v>0</v>
      </c>
      <c r="I1021" s="10">
        <f t="shared" si="166"/>
        <v>0</v>
      </c>
      <c r="J1021" s="10">
        <f t="shared" si="166"/>
        <v>0</v>
      </c>
      <c r="K1021" s="10">
        <f t="shared" si="166"/>
        <v>0</v>
      </c>
      <c r="L1021" s="10">
        <f t="shared" si="166"/>
        <v>0</v>
      </c>
      <c r="M1021" s="10">
        <f t="shared" si="166"/>
        <v>0</v>
      </c>
      <c r="N1021" s="10">
        <f t="shared" si="166"/>
        <v>0</v>
      </c>
      <c r="O1021" s="10">
        <f t="shared" si="166"/>
        <v>0</v>
      </c>
      <c r="P1021" s="10"/>
      <c r="Q1021" s="10"/>
      <c r="R1021" s="10"/>
      <c r="S1021" s="10"/>
      <c r="T1021" s="10"/>
      <c r="U1021" s="10"/>
    </row>
    <row r="1022" spans="1:21" ht="14.45" customHeight="1" x14ac:dyDescent="0.25">
      <c r="A1022" s="4" t="s">
        <v>201</v>
      </c>
      <c r="B1022" s="58" t="s">
        <v>59</v>
      </c>
      <c r="C1022" s="10">
        <f t="shared" ref="C1022:O1022" si="167">C900-C961</f>
        <v>0</v>
      </c>
      <c r="D1022" s="10">
        <f t="shared" si="167"/>
        <v>0</v>
      </c>
      <c r="E1022" s="10">
        <f t="shared" si="167"/>
        <v>0</v>
      </c>
      <c r="F1022" s="10">
        <f t="shared" si="167"/>
        <v>0</v>
      </c>
      <c r="G1022" s="10">
        <f t="shared" si="167"/>
        <v>0</v>
      </c>
      <c r="H1022" s="10">
        <f t="shared" si="167"/>
        <v>0</v>
      </c>
      <c r="I1022" s="10">
        <f t="shared" si="167"/>
        <v>0</v>
      </c>
      <c r="J1022" s="10">
        <f t="shared" si="167"/>
        <v>0</v>
      </c>
      <c r="K1022" s="10">
        <f t="shared" si="167"/>
        <v>0</v>
      </c>
      <c r="L1022" s="10">
        <f t="shared" si="167"/>
        <v>0</v>
      </c>
      <c r="M1022" s="10">
        <f t="shared" si="167"/>
        <v>0</v>
      </c>
      <c r="N1022" s="10">
        <f t="shared" si="167"/>
        <v>0</v>
      </c>
      <c r="O1022" s="10">
        <f t="shared" si="167"/>
        <v>0</v>
      </c>
      <c r="P1022" s="10"/>
      <c r="Q1022" s="10"/>
      <c r="R1022" s="10"/>
      <c r="S1022" s="10"/>
      <c r="T1022" s="10"/>
      <c r="U1022" s="10"/>
    </row>
    <row r="1023" spans="1:21" ht="14.45" customHeight="1" x14ac:dyDescent="0.25">
      <c r="A1023" s="4" t="s">
        <v>201</v>
      </c>
      <c r="B1023" s="58" t="s">
        <v>60</v>
      </c>
      <c r="C1023" s="10">
        <f t="shared" ref="C1023:O1023" si="168">C901-C962</f>
        <v>0</v>
      </c>
      <c r="D1023" s="10">
        <f t="shared" si="168"/>
        <v>0</v>
      </c>
      <c r="E1023" s="10">
        <f t="shared" si="168"/>
        <v>0</v>
      </c>
      <c r="F1023" s="10">
        <f t="shared" si="168"/>
        <v>0</v>
      </c>
      <c r="G1023" s="10">
        <f t="shared" si="168"/>
        <v>0</v>
      </c>
      <c r="H1023" s="10">
        <f t="shared" si="168"/>
        <v>0</v>
      </c>
      <c r="I1023" s="10">
        <f t="shared" si="168"/>
        <v>0</v>
      </c>
      <c r="J1023" s="10">
        <f t="shared" si="168"/>
        <v>0</v>
      </c>
      <c r="K1023" s="10">
        <f t="shared" si="168"/>
        <v>0</v>
      </c>
      <c r="L1023" s="10">
        <f t="shared" si="168"/>
        <v>0</v>
      </c>
      <c r="M1023" s="10">
        <f t="shared" si="168"/>
        <v>0</v>
      </c>
      <c r="N1023" s="10">
        <f t="shared" si="168"/>
        <v>0</v>
      </c>
      <c r="O1023" s="10">
        <f t="shared" si="168"/>
        <v>0</v>
      </c>
      <c r="P1023" s="10"/>
      <c r="Q1023" s="10"/>
      <c r="R1023" s="10"/>
      <c r="S1023" s="10"/>
      <c r="T1023" s="10"/>
      <c r="U1023" s="10"/>
    </row>
    <row r="1024" spans="1:21" ht="14.45" customHeight="1" x14ac:dyDescent="0.25">
      <c r="A1024" s="4" t="s">
        <v>201</v>
      </c>
      <c r="B1024" s="58" t="s">
        <v>61</v>
      </c>
      <c r="C1024" s="10">
        <f t="shared" ref="C1024:O1024" si="169">C902-C963</f>
        <v>0</v>
      </c>
      <c r="D1024" s="10">
        <f t="shared" si="169"/>
        <v>0</v>
      </c>
      <c r="E1024" s="10">
        <f t="shared" si="169"/>
        <v>0</v>
      </c>
      <c r="F1024" s="10">
        <f t="shared" si="169"/>
        <v>0</v>
      </c>
      <c r="G1024" s="10">
        <f t="shared" si="169"/>
        <v>0</v>
      </c>
      <c r="H1024" s="10">
        <f t="shared" si="169"/>
        <v>0</v>
      </c>
      <c r="I1024" s="10">
        <f t="shared" si="169"/>
        <v>0</v>
      </c>
      <c r="J1024" s="10">
        <f t="shared" si="169"/>
        <v>0</v>
      </c>
      <c r="K1024" s="10">
        <f t="shared" si="169"/>
        <v>0</v>
      </c>
      <c r="L1024" s="10">
        <f t="shared" si="169"/>
        <v>0</v>
      </c>
      <c r="M1024" s="10">
        <f t="shared" si="169"/>
        <v>0</v>
      </c>
      <c r="N1024" s="10">
        <f t="shared" si="169"/>
        <v>0</v>
      </c>
      <c r="O1024" s="10">
        <f t="shared" si="169"/>
        <v>0</v>
      </c>
      <c r="P1024" s="10"/>
      <c r="Q1024" s="10"/>
      <c r="R1024" s="10"/>
      <c r="S1024" s="10"/>
      <c r="T1024" s="10"/>
      <c r="U1024" s="10"/>
    </row>
    <row r="1025" spans="1:21" ht="14.45" customHeight="1" x14ac:dyDescent="0.25">
      <c r="A1025" s="4" t="s">
        <v>201</v>
      </c>
      <c r="B1025" s="58" t="s">
        <v>62</v>
      </c>
      <c r="C1025" s="10">
        <f t="shared" ref="C1025:O1025" si="170">C903-C964</f>
        <v>0</v>
      </c>
      <c r="D1025" s="10">
        <f t="shared" si="170"/>
        <v>0</v>
      </c>
      <c r="E1025" s="10">
        <f t="shared" si="170"/>
        <v>0</v>
      </c>
      <c r="F1025" s="10">
        <f t="shared" si="170"/>
        <v>0</v>
      </c>
      <c r="G1025" s="10">
        <f t="shared" si="170"/>
        <v>0</v>
      </c>
      <c r="H1025" s="10">
        <f t="shared" si="170"/>
        <v>0</v>
      </c>
      <c r="I1025" s="10">
        <f t="shared" si="170"/>
        <v>0</v>
      </c>
      <c r="J1025" s="10">
        <f t="shared" si="170"/>
        <v>0</v>
      </c>
      <c r="K1025" s="10">
        <f t="shared" si="170"/>
        <v>0</v>
      </c>
      <c r="L1025" s="10">
        <f t="shared" si="170"/>
        <v>0</v>
      </c>
      <c r="M1025" s="10">
        <f t="shared" si="170"/>
        <v>0</v>
      </c>
      <c r="N1025" s="10">
        <f t="shared" si="170"/>
        <v>0</v>
      </c>
      <c r="O1025" s="10">
        <f t="shared" si="170"/>
        <v>0</v>
      </c>
      <c r="P1025" s="10"/>
      <c r="Q1025" s="10"/>
      <c r="R1025" s="10"/>
      <c r="S1025" s="10"/>
      <c r="T1025" s="10"/>
      <c r="U1025" s="10"/>
    </row>
    <row r="1026" spans="1:21" ht="14.45" customHeight="1" x14ac:dyDescent="0.25">
      <c r="A1026" s="4" t="s">
        <v>201</v>
      </c>
      <c r="B1026" s="58" t="s">
        <v>63</v>
      </c>
      <c r="C1026" s="10">
        <f t="shared" ref="C1026:O1026" si="171">C904-C965</f>
        <v>0</v>
      </c>
      <c r="D1026" s="10">
        <f t="shared" si="171"/>
        <v>0</v>
      </c>
      <c r="E1026" s="10">
        <f t="shared" si="171"/>
        <v>0</v>
      </c>
      <c r="F1026" s="10">
        <f t="shared" si="171"/>
        <v>0</v>
      </c>
      <c r="G1026" s="10">
        <f t="shared" si="171"/>
        <v>0</v>
      </c>
      <c r="H1026" s="10">
        <f t="shared" si="171"/>
        <v>0</v>
      </c>
      <c r="I1026" s="10">
        <f t="shared" si="171"/>
        <v>0</v>
      </c>
      <c r="J1026" s="10">
        <f t="shared" si="171"/>
        <v>0</v>
      </c>
      <c r="K1026" s="10">
        <f t="shared" si="171"/>
        <v>0</v>
      </c>
      <c r="L1026" s="10">
        <f t="shared" si="171"/>
        <v>0</v>
      </c>
      <c r="M1026" s="10">
        <f t="shared" si="171"/>
        <v>0</v>
      </c>
      <c r="N1026" s="10">
        <f t="shared" si="171"/>
        <v>0</v>
      </c>
      <c r="O1026" s="10">
        <f t="shared" si="171"/>
        <v>0</v>
      </c>
      <c r="P1026" s="10"/>
      <c r="Q1026" s="10"/>
      <c r="R1026" s="10"/>
      <c r="S1026" s="10"/>
      <c r="T1026" s="10"/>
      <c r="U1026" s="10"/>
    </row>
    <row r="1027" spans="1:21" ht="14.45" customHeight="1" x14ac:dyDescent="0.25">
      <c r="A1027" s="4" t="s">
        <v>201</v>
      </c>
      <c r="B1027" s="58" t="s">
        <v>64</v>
      </c>
      <c r="C1027" s="10">
        <f t="shared" ref="C1027:O1027" si="172">C905-C966</f>
        <v>0</v>
      </c>
      <c r="D1027" s="10">
        <f t="shared" si="172"/>
        <v>0</v>
      </c>
      <c r="E1027" s="10">
        <f t="shared" si="172"/>
        <v>0</v>
      </c>
      <c r="F1027" s="10">
        <f t="shared" si="172"/>
        <v>0</v>
      </c>
      <c r="G1027" s="10">
        <f t="shared" si="172"/>
        <v>0</v>
      </c>
      <c r="H1027" s="10">
        <f t="shared" si="172"/>
        <v>0</v>
      </c>
      <c r="I1027" s="10">
        <f t="shared" si="172"/>
        <v>0</v>
      </c>
      <c r="J1027" s="10">
        <f t="shared" si="172"/>
        <v>0</v>
      </c>
      <c r="K1027" s="10">
        <f t="shared" si="172"/>
        <v>0</v>
      </c>
      <c r="L1027" s="10">
        <f t="shared" si="172"/>
        <v>0</v>
      </c>
      <c r="M1027" s="10">
        <f t="shared" si="172"/>
        <v>0</v>
      </c>
      <c r="N1027" s="10">
        <f t="shared" si="172"/>
        <v>0</v>
      </c>
      <c r="O1027" s="10">
        <f t="shared" si="172"/>
        <v>0</v>
      </c>
      <c r="P1027" s="10"/>
      <c r="Q1027" s="10"/>
      <c r="R1027" s="10"/>
      <c r="S1027" s="10"/>
      <c r="T1027" s="10"/>
      <c r="U1027" s="10"/>
    </row>
    <row r="1028" spans="1:21" ht="14.45" customHeight="1" x14ac:dyDescent="0.25">
      <c r="A1028" s="4" t="s">
        <v>201</v>
      </c>
      <c r="B1028" s="58" t="s">
        <v>65</v>
      </c>
      <c r="C1028" s="10">
        <f t="shared" ref="C1028:O1028" si="173">C906-C967</f>
        <v>0</v>
      </c>
      <c r="D1028" s="10">
        <f t="shared" si="173"/>
        <v>0</v>
      </c>
      <c r="E1028" s="10">
        <f t="shared" si="173"/>
        <v>0</v>
      </c>
      <c r="F1028" s="10">
        <f t="shared" si="173"/>
        <v>0</v>
      </c>
      <c r="G1028" s="10">
        <f t="shared" si="173"/>
        <v>0</v>
      </c>
      <c r="H1028" s="10">
        <f t="shared" si="173"/>
        <v>0</v>
      </c>
      <c r="I1028" s="10">
        <f t="shared" si="173"/>
        <v>0</v>
      </c>
      <c r="J1028" s="10">
        <f t="shared" si="173"/>
        <v>0</v>
      </c>
      <c r="K1028" s="10">
        <f t="shared" si="173"/>
        <v>0</v>
      </c>
      <c r="L1028" s="10">
        <f t="shared" si="173"/>
        <v>0</v>
      </c>
      <c r="M1028" s="10">
        <f t="shared" si="173"/>
        <v>0</v>
      </c>
      <c r="N1028" s="10">
        <f t="shared" si="173"/>
        <v>0</v>
      </c>
      <c r="O1028" s="10">
        <f t="shared" si="173"/>
        <v>0</v>
      </c>
      <c r="P1028" s="10"/>
      <c r="Q1028" s="10"/>
      <c r="R1028" s="10"/>
      <c r="S1028" s="10"/>
      <c r="T1028" s="10"/>
      <c r="U1028" s="10"/>
    </row>
    <row r="1029" spans="1:21" ht="14.45" customHeight="1" x14ac:dyDescent="0.25">
      <c r="A1029" s="4" t="s">
        <v>201</v>
      </c>
      <c r="B1029" s="58" t="s">
        <v>66</v>
      </c>
      <c r="C1029" s="10">
        <f t="shared" ref="C1029:O1029" si="174">C907-C968</f>
        <v>0</v>
      </c>
      <c r="D1029" s="10">
        <f t="shared" si="174"/>
        <v>0</v>
      </c>
      <c r="E1029" s="10">
        <f t="shared" si="174"/>
        <v>0</v>
      </c>
      <c r="F1029" s="10">
        <f t="shared" si="174"/>
        <v>0</v>
      </c>
      <c r="G1029" s="10">
        <f t="shared" si="174"/>
        <v>0</v>
      </c>
      <c r="H1029" s="10">
        <f t="shared" si="174"/>
        <v>0</v>
      </c>
      <c r="I1029" s="10">
        <f t="shared" si="174"/>
        <v>0</v>
      </c>
      <c r="J1029" s="10">
        <f t="shared" si="174"/>
        <v>0</v>
      </c>
      <c r="K1029" s="10">
        <f t="shared" si="174"/>
        <v>0</v>
      </c>
      <c r="L1029" s="10">
        <f t="shared" si="174"/>
        <v>0</v>
      </c>
      <c r="M1029" s="10">
        <f t="shared" si="174"/>
        <v>0</v>
      </c>
      <c r="N1029" s="10">
        <f t="shared" si="174"/>
        <v>0</v>
      </c>
      <c r="O1029" s="10">
        <f t="shared" si="174"/>
        <v>0</v>
      </c>
      <c r="P1029" s="10"/>
      <c r="Q1029" s="10"/>
      <c r="R1029" s="10"/>
      <c r="S1029" s="10"/>
      <c r="T1029" s="10"/>
      <c r="U1029" s="10"/>
    </row>
    <row r="1030" spans="1:21" ht="14.45" customHeight="1" x14ac:dyDescent="0.25">
      <c r="A1030" s="4" t="s">
        <v>201</v>
      </c>
      <c r="B1030" s="58" t="s">
        <v>68</v>
      </c>
      <c r="C1030" s="10">
        <f t="shared" ref="C1030:O1030" si="175">C908-C969</f>
        <v>0</v>
      </c>
      <c r="D1030" s="10">
        <f t="shared" si="175"/>
        <v>0</v>
      </c>
      <c r="E1030" s="10">
        <f t="shared" si="175"/>
        <v>0</v>
      </c>
      <c r="F1030" s="10">
        <f t="shared" si="175"/>
        <v>0</v>
      </c>
      <c r="G1030" s="10">
        <f t="shared" si="175"/>
        <v>0</v>
      </c>
      <c r="H1030" s="10">
        <f t="shared" si="175"/>
        <v>0</v>
      </c>
      <c r="I1030" s="10">
        <f t="shared" si="175"/>
        <v>0</v>
      </c>
      <c r="J1030" s="10">
        <f t="shared" si="175"/>
        <v>0</v>
      </c>
      <c r="K1030" s="10">
        <f t="shared" si="175"/>
        <v>0</v>
      </c>
      <c r="L1030" s="10">
        <f t="shared" si="175"/>
        <v>0</v>
      </c>
      <c r="M1030" s="10">
        <f t="shared" si="175"/>
        <v>0</v>
      </c>
      <c r="N1030" s="10">
        <f t="shared" si="175"/>
        <v>0</v>
      </c>
      <c r="O1030" s="10">
        <f t="shared" si="175"/>
        <v>0</v>
      </c>
      <c r="P1030" s="10"/>
      <c r="Q1030" s="10"/>
      <c r="R1030" s="10"/>
      <c r="S1030" s="10"/>
      <c r="T1030" s="10"/>
      <c r="U1030" s="10"/>
    </row>
    <row r="1031" spans="1:21" ht="14.45" customHeight="1" x14ac:dyDescent="0.25">
      <c r="A1031" s="4" t="s">
        <v>201</v>
      </c>
      <c r="B1031" s="58" t="s">
        <v>69</v>
      </c>
      <c r="C1031" s="10">
        <f t="shared" ref="C1031:O1031" si="176">C909-C970</f>
        <v>0</v>
      </c>
      <c r="D1031" s="10">
        <f t="shared" si="176"/>
        <v>0</v>
      </c>
      <c r="E1031" s="10">
        <f t="shared" si="176"/>
        <v>0</v>
      </c>
      <c r="F1031" s="10">
        <f t="shared" si="176"/>
        <v>0</v>
      </c>
      <c r="G1031" s="10">
        <f t="shared" si="176"/>
        <v>0</v>
      </c>
      <c r="H1031" s="10">
        <f t="shared" si="176"/>
        <v>0</v>
      </c>
      <c r="I1031" s="10">
        <f t="shared" si="176"/>
        <v>0</v>
      </c>
      <c r="J1031" s="10">
        <f t="shared" si="176"/>
        <v>0</v>
      </c>
      <c r="K1031" s="10">
        <f t="shared" si="176"/>
        <v>0</v>
      </c>
      <c r="L1031" s="10">
        <f t="shared" si="176"/>
        <v>0</v>
      </c>
      <c r="M1031" s="10">
        <f t="shared" si="176"/>
        <v>0</v>
      </c>
      <c r="N1031" s="10">
        <f t="shared" si="176"/>
        <v>0</v>
      </c>
      <c r="O1031" s="10">
        <f t="shared" si="176"/>
        <v>0</v>
      </c>
      <c r="P1031" s="10"/>
      <c r="Q1031" s="10"/>
      <c r="R1031" s="10"/>
      <c r="S1031" s="10"/>
      <c r="T1031" s="10"/>
      <c r="U1031" s="10"/>
    </row>
    <row r="1032" spans="1:21" ht="14.45" customHeight="1" x14ac:dyDescent="0.25">
      <c r="A1032" s="4" t="s">
        <v>201</v>
      </c>
      <c r="B1032" s="58" t="s">
        <v>70</v>
      </c>
      <c r="C1032" s="10">
        <f t="shared" ref="C1032:O1032" si="177">C910-C971</f>
        <v>0</v>
      </c>
      <c r="D1032" s="10">
        <f t="shared" si="177"/>
        <v>0</v>
      </c>
      <c r="E1032" s="10">
        <f t="shared" si="177"/>
        <v>0</v>
      </c>
      <c r="F1032" s="10">
        <f t="shared" si="177"/>
        <v>0</v>
      </c>
      <c r="G1032" s="10">
        <f t="shared" si="177"/>
        <v>0</v>
      </c>
      <c r="H1032" s="10">
        <f t="shared" si="177"/>
        <v>0</v>
      </c>
      <c r="I1032" s="10">
        <f t="shared" si="177"/>
        <v>0</v>
      </c>
      <c r="J1032" s="10">
        <f t="shared" si="177"/>
        <v>0</v>
      </c>
      <c r="K1032" s="10">
        <f t="shared" si="177"/>
        <v>0</v>
      </c>
      <c r="L1032" s="10">
        <f t="shared" si="177"/>
        <v>0</v>
      </c>
      <c r="M1032" s="10">
        <f t="shared" si="177"/>
        <v>0</v>
      </c>
      <c r="N1032" s="10">
        <f t="shared" si="177"/>
        <v>0</v>
      </c>
      <c r="O1032" s="10">
        <f t="shared" si="177"/>
        <v>0</v>
      </c>
      <c r="P1032" s="10"/>
      <c r="Q1032" s="10"/>
      <c r="R1032" s="10"/>
      <c r="S1032" s="10"/>
      <c r="T1032" s="10"/>
      <c r="U1032" s="10"/>
    </row>
    <row r="1033" spans="1:21" ht="14.45" customHeight="1" x14ac:dyDescent="0.25">
      <c r="A1033" s="4" t="s">
        <v>201</v>
      </c>
      <c r="B1033" s="58" t="s">
        <v>71</v>
      </c>
      <c r="C1033" s="10">
        <f t="shared" ref="C1033:O1033" si="178">C911-C972</f>
        <v>0</v>
      </c>
      <c r="D1033" s="10">
        <f t="shared" si="178"/>
        <v>0</v>
      </c>
      <c r="E1033" s="10">
        <f t="shared" si="178"/>
        <v>0</v>
      </c>
      <c r="F1033" s="10">
        <f t="shared" si="178"/>
        <v>0</v>
      </c>
      <c r="G1033" s="10">
        <f t="shared" si="178"/>
        <v>0</v>
      </c>
      <c r="H1033" s="10">
        <f t="shared" si="178"/>
        <v>0</v>
      </c>
      <c r="I1033" s="10">
        <f t="shared" si="178"/>
        <v>0</v>
      </c>
      <c r="J1033" s="10">
        <f t="shared" si="178"/>
        <v>0</v>
      </c>
      <c r="K1033" s="10">
        <f t="shared" si="178"/>
        <v>0</v>
      </c>
      <c r="L1033" s="10">
        <f t="shared" si="178"/>
        <v>0</v>
      </c>
      <c r="M1033" s="10">
        <f t="shared" si="178"/>
        <v>0</v>
      </c>
      <c r="N1033" s="10">
        <f t="shared" si="178"/>
        <v>0</v>
      </c>
      <c r="O1033" s="10">
        <f t="shared" si="178"/>
        <v>0</v>
      </c>
      <c r="P1033" s="10"/>
      <c r="Q1033" s="10"/>
      <c r="R1033" s="10"/>
      <c r="S1033" s="10"/>
      <c r="T1033" s="10"/>
      <c r="U1033" s="10"/>
    </row>
    <row r="1034" spans="1:21" ht="14.45" customHeight="1" x14ac:dyDescent="0.25">
      <c r="A1034" s="4" t="s">
        <v>201</v>
      </c>
      <c r="B1034" s="58" t="s">
        <v>72</v>
      </c>
      <c r="C1034" s="10">
        <f t="shared" ref="C1034:O1034" si="179">C912-C973</f>
        <v>0</v>
      </c>
      <c r="D1034" s="10">
        <f t="shared" si="179"/>
        <v>0</v>
      </c>
      <c r="E1034" s="10">
        <f t="shared" si="179"/>
        <v>0</v>
      </c>
      <c r="F1034" s="10">
        <f t="shared" si="179"/>
        <v>0</v>
      </c>
      <c r="G1034" s="10">
        <f t="shared" si="179"/>
        <v>0</v>
      </c>
      <c r="H1034" s="10">
        <f t="shared" si="179"/>
        <v>0</v>
      </c>
      <c r="I1034" s="10">
        <f t="shared" si="179"/>
        <v>0</v>
      </c>
      <c r="J1034" s="10">
        <f t="shared" si="179"/>
        <v>0</v>
      </c>
      <c r="K1034" s="10">
        <f t="shared" si="179"/>
        <v>0</v>
      </c>
      <c r="L1034" s="10">
        <f t="shared" si="179"/>
        <v>0</v>
      </c>
      <c r="M1034" s="10">
        <f t="shared" si="179"/>
        <v>0</v>
      </c>
      <c r="N1034" s="10">
        <f t="shared" si="179"/>
        <v>0</v>
      </c>
      <c r="O1034" s="10">
        <f t="shared" si="179"/>
        <v>0</v>
      </c>
      <c r="P1034" s="10"/>
      <c r="Q1034" s="10"/>
      <c r="R1034" s="10"/>
      <c r="S1034" s="10"/>
      <c r="T1034" s="10"/>
      <c r="U1034" s="10"/>
    </row>
    <row r="1035" spans="1:21" ht="14.45" customHeight="1" x14ac:dyDescent="0.25">
      <c r="A1035" s="4" t="s">
        <v>201</v>
      </c>
      <c r="B1035" s="58" t="s">
        <v>73</v>
      </c>
      <c r="C1035" s="10">
        <f t="shared" ref="C1035:O1035" si="180">C913-C974</f>
        <v>0</v>
      </c>
      <c r="D1035" s="10">
        <f t="shared" si="180"/>
        <v>0</v>
      </c>
      <c r="E1035" s="10">
        <f t="shared" si="180"/>
        <v>0</v>
      </c>
      <c r="F1035" s="10">
        <f t="shared" si="180"/>
        <v>0</v>
      </c>
      <c r="G1035" s="10">
        <f t="shared" si="180"/>
        <v>0</v>
      </c>
      <c r="H1035" s="10">
        <f t="shared" si="180"/>
        <v>0</v>
      </c>
      <c r="I1035" s="10">
        <f t="shared" si="180"/>
        <v>0</v>
      </c>
      <c r="J1035" s="10">
        <f t="shared" si="180"/>
        <v>0</v>
      </c>
      <c r="K1035" s="10">
        <f t="shared" si="180"/>
        <v>0</v>
      </c>
      <c r="L1035" s="10">
        <f t="shared" si="180"/>
        <v>0</v>
      </c>
      <c r="M1035" s="10">
        <f t="shared" si="180"/>
        <v>0</v>
      </c>
      <c r="N1035" s="10">
        <f t="shared" si="180"/>
        <v>0</v>
      </c>
      <c r="O1035" s="10">
        <f t="shared" si="180"/>
        <v>0</v>
      </c>
      <c r="P1035" s="10"/>
      <c r="Q1035" s="10"/>
      <c r="R1035" s="10"/>
      <c r="S1035" s="10"/>
      <c r="T1035" s="10"/>
      <c r="U1035" s="10"/>
    </row>
    <row r="1036" spans="1:21" ht="14.45" customHeight="1" x14ac:dyDescent="0.25">
      <c r="A1036" s="4" t="s">
        <v>201</v>
      </c>
      <c r="B1036" s="58" t="s">
        <v>74</v>
      </c>
      <c r="C1036" s="10">
        <f t="shared" ref="C1036:O1036" si="181">C914-C975</f>
        <v>0</v>
      </c>
      <c r="D1036" s="10">
        <f t="shared" si="181"/>
        <v>0</v>
      </c>
      <c r="E1036" s="10">
        <f t="shared" si="181"/>
        <v>0</v>
      </c>
      <c r="F1036" s="10">
        <f t="shared" si="181"/>
        <v>0</v>
      </c>
      <c r="G1036" s="10">
        <f t="shared" si="181"/>
        <v>0</v>
      </c>
      <c r="H1036" s="10">
        <f t="shared" si="181"/>
        <v>0</v>
      </c>
      <c r="I1036" s="10">
        <f t="shared" si="181"/>
        <v>0</v>
      </c>
      <c r="J1036" s="10">
        <f t="shared" si="181"/>
        <v>0</v>
      </c>
      <c r="K1036" s="10">
        <f t="shared" si="181"/>
        <v>0</v>
      </c>
      <c r="L1036" s="10">
        <f t="shared" si="181"/>
        <v>0</v>
      </c>
      <c r="M1036" s="10">
        <f t="shared" si="181"/>
        <v>0</v>
      </c>
      <c r="N1036" s="10">
        <f t="shared" si="181"/>
        <v>0</v>
      </c>
      <c r="O1036" s="10">
        <f t="shared" si="181"/>
        <v>0</v>
      </c>
      <c r="P1036" s="10"/>
      <c r="Q1036" s="10"/>
      <c r="R1036" s="10"/>
      <c r="S1036" s="10"/>
      <c r="T1036" s="10"/>
      <c r="U1036" s="10"/>
    </row>
    <row r="1037" spans="1:21" ht="14.45" customHeight="1" x14ac:dyDescent="0.25">
      <c r="A1037" s="4" t="s">
        <v>201</v>
      </c>
      <c r="B1037" s="58" t="s">
        <v>75</v>
      </c>
      <c r="C1037" s="10">
        <f t="shared" ref="C1037:O1037" si="182">C915-C976</f>
        <v>0</v>
      </c>
      <c r="D1037" s="10">
        <f t="shared" si="182"/>
        <v>0</v>
      </c>
      <c r="E1037" s="10">
        <f t="shared" si="182"/>
        <v>0</v>
      </c>
      <c r="F1037" s="10">
        <f t="shared" si="182"/>
        <v>0</v>
      </c>
      <c r="G1037" s="10">
        <f t="shared" si="182"/>
        <v>0</v>
      </c>
      <c r="H1037" s="10">
        <f t="shared" si="182"/>
        <v>0</v>
      </c>
      <c r="I1037" s="10">
        <f t="shared" si="182"/>
        <v>0</v>
      </c>
      <c r="J1037" s="10">
        <f t="shared" si="182"/>
        <v>0</v>
      </c>
      <c r="K1037" s="10">
        <f t="shared" si="182"/>
        <v>0</v>
      </c>
      <c r="L1037" s="10">
        <f t="shared" si="182"/>
        <v>0</v>
      </c>
      <c r="M1037" s="10">
        <f t="shared" si="182"/>
        <v>0</v>
      </c>
      <c r="N1037" s="10">
        <f t="shared" si="182"/>
        <v>0</v>
      </c>
      <c r="O1037" s="10">
        <f t="shared" si="182"/>
        <v>0</v>
      </c>
      <c r="P1037" s="10"/>
      <c r="Q1037" s="10"/>
      <c r="R1037" s="10"/>
      <c r="S1037" s="10"/>
      <c r="T1037" s="10"/>
      <c r="U1037" s="10"/>
    </row>
    <row r="1038" spans="1:21" ht="14.45" customHeight="1" x14ac:dyDescent="0.25">
      <c r="A1038" s="4" t="s">
        <v>201</v>
      </c>
      <c r="B1038" s="58" t="s">
        <v>190</v>
      </c>
      <c r="C1038" s="10">
        <f t="shared" ref="C1038:O1038" si="183">C916-C977</f>
        <v>0</v>
      </c>
      <c r="D1038" s="10">
        <f t="shared" si="183"/>
        <v>0</v>
      </c>
      <c r="E1038" s="10">
        <f t="shared" si="183"/>
        <v>0</v>
      </c>
      <c r="F1038" s="10">
        <f t="shared" si="183"/>
        <v>0</v>
      </c>
      <c r="G1038" s="10">
        <f t="shared" si="183"/>
        <v>0</v>
      </c>
      <c r="H1038" s="10">
        <f t="shared" si="183"/>
        <v>0</v>
      </c>
      <c r="I1038" s="10">
        <f t="shared" si="183"/>
        <v>0</v>
      </c>
      <c r="J1038" s="10">
        <f t="shared" si="183"/>
        <v>0</v>
      </c>
      <c r="K1038" s="10">
        <f t="shared" si="183"/>
        <v>0</v>
      </c>
      <c r="L1038" s="10">
        <f t="shared" si="183"/>
        <v>0</v>
      </c>
      <c r="M1038" s="10">
        <f t="shared" si="183"/>
        <v>0</v>
      </c>
      <c r="N1038" s="10">
        <f t="shared" si="183"/>
        <v>0</v>
      </c>
      <c r="O1038" s="10">
        <f t="shared" si="183"/>
        <v>0</v>
      </c>
      <c r="P1038" s="10"/>
      <c r="Q1038" s="10"/>
      <c r="R1038" s="10"/>
      <c r="S1038" s="10"/>
      <c r="T1038" s="10"/>
      <c r="U1038" s="10"/>
    </row>
  </sheetData>
  <conditionalFormatting sqref="C978:O1038">
    <cfRule type="cellIs" dxfId="1" priority="1" operator="notEqual">
      <formula>$C$978</formula>
    </cfRule>
  </conditionalFormatting>
  <pageMargins left="0.53" right="0.44" top="0.33" bottom="0.45" header="0.3" footer="0.3"/>
  <pageSetup orientation="landscape" r:id="rId1"/>
  <headerFoot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916"/>
  <sheetViews>
    <sheetView workbookViewId="0">
      <pane ySplit="1" topLeftCell="A2" activePane="bottomLeft" state="frozen"/>
      <selection pane="bottomLeft" activeCell="Y100" sqref="Y100"/>
    </sheetView>
  </sheetViews>
  <sheetFormatPr defaultColWidth="8.7109375" defaultRowHeight="14.45" customHeight="1" x14ac:dyDescent="0.25"/>
  <cols>
    <col min="1" max="1" width="12.140625" style="4" customWidth="1"/>
    <col min="2" max="2" width="9.140625" style="4" customWidth="1"/>
    <col min="3" max="3" width="8.85546875" style="4" customWidth="1"/>
    <col min="4" max="4" width="8.5703125" style="4" customWidth="1"/>
    <col min="5" max="5" width="10.5703125" style="4" customWidth="1"/>
    <col min="6" max="6" width="6.85546875" style="4" customWidth="1"/>
    <col min="7" max="7" width="7.140625" style="4" customWidth="1"/>
    <col min="8" max="8" width="9.5703125" style="4" customWidth="1"/>
    <col min="9" max="9" width="7.140625" style="4" customWidth="1"/>
    <col min="10" max="10" width="8.5703125" style="4" customWidth="1"/>
    <col min="11" max="11" width="7.5703125" style="4" customWidth="1"/>
    <col min="12" max="12" width="7" style="4" customWidth="1"/>
    <col min="13" max="13" width="10.7109375" style="4" customWidth="1"/>
    <col min="14" max="14" width="7.5703125" style="4" customWidth="1"/>
    <col min="15" max="15" width="8.28515625" style="4" customWidth="1"/>
    <col min="16" max="16" width="6.85546875" style="4" bestFit="1" customWidth="1"/>
    <col min="17" max="17" width="12.7109375" style="4" bestFit="1" customWidth="1"/>
    <col min="18" max="18" width="14.5703125" style="4" bestFit="1" customWidth="1"/>
    <col min="19" max="19" width="10.5703125" style="4" bestFit="1" customWidth="1"/>
    <col min="20" max="20" width="10.5703125" style="4" customWidth="1"/>
    <col min="21" max="21" width="12.28515625" style="4" bestFit="1" customWidth="1"/>
    <col min="22" max="22" width="14.42578125" style="4" bestFit="1" customWidth="1"/>
    <col min="23" max="23" width="9" style="4" bestFit="1" customWidth="1"/>
    <col min="24" max="24" width="16" style="4" bestFit="1" customWidth="1"/>
    <col min="25" max="25" width="15.85546875" style="4" customWidth="1"/>
    <col min="26" max="27" width="7" style="4" bestFit="1" customWidth="1"/>
    <col min="28" max="28" width="6.7109375" style="4" bestFit="1" customWidth="1"/>
    <col min="29" max="33" width="8.85546875" style="4" bestFit="1" customWidth="1"/>
    <col min="34" max="16384" width="8.7109375" style="4"/>
  </cols>
  <sheetData>
    <row r="1" spans="1:33" s="9" customFormat="1" ht="15" x14ac:dyDescent="0.25">
      <c r="A1" s="55" t="s">
        <v>91</v>
      </c>
      <c r="B1" s="56" t="s">
        <v>32</v>
      </c>
      <c r="C1" s="56" t="s">
        <v>20</v>
      </c>
      <c r="D1" s="56" t="s">
        <v>21</v>
      </c>
      <c r="E1" s="56" t="s">
        <v>22</v>
      </c>
      <c r="F1" s="56" t="s">
        <v>23</v>
      </c>
      <c r="G1" s="56" t="s">
        <v>24</v>
      </c>
      <c r="H1" s="56" t="s">
        <v>25</v>
      </c>
      <c r="I1" s="56" t="s">
        <v>26</v>
      </c>
      <c r="J1" s="56" t="s">
        <v>27</v>
      </c>
      <c r="K1" s="56" t="s">
        <v>28</v>
      </c>
      <c r="L1" s="56" t="s">
        <v>33</v>
      </c>
      <c r="M1" s="56" t="s">
        <v>29</v>
      </c>
      <c r="N1" s="56" t="s">
        <v>30</v>
      </c>
      <c r="O1" s="56" t="s">
        <v>31</v>
      </c>
      <c r="P1" s="44"/>
      <c r="R1" s="55" t="s">
        <v>91</v>
      </c>
      <c r="S1" s="56" t="s">
        <v>32</v>
      </c>
      <c r="T1" s="56" t="s">
        <v>227</v>
      </c>
      <c r="U1" s="56" t="s">
        <v>20</v>
      </c>
      <c r="V1" s="56" t="s">
        <v>21</v>
      </c>
      <c r="W1" s="56" t="s">
        <v>22</v>
      </c>
      <c r="X1" s="56" t="s">
        <v>23</v>
      </c>
      <c r="Y1" s="56" t="s">
        <v>24</v>
      </c>
      <c r="Z1" s="56" t="s">
        <v>25</v>
      </c>
      <c r="AA1" s="56" t="s">
        <v>26</v>
      </c>
      <c r="AB1" s="56" t="s">
        <v>27</v>
      </c>
      <c r="AC1" s="56" t="s">
        <v>28</v>
      </c>
      <c r="AD1" s="56" t="s">
        <v>33</v>
      </c>
      <c r="AE1" s="56" t="s">
        <v>29</v>
      </c>
      <c r="AF1" s="56" t="s">
        <v>30</v>
      </c>
      <c r="AG1" s="56" t="s">
        <v>31</v>
      </c>
    </row>
    <row r="2" spans="1:33" s="9" customFormat="1" ht="15" x14ac:dyDescent="0.25">
      <c r="A2" s="58" t="s">
        <v>34</v>
      </c>
      <c r="B2" s="56" t="s">
        <v>38</v>
      </c>
      <c r="C2" s="2">
        <v>213314.68301365044</v>
      </c>
      <c r="D2" s="2">
        <v>43646.446714228856</v>
      </c>
      <c r="E2" s="2">
        <v>12712.988922772298</v>
      </c>
      <c r="F2" s="2">
        <v>2298.3207012945691</v>
      </c>
      <c r="G2" s="2">
        <v>1008.0986691648657</v>
      </c>
      <c r="H2" s="2">
        <v>715.31319698412301</v>
      </c>
      <c r="I2" s="2">
        <v>2621.9239386359027</v>
      </c>
      <c r="J2" s="2">
        <v>3065.120473681885</v>
      </c>
      <c r="K2" s="2">
        <v>2824.4881440572599</v>
      </c>
      <c r="L2" s="59"/>
      <c r="M2" s="2">
        <v>144421.9822528307</v>
      </c>
      <c r="N2" s="2">
        <v>48099.217448195617</v>
      </c>
      <c r="O2" s="2">
        <v>192521.19970102631</v>
      </c>
      <c r="P2" s="44"/>
      <c r="R2" s="58" t="s">
        <v>34</v>
      </c>
      <c r="S2" s="56" t="s">
        <v>38</v>
      </c>
      <c r="T2" s="56" t="str">
        <f>R2&amp;S2</f>
        <v>THIRUVANANTHAPURAM1956-57</v>
      </c>
      <c r="U2" s="2">
        <f>C2</f>
        <v>213314.68301365044</v>
      </c>
      <c r="V2" s="2">
        <f t="shared" ref="V2:AG2" si="0">D2</f>
        <v>43646.446714228856</v>
      </c>
      <c r="W2" s="2">
        <f t="shared" si="0"/>
        <v>12712.988922772298</v>
      </c>
      <c r="X2" s="2">
        <f t="shared" si="0"/>
        <v>2298.3207012945691</v>
      </c>
      <c r="Y2" s="2">
        <f t="shared" si="0"/>
        <v>1008.0986691648657</v>
      </c>
      <c r="Z2" s="2">
        <f t="shared" si="0"/>
        <v>715.31319698412301</v>
      </c>
      <c r="AA2" s="2">
        <f t="shared" si="0"/>
        <v>2621.9239386359027</v>
      </c>
      <c r="AB2" s="2">
        <f t="shared" si="0"/>
        <v>3065.120473681885</v>
      </c>
      <c r="AC2" s="2">
        <f t="shared" si="0"/>
        <v>2824.4881440572599</v>
      </c>
      <c r="AD2" s="2">
        <f t="shared" si="0"/>
        <v>0</v>
      </c>
      <c r="AE2" s="2">
        <f t="shared" si="0"/>
        <v>144421.9822528307</v>
      </c>
      <c r="AF2" s="2">
        <f t="shared" si="0"/>
        <v>48099.217448195617</v>
      </c>
      <c r="AG2" s="2">
        <f t="shared" si="0"/>
        <v>192521.19970102631</v>
      </c>
    </row>
    <row r="3" spans="1:33" ht="14.45" customHeight="1" x14ac:dyDescent="0.25">
      <c r="A3" s="58" t="s">
        <v>34</v>
      </c>
      <c r="B3" s="56" t="s">
        <v>35</v>
      </c>
      <c r="C3" s="2">
        <v>216096</v>
      </c>
      <c r="D3" s="2">
        <v>44658</v>
      </c>
      <c r="E3" s="2">
        <v>12558</v>
      </c>
      <c r="F3" s="2">
        <v>2272</v>
      </c>
      <c r="G3" s="2">
        <v>996</v>
      </c>
      <c r="H3" s="2">
        <v>761</v>
      </c>
      <c r="I3" s="2">
        <v>2826</v>
      </c>
      <c r="J3" s="2">
        <v>3045</v>
      </c>
      <c r="K3" s="2">
        <v>2713</v>
      </c>
      <c r="L3" s="59"/>
      <c r="M3" s="2">
        <v>147263</v>
      </c>
      <c r="N3" s="2">
        <v>47780</v>
      </c>
      <c r="O3" s="2">
        <v>195043</v>
      </c>
      <c r="P3" s="45"/>
      <c r="R3" s="58" t="s">
        <v>34</v>
      </c>
      <c r="S3" s="56" t="s">
        <v>35</v>
      </c>
      <c r="T3" s="56" t="str">
        <f t="shared" ref="T3:T66" si="1">R3&amp;S3</f>
        <v>THIRUVANANTHAPURAM1957-58</v>
      </c>
      <c r="U3" s="2">
        <f t="shared" ref="U3:U62" si="2">C3</f>
        <v>216096</v>
      </c>
      <c r="V3" s="2">
        <f t="shared" ref="V3:V62" si="3">D3</f>
        <v>44658</v>
      </c>
      <c r="W3" s="2">
        <f t="shared" ref="W3:W62" si="4">E3</f>
        <v>12558</v>
      </c>
      <c r="X3" s="2">
        <f t="shared" ref="X3:X62" si="5">F3</f>
        <v>2272</v>
      </c>
      <c r="Y3" s="2">
        <f t="shared" ref="Y3:Y62" si="6">G3</f>
        <v>996</v>
      </c>
      <c r="Z3" s="2">
        <f t="shared" ref="Z3:Z62" si="7">H3</f>
        <v>761</v>
      </c>
      <c r="AA3" s="2">
        <f t="shared" ref="AA3:AA62" si="8">I3</f>
        <v>2826</v>
      </c>
      <c r="AB3" s="2">
        <f t="shared" ref="AB3:AB62" si="9">J3</f>
        <v>3045</v>
      </c>
      <c r="AC3" s="2">
        <f t="shared" ref="AC3:AC62" si="10">K3</f>
        <v>2713</v>
      </c>
      <c r="AD3" s="2">
        <f t="shared" ref="AD3:AD62" si="11">L3</f>
        <v>0</v>
      </c>
      <c r="AE3" s="2">
        <f t="shared" ref="AE3:AE62" si="12">M3</f>
        <v>147263</v>
      </c>
      <c r="AF3" s="2">
        <f t="shared" ref="AF3:AF62" si="13">N3</f>
        <v>47780</v>
      </c>
      <c r="AG3" s="2">
        <f t="shared" ref="AG3:AG62" si="14">O3</f>
        <v>195043</v>
      </c>
    </row>
    <row r="4" spans="1:33" ht="14.45" customHeight="1" x14ac:dyDescent="0.25">
      <c r="A4" s="58" t="s">
        <v>34</v>
      </c>
      <c r="B4" s="56" t="s">
        <v>36</v>
      </c>
      <c r="C4" s="2">
        <v>216096</v>
      </c>
      <c r="D4" s="2">
        <v>46329.515764573203</v>
      </c>
      <c r="E4" s="2">
        <v>12631.769817156553</v>
      </c>
      <c r="F4" s="2">
        <v>2090.7749160584672</v>
      </c>
      <c r="G4" s="2">
        <v>975.43204396971907</v>
      </c>
      <c r="H4" s="2">
        <v>744.06617292073099</v>
      </c>
      <c r="I4" s="2">
        <v>2592.400557947341</v>
      </c>
      <c r="J4" s="2">
        <v>2794.6687600566779</v>
      </c>
      <c r="K4" s="2">
        <v>2817.8718140555638</v>
      </c>
      <c r="L4" s="59"/>
      <c r="M4" s="2">
        <v>145119.50015326176</v>
      </c>
      <c r="N4" s="2">
        <v>52852.3302645855</v>
      </c>
      <c r="O4" s="2">
        <v>197971.83041784726</v>
      </c>
      <c r="P4" s="45"/>
      <c r="R4" s="58" t="s">
        <v>34</v>
      </c>
      <c r="S4" s="56" t="s">
        <v>36</v>
      </c>
      <c r="T4" s="56" t="str">
        <f t="shared" si="1"/>
        <v>THIRUVANANTHAPURAM1958-59</v>
      </c>
      <c r="U4" s="2">
        <f t="shared" si="2"/>
        <v>216096</v>
      </c>
      <c r="V4" s="2">
        <f t="shared" si="3"/>
        <v>46329.515764573203</v>
      </c>
      <c r="W4" s="2">
        <f t="shared" si="4"/>
        <v>12631.769817156553</v>
      </c>
      <c r="X4" s="2">
        <f t="shared" si="5"/>
        <v>2090.7749160584672</v>
      </c>
      <c r="Y4" s="2">
        <f t="shared" si="6"/>
        <v>975.43204396971907</v>
      </c>
      <c r="Z4" s="2">
        <f t="shared" si="7"/>
        <v>744.06617292073099</v>
      </c>
      <c r="AA4" s="2">
        <f t="shared" si="8"/>
        <v>2592.400557947341</v>
      </c>
      <c r="AB4" s="2">
        <f t="shared" si="9"/>
        <v>2794.6687600566779</v>
      </c>
      <c r="AC4" s="2">
        <f t="shared" si="10"/>
        <v>2817.8718140555638</v>
      </c>
      <c r="AD4" s="2">
        <f t="shared" si="11"/>
        <v>0</v>
      </c>
      <c r="AE4" s="2">
        <f t="shared" si="12"/>
        <v>145119.50015326176</v>
      </c>
      <c r="AF4" s="2">
        <f t="shared" si="13"/>
        <v>52852.3302645855</v>
      </c>
      <c r="AG4" s="2">
        <f t="shared" si="14"/>
        <v>197971.83041784726</v>
      </c>
    </row>
    <row r="5" spans="1:33" ht="14.45" customHeight="1" x14ac:dyDescent="0.25">
      <c r="A5" s="58" t="s">
        <v>34</v>
      </c>
      <c r="B5" s="56" t="s">
        <v>37</v>
      </c>
      <c r="C5" s="2">
        <v>216096</v>
      </c>
      <c r="D5" s="2">
        <v>46329.515764573203</v>
      </c>
      <c r="E5" s="2">
        <v>12705.539634313107</v>
      </c>
      <c r="F5" s="2">
        <v>1909.549832116935</v>
      </c>
      <c r="G5" s="2">
        <v>954.86408793943804</v>
      </c>
      <c r="H5" s="2">
        <v>727.1323458414621</v>
      </c>
      <c r="I5" s="2">
        <v>2358.801115894682</v>
      </c>
      <c r="J5" s="2">
        <v>2544.3375201133554</v>
      </c>
      <c r="K5" s="2">
        <v>2922.7436281111277</v>
      </c>
      <c r="L5" s="59"/>
      <c r="M5" s="2">
        <v>145643.5160710967</v>
      </c>
      <c r="N5" s="2">
        <v>58095.969961526571</v>
      </c>
      <c r="O5" s="2">
        <v>203739.48603262327</v>
      </c>
      <c r="P5" s="45"/>
      <c r="R5" s="58" t="s">
        <v>34</v>
      </c>
      <c r="S5" s="56" t="s">
        <v>37</v>
      </c>
      <c r="T5" s="56" t="str">
        <f t="shared" si="1"/>
        <v>THIRUVANANTHAPURAM1959-60</v>
      </c>
      <c r="U5" s="2">
        <f t="shared" si="2"/>
        <v>216096</v>
      </c>
      <c r="V5" s="2">
        <f t="shared" si="3"/>
        <v>46329.515764573203</v>
      </c>
      <c r="W5" s="2">
        <f t="shared" si="4"/>
        <v>12705.539634313107</v>
      </c>
      <c r="X5" s="2">
        <f t="shared" si="5"/>
        <v>1909.549832116935</v>
      </c>
      <c r="Y5" s="2">
        <f t="shared" si="6"/>
        <v>954.86408793943804</v>
      </c>
      <c r="Z5" s="2">
        <f t="shared" si="7"/>
        <v>727.1323458414621</v>
      </c>
      <c r="AA5" s="2">
        <f t="shared" si="8"/>
        <v>2358.801115894682</v>
      </c>
      <c r="AB5" s="2">
        <f t="shared" si="9"/>
        <v>2544.3375201133554</v>
      </c>
      <c r="AC5" s="2">
        <f t="shared" si="10"/>
        <v>2922.7436281111277</v>
      </c>
      <c r="AD5" s="2">
        <f t="shared" si="11"/>
        <v>0</v>
      </c>
      <c r="AE5" s="2">
        <f t="shared" si="12"/>
        <v>145643.5160710967</v>
      </c>
      <c r="AF5" s="2">
        <f t="shared" si="13"/>
        <v>58095.969961526571</v>
      </c>
      <c r="AG5" s="2">
        <f t="shared" si="14"/>
        <v>203739.48603262327</v>
      </c>
    </row>
    <row r="6" spans="1:33" ht="14.45" customHeight="1" x14ac:dyDescent="0.25">
      <c r="A6" s="58" t="s">
        <v>34</v>
      </c>
      <c r="B6" s="56" t="s">
        <v>15</v>
      </c>
      <c r="C6" s="2">
        <v>216096</v>
      </c>
      <c r="D6" s="2">
        <v>44513</v>
      </c>
      <c r="E6" s="2">
        <v>11298</v>
      </c>
      <c r="F6" s="2">
        <v>2209</v>
      </c>
      <c r="G6" s="2">
        <v>996</v>
      </c>
      <c r="H6" s="2">
        <v>761</v>
      </c>
      <c r="I6" s="2">
        <v>2653</v>
      </c>
      <c r="J6" s="2">
        <v>3286</v>
      </c>
      <c r="K6" s="2">
        <v>2713</v>
      </c>
      <c r="L6" s="59"/>
      <c r="M6" s="2">
        <v>147667</v>
      </c>
      <c r="N6" s="2">
        <v>49043</v>
      </c>
      <c r="O6" s="2">
        <v>196610</v>
      </c>
      <c r="P6" s="45"/>
      <c r="R6" s="58" t="s">
        <v>34</v>
      </c>
      <c r="S6" s="56" t="s">
        <v>15</v>
      </c>
      <c r="T6" s="56" t="str">
        <f t="shared" si="1"/>
        <v>THIRUVANANTHAPURAM1960-61</v>
      </c>
      <c r="U6" s="2">
        <f t="shared" si="2"/>
        <v>216096</v>
      </c>
      <c r="V6" s="2">
        <f t="shared" si="3"/>
        <v>44513</v>
      </c>
      <c r="W6" s="2">
        <f t="shared" si="4"/>
        <v>11298</v>
      </c>
      <c r="X6" s="2">
        <f t="shared" si="5"/>
        <v>2209</v>
      </c>
      <c r="Y6" s="2">
        <f t="shared" si="6"/>
        <v>996</v>
      </c>
      <c r="Z6" s="2">
        <f t="shared" si="7"/>
        <v>761</v>
      </c>
      <c r="AA6" s="2">
        <f t="shared" si="8"/>
        <v>2653</v>
      </c>
      <c r="AB6" s="2">
        <f t="shared" si="9"/>
        <v>3286</v>
      </c>
      <c r="AC6" s="2">
        <f t="shared" si="10"/>
        <v>2713</v>
      </c>
      <c r="AD6" s="2">
        <f t="shared" si="11"/>
        <v>0</v>
      </c>
      <c r="AE6" s="2">
        <f t="shared" si="12"/>
        <v>147667</v>
      </c>
      <c r="AF6" s="2">
        <f t="shared" si="13"/>
        <v>49043</v>
      </c>
      <c r="AG6" s="2">
        <f t="shared" si="14"/>
        <v>196610</v>
      </c>
    </row>
    <row r="7" spans="1:33" ht="14.45" customHeight="1" x14ac:dyDescent="0.25">
      <c r="A7" s="58" t="s">
        <v>34</v>
      </c>
      <c r="B7" s="56" t="s">
        <v>0</v>
      </c>
      <c r="C7" s="2">
        <v>216096</v>
      </c>
      <c r="D7" s="2">
        <v>44513</v>
      </c>
      <c r="E7" s="2">
        <v>11771</v>
      </c>
      <c r="F7" s="2">
        <v>1021</v>
      </c>
      <c r="G7" s="2">
        <v>996</v>
      </c>
      <c r="H7" s="2">
        <v>722</v>
      </c>
      <c r="I7" s="2">
        <v>2126</v>
      </c>
      <c r="J7" s="2">
        <v>3098</v>
      </c>
      <c r="K7" s="2">
        <v>2239</v>
      </c>
      <c r="L7" s="59"/>
      <c r="M7" s="2">
        <v>149610</v>
      </c>
      <c r="N7" s="2">
        <v>48232</v>
      </c>
      <c r="O7" s="2">
        <v>197842</v>
      </c>
      <c r="P7" s="45"/>
      <c r="R7" s="58" t="s">
        <v>34</v>
      </c>
      <c r="S7" s="56" t="s">
        <v>0</v>
      </c>
      <c r="T7" s="56" t="str">
        <f t="shared" si="1"/>
        <v>THIRUVANANTHAPURAM1961-62</v>
      </c>
      <c r="U7" s="2">
        <f t="shared" si="2"/>
        <v>216096</v>
      </c>
      <c r="V7" s="2">
        <f t="shared" si="3"/>
        <v>44513</v>
      </c>
      <c r="W7" s="2">
        <f t="shared" si="4"/>
        <v>11771</v>
      </c>
      <c r="X7" s="2">
        <f t="shared" si="5"/>
        <v>1021</v>
      </c>
      <c r="Y7" s="2">
        <f t="shared" si="6"/>
        <v>996</v>
      </c>
      <c r="Z7" s="2">
        <f t="shared" si="7"/>
        <v>722</v>
      </c>
      <c r="AA7" s="2">
        <f t="shared" si="8"/>
        <v>2126</v>
      </c>
      <c r="AB7" s="2">
        <f t="shared" si="9"/>
        <v>3098</v>
      </c>
      <c r="AC7" s="2">
        <f t="shared" si="10"/>
        <v>2239</v>
      </c>
      <c r="AD7" s="2">
        <f t="shared" si="11"/>
        <v>0</v>
      </c>
      <c r="AE7" s="2">
        <f t="shared" si="12"/>
        <v>149610</v>
      </c>
      <c r="AF7" s="2">
        <f t="shared" si="13"/>
        <v>48232</v>
      </c>
      <c r="AG7" s="2">
        <f t="shared" si="14"/>
        <v>197842</v>
      </c>
    </row>
    <row r="8" spans="1:33" ht="14.45" customHeight="1" x14ac:dyDescent="0.25">
      <c r="A8" s="58" t="s">
        <v>34</v>
      </c>
      <c r="B8" s="56" t="s">
        <v>1</v>
      </c>
      <c r="C8" s="2">
        <v>216096</v>
      </c>
      <c r="D8" s="2">
        <v>44613</v>
      </c>
      <c r="E8" s="2">
        <v>12424</v>
      </c>
      <c r="F8" s="2">
        <v>1021</v>
      </c>
      <c r="G8" s="2">
        <v>570</v>
      </c>
      <c r="H8" s="2">
        <v>679</v>
      </c>
      <c r="I8" s="2">
        <v>1382</v>
      </c>
      <c r="J8" s="2">
        <v>2912</v>
      </c>
      <c r="K8" s="2">
        <v>2238</v>
      </c>
      <c r="L8" s="59"/>
      <c r="M8" s="2">
        <v>150257</v>
      </c>
      <c r="N8" s="2">
        <v>47849</v>
      </c>
      <c r="O8" s="2">
        <v>198106</v>
      </c>
      <c r="P8" s="45"/>
      <c r="R8" s="58" t="s">
        <v>34</v>
      </c>
      <c r="S8" s="56" t="s">
        <v>1</v>
      </c>
      <c r="T8" s="56" t="str">
        <f t="shared" si="1"/>
        <v>THIRUVANANTHAPURAM1962-63</v>
      </c>
      <c r="U8" s="2">
        <f t="shared" si="2"/>
        <v>216096</v>
      </c>
      <c r="V8" s="2">
        <f t="shared" si="3"/>
        <v>44613</v>
      </c>
      <c r="W8" s="2">
        <f t="shared" si="4"/>
        <v>12424</v>
      </c>
      <c r="X8" s="2">
        <f t="shared" si="5"/>
        <v>1021</v>
      </c>
      <c r="Y8" s="2">
        <f t="shared" si="6"/>
        <v>570</v>
      </c>
      <c r="Z8" s="2">
        <f t="shared" si="7"/>
        <v>679</v>
      </c>
      <c r="AA8" s="2">
        <f t="shared" si="8"/>
        <v>1382</v>
      </c>
      <c r="AB8" s="2">
        <f t="shared" si="9"/>
        <v>2912</v>
      </c>
      <c r="AC8" s="2">
        <f t="shared" si="10"/>
        <v>2238</v>
      </c>
      <c r="AD8" s="2">
        <f t="shared" si="11"/>
        <v>0</v>
      </c>
      <c r="AE8" s="2">
        <f t="shared" si="12"/>
        <v>150257</v>
      </c>
      <c r="AF8" s="2">
        <f t="shared" si="13"/>
        <v>47849</v>
      </c>
      <c r="AG8" s="2">
        <f t="shared" si="14"/>
        <v>198106</v>
      </c>
    </row>
    <row r="9" spans="1:33" ht="14.45" customHeight="1" x14ac:dyDescent="0.25">
      <c r="A9" s="58" t="s">
        <v>34</v>
      </c>
      <c r="B9" s="56" t="s">
        <v>2</v>
      </c>
      <c r="C9" s="2">
        <v>216096</v>
      </c>
      <c r="D9" s="2">
        <v>44613</v>
      </c>
      <c r="E9" s="2">
        <v>13033</v>
      </c>
      <c r="F9" s="2">
        <v>946</v>
      </c>
      <c r="G9" s="2">
        <v>599</v>
      </c>
      <c r="H9" s="2">
        <v>661</v>
      </c>
      <c r="I9" s="2">
        <v>1174</v>
      </c>
      <c r="J9" s="2">
        <v>3109</v>
      </c>
      <c r="K9" s="2">
        <v>1856</v>
      </c>
      <c r="L9" s="59"/>
      <c r="M9" s="2">
        <v>150105</v>
      </c>
      <c r="N9" s="2">
        <v>45981</v>
      </c>
      <c r="O9" s="2">
        <v>196086</v>
      </c>
      <c r="P9" s="45"/>
      <c r="R9" s="58" t="s">
        <v>34</v>
      </c>
      <c r="S9" s="56" t="s">
        <v>2</v>
      </c>
      <c r="T9" s="56" t="str">
        <f t="shared" si="1"/>
        <v>THIRUVANANTHAPURAM1963-64</v>
      </c>
      <c r="U9" s="2">
        <f t="shared" si="2"/>
        <v>216096</v>
      </c>
      <c r="V9" s="2">
        <f t="shared" si="3"/>
        <v>44613</v>
      </c>
      <c r="W9" s="2">
        <f t="shared" si="4"/>
        <v>13033</v>
      </c>
      <c r="X9" s="2">
        <f t="shared" si="5"/>
        <v>946</v>
      </c>
      <c r="Y9" s="2">
        <f t="shared" si="6"/>
        <v>599</v>
      </c>
      <c r="Z9" s="2">
        <f t="shared" si="7"/>
        <v>661</v>
      </c>
      <c r="AA9" s="2">
        <f t="shared" si="8"/>
        <v>1174</v>
      </c>
      <c r="AB9" s="2">
        <f t="shared" si="9"/>
        <v>3109</v>
      </c>
      <c r="AC9" s="2">
        <f t="shared" si="10"/>
        <v>1856</v>
      </c>
      <c r="AD9" s="2">
        <f t="shared" si="11"/>
        <v>0</v>
      </c>
      <c r="AE9" s="2">
        <f t="shared" si="12"/>
        <v>150105</v>
      </c>
      <c r="AF9" s="2">
        <f t="shared" si="13"/>
        <v>45981</v>
      </c>
      <c r="AG9" s="2">
        <f t="shared" si="14"/>
        <v>196086</v>
      </c>
    </row>
    <row r="10" spans="1:33" ht="14.45" customHeight="1" x14ac:dyDescent="0.25">
      <c r="A10" s="58" t="s">
        <v>34</v>
      </c>
      <c r="B10" s="56" t="s">
        <v>3</v>
      </c>
      <c r="C10" s="2">
        <v>216096</v>
      </c>
      <c r="D10" s="2">
        <v>44613</v>
      </c>
      <c r="E10" s="2">
        <v>13616</v>
      </c>
      <c r="F10" s="2">
        <v>955</v>
      </c>
      <c r="G10" s="2">
        <v>599</v>
      </c>
      <c r="H10" s="2">
        <v>798</v>
      </c>
      <c r="I10" s="2">
        <v>907</v>
      </c>
      <c r="J10" s="2">
        <v>1965</v>
      </c>
      <c r="K10" s="2">
        <v>1169</v>
      </c>
      <c r="L10" s="59"/>
      <c r="M10" s="2">
        <v>151474</v>
      </c>
      <c r="N10" s="2">
        <v>45748</v>
      </c>
      <c r="O10" s="2">
        <v>197222</v>
      </c>
      <c r="P10" s="45"/>
      <c r="R10" s="58" t="s">
        <v>34</v>
      </c>
      <c r="S10" s="56" t="s">
        <v>3</v>
      </c>
      <c r="T10" s="56" t="str">
        <f t="shared" si="1"/>
        <v>THIRUVANANTHAPURAM1964-65</v>
      </c>
      <c r="U10" s="2">
        <f t="shared" si="2"/>
        <v>216096</v>
      </c>
      <c r="V10" s="2">
        <f t="shared" si="3"/>
        <v>44613</v>
      </c>
      <c r="W10" s="2">
        <f t="shared" si="4"/>
        <v>13616</v>
      </c>
      <c r="X10" s="2">
        <f t="shared" si="5"/>
        <v>955</v>
      </c>
      <c r="Y10" s="2">
        <f t="shared" si="6"/>
        <v>599</v>
      </c>
      <c r="Z10" s="2">
        <f t="shared" si="7"/>
        <v>798</v>
      </c>
      <c r="AA10" s="2">
        <f t="shared" si="8"/>
        <v>907</v>
      </c>
      <c r="AB10" s="2">
        <f t="shared" si="9"/>
        <v>1965</v>
      </c>
      <c r="AC10" s="2">
        <f t="shared" si="10"/>
        <v>1169</v>
      </c>
      <c r="AD10" s="2">
        <f t="shared" si="11"/>
        <v>0</v>
      </c>
      <c r="AE10" s="2">
        <f t="shared" si="12"/>
        <v>151474</v>
      </c>
      <c r="AF10" s="2">
        <f t="shared" si="13"/>
        <v>45748</v>
      </c>
      <c r="AG10" s="2">
        <f t="shared" si="14"/>
        <v>197222</v>
      </c>
    </row>
    <row r="11" spans="1:33" ht="14.45" customHeight="1" x14ac:dyDescent="0.25">
      <c r="A11" s="58" t="s">
        <v>34</v>
      </c>
      <c r="B11" s="56" t="s">
        <v>4</v>
      </c>
      <c r="C11" s="2">
        <v>216096</v>
      </c>
      <c r="D11" s="2">
        <v>44559</v>
      </c>
      <c r="E11" s="2">
        <v>14290</v>
      </c>
      <c r="F11" s="2">
        <v>545</v>
      </c>
      <c r="G11" s="2">
        <v>550</v>
      </c>
      <c r="H11" s="2">
        <v>800</v>
      </c>
      <c r="I11" s="2">
        <v>790</v>
      </c>
      <c r="J11" s="2">
        <v>1480</v>
      </c>
      <c r="K11" s="2">
        <v>1085</v>
      </c>
      <c r="L11" s="59"/>
      <c r="M11" s="2">
        <v>151997</v>
      </c>
      <c r="N11" s="2">
        <v>54147</v>
      </c>
      <c r="O11" s="2">
        <v>206144</v>
      </c>
      <c r="P11" s="45"/>
      <c r="R11" s="58" t="s">
        <v>34</v>
      </c>
      <c r="S11" s="56" t="s">
        <v>4</v>
      </c>
      <c r="T11" s="56" t="str">
        <f t="shared" si="1"/>
        <v>THIRUVANANTHAPURAM1965-66</v>
      </c>
      <c r="U11" s="2">
        <f t="shared" si="2"/>
        <v>216096</v>
      </c>
      <c r="V11" s="2">
        <f t="shared" si="3"/>
        <v>44559</v>
      </c>
      <c r="W11" s="2">
        <f t="shared" si="4"/>
        <v>14290</v>
      </c>
      <c r="X11" s="2">
        <f t="shared" si="5"/>
        <v>545</v>
      </c>
      <c r="Y11" s="2">
        <f t="shared" si="6"/>
        <v>550</v>
      </c>
      <c r="Z11" s="2">
        <f t="shared" si="7"/>
        <v>800</v>
      </c>
      <c r="AA11" s="2">
        <f t="shared" si="8"/>
        <v>790</v>
      </c>
      <c r="AB11" s="2">
        <f t="shared" si="9"/>
        <v>1480</v>
      </c>
      <c r="AC11" s="2">
        <f t="shared" si="10"/>
        <v>1085</v>
      </c>
      <c r="AD11" s="2">
        <f t="shared" si="11"/>
        <v>0</v>
      </c>
      <c r="AE11" s="2">
        <f t="shared" si="12"/>
        <v>151997</v>
      </c>
      <c r="AF11" s="2">
        <f t="shared" si="13"/>
        <v>54147</v>
      </c>
      <c r="AG11" s="2">
        <f t="shared" si="14"/>
        <v>206144</v>
      </c>
    </row>
    <row r="12" spans="1:33" ht="14.45" customHeight="1" x14ac:dyDescent="0.25">
      <c r="A12" s="58" t="s">
        <v>34</v>
      </c>
      <c r="B12" s="56" t="s">
        <v>5</v>
      </c>
      <c r="C12" s="2">
        <v>216096</v>
      </c>
      <c r="D12" s="2">
        <v>44559</v>
      </c>
      <c r="E12" s="2">
        <v>15662</v>
      </c>
      <c r="F12" s="2">
        <v>707</v>
      </c>
      <c r="G12" s="2">
        <v>550</v>
      </c>
      <c r="H12" s="2">
        <v>216</v>
      </c>
      <c r="I12" s="2">
        <v>761</v>
      </c>
      <c r="J12" s="2">
        <v>741</v>
      </c>
      <c r="K12" s="2">
        <v>597</v>
      </c>
      <c r="L12" s="59"/>
      <c r="M12" s="2">
        <v>152303</v>
      </c>
      <c r="N12" s="2">
        <v>63247</v>
      </c>
      <c r="O12" s="2">
        <v>215550</v>
      </c>
      <c r="P12" s="45"/>
      <c r="R12" s="58" t="s">
        <v>34</v>
      </c>
      <c r="S12" s="56" t="s">
        <v>5</v>
      </c>
      <c r="T12" s="56" t="str">
        <f t="shared" si="1"/>
        <v>THIRUVANANTHAPURAM1966-67</v>
      </c>
      <c r="U12" s="2">
        <f t="shared" si="2"/>
        <v>216096</v>
      </c>
      <c r="V12" s="2">
        <f t="shared" si="3"/>
        <v>44559</v>
      </c>
      <c r="W12" s="2">
        <f t="shared" si="4"/>
        <v>15662</v>
      </c>
      <c r="X12" s="2">
        <f t="shared" si="5"/>
        <v>707</v>
      </c>
      <c r="Y12" s="2">
        <f t="shared" si="6"/>
        <v>550</v>
      </c>
      <c r="Z12" s="2">
        <f t="shared" si="7"/>
        <v>216</v>
      </c>
      <c r="AA12" s="2">
        <f t="shared" si="8"/>
        <v>761</v>
      </c>
      <c r="AB12" s="2">
        <f t="shared" si="9"/>
        <v>741</v>
      </c>
      <c r="AC12" s="2">
        <f t="shared" si="10"/>
        <v>597</v>
      </c>
      <c r="AD12" s="2">
        <f t="shared" si="11"/>
        <v>0</v>
      </c>
      <c r="AE12" s="2">
        <f t="shared" si="12"/>
        <v>152303</v>
      </c>
      <c r="AF12" s="2">
        <f t="shared" si="13"/>
        <v>63247</v>
      </c>
      <c r="AG12" s="2">
        <f t="shared" si="14"/>
        <v>215550</v>
      </c>
    </row>
    <row r="13" spans="1:33" ht="14.45" customHeight="1" x14ac:dyDescent="0.25">
      <c r="A13" s="58" t="s">
        <v>34</v>
      </c>
      <c r="B13" s="56" t="s">
        <v>6</v>
      </c>
      <c r="C13" s="2">
        <v>216096</v>
      </c>
      <c r="D13" s="2">
        <v>44538</v>
      </c>
      <c r="E13" s="2">
        <v>16665</v>
      </c>
      <c r="F13" s="2">
        <v>670</v>
      </c>
      <c r="G13" s="2">
        <v>550</v>
      </c>
      <c r="H13" s="2">
        <v>216</v>
      </c>
      <c r="I13" s="2">
        <v>677</v>
      </c>
      <c r="J13" s="2">
        <v>741</v>
      </c>
      <c r="K13" s="2">
        <v>466</v>
      </c>
      <c r="L13" s="59"/>
      <c r="M13" s="2">
        <v>151573</v>
      </c>
      <c r="N13" s="2">
        <v>88177</v>
      </c>
      <c r="O13" s="62">
        <v>239750</v>
      </c>
      <c r="P13" s="45"/>
      <c r="R13" s="58" t="s">
        <v>34</v>
      </c>
      <c r="S13" s="56" t="s">
        <v>6</v>
      </c>
      <c r="T13" s="56" t="str">
        <f t="shared" si="1"/>
        <v>THIRUVANANTHAPURAM1967-68</v>
      </c>
      <c r="U13" s="2">
        <f t="shared" si="2"/>
        <v>216096</v>
      </c>
      <c r="V13" s="2">
        <f t="shared" si="3"/>
        <v>44538</v>
      </c>
      <c r="W13" s="2">
        <f t="shared" si="4"/>
        <v>16665</v>
      </c>
      <c r="X13" s="2">
        <f t="shared" si="5"/>
        <v>670</v>
      </c>
      <c r="Y13" s="2">
        <f t="shared" si="6"/>
        <v>550</v>
      </c>
      <c r="Z13" s="2">
        <f t="shared" si="7"/>
        <v>216</v>
      </c>
      <c r="AA13" s="2">
        <f t="shared" si="8"/>
        <v>677</v>
      </c>
      <c r="AB13" s="2">
        <f t="shared" si="9"/>
        <v>741</v>
      </c>
      <c r="AC13" s="2">
        <f t="shared" si="10"/>
        <v>466</v>
      </c>
      <c r="AD13" s="2">
        <f t="shared" si="11"/>
        <v>0</v>
      </c>
      <c r="AE13" s="2">
        <f t="shared" si="12"/>
        <v>151573</v>
      </c>
      <c r="AF13" s="2">
        <f t="shared" si="13"/>
        <v>88177</v>
      </c>
      <c r="AG13" s="2">
        <f t="shared" si="14"/>
        <v>239750</v>
      </c>
    </row>
    <row r="14" spans="1:33" ht="14.45" customHeight="1" x14ac:dyDescent="0.25">
      <c r="A14" s="58" t="s">
        <v>34</v>
      </c>
      <c r="B14" s="63" t="s">
        <v>7</v>
      </c>
      <c r="C14" s="62">
        <v>216096</v>
      </c>
      <c r="D14" s="62">
        <v>44537</v>
      </c>
      <c r="E14" s="62">
        <v>17025</v>
      </c>
      <c r="F14" s="62">
        <v>590</v>
      </c>
      <c r="G14" s="62">
        <v>550</v>
      </c>
      <c r="H14" s="62">
        <v>216</v>
      </c>
      <c r="I14" s="62">
        <v>633</v>
      </c>
      <c r="J14" s="62">
        <v>741</v>
      </c>
      <c r="K14" s="62">
        <v>281</v>
      </c>
      <c r="L14" s="59"/>
      <c r="M14" s="62">
        <v>151523</v>
      </c>
      <c r="N14" s="62">
        <v>83707</v>
      </c>
      <c r="O14" s="62">
        <v>235230</v>
      </c>
      <c r="P14" s="45"/>
      <c r="R14" s="58" t="s">
        <v>34</v>
      </c>
      <c r="S14" s="63" t="s">
        <v>7</v>
      </c>
      <c r="T14" s="56" t="str">
        <f t="shared" si="1"/>
        <v>THIRUVANANTHAPURAM1968-69</v>
      </c>
      <c r="U14" s="2">
        <f t="shared" si="2"/>
        <v>216096</v>
      </c>
      <c r="V14" s="2">
        <f t="shared" si="3"/>
        <v>44537</v>
      </c>
      <c r="W14" s="2">
        <f t="shared" si="4"/>
        <v>17025</v>
      </c>
      <c r="X14" s="2">
        <f t="shared" si="5"/>
        <v>590</v>
      </c>
      <c r="Y14" s="2">
        <f t="shared" si="6"/>
        <v>550</v>
      </c>
      <c r="Z14" s="2">
        <f t="shared" si="7"/>
        <v>216</v>
      </c>
      <c r="AA14" s="2">
        <f t="shared" si="8"/>
        <v>633</v>
      </c>
      <c r="AB14" s="2">
        <f t="shared" si="9"/>
        <v>741</v>
      </c>
      <c r="AC14" s="2">
        <f t="shared" si="10"/>
        <v>281</v>
      </c>
      <c r="AD14" s="2">
        <f t="shared" si="11"/>
        <v>0</v>
      </c>
      <c r="AE14" s="2">
        <f t="shared" si="12"/>
        <v>151523</v>
      </c>
      <c r="AF14" s="2">
        <f t="shared" si="13"/>
        <v>83707</v>
      </c>
      <c r="AG14" s="2">
        <f t="shared" si="14"/>
        <v>235230</v>
      </c>
    </row>
    <row r="15" spans="1:33" ht="14.45" customHeight="1" x14ac:dyDescent="0.25">
      <c r="A15" s="58" t="s">
        <v>34</v>
      </c>
      <c r="B15" s="63" t="s">
        <v>8</v>
      </c>
      <c r="C15" s="62">
        <v>216096</v>
      </c>
      <c r="D15" s="62">
        <v>44537</v>
      </c>
      <c r="E15" s="62">
        <v>17081</v>
      </c>
      <c r="F15" s="62">
        <v>605</v>
      </c>
      <c r="G15" s="62">
        <v>550</v>
      </c>
      <c r="H15" s="62">
        <v>216</v>
      </c>
      <c r="I15" s="62">
        <v>567</v>
      </c>
      <c r="J15" s="62">
        <v>741</v>
      </c>
      <c r="K15" s="62">
        <v>253</v>
      </c>
      <c r="L15" s="59"/>
      <c r="M15" s="62">
        <v>151546</v>
      </c>
      <c r="N15" s="62">
        <v>84375</v>
      </c>
      <c r="O15" s="62">
        <v>235921</v>
      </c>
      <c r="P15" s="45"/>
      <c r="R15" s="58" t="s">
        <v>34</v>
      </c>
      <c r="S15" s="63" t="s">
        <v>8</v>
      </c>
      <c r="T15" s="56" t="str">
        <f t="shared" si="1"/>
        <v>THIRUVANANTHAPURAM1969-70</v>
      </c>
      <c r="U15" s="2">
        <f t="shared" si="2"/>
        <v>216096</v>
      </c>
      <c r="V15" s="2">
        <f t="shared" si="3"/>
        <v>44537</v>
      </c>
      <c r="W15" s="2">
        <f t="shared" si="4"/>
        <v>17081</v>
      </c>
      <c r="X15" s="2">
        <f t="shared" si="5"/>
        <v>605</v>
      </c>
      <c r="Y15" s="2">
        <f t="shared" si="6"/>
        <v>550</v>
      </c>
      <c r="Z15" s="2">
        <f t="shared" si="7"/>
        <v>216</v>
      </c>
      <c r="AA15" s="2">
        <f t="shared" si="8"/>
        <v>567</v>
      </c>
      <c r="AB15" s="2">
        <f t="shared" si="9"/>
        <v>741</v>
      </c>
      <c r="AC15" s="2">
        <f t="shared" si="10"/>
        <v>253</v>
      </c>
      <c r="AD15" s="2">
        <f t="shared" si="11"/>
        <v>0</v>
      </c>
      <c r="AE15" s="2">
        <f t="shared" si="12"/>
        <v>151546</v>
      </c>
      <c r="AF15" s="2">
        <f t="shared" si="13"/>
        <v>84375</v>
      </c>
      <c r="AG15" s="2">
        <f t="shared" si="14"/>
        <v>235921</v>
      </c>
    </row>
    <row r="16" spans="1:33" ht="14.45" customHeight="1" x14ac:dyDescent="0.25">
      <c r="A16" s="58" t="s">
        <v>34</v>
      </c>
      <c r="B16" s="63" t="s">
        <v>16</v>
      </c>
      <c r="C16" s="62">
        <v>216096</v>
      </c>
      <c r="D16" s="62">
        <v>44537</v>
      </c>
      <c r="E16" s="62">
        <v>17549</v>
      </c>
      <c r="F16" s="62">
        <v>590</v>
      </c>
      <c r="G16" s="62">
        <v>550</v>
      </c>
      <c r="H16" s="62">
        <v>203</v>
      </c>
      <c r="I16" s="62">
        <v>558</v>
      </c>
      <c r="J16" s="62">
        <v>745</v>
      </c>
      <c r="K16" s="62">
        <v>261</v>
      </c>
      <c r="L16" s="59"/>
      <c r="M16" s="62">
        <v>151102</v>
      </c>
      <c r="N16" s="62">
        <v>86182</v>
      </c>
      <c r="O16" s="62">
        <v>237284</v>
      </c>
      <c r="P16" s="45"/>
      <c r="R16" s="58" t="s">
        <v>34</v>
      </c>
      <c r="S16" s="63" t="s">
        <v>16</v>
      </c>
      <c r="T16" s="56" t="str">
        <f t="shared" si="1"/>
        <v>THIRUVANANTHAPURAM1970-71</v>
      </c>
      <c r="U16" s="2">
        <f t="shared" si="2"/>
        <v>216096</v>
      </c>
      <c r="V16" s="2">
        <f t="shared" si="3"/>
        <v>44537</v>
      </c>
      <c r="W16" s="2">
        <f t="shared" si="4"/>
        <v>17549</v>
      </c>
      <c r="X16" s="2">
        <f t="shared" si="5"/>
        <v>590</v>
      </c>
      <c r="Y16" s="2">
        <f t="shared" si="6"/>
        <v>550</v>
      </c>
      <c r="Z16" s="2">
        <f t="shared" si="7"/>
        <v>203</v>
      </c>
      <c r="AA16" s="2">
        <f t="shared" si="8"/>
        <v>558</v>
      </c>
      <c r="AB16" s="2">
        <f t="shared" si="9"/>
        <v>745</v>
      </c>
      <c r="AC16" s="2">
        <f t="shared" si="10"/>
        <v>261</v>
      </c>
      <c r="AD16" s="2">
        <f t="shared" si="11"/>
        <v>0</v>
      </c>
      <c r="AE16" s="2">
        <f t="shared" si="12"/>
        <v>151102</v>
      </c>
      <c r="AF16" s="2">
        <f t="shared" si="13"/>
        <v>86182</v>
      </c>
      <c r="AG16" s="2">
        <f t="shared" si="14"/>
        <v>237284</v>
      </c>
    </row>
    <row r="17" spans="1:33" ht="14.45" customHeight="1" x14ac:dyDescent="0.25">
      <c r="A17" s="58" t="s">
        <v>34</v>
      </c>
      <c r="B17" s="63" t="s">
        <v>17</v>
      </c>
      <c r="C17" s="62">
        <v>216096</v>
      </c>
      <c r="D17" s="62">
        <v>44537</v>
      </c>
      <c r="E17" s="62">
        <v>17613</v>
      </c>
      <c r="F17" s="62">
        <v>566</v>
      </c>
      <c r="G17" s="62">
        <v>550</v>
      </c>
      <c r="H17" s="62">
        <v>186</v>
      </c>
      <c r="I17" s="62">
        <v>544</v>
      </c>
      <c r="J17" s="62">
        <v>681</v>
      </c>
      <c r="K17" s="62">
        <v>250</v>
      </c>
      <c r="L17" s="59"/>
      <c r="M17" s="62">
        <v>151169</v>
      </c>
      <c r="N17" s="62">
        <v>88137</v>
      </c>
      <c r="O17" s="62">
        <v>239306</v>
      </c>
      <c r="P17" s="45"/>
      <c r="R17" s="58" t="s">
        <v>34</v>
      </c>
      <c r="S17" s="63" t="s">
        <v>17</v>
      </c>
      <c r="T17" s="56" t="str">
        <f t="shared" si="1"/>
        <v>THIRUVANANTHAPURAM1971-72</v>
      </c>
      <c r="U17" s="2">
        <f t="shared" si="2"/>
        <v>216096</v>
      </c>
      <c r="V17" s="2">
        <f t="shared" si="3"/>
        <v>44537</v>
      </c>
      <c r="W17" s="2">
        <f t="shared" si="4"/>
        <v>17613</v>
      </c>
      <c r="X17" s="2">
        <f t="shared" si="5"/>
        <v>566</v>
      </c>
      <c r="Y17" s="2">
        <f t="shared" si="6"/>
        <v>550</v>
      </c>
      <c r="Z17" s="2">
        <f t="shared" si="7"/>
        <v>186</v>
      </c>
      <c r="AA17" s="2">
        <f t="shared" si="8"/>
        <v>544</v>
      </c>
      <c r="AB17" s="2">
        <f t="shared" si="9"/>
        <v>681</v>
      </c>
      <c r="AC17" s="2">
        <f t="shared" si="10"/>
        <v>250</v>
      </c>
      <c r="AD17" s="2">
        <f t="shared" si="11"/>
        <v>0</v>
      </c>
      <c r="AE17" s="2">
        <f t="shared" si="12"/>
        <v>151169</v>
      </c>
      <c r="AF17" s="2">
        <f t="shared" si="13"/>
        <v>88137</v>
      </c>
      <c r="AG17" s="2">
        <f t="shared" si="14"/>
        <v>239306</v>
      </c>
    </row>
    <row r="18" spans="1:33" ht="14.45" customHeight="1" x14ac:dyDescent="0.25">
      <c r="A18" s="58" t="s">
        <v>34</v>
      </c>
      <c r="B18" s="63" t="s">
        <v>9</v>
      </c>
      <c r="C18" s="62">
        <v>216096</v>
      </c>
      <c r="D18" s="62">
        <v>44537</v>
      </c>
      <c r="E18" s="62">
        <v>17613</v>
      </c>
      <c r="F18" s="62">
        <v>557</v>
      </c>
      <c r="G18" s="62">
        <v>550</v>
      </c>
      <c r="H18" s="62">
        <v>174</v>
      </c>
      <c r="I18" s="62">
        <v>516</v>
      </c>
      <c r="J18" s="62">
        <v>681</v>
      </c>
      <c r="K18" s="62">
        <v>283</v>
      </c>
      <c r="L18" s="59"/>
      <c r="M18" s="62">
        <v>151185</v>
      </c>
      <c r="N18" s="62">
        <v>90386</v>
      </c>
      <c r="O18" s="62">
        <v>241571</v>
      </c>
      <c r="P18" s="45"/>
      <c r="R18" s="58" t="s">
        <v>34</v>
      </c>
      <c r="S18" s="63" t="s">
        <v>9</v>
      </c>
      <c r="T18" s="56" t="str">
        <f t="shared" si="1"/>
        <v>THIRUVANANTHAPURAM1972-73</v>
      </c>
      <c r="U18" s="2">
        <f t="shared" si="2"/>
        <v>216096</v>
      </c>
      <c r="V18" s="2">
        <f t="shared" si="3"/>
        <v>44537</v>
      </c>
      <c r="W18" s="2">
        <f t="shared" si="4"/>
        <v>17613</v>
      </c>
      <c r="X18" s="2">
        <f t="shared" si="5"/>
        <v>557</v>
      </c>
      <c r="Y18" s="2">
        <f t="shared" si="6"/>
        <v>550</v>
      </c>
      <c r="Z18" s="2">
        <f t="shared" si="7"/>
        <v>174</v>
      </c>
      <c r="AA18" s="2">
        <f t="shared" si="8"/>
        <v>516</v>
      </c>
      <c r="AB18" s="2">
        <f t="shared" si="9"/>
        <v>681</v>
      </c>
      <c r="AC18" s="2">
        <f t="shared" si="10"/>
        <v>283</v>
      </c>
      <c r="AD18" s="2">
        <f t="shared" si="11"/>
        <v>0</v>
      </c>
      <c r="AE18" s="2">
        <f t="shared" si="12"/>
        <v>151185</v>
      </c>
      <c r="AF18" s="2">
        <f t="shared" si="13"/>
        <v>90386</v>
      </c>
      <c r="AG18" s="2">
        <f t="shared" si="14"/>
        <v>241571</v>
      </c>
    </row>
    <row r="19" spans="1:33" ht="14.45" customHeight="1" x14ac:dyDescent="0.25">
      <c r="A19" s="58" t="s">
        <v>34</v>
      </c>
      <c r="B19" s="63" t="s">
        <v>10</v>
      </c>
      <c r="C19" s="62">
        <v>216096</v>
      </c>
      <c r="D19" s="62">
        <v>43849</v>
      </c>
      <c r="E19" s="62">
        <v>17026</v>
      </c>
      <c r="F19" s="62">
        <v>565</v>
      </c>
      <c r="G19" s="62">
        <v>550</v>
      </c>
      <c r="H19" s="62">
        <v>489</v>
      </c>
      <c r="I19" s="62">
        <v>390</v>
      </c>
      <c r="J19" s="62">
        <v>717</v>
      </c>
      <c r="K19" s="62">
        <v>231</v>
      </c>
      <c r="L19" s="59"/>
      <c r="M19" s="62">
        <v>152279</v>
      </c>
      <c r="N19" s="62">
        <v>92015</v>
      </c>
      <c r="O19" s="62">
        <v>244294</v>
      </c>
      <c r="P19" s="45"/>
      <c r="R19" s="58" t="s">
        <v>34</v>
      </c>
      <c r="S19" s="63" t="s">
        <v>10</v>
      </c>
      <c r="T19" s="56" t="str">
        <f t="shared" si="1"/>
        <v>THIRUVANANTHAPURAM1973-74</v>
      </c>
      <c r="U19" s="2">
        <f t="shared" si="2"/>
        <v>216096</v>
      </c>
      <c r="V19" s="2">
        <f t="shared" si="3"/>
        <v>43849</v>
      </c>
      <c r="W19" s="2">
        <f t="shared" si="4"/>
        <v>17026</v>
      </c>
      <c r="X19" s="2">
        <f t="shared" si="5"/>
        <v>565</v>
      </c>
      <c r="Y19" s="2">
        <f t="shared" si="6"/>
        <v>550</v>
      </c>
      <c r="Z19" s="2">
        <f t="shared" si="7"/>
        <v>489</v>
      </c>
      <c r="AA19" s="2">
        <f t="shared" si="8"/>
        <v>390</v>
      </c>
      <c r="AB19" s="2">
        <f t="shared" si="9"/>
        <v>717</v>
      </c>
      <c r="AC19" s="2">
        <f t="shared" si="10"/>
        <v>231</v>
      </c>
      <c r="AD19" s="2">
        <f t="shared" si="11"/>
        <v>0</v>
      </c>
      <c r="AE19" s="2">
        <f t="shared" si="12"/>
        <v>152279</v>
      </c>
      <c r="AF19" s="2">
        <f t="shared" si="13"/>
        <v>92015</v>
      </c>
      <c r="AG19" s="2">
        <f t="shared" si="14"/>
        <v>244294</v>
      </c>
    </row>
    <row r="20" spans="1:33" ht="14.45" customHeight="1" x14ac:dyDescent="0.25">
      <c r="A20" s="58" t="s">
        <v>34</v>
      </c>
      <c r="B20" s="63" t="s">
        <v>11</v>
      </c>
      <c r="C20" s="62">
        <v>216096</v>
      </c>
      <c r="D20" s="62">
        <v>43860</v>
      </c>
      <c r="E20" s="62">
        <v>17534</v>
      </c>
      <c r="F20" s="62">
        <v>498</v>
      </c>
      <c r="G20" s="62">
        <v>550</v>
      </c>
      <c r="H20" s="62">
        <v>476</v>
      </c>
      <c r="I20" s="62">
        <v>340</v>
      </c>
      <c r="J20" s="62">
        <v>691</v>
      </c>
      <c r="K20" s="62">
        <v>224</v>
      </c>
      <c r="L20" s="59"/>
      <c r="M20" s="62">
        <v>151923</v>
      </c>
      <c r="N20" s="62">
        <v>94740</v>
      </c>
      <c r="O20" s="62">
        <v>246663</v>
      </c>
      <c r="P20" s="45"/>
      <c r="R20" s="58" t="s">
        <v>34</v>
      </c>
      <c r="S20" s="63" t="s">
        <v>11</v>
      </c>
      <c r="T20" s="56" t="str">
        <f t="shared" si="1"/>
        <v>THIRUVANANTHAPURAM1974-75</v>
      </c>
      <c r="U20" s="2">
        <f t="shared" si="2"/>
        <v>216096</v>
      </c>
      <c r="V20" s="2">
        <f t="shared" si="3"/>
        <v>43860</v>
      </c>
      <c r="W20" s="2">
        <f t="shared" si="4"/>
        <v>17534</v>
      </c>
      <c r="X20" s="2">
        <f t="shared" si="5"/>
        <v>498</v>
      </c>
      <c r="Y20" s="2">
        <f t="shared" si="6"/>
        <v>550</v>
      </c>
      <c r="Z20" s="2">
        <f t="shared" si="7"/>
        <v>476</v>
      </c>
      <c r="AA20" s="2">
        <f t="shared" si="8"/>
        <v>340</v>
      </c>
      <c r="AB20" s="2">
        <f t="shared" si="9"/>
        <v>691</v>
      </c>
      <c r="AC20" s="2">
        <f t="shared" si="10"/>
        <v>224</v>
      </c>
      <c r="AD20" s="2">
        <f t="shared" si="11"/>
        <v>0</v>
      </c>
      <c r="AE20" s="2">
        <f t="shared" si="12"/>
        <v>151923</v>
      </c>
      <c r="AF20" s="2">
        <f t="shared" si="13"/>
        <v>94740</v>
      </c>
      <c r="AG20" s="2">
        <f t="shared" si="14"/>
        <v>246663</v>
      </c>
    </row>
    <row r="21" spans="1:33" ht="14.45" customHeight="1" x14ac:dyDescent="0.25">
      <c r="A21" s="58" t="s">
        <v>34</v>
      </c>
      <c r="B21" s="63" t="s">
        <v>12</v>
      </c>
      <c r="C21" s="62">
        <v>218600</v>
      </c>
      <c r="D21" s="62">
        <v>49861</v>
      </c>
      <c r="E21" s="62">
        <v>17293</v>
      </c>
      <c r="F21" s="62">
        <v>1509</v>
      </c>
      <c r="G21" s="62">
        <v>86</v>
      </c>
      <c r="H21" s="62">
        <v>578</v>
      </c>
      <c r="I21" s="62">
        <v>1208</v>
      </c>
      <c r="J21" s="62">
        <v>1288</v>
      </c>
      <c r="K21" s="62">
        <v>1304</v>
      </c>
      <c r="L21" s="59"/>
      <c r="M21" s="62">
        <v>145473</v>
      </c>
      <c r="N21" s="62">
        <v>91575</v>
      </c>
      <c r="O21" s="62">
        <v>237048</v>
      </c>
      <c r="P21" s="45"/>
      <c r="R21" s="58" t="s">
        <v>34</v>
      </c>
      <c r="S21" s="63" t="s">
        <v>12</v>
      </c>
      <c r="T21" s="56" t="str">
        <f t="shared" si="1"/>
        <v>THIRUVANANTHAPURAM1975-76</v>
      </c>
      <c r="U21" s="2">
        <f t="shared" si="2"/>
        <v>218600</v>
      </c>
      <c r="V21" s="2">
        <f t="shared" si="3"/>
        <v>49861</v>
      </c>
      <c r="W21" s="2">
        <f t="shared" si="4"/>
        <v>17293</v>
      </c>
      <c r="X21" s="2">
        <f t="shared" si="5"/>
        <v>1509</v>
      </c>
      <c r="Y21" s="2">
        <f t="shared" si="6"/>
        <v>86</v>
      </c>
      <c r="Z21" s="2">
        <f t="shared" si="7"/>
        <v>578</v>
      </c>
      <c r="AA21" s="2">
        <f t="shared" si="8"/>
        <v>1208</v>
      </c>
      <c r="AB21" s="2">
        <f t="shared" si="9"/>
        <v>1288</v>
      </c>
      <c r="AC21" s="2">
        <f t="shared" si="10"/>
        <v>1304</v>
      </c>
      <c r="AD21" s="2">
        <f t="shared" si="11"/>
        <v>0</v>
      </c>
      <c r="AE21" s="2">
        <f t="shared" si="12"/>
        <v>145473</v>
      </c>
      <c r="AF21" s="2">
        <f t="shared" si="13"/>
        <v>91575</v>
      </c>
      <c r="AG21" s="2">
        <f t="shared" si="14"/>
        <v>237048</v>
      </c>
    </row>
    <row r="22" spans="1:33" ht="14.45" customHeight="1" x14ac:dyDescent="0.25">
      <c r="A22" s="58" t="s">
        <v>34</v>
      </c>
      <c r="B22" s="63" t="s">
        <v>13</v>
      </c>
      <c r="C22" s="62">
        <v>218600</v>
      </c>
      <c r="D22" s="62">
        <v>49861</v>
      </c>
      <c r="E22" s="62">
        <v>16999</v>
      </c>
      <c r="F22" s="62">
        <v>1466</v>
      </c>
      <c r="G22" s="62">
        <v>36</v>
      </c>
      <c r="H22" s="62">
        <v>346</v>
      </c>
      <c r="I22" s="62">
        <v>1017</v>
      </c>
      <c r="J22" s="62">
        <v>1670</v>
      </c>
      <c r="K22" s="62">
        <v>1172</v>
      </c>
      <c r="L22" s="59"/>
      <c r="M22" s="62">
        <v>146033</v>
      </c>
      <c r="N22" s="62">
        <v>95637</v>
      </c>
      <c r="O22" s="62">
        <v>241670</v>
      </c>
      <c r="P22" s="45"/>
      <c r="R22" s="58" t="s">
        <v>34</v>
      </c>
      <c r="S22" s="63" t="s">
        <v>13</v>
      </c>
      <c r="T22" s="56" t="str">
        <f t="shared" si="1"/>
        <v>THIRUVANANTHAPURAM1976-77</v>
      </c>
      <c r="U22" s="2">
        <f t="shared" si="2"/>
        <v>218600</v>
      </c>
      <c r="V22" s="2">
        <f t="shared" si="3"/>
        <v>49861</v>
      </c>
      <c r="W22" s="2">
        <f t="shared" si="4"/>
        <v>16999</v>
      </c>
      <c r="X22" s="2">
        <f t="shared" si="5"/>
        <v>1466</v>
      </c>
      <c r="Y22" s="2">
        <f t="shared" si="6"/>
        <v>36</v>
      </c>
      <c r="Z22" s="2">
        <f t="shared" si="7"/>
        <v>346</v>
      </c>
      <c r="AA22" s="2">
        <f t="shared" si="8"/>
        <v>1017</v>
      </c>
      <c r="AB22" s="2">
        <f t="shared" si="9"/>
        <v>1670</v>
      </c>
      <c r="AC22" s="2">
        <f t="shared" si="10"/>
        <v>1172</v>
      </c>
      <c r="AD22" s="2">
        <f t="shared" si="11"/>
        <v>0</v>
      </c>
      <c r="AE22" s="2">
        <f t="shared" si="12"/>
        <v>146033</v>
      </c>
      <c r="AF22" s="2">
        <f t="shared" si="13"/>
        <v>95637</v>
      </c>
      <c r="AG22" s="2">
        <f t="shared" si="14"/>
        <v>241670</v>
      </c>
    </row>
    <row r="23" spans="1:33" ht="14.45" customHeight="1" x14ac:dyDescent="0.25">
      <c r="A23" s="58" t="s">
        <v>34</v>
      </c>
      <c r="B23" s="63" t="s">
        <v>18</v>
      </c>
      <c r="C23" s="62">
        <v>218600</v>
      </c>
      <c r="D23" s="62">
        <v>49861</v>
      </c>
      <c r="E23" s="62">
        <v>16640</v>
      </c>
      <c r="F23" s="62">
        <v>1466</v>
      </c>
      <c r="G23" s="62">
        <v>50</v>
      </c>
      <c r="H23" s="62">
        <v>274</v>
      </c>
      <c r="I23" s="62">
        <v>2331</v>
      </c>
      <c r="J23" s="62">
        <v>1557</v>
      </c>
      <c r="K23" s="62">
        <v>2411</v>
      </c>
      <c r="L23" s="59"/>
      <c r="M23" s="62">
        <v>144010</v>
      </c>
      <c r="N23" s="62">
        <v>82830</v>
      </c>
      <c r="O23" s="62">
        <v>226840</v>
      </c>
      <c r="P23" s="45"/>
      <c r="R23" s="58" t="s">
        <v>34</v>
      </c>
      <c r="S23" s="63" t="s">
        <v>18</v>
      </c>
      <c r="T23" s="56" t="str">
        <f t="shared" si="1"/>
        <v>THIRUVANANTHAPURAM1977-78</v>
      </c>
      <c r="U23" s="2">
        <f t="shared" si="2"/>
        <v>218600</v>
      </c>
      <c r="V23" s="2">
        <f t="shared" si="3"/>
        <v>49861</v>
      </c>
      <c r="W23" s="2">
        <f t="shared" si="4"/>
        <v>16640</v>
      </c>
      <c r="X23" s="2">
        <f t="shared" si="5"/>
        <v>1466</v>
      </c>
      <c r="Y23" s="2">
        <f t="shared" si="6"/>
        <v>50</v>
      </c>
      <c r="Z23" s="2">
        <f t="shared" si="7"/>
        <v>274</v>
      </c>
      <c r="AA23" s="2">
        <f t="shared" si="8"/>
        <v>2331</v>
      </c>
      <c r="AB23" s="2">
        <f t="shared" si="9"/>
        <v>1557</v>
      </c>
      <c r="AC23" s="2">
        <f t="shared" si="10"/>
        <v>2411</v>
      </c>
      <c r="AD23" s="2">
        <f t="shared" si="11"/>
        <v>0</v>
      </c>
      <c r="AE23" s="2">
        <f t="shared" si="12"/>
        <v>144010</v>
      </c>
      <c r="AF23" s="2">
        <f t="shared" si="13"/>
        <v>82830</v>
      </c>
      <c r="AG23" s="2">
        <f t="shared" si="14"/>
        <v>226840</v>
      </c>
    </row>
    <row r="24" spans="1:33" ht="14.45" customHeight="1" x14ac:dyDescent="0.25">
      <c r="A24" s="58" t="s">
        <v>34</v>
      </c>
      <c r="B24" s="64" t="s">
        <v>19</v>
      </c>
      <c r="C24" s="62">
        <v>218600</v>
      </c>
      <c r="D24" s="62">
        <v>49861</v>
      </c>
      <c r="E24" s="62">
        <v>16656</v>
      </c>
      <c r="F24" s="62">
        <v>1720</v>
      </c>
      <c r="G24" s="62">
        <v>45</v>
      </c>
      <c r="H24" s="62">
        <v>241</v>
      </c>
      <c r="I24" s="62">
        <v>2272</v>
      </c>
      <c r="J24" s="62">
        <v>1646</v>
      </c>
      <c r="K24" s="62">
        <v>1261</v>
      </c>
      <c r="L24" s="59"/>
      <c r="M24" s="62">
        <v>144898</v>
      </c>
      <c r="N24" s="62">
        <v>80611</v>
      </c>
      <c r="O24" s="62">
        <v>225509</v>
      </c>
      <c r="P24" s="45"/>
      <c r="R24" s="58" t="s">
        <v>34</v>
      </c>
      <c r="S24" s="64" t="s">
        <v>19</v>
      </c>
      <c r="T24" s="56" t="str">
        <f t="shared" si="1"/>
        <v>THIRUVANANTHAPURAM1978-79</v>
      </c>
      <c r="U24" s="2">
        <f t="shared" si="2"/>
        <v>218600</v>
      </c>
      <c r="V24" s="2">
        <f t="shared" si="3"/>
        <v>49861</v>
      </c>
      <c r="W24" s="2">
        <f t="shared" si="4"/>
        <v>16656</v>
      </c>
      <c r="X24" s="2">
        <f t="shared" si="5"/>
        <v>1720</v>
      </c>
      <c r="Y24" s="2">
        <f t="shared" si="6"/>
        <v>45</v>
      </c>
      <c r="Z24" s="2">
        <f t="shared" si="7"/>
        <v>241</v>
      </c>
      <c r="AA24" s="2">
        <f t="shared" si="8"/>
        <v>2272</v>
      </c>
      <c r="AB24" s="2">
        <f t="shared" si="9"/>
        <v>1646</v>
      </c>
      <c r="AC24" s="2">
        <f t="shared" si="10"/>
        <v>1261</v>
      </c>
      <c r="AD24" s="2">
        <f t="shared" si="11"/>
        <v>0</v>
      </c>
      <c r="AE24" s="2">
        <f t="shared" si="12"/>
        <v>144898</v>
      </c>
      <c r="AF24" s="2">
        <f t="shared" si="13"/>
        <v>80611</v>
      </c>
      <c r="AG24" s="2">
        <f t="shared" si="14"/>
        <v>225509</v>
      </c>
    </row>
    <row r="25" spans="1:33" ht="15" x14ac:dyDescent="0.25">
      <c r="A25" s="58" t="s">
        <v>34</v>
      </c>
      <c r="B25" s="58" t="s">
        <v>40</v>
      </c>
      <c r="C25" s="65">
        <v>218600</v>
      </c>
      <c r="D25" s="65">
        <v>49861</v>
      </c>
      <c r="E25" s="65">
        <v>16986</v>
      </c>
      <c r="F25" s="65">
        <v>1866</v>
      </c>
      <c r="G25" s="65">
        <v>39</v>
      </c>
      <c r="H25" s="65">
        <v>222</v>
      </c>
      <c r="I25" s="65">
        <v>2121</v>
      </c>
      <c r="J25" s="65">
        <v>1795</v>
      </c>
      <c r="K25" s="65">
        <v>1352</v>
      </c>
      <c r="L25" s="59"/>
      <c r="M25" s="65">
        <v>144358</v>
      </c>
      <c r="N25" s="65">
        <v>74429</v>
      </c>
      <c r="O25" s="65">
        <v>218787</v>
      </c>
      <c r="P25" s="8" t="s">
        <v>14</v>
      </c>
      <c r="Q25" s="5"/>
      <c r="R25" s="58" t="s">
        <v>34</v>
      </c>
      <c r="S25" s="58" t="s">
        <v>40</v>
      </c>
      <c r="T25" s="56" t="str">
        <f t="shared" si="1"/>
        <v>THIRUVANANTHAPURAM1979-80</v>
      </c>
      <c r="U25" s="2">
        <f t="shared" si="2"/>
        <v>218600</v>
      </c>
      <c r="V25" s="2">
        <f t="shared" si="3"/>
        <v>49861</v>
      </c>
      <c r="W25" s="2">
        <f t="shared" si="4"/>
        <v>16986</v>
      </c>
      <c r="X25" s="2">
        <f t="shared" si="5"/>
        <v>1866</v>
      </c>
      <c r="Y25" s="2">
        <f t="shared" si="6"/>
        <v>39</v>
      </c>
      <c r="Z25" s="2">
        <f t="shared" si="7"/>
        <v>222</v>
      </c>
      <c r="AA25" s="2">
        <f t="shared" si="8"/>
        <v>2121</v>
      </c>
      <c r="AB25" s="2">
        <f t="shared" si="9"/>
        <v>1795</v>
      </c>
      <c r="AC25" s="2">
        <f t="shared" si="10"/>
        <v>1352</v>
      </c>
      <c r="AD25" s="2">
        <f t="shared" si="11"/>
        <v>0</v>
      </c>
      <c r="AE25" s="2">
        <f t="shared" si="12"/>
        <v>144358</v>
      </c>
      <c r="AF25" s="2">
        <f t="shared" si="13"/>
        <v>74429</v>
      </c>
      <c r="AG25" s="2">
        <f t="shared" si="14"/>
        <v>218787</v>
      </c>
    </row>
    <row r="26" spans="1:33" ht="15" x14ac:dyDescent="0.25">
      <c r="A26" s="58" t="s">
        <v>34</v>
      </c>
      <c r="B26" s="58" t="s">
        <v>42</v>
      </c>
      <c r="C26" s="65">
        <v>218600</v>
      </c>
      <c r="D26" s="65">
        <v>49861</v>
      </c>
      <c r="E26" s="65">
        <v>17346</v>
      </c>
      <c r="F26" s="65">
        <v>2229</v>
      </c>
      <c r="G26" s="65">
        <v>34</v>
      </c>
      <c r="H26" s="65">
        <v>216</v>
      </c>
      <c r="I26" s="65">
        <v>2154</v>
      </c>
      <c r="J26" s="65">
        <v>1703</v>
      </c>
      <c r="K26" s="65">
        <v>1301</v>
      </c>
      <c r="L26" s="59"/>
      <c r="M26" s="65">
        <v>143756</v>
      </c>
      <c r="N26" s="65">
        <v>84169</v>
      </c>
      <c r="O26" s="65">
        <v>227925</v>
      </c>
      <c r="P26" s="45"/>
      <c r="R26" s="58" t="s">
        <v>34</v>
      </c>
      <c r="S26" s="58" t="s">
        <v>42</v>
      </c>
      <c r="T26" s="56" t="str">
        <f t="shared" si="1"/>
        <v>THIRUVANANTHAPURAM1980-81</v>
      </c>
      <c r="U26" s="2">
        <f t="shared" si="2"/>
        <v>218600</v>
      </c>
      <c r="V26" s="2">
        <f t="shared" si="3"/>
        <v>49861</v>
      </c>
      <c r="W26" s="2">
        <f t="shared" si="4"/>
        <v>17346</v>
      </c>
      <c r="X26" s="2">
        <f t="shared" si="5"/>
        <v>2229</v>
      </c>
      <c r="Y26" s="2">
        <f t="shared" si="6"/>
        <v>34</v>
      </c>
      <c r="Z26" s="2">
        <f t="shared" si="7"/>
        <v>216</v>
      </c>
      <c r="AA26" s="2">
        <f t="shared" si="8"/>
        <v>2154</v>
      </c>
      <c r="AB26" s="2">
        <f t="shared" si="9"/>
        <v>1703</v>
      </c>
      <c r="AC26" s="2">
        <f t="shared" si="10"/>
        <v>1301</v>
      </c>
      <c r="AD26" s="2">
        <f t="shared" si="11"/>
        <v>0</v>
      </c>
      <c r="AE26" s="2">
        <f t="shared" si="12"/>
        <v>143756</v>
      </c>
      <c r="AF26" s="2">
        <f t="shared" si="13"/>
        <v>84169</v>
      </c>
      <c r="AG26" s="2">
        <f t="shared" si="14"/>
        <v>227925</v>
      </c>
    </row>
    <row r="27" spans="1:33" ht="15" x14ac:dyDescent="0.25">
      <c r="A27" s="58" t="s">
        <v>34</v>
      </c>
      <c r="B27" s="58" t="s">
        <v>43</v>
      </c>
      <c r="C27" s="65">
        <v>218600</v>
      </c>
      <c r="D27" s="65">
        <v>49861</v>
      </c>
      <c r="E27" s="65">
        <v>16932</v>
      </c>
      <c r="F27" s="65">
        <v>2280</v>
      </c>
      <c r="G27" s="65">
        <v>34</v>
      </c>
      <c r="H27" s="65">
        <v>276</v>
      </c>
      <c r="I27" s="65">
        <v>2576</v>
      </c>
      <c r="J27" s="65">
        <v>1765</v>
      </c>
      <c r="K27" s="65">
        <v>1472</v>
      </c>
      <c r="L27" s="59"/>
      <c r="M27" s="65">
        <v>143404</v>
      </c>
      <c r="N27" s="65">
        <v>87543</v>
      </c>
      <c r="O27" s="65">
        <v>230947</v>
      </c>
      <c r="P27" s="45"/>
      <c r="R27" s="58" t="s">
        <v>34</v>
      </c>
      <c r="S27" s="58" t="s">
        <v>43</v>
      </c>
      <c r="T27" s="56" t="str">
        <f t="shared" si="1"/>
        <v>THIRUVANANTHAPURAM1981-82</v>
      </c>
      <c r="U27" s="2">
        <f t="shared" si="2"/>
        <v>218600</v>
      </c>
      <c r="V27" s="2">
        <f t="shared" si="3"/>
        <v>49861</v>
      </c>
      <c r="W27" s="2">
        <f t="shared" si="4"/>
        <v>16932</v>
      </c>
      <c r="X27" s="2">
        <f t="shared" si="5"/>
        <v>2280</v>
      </c>
      <c r="Y27" s="2">
        <f t="shared" si="6"/>
        <v>34</v>
      </c>
      <c r="Z27" s="2">
        <f t="shared" si="7"/>
        <v>276</v>
      </c>
      <c r="AA27" s="2">
        <f t="shared" si="8"/>
        <v>2576</v>
      </c>
      <c r="AB27" s="2">
        <f t="shared" si="9"/>
        <v>1765</v>
      </c>
      <c r="AC27" s="2">
        <f t="shared" si="10"/>
        <v>1472</v>
      </c>
      <c r="AD27" s="2">
        <f t="shared" si="11"/>
        <v>0</v>
      </c>
      <c r="AE27" s="2">
        <f t="shared" si="12"/>
        <v>143404</v>
      </c>
      <c r="AF27" s="2">
        <f t="shared" si="13"/>
        <v>87543</v>
      </c>
      <c r="AG27" s="2">
        <f t="shared" si="14"/>
        <v>230947</v>
      </c>
    </row>
    <row r="28" spans="1:33" ht="15" x14ac:dyDescent="0.25">
      <c r="A28" s="58" t="s">
        <v>34</v>
      </c>
      <c r="B28" s="58" t="s">
        <v>44</v>
      </c>
      <c r="C28" s="65">
        <v>218600</v>
      </c>
      <c r="D28" s="65">
        <v>49861</v>
      </c>
      <c r="E28" s="65">
        <v>17555</v>
      </c>
      <c r="F28" s="65">
        <v>2255</v>
      </c>
      <c r="G28" s="65">
        <v>36</v>
      </c>
      <c r="H28" s="65">
        <v>235</v>
      </c>
      <c r="I28" s="65">
        <v>2284</v>
      </c>
      <c r="J28" s="65">
        <v>1742</v>
      </c>
      <c r="K28" s="65">
        <v>1162</v>
      </c>
      <c r="L28" s="59"/>
      <c r="M28" s="65">
        <v>143470</v>
      </c>
      <c r="N28" s="65">
        <v>77813</v>
      </c>
      <c r="O28" s="65">
        <v>221283</v>
      </c>
      <c r="P28" s="45"/>
      <c r="R28" s="58" t="s">
        <v>34</v>
      </c>
      <c r="S28" s="58" t="s">
        <v>44</v>
      </c>
      <c r="T28" s="56" t="str">
        <f t="shared" si="1"/>
        <v>THIRUVANANTHAPURAM1982-83</v>
      </c>
      <c r="U28" s="2">
        <f t="shared" si="2"/>
        <v>218600</v>
      </c>
      <c r="V28" s="2">
        <f t="shared" si="3"/>
        <v>49861</v>
      </c>
      <c r="W28" s="2">
        <f t="shared" si="4"/>
        <v>17555</v>
      </c>
      <c r="X28" s="2">
        <f t="shared" si="5"/>
        <v>2255</v>
      </c>
      <c r="Y28" s="2">
        <f t="shared" si="6"/>
        <v>36</v>
      </c>
      <c r="Z28" s="2">
        <f t="shared" si="7"/>
        <v>235</v>
      </c>
      <c r="AA28" s="2">
        <f t="shared" si="8"/>
        <v>2284</v>
      </c>
      <c r="AB28" s="2">
        <f t="shared" si="9"/>
        <v>1742</v>
      </c>
      <c r="AC28" s="2">
        <f t="shared" si="10"/>
        <v>1162</v>
      </c>
      <c r="AD28" s="2">
        <f t="shared" si="11"/>
        <v>0</v>
      </c>
      <c r="AE28" s="2">
        <f t="shared" si="12"/>
        <v>143470</v>
      </c>
      <c r="AF28" s="2">
        <f t="shared" si="13"/>
        <v>77813</v>
      </c>
      <c r="AG28" s="2">
        <f t="shared" si="14"/>
        <v>221283</v>
      </c>
    </row>
    <row r="29" spans="1:33" ht="15" x14ac:dyDescent="0.25">
      <c r="A29" s="58" t="s">
        <v>34</v>
      </c>
      <c r="B29" s="58" t="s">
        <v>45</v>
      </c>
      <c r="C29" s="65">
        <v>218600</v>
      </c>
      <c r="D29" s="65">
        <v>49861</v>
      </c>
      <c r="E29" s="65">
        <v>17277</v>
      </c>
      <c r="F29" s="65">
        <v>2255</v>
      </c>
      <c r="G29" s="65">
        <v>35</v>
      </c>
      <c r="H29" s="65">
        <v>242</v>
      </c>
      <c r="I29" s="65">
        <v>2154</v>
      </c>
      <c r="J29" s="65">
        <v>1696</v>
      </c>
      <c r="K29" s="65">
        <v>1311</v>
      </c>
      <c r="L29" s="59"/>
      <c r="M29" s="65">
        <v>143769</v>
      </c>
      <c r="N29" s="65">
        <v>79292</v>
      </c>
      <c r="O29" s="65">
        <v>223061</v>
      </c>
      <c r="P29" s="45"/>
      <c r="R29" s="58" t="s">
        <v>34</v>
      </c>
      <c r="S29" s="58" t="s">
        <v>45</v>
      </c>
      <c r="T29" s="56" t="str">
        <f t="shared" si="1"/>
        <v>THIRUVANANTHAPURAM1983-84</v>
      </c>
      <c r="U29" s="2">
        <f t="shared" si="2"/>
        <v>218600</v>
      </c>
      <c r="V29" s="2">
        <f t="shared" si="3"/>
        <v>49861</v>
      </c>
      <c r="W29" s="2">
        <f t="shared" si="4"/>
        <v>17277</v>
      </c>
      <c r="X29" s="2">
        <f t="shared" si="5"/>
        <v>2255</v>
      </c>
      <c r="Y29" s="2">
        <f t="shared" si="6"/>
        <v>35</v>
      </c>
      <c r="Z29" s="2">
        <f t="shared" si="7"/>
        <v>242</v>
      </c>
      <c r="AA29" s="2">
        <f t="shared" si="8"/>
        <v>2154</v>
      </c>
      <c r="AB29" s="2">
        <f t="shared" si="9"/>
        <v>1696</v>
      </c>
      <c r="AC29" s="2">
        <f t="shared" si="10"/>
        <v>1311</v>
      </c>
      <c r="AD29" s="2">
        <f t="shared" si="11"/>
        <v>0</v>
      </c>
      <c r="AE29" s="2">
        <f t="shared" si="12"/>
        <v>143769</v>
      </c>
      <c r="AF29" s="2">
        <f t="shared" si="13"/>
        <v>79292</v>
      </c>
      <c r="AG29" s="2">
        <f t="shared" si="14"/>
        <v>223061</v>
      </c>
    </row>
    <row r="30" spans="1:33" ht="15" x14ac:dyDescent="0.25">
      <c r="A30" s="58" t="s">
        <v>34</v>
      </c>
      <c r="B30" s="58" t="s">
        <v>39</v>
      </c>
      <c r="C30" s="65">
        <v>218600</v>
      </c>
      <c r="D30" s="65">
        <v>49861</v>
      </c>
      <c r="E30" s="65">
        <v>17572</v>
      </c>
      <c r="F30" s="65">
        <v>2286</v>
      </c>
      <c r="G30" s="65">
        <v>34</v>
      </c>
      <c r="H30" s="65">
        <v>221</v>
      </c>
      <c r="I30" s="65">
        <v>2196</v>
      </c>
      <c r="J30" s="65">
        <v>1617</v>
      </c>
      <c r="K30" s="65">
        <v>1269</v>
      </c>
      <c r="L30" s="59"/>
      <c r="M30" s="65">
        <v>143544</v>
      </c>
      <c r="N30" s="65">
        <v>81565</v>
      </c>
      <c r="O30" s="65">
        <v>225109</v>
      </c>
      <c r="P30" s="45"/>
      <c r="R30" s="58" t="s">
        <v>34</v>
      </c>
      <c r="S30" s="58" t="s">
        <v>39</v>
      </c>
      <c r="T30" s="56" t="str">
        <f t="shared" si="1"/>
        <v>THIRUVANANTHAPURAM1984-85</v>
      </c>
      <c r="U30" s="2">
        <f t="shared" si="2"/>
        <v>218600</v>
      </c>
      <c r="V30" s="2">
        <f t="shared" si="3"/>
        <v>49861</v>
      </c>
      <c r="W30" s="2">
        <f t="shared" si="4"/>
        <v>17572</v>
      </c>
      <c r="X30" s="2">
        <f t="shared" si="5"/>
        <v>2286</v>
      </c>
      <c r="Y30" s="2">
        <f t="shared" si="6"/>
        <v>34</v>
      </c>
      <c r="Z30" s="2">
        <f t="shared" si="7"/>
        <v>221</v>
      </c>
      <c r="AA30" s="2">
        <f t="shared" si="8"/>
        <v>2196</v>
      </c>
      <c r="AB30" s="2">
        <f t="shared" si="9"/>
        <v>1617</v>
      </c>
      <c r="AC30" s="2">
        <f t="shared" si="10"/>
        <v>1269</v>
      </c>
      <c r="AD30" s="2">
        <f t="shared" si="11"/>
        <v>0</v>
      </c>
      <c r="AE30" s="2">
        <f t="shared" si="12"/>
        <v>143544</v>
      </c>
      <c r="AF30" s="2">
        <f t="shared" si="13"/>
        <v>81565</v>
      </c>
      <c r="AG30" s="2">
        <f t="shared" si="14"/>
        <v>225109</v>
      </c>
    </row>
    <row r="31" spans="1:33" ht="15" x14ac:dyDescent="0.25">
      <c r="A31" s="58" t="s">
        <v>34</v>
      </c>
      <c r="B31" s="58" t="s">
        <v>84</v>
      </c>
      <c r="C31" s="65">
        <v>218600</v>
      </c>
      <c r="D31" s="65">
        <v>49861</v>
      </c>
      <c r="E31" s="65">
        <v>17815</v>
      </c>
      <c r="F31" s="65">
        <v>2438</v>
      </c>
      <c r="G31" s="65">
        <v>31</v>
      </c>
      <c r="H31" s="65">
        <v>222</v>
      </c>
      <c r="I31" s="65">
        <v>2378</v>
      </c>
      <c r="J31" s="65">
        <v>1474</v>
      </c>
      <c r="K31" s="65">
        <v>1364</v>
      </c>
      <c r="L31" s="59"/>
      <c r="M31" s="65">
        <v>143017</v>
      </c>
      <c r="N31" s="65">
        <v>74994</v>
      </c>
      <c r="O31" s="65">
        <v>218011</v>
      </c>
      <c r="P31" s="45"/>
      <c r="R31" s="58" t="s">
        <v>34</v>
      </c>
      <c r="S31" s="58" t="s">
        <v>84</v>
      </c>
      <c r="T31" s="56" t="str">
        <f t="shared" si="1"/>
        <v>THIRUVANANTHAPURAM1985-86</v>
      </c>
      <c r="U31" s="2">
        <f t="shared" si="2"/>
        <v>218600</v>
      </c>
      <c r="V31" s="2">
        <f t="shared" si="3"/>
        <v>49861</v>
      </c>
      <c r="W31" s="2">
        <f t="shared" si="4"/>
        <v>17815</v>
      </c>
      <c r="X31" s="2">
        <f t="shared" si="5"/>
        <v>2438</v>
      </c>
      <c r="Y31" s="2">
        <f t="shared" si="6"/>
        <v>31</v>
      </c>
      <c r="Z31" s="2">
        <f t="shared" si="7"/>
        <v>222</v>
      </c>
      <c r="AA31" s="2">
        <f t="shared" si="8"/>
        <v>2378</v>
      </c>
      <c r="AB31" s="2">
        <f t="shared" si="9"/>
        <v>1474</v>
      </c>
      <c r="AC31" s="2">
        <f t="shared" si="10"/>
        <v>1364</v>
      </c>
      <c r="AD31" s="2">
        <f t="shared" si="11"/>
        <v>0</v>
      </c>
      <c r="AE31" s="2">
        <f t="shared" si="12"/>
        <v>143017</v>
      </c>
      <c r="AF31" s="2">
        <f t="shared" si="13"/>
        <v>74994</v>
      </c>
      <c r="AG31" s="2">
        <f t="shared" si="14"/>
        <v>218011</v>
      </c>
    </row>
    <row r="32" spans="1:33" ht="15" x14ac:dyDescent="0.25">
      <c r="A32" s="58" t="s">
        <v>34</v>
      </c>
      <c r="B32" s="58" t="s">
        <v>46</v>
      </c>
      <c r="C32" s="65">
        <v>218600</v>
      </c>
      <c r="D32" s="65">
        <v>49861</v>
      </c>
      <c r="E32" s="65">
        <v>16515</v>
      </c>
      <c r="F32" s="65">
        <v>2114</v>
      </c>
      <c r="G32" s="65">
        <v>34</v>
      </c>
      <c r="H32" s="65">
        <v>224</v>
      </c>
      <c r="I32" s="65">
        <v>2158</v>
      </c>
      <c r="J32" s="65">
        <v>1441</v>
      </c>
      <c r="K32" s="65">
        <v>1361</v>
      </c>
      <c r="L32" s="59"/>
      <c r="M32" s="65">
        <v>144892</v>
      </c>
      <c r="N32" s="65">
        <v>72713</v>
      </c>
      <c r="O32" s="65">
        <v>217605</v>
      </c>
      <c r="P32" s="45"/>
      <c r="R32" s="58" t="s">
        <v>34</v>
      </c>
      <c r="S32" s="58" t="s">
        <v>46</v>
      </c>
      <c r="T32" s="56" t="str">
        <f t="shared" si="1"/>
        <v>THIRUVANANTHAPURAM1986-87</v>
      </c>
      <c r="U32" s="2">
        <f t="shared" si="2"/>
        <v>218600</v>
      </c>
      <c r="V32" s="2">
        <f t="shared" si="3"/>
        <v>49861</v>
      </c>
      <c r="W32" s="2">
        <f t="shared" si="4"/>
        <v>16515</v>
      </c>
      <c r="X32" s="2">
        <f t="shared" si="5"/>
        <v>2114</v>
      </c>
      <c r="Y32" s="2">
        <f t="shared" si="6"/>
        <v>34</v>
      </c>
      <c r="Z32" s="2">
        <f t="shared" si="7"/>
        <v>224</v>
      </c>
      <c r="AA32" s="2">
        <f t="shared" si="8"/>
        <v>2158</v>
      </c>
      <c r="AB32" s="2">
        <f t="shared" si="9"/>
        <v>1441</v>
      </c>
      <c r="AC32" s="2">
        <f t="shared" si="10"/>
        <v>1361</v>
      </c>
      <c r="AD32" s="2">
        <f t="shared" si="11"/>
        <v>0</v>
      </c>
      <c r="AE32" s="2">
        <f t="shared" si="12"/>
        <v>144892</v>
      </c>
      <c r="AF32" s="2">
        <f t="shared" si="13"/>
        <v>72713</v>
      </c>
      <c r="AG32" s="2">
        <f t="shared" si="14"/>
        <v>217605</v>
      </c>
    </row>
    <row r="33" spans="1:33" ht="15" x14ac:dyDescent="0.25">
      <c r="A33" s="58" t="s">
        <v>34</v>
      </c>
      <c r="B33" s="58" t="s">
        <v>47</v>
      </c>
      <c r="C33" s="65">
        <v>218600</v>
      </c>
      <c r="D33" s="65">
        <v>49861</v>
      </c>
      <c r="E33" s="65">
        <v>18860</v>
      </c>
      <c r="F33" s="65">
        <v>1721</v>
      </c>
      <c r="G33" s="65">
        <v>27</v>
      </c>
      <c r="H33" s="65">
        <v>238</v>
      </c>
      <c r="I33" s="65">
        <v>1704</v>
      </c>
      <c r="J33" s="65">
        <v>1296</v>
      </c>
      <c r="K33" s="65">
        <v>1336</v>
      </c>
      <c r="L33" s="59"/>
      <c r="M33" s="65">
        <v>143557</v>
      </c>
      <c r="N33" s="65">
        <v>65499</v>
      </c>
      <c r="O33" s="65">
        <v>209056</v>
      </c>
      <c r="P33" s="45"/>
      <c r="R33" s="58" t="s">
        <v>34</v>
      </c>
      <c r="S33" s="58" t="s">
        <v>47</v>
      </c>
      <c r="T33" s="56" t="str">
        <f t="shared" si="1"/>
        <v>THIRUVANANTHAPURAM1987-88</v>
      </c>
      <c r="U33" s="2">
        <f t="shared" si="2"/>
        <v>218600</v>
      </c>
      <c r="V33" s="2">
        <f t="shared" si="3"/>
        <v>49861</v>
      </c>
      <c r="W33" s="2">
        <f t="shared" si="4"/>
        <v>18860</v>
      </c>
      <c r="X33" s="2">
        <f t="shared" si="5"/>
        <v>1721</v>
      </c>
      <c r="Y33" s="2">
        <f t="shared" si="6"/>
        <v>27</v>
      </c>
      <c r="Z33" s="2">
        <f t="shared" si="7"/>
        <v>238</v>
      </c>
      <c r="AA33" s="2">
        <f t="shared" si="8"/>
        <v>1704</v>
      </c>
      <c r="AB33" s="2">
        <f t="shared" si="9"/>
        <v>1296</v>
      </c>
      <c r="AC33" s="2">
        <f t="shared" si="10"/>
        <v>1336</v>
      </c>
      <c r="AD33" s="2">
        <f t="shared" si="11"/>
        <v>0</v>
      </c>
      <c r="AE33" s="2">
        <f t="shared" si="12"/>
        <v>143557</v>
      </c>
      <c r="AF33" s="2">
        <f t="shared" si="13"/>
        <v>65499</v>
      </c>
      <c r="AG33" s="2">
        <f t="shared" si="14"/>
        <v>209056</v>
      </c>
    </row>
    <row r="34" spans="1:33" ht="15" x14ac:dyDescent="0.25">
      <c r="A34" s="58" t="s">
        <v>34</v>
      </c>
      <c r="B34" s="58" t="s">
        <v>48</v>
      </c>
      <c r="C34" s="65">
        <v>218600</v>
      </c>
      <c r="D34" s="65">
        <v>49861</v>
      </c>
      <c r="E34" s="65">
        <v>19324</v>
      </c>
      <c r="F34" s="65">
        <v>1738</v>
      </c>
      <c r="G34" s="65">
        <v>34</v>
      </c>
      <c r="H34" s="65">
        <v>216</v>
      </c>
      <c r="I34" s="65">
        <v>1704</v>
      </c>
      <c r="J34" s="65">
        <v>1250</v>
      </c>
      <c r="K34" s="65">
        <v>1303</v>
      </c>
      <c r="L34" s="59"/>
      <c r="M34" s="65">
        <v>143170</v>
      </c>
      <c r="N34" s="65">
        <v>68989</v>
      </c>
      <c r="O34" s="65">
        <v>212159</v>
      </c>
      <c r="P34" s="45"/>
      <c r="R34" s="58" t="s">
        <v>34</v>
      </c>
      <c r="S34" s="58" t="s">
        <v>48</v>
      </c>
      <c r="T34" s="56" t="str">
        <f t="shared" si="1"/>
        <v>THIRUVANANTHAPURAM1988-89</v>
      </c>
      <c r="U34" s="2">
        <f t="shared" si="2"/>
        <v>218600</v>
      </c>
      <c r="V34" s="2">
        <f t="shared" si="3"/>
        <v>49861</v>
      </c>
      <c r="W34" s="2">
        <f t="shared" si="4"/>
        <v>19324</v>
      </c>
      <c r="X34" s="2">
        <f t="shared" si="5"/>
        <v>1738</v>
      </c>
      <c r="Y34" s="2">
        <f t="shared" si="6"/>
        <v>34</v>
      </c>
      <c r="Z34" s="2">
        <f t="shared" si="7"/>
        <v>216</v>
      </c>
      <c r="AA34" s="2">
        <f t="shared" si="8"/>
        <v>1704</v>
      </c>
      <c r="AB34" s="2">
        <f t="shared" si="9"/>
        <v>1250</v>
      </c>
      <c r="AC34" s="2">
        <f t="shared" si="10"/>
        <v>1303</v>
      </c>
      <c r="AD34" s="2">
        <f t="shared" si="11"/>
        <v>0</v>
      </c>
      <c r="AE34" s="2">
        <f t="shared" si="12"/>
        <v>143170</v>
      </c>
      <c r="AF34" s="2">
        <f t="shared" si="13"/>
        <v>68989</v>
      </c>
      <c r="AG34" s="2">
        <f t="shared" si="14"/>
        <v>212159</v>
      </c>
    </row>
    <row r="35" spans="1:33" ht="15" x14ac:dyDescent="0.25">
      <c r="A35" s="58" t="s">
        <v>34</v>
      </c>
      <c r="B35" s="58" t="s">
        <v>49</v>
      </c>
      <c r="C35" s="65">
        <v>218600</v>
      </c>
      <c r="D35" s="65">
        <v>49861</v>
      </c>
      <c r="E35" s="65">
        <v>19303</v>
      </c>
      <c r="F35" s="65">
        <v>1304</v>
      </c>
      <c r="G35" s="65">
        <v>26</v>
      </c>
      <c r="H35" s="65">
        <v>162</v>
      </c>
      <c r="I35" s="65">
        <v>695</v>
      </c>
      <c r="J35" s="65">
        <v>555</v>
      </c>
      <c r="K35" s="65">
        <v>884</v>
      </c>
      <c r="L35" s="59"/>
      <c r="M35" s="65">
        <v>145810</v>
      </c>
      <c r="N35" s="65">
        <v>64639</v>
      </c>
      <c r="O35" s="65">
        <v>210449</v>
      </c>
      <c r="P35" s="45"/>
      <c r="R35" s="58" t="s">
        <v>34</v>
      </c>
      <c r="S35" s="58" t="s">
        <v>49</v>
      </c>
      <c r="T35" s="56" t="str">
        <f t="shared" si="1"/>
        <v>THIRUVANANTHAPURAM1989-90</v>
      </c>
      <c r="U35" s="2">
        <f t="shared" si="2"/>
        <v>218600</v>
      </c>
      <c r="V35" s="2">
        <f t="shared" si="3"/>
        <v>49861</v>
      </c>
      <c r="W35" s="2">
        <f t="shared" si="4"/>
        <v>19303</v>
      </c>
      <c r="X35" s="2">
        <f t="shared" si="5"/>
        <v>1304</v>
      </c>
      <c r="Y35" s="2">
        <f t="shared" si="6"/>
        <v>26</v>
      </c>
      <c r="Z35" s="2">
        <f t="shared" si="7"/>
        <v>162</v>
      </c>
      <c r="AA35" s="2">
        <f t="shared" si="8"/>
        <v>695</v>
      </c>
      <c r="AB35" s="2">
        <f t="shared" si="9"/>
        <v>555</v>
      </c>
      <c r="AC35" s="2">
        <f t="shared" si="10"/>
        <v>884</v>
      </c>
      <c r="AD35" s="2">
        <f t="shared" si="11"/>
        <v>0</v>
      </c>
      <c r="AE35" s="2">
        <f t="shared" si="12"/>
        <v>145810</v>
      </c>
      <c r="AF35" s="2">
        <f t="shared" si="13"/>
        <v>64639</v>
      </c>
      <c r="AG35" s="2">
        <f t="shared" si="14"/>
        <v>210449</v>
      </c>
    </row>
    <row r="36" spans="1:33" ht="15" x14ac:dyDescent="0.25">
      <c r="A36" s="58" t="s">
        <v>34</v>
      </c>
      <c r="B36" s="58" t="s">
        <v>67</v>
      </c>
      <c r="C36" s="65">
        <v>218600</v>
      </c>
      <c r="D36" s="65">
        <v>49861</v>
      </c>
      <c r="E36" s="65">
        <v>20785</v>
      </c>
      <c r="F36" s="65">
        <v>1262</v>
      </c>
      <c r="G36" s="65">
        <v>2</v>
      </c>
      <c r="H36" s="65">
        <v>150</v>
      </c>
      <c r="I36" s="65">
        <v>686</v>
      </c>
      <c r="J36" s="65">
        <v>560</v>
      </c>
      <c r="K36" s="65">
        <v>813</v>
      </c>
      <c r="L36" s="59"/>
      <c r="M36" s="65">
        <v>144481</v>
      </c>
      <c r="N36" s="65">
        <v>62574</v>
      </c>
      <c r="O36" s="65">
        <v>207055</v>
      </c>
      <c r="P36" s="45"/>
      <c r="R36" s="58" t="s">
        <v>34</v>
      </c>
      <c r="S36" s="58" t="s">
        <v>67</v>
      </c>
      <c r="T36" s="56" t="str">
        <f t="shared" si="1"/>
        <v>THIRUVANANTHAPURAM1990-91</v>
      </c>
      <c r="U36" s="2">
        <f t="shared" si="2"/>
        <v>218600</v>
      </c>
      <c r="V36" s="2">
        <f t="shared" si="3"/>
        <v>49861</v>
      </c>
      <c r="W36" s="2">
        <f t="shared" si="4"/>
        <v>20785</v>
      </c>
      <c r="X36" s="2">
        <f t="shared" si="5"/>
        <v>1262</v>
      </c>
      <c r="Y36" s="2">
        <f t="shared" si="6"/>
        <v>2</v>
      </c>
      <c r="Z36" s="2">
        <f t="shared" si="7"/>
        <v>150</v>
      </c>
      <c r="AA36" s="2">
        <f t="shared" si="8"/>
        <v>686</v>
      </c>
      <c r="AB36" s="2">
        <f t="shared" si="9"/>
        <v>560</v>
      </c>
      <c r="AC36" s="2">
        <f t="shared" si="10"/>
        <v>813</v>
      </c>
      <c r="AD36" s="2">
        <f t="shared" si="11"/>
        <v>0</v>
      </c>
      <c r="AE36" s="2">
        <f t="shared" si="12"/>
        <v>144481</v>
      </c>
      <c r="AF36" s="2">
        <f t="shared" si="13"/>
        <v>62574</v>
      </c>
      <c r="AG36" s="2">
        <f t="shared" si="14"/>
        <v>207055</v>
      </c>
    </row>
    <row r="37" spans="1:33" ht="15" x14ac:dyDescent="0.25">
      <c r="A37" s="58" t="s">
        <v>34</v>
      </c>
      <c r="B37" s="58" t="s">
        <v>50</v>
      </c>
      <c r="C37" s="65">
        <v>218600</v>
      </c>
      <c r="D37" s="65">
        <v>49861</v>
      </c>
      <c r="E37" s="65">
        <v>20764</v>
      </c>
      <c r="F37" s="65">
        <v>1089</v>
      </c>
      <c r="G37" s="65">
        <v>33</v>
      </c>
      <c r="H37" s="65">
        <v>102</v>
      </c>
      <c r="I37" s="65">
        <v>644</v>
      </c>
      <c r="J37" s="65">
        <v>578</v>
      </c>
      <c r="K37" s="65">
        <v>768</v>
      </c>
      <c r="L37" s="59"/>
      <c r="M37" s="65">
        <v>144761</v>
      </c>
      <c r="N37" s="65">
        <v>57494</v>
      </c>
      <c r="O37" s="65">
        <v>202255</v>
      </c>
      <c r="P37" s="45"/>
      <c r="R37" s="58" t="s">
        <v>34</v>
      </c>
      <c r="S37" s="58" t="s">
        <v>50</v>
      </c>
      <c r="T37" s="56" t="str">
        <f t="shared" si="1"/>
        <v>THIRUVANANTHAPURAM1991-92</v>
      </c>
      <c r="U37" s="2">
        <f t="shared" si="2"/>
        <v>218600</v>
      </c>
      <c r="V37" s="2">
        <f t="shared" si="3"/>
        <v>49861</v>
      </c>
      <c r="W37" s="2">
        <f t="shared" si="4"/>
        <v>20764</v>
      </c>
      <c r="X37" s="2">
        <f t="shared" si="5"/>
        <v>1089</v>
      </c>
      <c r="Y37" s="2">
        <f t="shared" si="6"/>
        <v>33</v>
      </c>
      <c r="Z37" s="2">
        <f t="shared" si="7"/>
        <v>102</v>
      </c>
      <c r="AA37" s="2">
        <f t="shared" si="8"/>
        <v>644</v>
      </c>
      <c r="AB37" s="2">
        <f t="shared" si="9"/>
        <v>578</v>
      </c>
      <c r="AC37" s="2">
        <f t="shared" si="10"/>
        <v>768</v>
      </c>
      <c r="AD37" s="2">
        <f t="shared" si="11"/>
        <v>0</v>
      </c>
      <c r="AE37" s="2">
        <f t="shared" si="12"/>
        <v>144761</v>
      </c>
      <c r="AF37" s="2">
        <f t="shared" si="13"/>
        <v>57494</v>
      </c>
      <c r="AG37" s="2">
        <f t="shared" si="14"/>
        <v>202255</v>
      </c>
    </row>
    <row r="38" spans="1:33" ht="15" x14ac:dyDescent="0.25">
      <c r="A38" s="58" t="s">
        <v>34</v>
      </c>
      <c r="B38" s="58" t="s">
        <v>51</v>
      </c>
      <c r="C38" s="65">
        <v>218600</v>
      </c>
      <c r="D38" s="65">
        <v>49861</v>
      </c>
      <c r="E38" s="65">
        <v>20952</v>
      </c>
      <c r="F38" s="65">
        <v>986</v>
      </c>
      <c r="G38" s="65">
        <v>29</v>
      </c>
      <c r="H38" s="65">
        <v>126</v>
      </c>
      <c r="I38" s="65">
        <v>665</v>
      </c>
      <c r="J38" s="65">
        <v>569</v>
      </c>
      <c r="K38" s="65">
        <v>791</v>
      </c>
      <c r="L38" s="59"/>
      <c r="M38" s="65">
        <v>144621</v>
      </c>
      <c r="N38" s="65">
        <v>60801</v>
      </c>
      <c r="O38" s="65">
        <v>205422</v>
      </c>
      <c r="P38" s="45"/>
      <c r="R38" s="58" t="s">
        <v>34</v>
      </c>
      <c r="S38" s="58" t="s">
        <v>51</v>
      </c>
      <c r="T38" s="56" t="str">
        <f t="shared" si="1"/>
        <v>THIRUVANANTHAPURAM1992-93</v>
      </c>
      <c r="U38" s="2">
        <f t="shared" si="2"/>
        <v>218600</v>
      </c>
      <c r="V38" s="2">
        <f t="shared" si="3"/>
        <v>49861</v>
      </c>
      <c r="W38" s="2">
        <f t="shared" si="4"/>
        <v>20952</v>
      </c>
      <c r="X38" s="2">
        <f t="shared" si="5"/>
        <v>986</v>
      </c>
      <c r="Y38" s="2">
        <f t="shared" si="6"/>
        <v>29</v>
      </c>
      <c r="Z38" s="2">
        <f t="shared" si="7"/>
        <v>126</v>
      </c>
      <c r="AA38" s="2">
        <f t="shared" si="8"/>
        <v>665</v>
      </c>
      <c r="AB38" s="2">
        <f t="shared" si="9"/>
        <v>569</v>
      </c>
      <c r="AC38" s="2">
        <f t="shared" si="10"/>
        <v>791</v>
      </c>
      <c r="AD38" s="2">
        <f t="shared" si="11"/>
        <v>0</v>
      </c>
      <c r="AE38" s="2">
        <f t="shared" si="12"/>
        <v>144621</v>
      </c>
      <c r="AF38" s="2">
        <f t="shared" si="13"/>
        <v>60801</v>
      </c>
      <c r="AG38" s="2">
        <f t="shared" si="14"/>
        <v>205422</v>
      </c>
    </row>
    <row r="39" spans="1:33" ht="15" x14ac:dyDescent="0.25">
      <c r="A39" s="58" t="s">
        <v>34</v>
      </c>
      <c r="B39" s="58" t="s">
        <v>52</v>
      </c>
      <c r="C39" s="65">
        <v>218600</v>
      </c>
      <c r="D39" s="65">
        <v>49861</v>
      </c>
      <c r="E39" s="65">
        <v>21142</v>
      </c>
      <c r="F39" s="65">
        <v>892</v>
      </c>
      <c r="G39" s="65">
        <v>29</v>
      </c>
      <c r="H39" s="65">
        <v>126</v>
      </c>
      <c r="I39" s="65">
        <v>665</v>
      </c>
      <c r="J39" s="65">
        <v>539</v>
      </c>
      <c r="K39" s="65">
        <v>564</v>
      </c>
      <c r="L39" s="59"/>
      <c r="M39" s="65">
        <v>144782</v>
      </c>
      <c r="N39" s="65">
        <v>57601</v>
      </c>
      <c r="O39" s="65">
        <v>202383</v>
      </c>
      <c r="P39" s="45"/>
      <c r="R39" s="58" t="s">
        <v>34</v>
      </c>
      <c r="S39" s="58" t="s">
        <v>52</v>
      </c>
      <c r="T39" s="56" t="str">
        <f t="shared" si="1"/>
        <v>THIRUVANANTHAPURAM1993-94</v>
      </c>
      <c r="U39" s="2">
        <f t="shared" si="2"/>
        <v>218600</v>
      </c>
      <c r="V39" s="2">
        <f t="shared" si="3"/>
        <v>49861</v>
      </c>
      <c r="W39" s="2">
        <f t="shared" si="4"/>
        <v>21142</v>
      </c>
      <c r="X39" s="2">
        <f t="shared" si="5"/>
        <v>892</v>
      </c>
      <c r="Y39" s="2">
        <f t="shared" si="6"/>
        <v>29</v>
      </c>
      <c r="Z39" s="2">
        <f t="shared" si="7"/>
        <v>126</v>
      </c>
      <c r="AA39" s="2">
        <f t="shared" si="8"/>
        <v>665</v>
      </c>
      <c r="AB39" s="2">
        <f t="shared" si="9"/>
        <v>539</v>
      </c>
      <c r="AC39" s="2">
        <f t="shared" si="10"/>
        <v>564</v>
      </c>
      <c r="AD39" s="2">
        <f t="shared" si="11"/>
        <v>0</v>
      </c>
      <c r="AE39" s="2">
        <f t="shared" si="12"/>
        <v>144782</v>
      </c>
      <c r="AF39" s="2">
        <f t="shared" si="13"/>
        <v>57601</v>
      </c>
      <c r="AG39" s="2">
        <f t="shared" si="14"/>
        <v>202383</v>
      </c>
    </row>
    <row r="40" spans="1:33" ht="15" x14ac:dyDescent="0.25">
      <c r="A40" s="58" t="s">
        <v>34</v>
      </c>
      <c r="B40" s="58" t="s">
        <v>53</v>
      </c>
      <c r="C40" s="65">
        <v>218600</v>
      </c>
      <c r="D40" s="65">
        <v>49861</v>
      </c>
      <c r="E40" s="65">
        <v>21718</v>
      </c>
      <c r="F40" s="65">
        <v>780</v>
      </c>
      <c r="G40" s="65">
        <v>25</v>
      </c>
      <c r="H40" s="65">
        <v>116</v>
      </c>
      <c r="I40" s="65">
        <v>724</v>
      </c>
      <c r="J40" s="65">
        <v>507</v>
      </c>
      <c r="K40" s="65">
        <v>752</v>
      </c>
      <c r="L40" s="59"/>
      <c r="M40" s="65">
        <v>144117</v>
      </c>
      <c r="N40" s="65">
        <v>53785</v>
      </c>
      <c r="O40" s="65">
        <v>197902</v>
      </c>
      <c r="P40" s="45"/>
      <c r="R40" s="58" t="s">
        <v>34</v>
      </c>
      <c r="S40" s="58" t="s">
        <v>53</v>
      </c>
      <c r="T40" s="56" t="str">
        <f t="shared" si="1"/>
        <v>THIRUVANANTHAPURAM1994-95</v>
      </c>
      <c r="U40" s="2">
        <f t="shared" si="2"/>
        <v>218600</v>
      </c>
      <c r="V40" s="2">
        <f t="shared" si="3"/>
        <v>49861</v>
      </c>
      <c r="W40" s="2">
        <f t="shared" si="4"/>
        <v>21718</v>
      </c>
      <c r="X40" s="2">
        <f t="shared" si="5"/>
        <v>780</v>
      </c>
      <c r="Y40" s="2">
        <f t="shared" si="6"/>
        <v>25</v>
      </c>
      <c r="Z40" s="2">
        <f t="shared" si="7"/>
        <v>116</v>
      </c>
      <c r="AA40" s="2">
        <f t="shared" si="8"/>
        <v>724</v>
      </c>
      <c r="AB40" s="2">
        <f t="shared" si="9"/>
        <v>507</v>
      </c>
      <c r="AC40" s="2">
        <f t="shared" si="10"/>
        <v>752</v>
      </c>
      <c r="AD40" s="2">
        <f t="shared" si="11"/>
        <v>0</v>
      </c>
      <c r="AE40" s="2">
        <f t="shared" si="12"/>
        <v>144117</v>
      </c>
      <c r="AF40" s="2">
        <f t="shared" si="13"/>
        <v>53785</v>
      </c>
      <c r="AG40" s="2">
        <f t="shared" si="14"/>
        <v>197902</v>
      </c>
    </row>
    <row r="41" spans="1:33" ht="15" x14ac:dyDescent="0.25">
      <c r="A41" s="58" t="s">
        <v>34</v>
      </c>
      <c r="B41" s="58" t="s">
        <v>54</v>
      </c>
      <c r="C41" s="65">
        <v>218600</v>
      </c>
      <c r="D41" s="65">
        <v>49861</v>
      </c>
      <c r="E41" s="65">
        <v>20851</v>
      </c>
      <c r="F41" s="65">
        <v>679</v>
      </c>
      <c r="G41" s="65">
        <v>18</v>
      </c>
      <c r="H41" s="65">
        <v>96</v>
      </c>
      <c r="I41" s="65">
        <v>584</v>
      </c>
      <c r="J41" s="65">
        <v>463</v>
      </c>
      <c r="K41" s="65">
        <v>647</v>
      </c>
      <c r="L41" s="59"/>
      <c r="M41" s="65">
        <v>145401</v>
      </c>
      <c r="N41" s="65">
        <v>58558</v>
      </c>
      <c r="O41" s="65">
        <v>203959</v>
      </c>
      <c r="P41" s="45"/>
      <c r="R41" s="58" t="s">
        <v>34</v>
      </c>
      <c r="S41" s="58" t="s">
        <v>54</v>
      </c>
      <c r="T41" s="56" t="str">
        <f t="shared" si="1"/>
        <v>THIRUVANANTHAPURAM1995-96</v>
      </c>
      <c r="U41" s="2">
        <f t="shared" si="2"/>
        <v>218600</v>
      </c>
      <c r="V41" s="2">
        <f t="shared" si="3"/>
        <v>49861</v>
      </c>
      <c r="W41" s="2">
        <f t="shared" si="4"/>
        <v>20851</v>
      </c>
      <c r="X41" s="2">
        <f t="shared" si="5"/>
        <v>679</v>
      </c>
      <c r="Y41" s="2">
        <f t="shared" si="6"/>
        <v>18</v>
      </c>
      <c r="Z41" s="2">
        <f t="shared" si="7"/>
        <v>96</v>
      </c>
      <c r="AA41" s="2">
        <f t="shared" si="8"/>
        <v>584</v>
      </c>
      <c r="AB41" s="2">
        <f t="shared" si="9"/>
        <v>463</v>
      </c>
      <c r="AC41" s="2">
        <f t="shared" si="10"/>
        <v>647</v>
      </c>
      <c r="AD41" s="2">
        <f t="shared" si="11"/>
        <v>0</v>
      </c>
      <c r="AE41" s="2">
        <f t="shared" si="12"/>
        <v>145401</v>
      </c>
      <c r="AF41" s="2">
        <f t="shared" si="13"/>
        <v>58558</v>
      </c>
      <c r="AG41" s="2">
        <f t="shared" si="14"/>
        <v>203959</v>
      </c>
    </row>
    <row r="42" spans="1:33" ht="15" x14ac:dyDescent="0.25">
      <c r="A42" s="58" t="s">
        <v>34</v>
      </c>
      <c r="B42" s="58" t="s">
        <v>55</v>
      </c>
      <c r="C42" s="65">
        <v>218600</v>
      </c>
      <c r="D42" s="65">
        <v>49861</v>
      </c>
      <c r="E42" s="65">
        <v>19716</v>
      </c>
      <c r="F42" s="65">
        <v>618</v>
      </c>
      <c r="G42" s="65">
        <v>19</v>
      </c>
      <c r="H42" s="65">
        <v>90</v>
      </c>
      <c r="I42" s="65">
        <v>409</v>
      </c>
      <c r="J42" s="65">
        <v>426</v>
      </c>
      <c r="K42" s="65">
        <v>828</v>
      </c>
      <c r="L42" s="59"/>
      <c r="M42" s="65">
        <v>146633</v>
      </c>
      <c r="N42" s="65">
        <v>49196</v>
      </c>
      <c r="O42" s="65">
        <v>195829</v>
      </c>
      <c r="P42" s="45"/>
      <c r="R42" s="58" t="s">
        <v>34</v>
      </c>
      <c r="S42" s="58" t="s">
        <v>55</v>
      </c>
      <c r="T42" s="56" t="str">
        <f t="shared" si="1"/>
        <v>THIRUVANANTHAPURAM1996-97</v>
      </c>
      <c r="U42" s="2">
        <f t="shared" si="2"/>
        <v>218600</v>
      </c>
      <c r="V42" s="2">
        <f t="shared" si="3"/>
        <v>49861</v>
      </c>
      <c r="W42" s="2">
        <f t="shared" si="4"/>
        <v>19716</v>
      </c>
      <c r="X42" s="2">
        <f t="shared" si="5"/>
        <v>618</v>
      </c>
      <c r="Y42" s="2">
        <f t="shared" si="6"/>
        <v>19</v>
      </c>
      <c r="Z42" s="2">
        <f t="shared" si="7"/>
        <v>90</v>
      </c>
      <c r="AA42" s="2">
        <f t="shared" si="8"/>
        <v>409</v>
      </c>
      <c r="AB42" s="2">
        <f t="shared" si="9"/>
        <v>426</v>
      </c>
      <c r="AC42" s="2">
        <f t="shared" si="10"/>
        <v>828</v>
      </c>
      <c r="AD42" s="2">
        <f t="shared" si="11"/>
        <v>0</v>
      </c>
      <c r="AE42" s="2">
        <f t="shared" si="12"/>
        <v>146633</v>
      </c>
      <c r="AF42" s="2">
        <f t="shared" si="13"/>
        <v>49196</v>
      </c>
      <c r="AG42" s="2">
        <f t="shared" si="14"/>
        <v>195829</v>
      </c>
    </row>
    <row r="43" spans="1:33" ht="15" x14ac:dyDescent="0.25">
      <c r="A43" s="58" t="s">
        <v>34</v>
      </c>
      <c r="B43" s="58" t="s">
        <v>56</v>
      </c>
      <c r="C43" s="65">
        <v>218600</v>
      </c>
      <c r="D43" s="65">
        <v>49861</v>
      </c>
      <c r="E43" s="65">
        <v>20002</v>
      </c>
      <c r="F43" s="65">
        <v>631</v>
      </c>
      <c r="G43" s="65">
        <v>16</v>
      </c>
      <c r="H43" s="65">
        <v>100</v>
      </c>
      <c r="I43" s="65">
        <v>428</v>
      </c>
      <c r="J43" s="65">
        <v>356</v>
      </c>
      <c r="K43" s="65">
        <v>734</v>
      </c>
      <c r="L43" s="59"/>
      <c r="M43" s="65">
        <v>146472</v>
      </c>
      <c r="N43" s="65">
        <v>42235</v>
      </c>
      <c r="O43" s="65">
        <v>188707</v>
      </c>
      <c r="P43" s="45"/>
      <c r="R43" s="58" t="s">
        <v>34</v>
      </c>
      <c r="S43" s="58" t="s">
        <v>56</v>
      </c>
      <c r="T43" s="56" t="str">
        <f t="shared" si="1"/>
        <v>THIRUVANANTHAPURAM1997-98</v>
      </c>
      <c r="U43" s="2">
        <f t="shared" si="2"/>
        <v>218600</v>
      </c>
      <c r="V43" s="2">
        <f t="shared" si="3"/>
        <v>49861</v>
      </c>
      <c r="W43" s="2">
        <f t="shared" si="4"/>
        <v>20002</v>
      </c>
      <c r="X43" s="2">
        <f t="shared" si="5"/>
        <v>631</v>
      </c>
      <c r="Y43" s="2">
        <f t="shared" si="6"/>
        <v>16</v>
      </c>
      <c r="Z43" s="2">
        <f t="shared" si="7"/>
        <v>100</v>
      </c>
      <c r="AA43" s="2">
        <f t="shared" si="8"/>
        <v>428</v>
      </c>
      <c r="AB43" s="2">
        <f t="shared" si="9"/>
        <v>356</v>
      </c>
      <c r="AC43" s="2">
        <f t="shared" si="10"/>
        <v>734</v>
      </c>
      <c r="AD43" s="2">
        <f t="shared" si="11"/>
        <v>0</v>
      </c>
      <c r="AE43" s="2">
        <f t="shared" si="12"/>
        <v>146472</v>
      </c>
      <c r="AF43" s="2">
        <f t="shared" si="13"/>
        <v>42235</v>
      </c>
      <c r="AG43" s="2">
        <f t="shared" si="14"/>
        <v>188707</v>
      </c>
    </row>
    <row r="44" spans="1:33" ht="15" x14ac:dyDescent="0.25">
      <c r="A44" s="58" t="s">
        <v>34</v>
      </c>
      <c r="B44" s="58" t="s">
        <v>57</v>
      </c>
      <c r="C44" s="65">
        <v>218600</v>
      </c>
      <c r="D44" s="65">
        <v>49861</v>
      </c>
      <c r="E44" s="65">
        <v>20492</v>
      </c>
      <c r="F44" s="65">
        <v>433</v>
      </c>
      <c r="G44" s="65">
        <v>8</v>
      </c>
      <c r="H44" s="65">
        <v>60</v>
      </c>
      <c r="I44" s="65">
        <v>326</v>
      </c>
      <c r="J44" s="65">
        <v>472</v>
      </c>
      <c r="K44" s="65">
        <v>741</v>
      </c>
      <c r="L44" s="59"/>
      <c r="M44" s="65">
        <v>146207</v>
      </c>
      <c r="N44" s="65">
        <v>50931</v>
      </c>
      <c r="O44" s="65">
        <v>197138</v>
      </c>
      <c r="P44" s="45"/>
      <c r="R44" s="58" t="s">
        <v>34</v>
      </c>
      <c r="S44" s="58" t="s">
        <v>57</v>
      </c>
      <c r="T44" s="56" t="str">
        <f t="shared" si="1"/>
        <v>THIRUVANANTHAPURAM1998-99</v>
      </c>
      <c r="U44" s="2">
        <f t="shared" si="2"/>
        <v>218600</v>
      </c>
      <c r="V44" s="2">
        <f t="shared" si="3"/>
        <v>49861</v>
      </c>
      <c r="W44" s="2">
        <f t="shared" si="4"/>
        <v>20492</v>
      </c>
      <c r="X44" s="2">
        <f t="shared" si="5"/>
        <v>433</v>
      </c>
      <c r="Y44" s="2">
        <f t="shared" si="6"/>
        <v>8</v>
      </c>
      <c r="Z44" s="2">
        <f t="shared" si="7"/>
        <v>60</v>
      </c>
      <c r="AA44" s="2">
        <f t="shared" si="8"/>
        <v>326</v>
      </c>
      <c r="AB44" s="2">
        <f t="shared" si="9"/>
        <v>472</v>
      </c>
      <c r="AC44" s="2">
        <f t="shared" si="10"/>
        <v>741</v>
      </c>
      <c r="AD44" s="2">
        <f t="shared" si="11"/>
        <v>0</v>
      </c>
      <c r="AE44" s="2">
        <f t="shared" si="12"/>
        <v>146207</v>
      </c>
      <c r="AF44" s="2">
        <f t="shared" si="13"/>
        <v>50931</v>
      </c>
      <c r="AG44" s="2">
        <f t="shared" si="14"/>
        <v>197138</v>
      </c>
    </row>
    <row r="45" spans="1:33" ht="15" x14ac:dyDescent="0.25">
      <c r="A45" s="58" t="s">
        <v>34</v>
      </c>
      <c r="B45" s="58" t="s">
        <v>58</v>
      </c>
      <c r="C45" s="65">
        <v>218600</v>
      </c>
      <c r="D45" s="65">
        <v>49861</v>
      </c>
      <c r="E45" s="65">
        <v>22564</v>
      </c>
      <c r="F45" s="65">
        <v>502</v>
      </c>
      <c r="G45" s="65">
        <v>8</v>
      </c>
      <c r="H45" s="65">
        <v>69</v>
      </c>
      <c r="I45" s="65">
        <v>448</v>
      </c>
      <c r="J45" s="65">
        <v>432</v>
      </c>
      <c r="K45" s="65">
        <v>930</v>
      </c>
      <c r="L45" s="59"/>
      <c r="M45" s="65">
        <v>143786</v>
      </c>
      <c r="N45" s="65">
        <v>53705</v>
      </c>
      <c r="O45" s="65">
        <v>197491</v>
      </c>
      <c r="P45" s="45"/>
      <c r="R45" s="58" t="s">
        <v>34</v>
      </c>
      <c r="S45" s="58" t="s">
        <v>58</v>
      </c>
      <c r="T45" s="56" t="str">
        <f t="shared" si="1"/>
        <v>THIRUVANANTHAPURAM1999-00</v>
      </c>
      <c r="U45" s="2">
        <f t="shared" si="2"/>
        <v>218600</v>
      </c>
      <c r="V45" s="2">
        <f t="shared" si="3"/>
        <v>49861</v>
      </c>
      <c r="W45" s="2">
        <f t="shared" si="4"/>
        <v>22564</v>
      </c>
      <c r="X45" s="2">
        <f t="shared" si="5"/>
        <v>502</v>
      </c>
      <c r="Y45" s="2">
        <f t="shared" si="6"/>
        <v>8</v>
      </c>
      <c r="Z45" s="2">
        <f t="shared" si="7"/>
        <v>69</v>
      </c>
      <c r="AA45" s="2">
        <f t="shared" si="8"/>
        <v>448</v>
      </c>
      <c r="AB45" s="2">
        <f t="shared" si="9"/>
        <v>432</v>
      </c>
      <c r="AC45" s="2">
        <f t="shared" si="10"/>
        <v>930</v>
      </c>
      <c r="AD45" s="2">
        <f t="shared" si="11"/>
        <v>0</v>
      </c>
      <c r="AE45" s="2">
        <f t="shared" si="12"/>
        <v>143786</v>
      </c>
      <c r="AF45" s="2">
        <f t="shared" si="13"/>
        <v>53705</v>
      </c>
      <c r="AG45" s="2">
        <f t="shared" si="14"/>
        <v>197491</v>
      </c>
    </row>
    <row r="46" spans="1:33" ht="15" x14ac:dyDescent="0.25">
      <c r="A46" s="58" t="s">
        <v>34</v>
      </c>
      <c r="B46" s="58" t="s">
        <v>59</v>
      </c>
      <c r="C46" s="65">
        <v>218600</v>
      </c>
      <c r="D46" s="65">
        <v>49861</v>
      </c>
      <c r="E46" s="65">
        <v>22877</v>
      </c>
      <c r="F46" s="65">
        <v>495</v>
      </c>
      <c r="G46" s="65">
        <v>8</v>
      </c>
      <c r="H46" s="65">
        <v>97</v>
      </c>
      <c r="I46" s="65">
        <v>395</v>
      </c>
      <c r="J46" s="65">
        <v>430</v>
      </c>
      <c r="K46" s="65">
        <v>1298</v>
      </c>
      <c r="L46" s="59"/>
      <c r="M46" s="65">
        <v>143139</v>
      </c>
      <c r="N46" s="65">
        <v>51640</v>
      </c>
      <c r="O46" s="65">
        <v>194779</v>
      </c>
      <c r="P46" s="45"/>
      <c r="R46" s="58" t="s">
        <v>34</v>
      </c>
      <c r="S46" s="58" t="s">
        <v>59</v>
      </c>
      <c r="T46" s="56" t="str">
        <f t="shared" si="1"/>
        <v>THIRUVANANTHAPURAM2000-01</v>
      </c>
      <c r="U46" s="2">
        <f t="shared" si="2"/>
        <v>218600</v>
      </c>
      <c r="V46" s="2">
        <f t="shared" si="3"/>
        <v>49861</v>
      </c>
      <c r="W46" s="2">
        <f t="shared" si="4"/>
        <v>22877</v>
      </c>
      <c r="X46" s="2">
        <f t="shared" si="5"/>
        <v>495</v>
      </c>
      <c r="Y46" s="2">
        <f t="shared" si="6"/>
        <v>8</v>
      </c>
      <c r="Z46" s="2">
        <f t="shared" si="7"/>
        <v>97</v>
      </c>
      <c r="AA46" s="2">
        <f t="shared" si="8"/>
        <v>395</v>
      </c>
      <c r="AB46" s="2">
        <f t="shared" si="9"/>
        <v>430</v>
      </c>
      <c r="AC46" s="2">
        <f t="shared" si="10"/>
        <v>1298</v>
      </c>
      <c r="AD46" s="2">
        <f t="shared" si="11"/>
        <v>0</v>
      </c>
      <c r="AE46" s="2">
        <f t="shared" si="12"/>
        <v>143139</v>
      </c>
      <c r="AF46" s="2">
        <f t="shared" si="13"/>
        <v>51640</v>
      </c>
      <c r="AG46" s="2">
        <f t="shared" si="14"/>
        <v>194779</v>
      </c>
    </row>
    <row r="47" spans="1:33" ht="15" x14ac:dyDescent="0.25">
      <c r="A47" s="58" t="s">
        <v>34</v>
      </c>
      <c r="B47" s="58" t="s">
        <v>60</v>
      </c>
      <c r="C47" s="65">
        <v>218600</v>
      </c>
      <c r="D47" s="65">
        <v>49861</v>
      </c>
      <c r="E47" s="65">
        <v>23470</v>
      </c>
      <c r="F47" s="65">
        <v>486</v>
      </c>
      <c r="G47" s="65">
        <v>7</v>
      </c>
      <c r="H47" s="65">
        <v>85</v>
      </c>
      <c r="I47" s="65">
        <v>395</v>
      </c>
      <c r="J47" s="65">
        <v>390</v>
      </c>
      <c r="K47" s="65">
        <v>1098</v>
      </c>
      <c r="L47" s="59"/>
      <c r="M47" s="65">
        <v>142808</v>
      </c>
      <c r="N47" s="65">
        <v>50870</v>
      </c>
      <c r="O47" s="65">
        <v>193678</v>
      </c>
      <c r="P47" s="45"/>
      <c r="R47" s="58" t="s">
        <v>34</v>
      </c>
      <c r="S47" s="58" t="s">
        <v>60</v>
      </c>
      <c r="T47" s="56" t="str">
        <f t="shared" si="1"/>
        <v>THIRUVANANTHAPURAM2001-02</v>
      </c>
      <c r="U47" s="2">
        <f t="shared" si="2"/>
        <v>218600</v>
      </c>
      <c r="V47" s="2">
        <f t="shared" si="3"/>
        <v>49861</v>
      </c>
      <c r="W47" s="2">
        <f t="shared" si="4"/>
        <v>23470</v>
      </c>
      <c r="X47" s="2">
        <f t="shared" si="5"/>
        <v>486</v>
      </c>
      <c r="Y47" s="2">
        <f t="shared" si="6"/>
        <v>7</v>
      </c>
      <c r="Z47" s="2">
        <f t="shared" si="7"/>
        <v>85</v>
      </c>
      <c r="AA47" s="2">
        <f t="shared" si="8"/>
        <v>395</v>
      </c>
      <c r="AB47" s="2">
        <f t="shared" si="9"/>
        <v>390</v>
      </c>
      <c r="AC47" s="2">
        <f t="shared" si="10"/>
        <v>1098</v>
      </c>
      <c r="AD47" s="2">
        <f t="shared" si="11"/>
        <v>0</v>
      </c>
      <c r="AE47" s="2">
        <f t="shared" si="12"/>
        <v>142808</v>
      </c>
      <c r="AF47" s="2">
        <f t="shared" si="13"/>
        <v>50870</v>
      </c>
      <c r="AG47" s="2">
        <f t="shared" si="14"/>
        <v>193678</v>
      </c>
    </row>
    <row r="48" spans="1:33" ht="15" x14ac:dyDescent="0.25">
      <c r="A48" s="58" t="s">
        <v>34</v>
      </c>
      <c r="B48" s="58" t="s">
        <v>61</v>
      </c>
      <c r="C48" s="65">
        <v>218600</v>
      </c>
      <c r="D48" s="65">
        <v>49861</v>
      </c>
      <c r="E48" s="65">
        <v>23542</v>
      </c>
      <c r="F48" s="65">
        <v>484</v>
      </c>
      <c r="G48" s="65">
        <v>9</v>
      </c>
      <c r="H48" s="65">
        <v>104</v>
      </c>
      <c r="I48" s="65">
        <v>323</v>
      </c>
      <c r="J48" s="65">
        <v>446</v>
      </c>
      <c r="K48" s="65">
        <v>1290</v>
      </c>
      <c r="L48" s="59"/>
      <c r="M48" s="65">
        <v>142541</v>
      </c>
      <c r="N48" s="65">
        <v>47181</v>
      </c>
      <c r="O48" s="65">
        <v>189722</v>
      </c>
      <c r="P48" s="45"/>
      <c r="R48" s="58" t="s">
        <v>34</v>
      </c>
      <c r="S48" s="58" t="s">
        <v>61</v>
      </c>
      <c r="T48" s="56" t="str">
        <f t="shared" si="1"/>
        <v>THIRUVANANTHAPURAM2002-03</v>
      </c>
      <c r="U48" s="2">
        <f t="shared" si="2"/>
        <v>218600</v>
      </c>
      <c r="V48" s="2">
        <f t="shared" si="3"/>
        <v>49861</v>
      </c>
      <c r="W48" s="2">
        <f t="shared" si="4"/>
        <v>23542</v>
      </c>
      <c r="X48" s="2">
        <f t="shared" si="5"/>
        <v>484</v>
      </c>
      <c r="Y48" s="2">
        <f t="shared" si="6"/>
        <v>9</v>
      </c>
      <c r="Z48" s="2">
        <f t="shared" si="7"/>
        <v>104</v>
      </c>
      <c r="AA48" s="2">
        <f t="shared" si="8"/>
        <v>323</v>
      </c>
      <c r="AB48" s="2">
        <f t="shared" si="9"/>
        <v>446</v>
      </c>
      <c r="AC48" s="2">
        <f t="shared" si="10"/>
        <v>1290</v>
      </c>
      <c r="AD48" s="2">
        <f t="shared" si="11"/>
        <v>0</v>
      </c>
      <c r="AE48" s="2">
        <f t="shared" si="12"/>
        <v>142541</v>
      </c>
      <c r="AF48" s="2">
        <f t="shared" si="13"/>
        <v>47181</v>
      </c>
      <c r="AG48" s="2">
        <f t="shared" si="14"/>
        <v>189722</v>
      </c>
    </row>
    <row r="49" spans="1:33" ht="15" x14ac:dyDescent="0.25">
      <c r="A49" s="58" t="s">
        <v>34</v>
      </c>
      <c r="B49" s="58" t="s">
        <v>62</v>
      </c>
      <c r="C49" s="65">
        <v>218600</v>
      </c>
      <c r="D49" s="65">
        <v>49861</v>
      </c>
      <c r="E49" s="65">
        <v>23736</v>
      </c>
      <c r="F49" s="65">
        <v>430</v>
      </c>
      <c r="G49" s="65">
        <v>15</v>
      </c>
      <c r="H49" s="65">
        <v>51</v>
      </c>
      <c r="I49" s="65">
        <v>418</v>
      </c>
      <c r="J49" s="65">
        <v>427</v>
      </c>
      <c r="K49" s="65">
        <v>1621</v>
      </c>
      <c r="L49" s="59">
        <v>13</v>
      </c>
      <c r="M49" s="65">
        <v>142028</v>
      </c>
      <c r="N49" s="65">
        <v>41163</v>
      </c>
      <c r="O49" s="65">
        <v>183191</v>
      </c>
      <c r="P49" s="45"/>
      <c r="R49" s="58" t="s">
        <v>34</v>
      </c>
      <c r="S49" s="58" t="s">
        <v>62</v>
      </c>
      <c r="T49" s="56" t="str">
        <f t="shared" si="1"/>
        <v>THIRUVANANTHAPURAM2003-04</v>
      </c>
      <c r="U49" s="2">
        <f t="shared" si="2"/>
        <v>218600</v>
      </c>
      <c r="V49" s="2">
        <f t="shared" si="3"/>
        <v>49861</v>
      </c>
      <c r="W49" s="2">
        <f t="shared" si="4"/>
        <v>23736</v>
      </c>
      <c r="X49" s="2">
        <f t="shared" si="5"/>
        <v>430</v>
      </c>
      <c r="Y49" s="2">
        <f t="shared" si="6"/>
        <v>15</v>
      </c>
      <c r="Z49" s="2">
        <f t="shared" si="7"/>
        <v>51</v>
      </c>
      <c r="AA49" s="2">
        <f t="shared" si="8"/>
        <v>418</v>
      </c>
      <c r="AB49" s="2">
        <f t="shared" si="9"/>
        <v>427</v>
      </c>
      <c r="AC49" s="2">
        <f t="shared" si="10"/>
        <v>1621</v>
      </c>
      <c r="AD49" s="2">
        <f t="shared" si="11"/>
        <v>13</v>
      </c>
      <c r="AE49" s="2">
        <f t="shared" si="12"/>
        <v>142028</v>
      </c>
      <c r="AF49" s="2">
        <f t="shared" si="13"/>
        <v>41163</v>
      </c>
      <c r="AG49" s="2">
        <f t="shared" si="14"/>
        <v>183191</v>
      </c>
    </row>
    <row r="50" spans="1:33" ht="15" x14ac:dyDescent="0.25">
      <c r="A50" s="58" t="s">
        <v>34</v>
      </c>
      <c r="B50" s="58" t="s">
        <v>63</v>
      </c>
      <c r="C50" s="65">
        <v>218600</v>
      </c>
      <c r="D50" s="65">
        <v>49861</v>
      </c>
      <c r="E50" s="65">
        <v>27525</v>
      </c>
      <c r="F50" s="65">
        <v>390</v>
      </c>
      <c r="G50" s="65">
        <v>10</v>
      </c>
      <c r="H50" s="65">
        <v>51</v>
      </c>
      <c r="I50" s="65">
        <v>393</v>
      </c>
      <c r="J50" s="65">
        <v>407</v>
      </c>
      <c r="K50" s="65">
        <v>1539</v>
      </c>
      <c r="L50" s="59"/>
      <c r="M50" s="65">
        <v>138424</v>
      </c>
      <c r="N50" s="65">
        <v>43062</v>
      </c>
      <c r="O50" s="65">
        <v>181486</v>
      </c>
      <c r="P50" s="45"/>
      <c r="R50" s="58" t="s">
        <v>34</v>
      </c>
      <c r="S50" s="58" t="s">
        <v>63</v>
      </c>
      <c r="T50" s="56" t="str">
        <f t="shared" si="1"/>
        <v>THIRUVANANTHAPURAM2004-05</v>
      </c>
      <c r="U50" s="2">
        <f t="shared" si="2"/>
        <v>218600</v>
      </c>
      <c r="V50" s="2">
        <f t="shared" si="3"/>
        <v>49861</v>
      </c>
      <c r="W50" s="2">
        <f t="shared" si="4"/>
        <v>27525</v>
      </c>
      <c r="X50" s="2">
        <f t="shared" si="5"/>
        <v>390</v>
      </c>
      <c r="Y50" s="2">
        <f t="shared" si="6"/>
        <v>10</v>
      </c>
      <c r="Z50" s="2">
        <f t="shared" si="7"/>
        <v>51</v>
      </c>
      <c r="AA50" s="2">
        <f t="shared" si="8"/>
        <v>393</v>
      </c>
      <c r="AB50" s="2">
        <f t="shared" si="9"/>
        <v>407</v>
      </c>
      <c r="AC50" s="2">
        <f t="shared" si="10"/>
        <v>1539</v>
      </c>
      <c r="AD50" s="2">
        <f t="shared" si="11"/>
        <v>0</v>
      </c>
      <c r="AE50" s="2">
        <f t="shared" si="12"/>
        <v>138424</v>
      </c>
      <c r="AF50" s="2">
        <f t="shared" si="13"/>
        <v>43062</v>
      </c>
      <c r="AG50" s="2">
        <f t="shared" si="14"/>
        <v>181486</v>
      </c>
    </row>
    <row r="51" spans="1:33" ht="15" x14ac:dyDescent="0.25">
      <c r="A51" s="58" t="s">
        <v>34</v>
      </c>
      <c r="B51" s="58" t="s">
        <v>64</v>
      </c>
      <c r="C51" s="65">
        <v>218781</v>
      </c>
      <c r="D51" s="65">
        <v>49861</v>
      </c>
      <c r="E51" s="65">
        <v>24917</v>
      </c>
      <c r="F51" s="65">
        <v>350</v>
      </c>
      <c r="G51" s="65">
        <v>9</v>
      </c>
      <c r="H51" s="65">
        <v>48</v>
      </c>
      <c r="I51" s="65">
        <v>422</v>
      </c>
      <c r="J51" s="65">
        <v>436</v>
      </c>
      <c r="K51" s="65">
        <v>1545</v>
      </c>
      <c r="L51" s="59">
        <v>779</v>
      </c>
      <c r="M51" s="65">
        <v>140414</v>
      </c>
      <c r="N51" s="65">
        <v>39807</v>
      </c>
      <c r="O51" s="65">
        <v>180221</v>
      </c>
      <c r="P51" s="45"/>
      <c r="R51" s="58" t="s">
        <v>34</v>
      </c>
      <c r="S51" s="58" t="s">
        <v>64</v>
      </c>
      <c r="T51" s="56" t="str">
        <f t="shared" si="1"/>
        <v>THIRUVANANTHAPURAM2005-06</v>
      </c>
      <c r="U51" s="2">
        <f t="shared" si="2"/>
        <v>218781</v>
      </c>
      <c r="V51" s="2">
        <f t="shared" si="3"/>
        <v>49861</v>
      </c>
      <c r="W51" s="2">
        <f t="shared" si="4"/>
        <v>24917</v>
      </c>
      <c r="X51" s="2">
        <f t="shared" si="5"/>
        <v>350</v>
      </c>
      <c r="Y51" s="2">
        <f t="shared" si="6"/>
        <v>9</v>
      </c>
      <c r="Z51" s="2">
        <f t="shared" si="7"/>
        <v>48</v>
      </c>
      <c r="AA51" s="2">
        <f t="shared" si="8"/>
        <v>422</v>
      </c>
      <c r="AB51" s="2">
        <f t="shared" si="9"/>
        <v>436</v>
      </c>
      <c r="AC51" s="2">
        <f t="shared" si="10"/>
        <v>1545</v>
      </c>
      <c r="AD51" s="2">
        <f t="shared" si="11"/>
        <v>779</v>
      </c>
      <c r="AE51" s="2">
        <f t="shared" si="12"/>
        <v>140414</v>
      </c>
      <c r="AF51" s="2">
        <f t="shared" si="13"/>
        <v>39807</v>
      </c>
      <c r="AG51" s="2">
        <f t="shared" si="14"/>
        <v>180221</v>
      </c>
    </row>
    <row r="52" spans="1:33" ht="15" x14ac:dyDescent="0.25">
      <c r="A52" s="58" t="s">
        <v>34</v>
      </c>
      <c r="B52" s="58" t="s">
        <v>65</v>
      </c>
      <c r="C52" s="65">
        <v>218781</v>
      </c>
      <c r="D52" s="65">
        <v>49861</v>
      </c>
      <c r="E52" s="65">
        <v>20328</v>
      </c>
      <c r="F52" s="65">
        <v>361</v>
      </c>
      <c r="G52" s="65">
        <v>4</v>
      </c>
      <c r="H52" s="65">
        <v>54</v>
      </c>
      <c r="I52" s="65">
        <v>564</v>
      </c>
      <c r="J52" s="65">
        <v>230</v>
      </c>
      <c r="K52" s="65">
        <v>2644</v>
      </c>
      <c r="L52" s="59">
        <v>779</v>
      </c>
      <c r="M52" s="65">
        <v>143956</v>
      </c>
      <c r="N52" s="65">
        <v>23170</v>
      </c>
      <c r="O52" s="65">
        <v>167126</v>
      </c>
      <c r="P52" s="45"/>
      <c r="R52" s="58" t="s">
        <v>34</v>
      </c>
      <c r="S52" s="58" t="s">
        <v>65</v>
      </c>
      <c r="T52" s="56" t="str">
        <f t="shared" si="1"/>
        <v>THIRUVANANTHAPURAM2006-07</v>
      </c>
      <c r="U52" s="2">
        <f t="shared" si="2"/>
        <v>218781</v>
      </c>
      <c r="V52" s="2">
        <f t="shared" si="3"/>
        <v>49861</v>
      </c>
      <c r="W52" s="2">
        <f t="shared" si="4"/>
        <v>20328</v>
      </c>
      <c r="X52" s="2">
        <f t="shared" si="5"/>
        <v>361</v>
      </c>
      <c r="Y52" s="2">
        <f t="shared" si="6"/>
        <v>4</v>
      </c>
      <c r="Z52" s="2">
        <f t="shared" si="7"/>
        <v>54</v>
      </c>
      <c r="AA52" s="2">
        <f t="shared" si="8"/>
        <v>564</v>
      </c>
      <c r="AB52" s="2">
        <f t="shared" si="9"/>
        <v>230</v>
      </c>
      <c r="AC52" s="2">
        <f t="shared" si="10"/>
        <v>2644</v>
      </c>
      <c r="AD52" s="2">
        <f t="shared" si="11"/>
        <v>779</v>
      </c>
      <c r="AE52" s="2">
        <f t="shared" si="12"/>
        <v>143956</v>
      </c>
      <c r="AF52" s="2">
        <f t="shared" si="13"/>
        <v>23170</v>
      </c>
      <c r="AG52" s="2">
        <f t="shared" si="14"/>
        <v>167126</v>
      </c>
    </row>
    <row r="53" spans="1:33" ht="15" x14ac:dyDescent="0.25">
      <c r="A53" s="58" t="s">
        <v>34</v>
      </c>
      <c r="B53" s="58" t="s">
        <v>66</v>
      </c>
      <c r="C53" s="65">
        <v>218781</v>
      </c>
      <c r="D53" s="65">
        <v>49861</v>
      </c>
      <c r="E53" s="65">
        <v>23902</v>
      </c>
      <c r="F53" s="65">
        <v>318</v>
      </c>
      <c r="G53" s="65">
        <v>8</v>
      </c>
      <c r="H53" s="65">
        <v>60</v>
      </c>
      <c r="I53" s="65">
        <v>474</v>
      </c>
      <c r="J53" s="65">
        <v>329</v>
      </c>
      <c r="K53" s="65">
        <v>2457</v>
      </c>
      <c r="L53" s="59">
        <v>491</v>
      </c>
      <c r="M53" s="65">
        <v>140881</v>
      </c>
      <c r="N53" s="65">
        <v>17946</v>
      </c>
      <c r="O53" s="65">
        <v>158827</v>
      </c>
      <c r="P53" s="45"/>
      <c r="R53" s="58" t="s">
        <v>34</v>
      </c>
      <c r="S53" s="58" t="s">
        <v>66</v>
      </c>
      <c r="T53" s="56" t="str">
        <f t="shared" si="1"/>
        <v>THIRUVANANTHAPURAM2007-08</v>
      </c>
      <c r="U53" s="2">
        <f t="shared" si="2"/>
        <v>218781</v>
      </c>
      <c r="V53" s="2">
        <f t="shared" si="3"/>
        <v>49861</v>
      </c>
      <c r="W53" s="2">
        <f t="shared" si="4"/>
        <v>23902</v>
      </c>
      <c r="X53" s="2">
        <f t="shared" si="5"/>
        <v>318</v>
      </c>
      <c r="Y53" s="2">
        <f t="shared" si="6"/>
        <v>8</v>
      </c>
      <c r="Z53" s="2">
        <f t="shared" si="7"/>
        <v>60</v>
      </c>
      <c r="AA53" s="2">
        <f t="shared" si="8"/>
        <v>474</v>
      </c>
      <c r="AB53" s="2">
        <f t="shared" si="9"/>
        <v>329</v>
      </c>
      <c r="AC53" s="2">
        <f t="shared" si="10"/>
        <v>2457</v>
      </c>
      <c r="AD53" s="2">
        <f t="shared" si="11"/>
        <v>491</v>
      </c>
      <c r="AE53" s="2">
        <f t="shared" si="12"/>
        <v>140881</v>
      </c>
      <c r="AF53" s="2">
        <f t="shared" si="13"/>
        <v>17946</v>
      </c>
      <c r="AG53" s="2">
        <f t="shared" si="14"/>
        <v>158827</v>
      </c>
    </row>
    <row r="54" spans="1:33" ht="14.45" customHeight="1" x14ac:dyDescent="0.25">
      <c r="A54" s="58" t="s">
        <v>34</v>
      </c>
      <c r="B54" s="58" t="s">
        <v>68</v>
      </c>
      <c r="C54" s="65">
        <v>218781</v>
      </c>
      <c r="D54" s="65">
        <v>49861</v>
      </c>
      <c r="E54" s="65">
        <v>28278</v>
      </c>
      <c r="F54" s="65">
        <v>310</v>
      </c>
      <c r="G54" s="59"/>
      <c r="H54" s="65">
        <v>39</v>
      </c>
      <c r="I54" s="65">
        <v>339</v>
      </c>
      <c r="J54" s="65">
        <v>719</v>
      </c>
      <c r="K54" s="65">
        <v>2827</v>
      </c>
      <c r="L54" s="65">
        <v>653</v>
      </c>
      <c r="M54" s="65">
        <v>135755</v>
      </c>
      <c r="N54" s="65">
        <v>27530</v>
      </c>
      <c r="O54" s="65">
        <v>163285</v>
      </c>
      <c r="P54" s="45"/>
      <c r="R54" s="58" t="s">
        <v>34</v>
      </c>
      <c r="S54" s="58" t="s">
        <v>68</v>
      </c>
      <c r="T54" s="56" t="str">
        <f t="shared" si="1"/>
        <v>THIRUVANANTHAPURAM2008-09</v>
      </c>
      <c r="U54" s="2">
        <f t="shared" si="2"/>
        <v>218781</v>
      </c>
      <c r="V54" s="2">
        <f t="shared" si="3"/>
        <v>49861</v>
      </c>
      <c r="W54" s="2">
        <f t="shared" si="4"/>
        <v>28278</v>
      </c>
      <c r="X54" s="2">
        <f t="shared" si="5"/>
        <v>310</v>
      </c>
      <c r="Y54" s="2">
        <f t="shared" si="6"/>
        <v>0</v>
      </c>
      <c r="Z54" s="2">
        <f t="shared" si="7"/>
        <v>39</v>
      </c>
      <c r="AA54" s="2">
        <f t="shared" si="8"/>
        <v>339</v>
      </c>
      <c r="AB54" s="2">
        <f t="shared" si="9"/>
        <v>719</v>
      </c>
      <c r="AC54" s="2">
        <f t="shared" si="10"/>
        <v>2827</v>
      </c>
      <c r="AD54" s="2">
        <f t="shared" si="11"/>
        <v>653</v>
      </c>
      <c r="AE54" s="2">
        <f t="shared" si="12"/>
        <v>135755</v>
      </c>
      <c r="AF54" s="2">
        <f t="shared" si="13"/>
        <v>27530</v>
      </c>
      <c r="AG54" s="2">
        <f t="shared" si="14"/>
        <v>163285</v>
      </c>
    </row>
    <row r="55" spans="1:33" ht="14.45" customHeight="1" x14ac:dyDescent="0.25">
      <c r="A55" s="58" t="s">
        <v>34</v>
      </c>
      <c r="B55" s="58" t="s">
        <v>69</v>
      </c>
      <c r="C55" s="65">
        <v>218781</v>
      </c>
      <c r="D55" s="65">
        <v>49861</v>
      </c>
      <c r="E55" s="65">
        <v>26651</v>
      </c>
      <c r="F55" s="65">
        <v>224</v>
      </c>
      <c r="G55" s="65">
        <v>0</v>
      </c>
      <c r="H55" s="65">
        <v>30</v>
      </c>
      <c r="I55" s="65">
        <v>418</v>
      </c>
      <c r="J55" s="65">
        <v>336</v>
      </c>
      <c r="K55" s="65">
        <v>2904</v>
      </c>
      <c r="L55" s="65">
        <v>4495</v>
      </c>
      <c r="M55" s="65">
        <v>133862</v>
      </c>
      <c r="N55" s="65">
        <v>20526</v>
      </c>
      <c r="O55" s="65">
        <v>154388</v>
      </c>
      <c r="P55" s="45"/>
      <c r="R55" s="58" t="s">
        <v>34</v>
      </c>
      <c r="S55" s="58" t="s">
        <v>69</v>
      </c>
      <c r="T55" s="56" t="str">
        <f t="shared" si="1"/>
        <v>THIRUVANANTHAPURAM2009-10</v>
      </c>
      <c r="U55" s="2">
        <f t="shared" si="2"/>
        <v>218781</v>
      </c>
      <c r="V55" s="2">
        <f t="shared" si="3"/>
        <v>49861</v>
      </c>
      <c r="W55" s="2">
        <f t="shared" si="4"/>
        <v>26651</v>
      </c>
      <c r="X55" s="2">
        <f t="shared" si="5"/>
        <v>224</v>
      </c>
      <c r="Y55" s="2">
        <f t="shared" si="6"/>
        <v>0</v>
      </c>
      <c r="Z55" s="2">
        <f t="shared" si="7"/>
        <v>30</v>
      </c>
      <c r="AA55" s="2">
        <f t="shared" si="8"/>
        <v>418</v>
      </c>
      <c r="AB55" s="2">
        <f t="shared" si="9"/>
        <v>336</v>
      </c>
      <c r="AC55" s="2">
        <f t="shared" si="10"/>
        <v>2904</v>
      </c>
      <c r="AD55" s="2">
        <f t="shared" si="11"/>
        <v>4495</v>
      </c>
      <c r="AE55" s="2">
        <f t="shared" si="12"/>
        <v>133862</v>
      </c>
      <c r="AF55" s="2">
        <f t="shared" si="13"/>
        <v>20526</v>
      </c>
      <c r="AG55" s="2">
        <f t="shared" si="14"/>
        <v>154388</v>
      </c>
    </row>
    <row r="56" spans="1:33" ht="14.45" customHeight="1" x14ac:dyDescent="0.25">
      <c r="A56" s="58" t="s">
        <v>34</v>
      </c>
      <c r="B56" s="58" t="s">
        <v>70</v>
      </c>
      <c r="C56" s="65">
        <v>218781</v>
      </c>
      <c r="D56" s="65">
        <v>49861</v>
      </c>
      <c r="E56" s="65">
        <v>26949</v>
      </c>
      <c r="F56" s="65">
        <v>243</v>
      </c>
      <c r="G56" s="59"/>
      <c r="H56" s="65">
        <v>39</v>
      </c>
      <c r="I56" s="65">
        <v>365</v>
      </c>
      <c r="J56" s="65">
        <v>335</v>
      </c>
      <c r="K56" s="65">
        <v>2935</v>
      </c>
      <c r="L56" s="65">
        <v>4495</v>
      </c>
      <c r="M56" s="65">
        <v>133559</v>
      </c>
      <c r="N56" s="65">
        <v>20551</v>
      </c>
      <c r="O56" s="65">
        <v>154110</v>
      </c>
      <c r="P56" s="45"/>
      <c r="R56" s="58" t="s">
        <v>34</v>
      </c>
      <c r="S56" s="58" t="s">
        <v>70</v>
      </c>
      <c r="T56" s="56" t="str">
        <f t="shared" si="1"/>
        <v>THIRUVANANTHAPURAM2010-11</v>
      </c>
      <c r="U56" s="2">
        <f t="shared" si="2"/>
        <v>218781</v>
      </c>
      <c r="V56" s="2">
        <f t="shared" si="3"/>
        <v>49861</v>
      </c>
      <c r="W56" s="2">
        <f t="shared" si="4"/>
        <v>26949</v>
      </c>
      <c r="X56" s="2">
        <f t="shared" si="5"/>
        <v>243</v>
      </c>
      <c r="Y56" s="2">
        <f t="shared" si="6"/>
        <v>0</v>
      </c>
      <c r="Z56" s="2">
        <f t="shared" si="7"/>
        <v>39</v>
      </c>
      <c r="AA56" s="2">
        <f t="shared" si="8"/>
        <v>365</v>
      </c>
      <c r="AB56" s="2">
        <f t="shared" si="9"/>
        <v>335</v>
      </c>
      <c r="AC56" s="2">
        <f t="shared" si="10"/>
        <v>2935</v>
      </c>
      <c r="AD56" s="2">
        <f t="shared" si="11"/>
        <v>4495</v>
      </c>
      <c r="AE56" s="2">
        <f t="shared" si="12"/>
        <v>133559</v>
      </c>
      <c r="AF56" s="2">
        <f t="shared" si="13"/>
        <v>20551</v>
      </c>
      <c r="AG56" s="2">
        <f t="shared" si="14"/>
        <v>154110</v>
      </c>
    </row>
    <row r="57" spans="1:33" ht="14.45" customHeight="1" x14ac:dyDescent="0.25">
      <c r="A57" s="58" t="s">
        <v>34</v>
      </c>
      <c r="B57" s="58" t="s">
        <v>71</v>
      </c>
      <c r="C57" s="65">
        <v>218781</v>
      </c>
      <c r="D57" s="65">
        <v>49861</v>
      </c>
      <c r="E57" s="65">
        <v>29834</v>
      </c>
      <c r="F57" s="65">
        <v>140</v>
      </c>
      <c r="G57" s="59"/>
      <c r="H57" s="65">
        <v>36</v>
      </c>
      <c r="I57" s="65">
        <v>186</v>
      </c>
      <c r="J57" s="65">
        <v>331</v>
      </c>
      <c r="K57" s="65">
        <v>3133</v>
      </c>
      <c r="L57" s="65">
        <v>4502</v>
      </c>
      <c r="M57" s="65">
        <v>130758</v>
      </c>
      <c r="N57" s="65">
        <v>24307</v>
      </c>
      <c r="O57" s="65">
        <v>155065</v>
      </c>
      <c r="P57" s="45"/>
      <c r="R57" s="58" t="s">
        <v>34</v>
      </c>
      <c r="S57" s="58" t="s">
        <v>71</v>
      </c>
      <c r="T57" s="56" t="str">
        <f t="shared" si="1"/>
        <v>THIRUVANANTHAPURAM2011-12</v>
      </c>
      <c r="U57" s="2">
        <f t="shared" si="2"/>
        <v>218781</v>
      </c>
      <c r="V57" s="2">
        <f t="shared" si="3"/>
        <v>49861</v>
      </c>
      <c r="W57" s="2">
        <f t="shared" si="4"/>
        <v>29834</v>
      </c>
      <c r="X57" s="2">
        <f t="shared" si="5"/>
        <v>140</v>
      </c>
      <c r="Y57" s="2">
        <f t="shared" si="6"/>
        <v>0</v>
      </c>
      <c r="Z57" s="2">
        <f t="shared" si="7"/>
        <v>36</v>
      </c>
      <c r="AA57" s="2">
        <f t="shared" si="8"/>
        <v>186</v>
      </c>
      <c r="AB57" s="2">
        <f t="shared" si="9"/>
        <v>331</v>
      </c>
      <c r="AC57" s="2">
        <f t="shared" si="10"/>
        <v>3133</v>
      </c>
      <c r="AD57" s="2">
        <f t="shared" si="11"/>
        <v>4502</v>
      </c>
      <c r="AE57" s="2">
        <f t="shared" si="12"/>
        <v>130758</v>
      </c>
      <c r="AF57" s="2">
        <f t="shared" si="13"/>
        <v>24307</v>
      </c>
      <c r="AG57" s="2">
        <f t="shared" si="14"/>
        <v>155065</v>
      </c>
    </row>
    <row r="58" spans="1:33" ht="14.45" customHeight="1" x14ac:dyDescent="0.25">
      <c r="A58" s="58" t="s">
        <v>34</v>
      </c>
      <c r="B58" s="58" t="s">
        <v>72</v>
      </c>
      <c r="C58" s="65">
        <v>218781</v>
      </c>
      <c r="D58" s="65">
        <v>49861</v>
      </c>
      <c r="E58" s="65">
        <v>29767</v>
      </c>
      <c r="F58" s="65">
        <v>134</v>
      </c>
      <c r="G58" s="65">
        <v>2</v>
      </c>
      <c r="H58" s="65">
        <v>24</v>
      </c>
      <c r="I58" s="65">
        <v>257</v>
      </c>
      <c r="J58" s="65">
        <v>517</v>
      </c>
      <c r="K58" s="65">
        <v>3357</v>
      </c>
      <c r="L58" s="65">
        <v>4502</v>
      </c>
      <c r="M58" s="65">
        <v>130360</v>
      </c>
      <c r="N58" s="65">
        <v>23962</v>
      </c>
      <c r="O58" s="65">
        <v>154322</v>
      </c>
      <c r="P58" s="45"/>
      <c r="R58" s="58" t="s">
        <v>34</v>
      </c>
      <c r="S58" s="58" t="s">
        <v>72</v>
      </c>
      <c r="T58" s="56" t="str">
        <f t="shared" si="1"/>
        <v>THIRUVANANTHAPURAM2012-13</v>
      </c>
      <c r="U58" s="2">
        <f t="shared" si="2"/>
        <v>218781</v>
      </c>
      <c r="V58" s="2">
        <f t="shared" si="3"/>
        <v>49861</v>
      </c>
      <c r="W58" s="2">
        <f t="shared" si="4"/>
        <v>29767</v>
      </c>
      <c r="X58" s="2">
        <f t="shared" si="5"/>
        <v>134</v>
      </c>
      <c r="Y58" s="2">
        <f t="shared" si="6"/>
        <v>2</v>
      </c>
      <c r="Z58" s="2">
        <f t="shared" si="7"/>
        <v>24</v>
      </c>
      <c r="AA58" s="2">
        <f t="shared" si="8"/>
        <v>257</v>
      </c>
      <c r="AB58" s="2">
        <f t="shared" si="9"/>
        <v>517</v>
      </c>
      <c r="AC58" s="2">
        <f t="shared" si="10"/>
        <v>3357</v>
      </c>
      <c r="AD58" s="2">
        <f t="shared" si="11"/>
        <v>4502</v>
      </c>
      <c r="AE58" s="2">
        <f t="shared" si="12"/>
        <v>130360</v>
      </c>
      <c r="AF58" s="2">
        <f t="shared" si="13"/>
        <v>23962</v>
      </c>
      <c r="AG58" s="2">
        <f t="shared" si="14"/>
        <v>154322</v>
      </c>
    </row>
    <row r="59" spans="1:33" ht="14.45" customHeight="1" x14ac:dyDescent="0.25">
      <c r="A59" s="58" t="s">
        <v>34</v>
      </c>
      <c r="B59" s="58" t="s">
        <v>73</v>
      </c>
      <c r="C59" s="65">
        <v>218781</v>
      </c>
      <c r="D59" s="65">
        <v>49861</v>
      </c>
      <c r="E59" s="65">
        <v>30396</v>
      </c>
      <c r="F59" s="65">
        <v>236</v>
      </c>
      <c r="G59" s="65">
        <v>0</v>
      </c>
      <c r="H59" s="65">
        <v>20</v>
      </c>
      <c r="I59" s="65">
        <v>374</v>
      </c>
      <c r="J59" s="65">
        <v>660</v>
      </c>
      <c r="K59" s="65">
        <v>2986</v>
      </c>
      <c r="L59" s="65">
        <v>4498</v>
      </c>
      <c r="M59" s="65">
        <v>129750</v>
      </c>
      <c r="N59" s="65">
        <v>29467</v>
      </c>
      <c r="O59" s="65">
        <v>159217</v>
      </c>
      <c r="P59" s="45"/>
      <c r="R59" s="58" t="s">
        <v>34</v>
      </c>
      <c r="S59" s="58" t="s">
        <v>73</v>
      </c>
      <c r="T59" s="56" t="str">
        <f t="shared" si="1"/>
        <v>THIRUVANANTHAPURAM2013-14</v>
      </c>
      <c r="U59" s="2">
        <f t="shared" si="2"/>
        <v>218781</v>
      </c>
      <c r="V59" s="2">
        <f t="shared" si="3"/>
        <v>49861</v>
      </c>
      <c r="W59" s="2">
        <f t="shared" si="4"/>
        <v>30396</v>
      </c>
      <c r="X59" s="2">
        <f t="shared" si="5"/>
        <v>236</v>
      </c>
      <c r="Y59" s="2">
        <f t="shared" si="6"/>
        <v>0</v>
      </c>
      <c r="Z59" s="2">
        <f t="shared" si="7"/>
        <v>20</v>
      </c>
      <c r="AA59" s="2">
        <f t="shared" si="8"/>
        <v>374</v>
      </c>
      <c r="AB59" s="2">
        <f t="shared" si="9"/>
        <v>660</v>
      </c>
      <c r="AC59" s="2">
        <f t="shared" si="10"/>
        <v>2986</v>
      </c>
      <c r="AD59" s="2">
        <f t="shared" si="11"/>
        <v>4498</v>
      </c>
      <c r="AE59" s="2">
        <f t="shared" si="12"/>
        <v>129750</v>
      </c>
      <c r="AF59" s="2">
        <f t="shared" si="13"/>
        <v>29467</v>
      </c>
      <c r="AG59" s="2">
        <f t="shared" si="14"/>
        <v>159217</v>
      </c>
    </row>
    <row r="60" spans="1:33" ht="14.45" customHeight="1" x14ac:dyDescent="0.25">
      <c r="A60" s="58" t="s">
        <v>34</v>
      </c>
      <c r="B60" s="58" t="s">
        <v>74</v>
      </c>
      <c r="C60" s="65">
        <v>218781</v>
      </c>
      <c r="D60" s="65">
        <v>49861</v>
      </c>
      <c r="E60" s="65">
        <v>31887</v>
      </c>
      <c r="F60" s="65">
        <v>206</v>
      </c>
      <c r="G60" s="59"/>
      <c r="H60" s="65">
        <v>16</v>
      </c>
      <c r="I60" s="65">
        <v>412</v>
      </c>
      <c r="J60" s="65">
        <v>744</v>
      </c>
      <c r="K60" s="65">
        <v>2869</v>
      </c>
      <c r="L60" s="65">
        <v>4496</v>
      </c>
      <c r="M60" s="65">
        <v>128290</v>
      </c>
      <c r="N60" s="65">
        <v>34458</v>
      </c>
      <c r="O60" s="65">
        <v>162748</v>
      </c>
      <c r="P60" s="45"/>
      <c r="R60" s="58" t="s">
        <v>34</v>
      </c>
      <c r="S60" s="58" t="s">
        <v>74</v>
      </c>
      <c r="T60" s="56" t="str">
        <f t="shared" si="1"/>
        <v>THIRUVANANTHAPURAM2014-15</v>
      </c>
      <c r="U60" s="2">
        <f t="shared" si="2"/>
        <v>218781</v>
      </c>
      <c r="V60" s="2">
        <f t="shared" si="3"/>
        <v>49861</v>
      </c>
      <c r="W60" s="2">
        <f t="shared" si="4"/>
        <v>31887</v>
      </c>
      <c r="X60" s="2">
        <f t="shared" si="5"/>
        <v>206</v>
      </c>
      <c r="Y60" s="2">
        <f t="shared" si="6"/>
        <v>0</v>
      </c>
      <c r="Z60" s="2">
        <f t="shared" si="7"/>
        <v>16</v>
      </c>
      <c r="AA60" s="2">
        <f t="shared" si="8"/>
        <v>412</v>
      </c>
      <c r="AB60" s="2">
        <f t="shared" si="9"/>
        <v>744</v>
      </c>
      <c r="AC60" s="2">
        <f t="shared" si="10"/>
        <v>2869</v>
      </c>
      <c r="AD60" s="2">
        <f t="shared" si="11"/>
        <v>4496</v>
      </c>
      <c r="AE60" s="2">
        <f t="shared" si="12"/>
        <v>128290</v>
      </c>
      <c r="AF60" s="2">
        <f t="shared" si="13"/>
        <v>34458</v>
      </c>
      <c r="AG60" s="2">
        <f t="shared" si="14"/>
        <v>162748</v>
      </c>
    </row>
    <row r="61" spans="1:33" ht="14.45" customHeight="1" x14ac:dyDescent="0.25">
      <c r="A61" s="58" t="s">
        <v>34</v>
      </c>
      <c r="B61" s="58" t="s">
        <v>75</v>
      </c>
      <c r="C61" s="65">
        <v>218781</v>
      </c>
      <c r="D61" s="65">
        <v>49861</v>
      </c>
      <c r="E61" s="65">
        <v>33161</v>
      </c>
      <c r="F61" s="65">
        <v>243</v>
      </c>
      <c r="G61" s="65">
        <v>0</v>
      </c>
      <c r="H61" s="65">
        <v>18</v>
      </c>
      <c r="I61" s="65">
        <v>438</v>
      </c>
      <c r="J61" s="65">
        <v>1072</v>
      </c>
      <c r="K61" s="65">
        <v>2912</v>
      </c>
      <c r="L61" s="65">
        <v>4496</v>
      </c>
      <c r="M61" s="65">
        <v>126580</v>
      </c>
      <c r="N61" s="65">
        <v>36268</v>
      </c>
      <c r="O61" s="65">
        <v>162848</v>
      </c>
      <c r="P61" s="45"/>
      <c r="R61" s="58" t="s">
        <v>34</v>
      </c>
      <c r="S61" s="58" t="s">
        <v>75</v>
      </c>
      <c r="T61" s="56" t="str">
        <f t="shared" si="1"/>
        <v>THIRUVANANTHAPURAM2015-16</v>
      </c>
      <c r="U61" s="2">
        <f t="shared" si="2"/>
        <v>218781</v>
      </c>
      <c r="V61" s="2">
        <f t="shared" si="3"/>
        <v>49861</v>
      </c>
      <c r="W61" s="2">
        <f t="shared" si="4"/>
        <v>33161</v>
      </c>
      <c r="X61" s="2">
        <f t="shared" si="5"/>
        <v>243</v>
      </c>
      <c r="Y61" s="2">
        <f t="shared" si="6"/>
        <v>0</v>
      </c>
      <c r="Z61" s="2">
        <f t="shared" si="7"/>
        <v>18</v>
      </c>
      <c r="AA61" s="2">
        <f t="shared" si="8"/>
        <v>438</v>
      </c>
      <c r="AB61" s="2">
        <f t="shared" si="9"/>
        <v>1072</v>
      </c>
      <c r="AC61" s="2">
        <f t="shared" si="10"/>
        <v>2912</v>
      </c>
      <c r="AD61" s="2">
        <f t="shared" si="11"/>
        <v>4496</v>
      </c>
      <c r="AE61" s="2">
        <f t="shared" si="12"/>
        <v>126580</v>
      </c>
      <c r="AF61" s="2">
        <f t="shared" si="13"/>
        <v>36268</v>
      </c>
      <c r="AG61" s="2">
        <f t="shared" si="14"/>
        <v>162848</v>
      </c>
    </row>
    <row r="62" spans="1:33" ht="14.45" customHeight="1" x14ac:dyDescent="0.25">
      <c r="A62" s="58" t="s">
        <v>34</v>
      </c>
      <c r="B62" s="58" t="s">
        <v>190</v>
      </c>
      <c r="C62" s="65">
        <v>218781</v>
      </c>
      <c r="D62" s="65">
        <v>49861</v>
      </c>
      <c r="E62" s="65">
        <v>33025</v>
      </c>
      <c r="F62" s="65">
        <v>154</v>
      </c>
      <c r="G62" s="65">
        <v>0</v>
      </c>
      <c r="H62" s="65">
        <v>20</v>
      </c>
      <c r="I62" s="65">
        <v>401</v>
      </c>
      <c r="J62" s="65">
        <v>703</v>
      </c>
      <c r="K62" s="65">
        <v>2884</v>
      </c>
      <c r="L62" s="65">
        <v>2734</v>
      </c>
      <c r="M62" s="65">
        <v>128999</v>
      </c>
      <c r="N62" s="65">
        <v>29980.14</v>
      </c>
      <c r="O62" s="65">
        <v>158979.14000000001</v>
      </c>
      <c r="P62" s="45"/>
      <c r="R62" s="58" t="s">
        <v>34</v>
      </c>
      <c r="S62" s="58" t="s">
        <v>190</v>
      </c>
      <c r="T62" s="56" t="str">
        <f t="shared" si="1"/>
        <v>THIRUVANANTHAPURAM2016-17</v>
      </c>
      <c r="U62" s="2">
        <f t="shared" si="2"/>
        <v>218781</v>
      </c>
      <c r="V62" s="2">
        <f t="shared" si="3"/>
        <v>49861</v>
      </c>
      <c r="W62" s="2">
        <f t="shared" si="4"/>
        <v>33025</v>
      </c>
      <c r="X62" s="2">
        <f t="shared" si="5"/>
        <v>154</v>
      </c>
      <c r="Y62" s="2">
        <f t="shared" si="6"/>
        <v>0</v>
      </c>
      <c r="Z62" s="2">
        <f t="shared" si="7"/>
        <v>20</v>
      </c>
      <c r="AA62" s="2">
        <f t="shared" si="8"/>
        <v>401</v>
      </c>
      <c r="AB62" s="2">
        <f t="shared" si="9"/>
        <v>703</v>
      </c>
      <c r="AC62" s="2">
        <f t="shared" si="10"/>
        <v>2884</v>
      </c>
      <c r="AD62" s="2">
        <f t="shared" si="11"/>
        <v>2734</v>
      </c>
      <c r="AE62" s="2">
        <f t="shared" si="12"/>
        <v>128999</v>
      </c>
      <c r="AF62" s="2">
        <f t="shared" si="13"/>
        <v>29980.14</v>
      </c>
      <c r="AG62" s="2">
        <f t="shared" si="14"/>
        <v>158979.14000000001</v>
      </c>
    </row>
    <row r="63" spans="1:33" ht="14.45" customHeight="1" x14ac:dyDescent="0.25">
      <c r="A63" s="58" t="s">
        <v>76</v>
      </c>
      <c r="B63" s="56" t="s">
        <v>38</v>
      </c>
      <c r="C63" s="65">
        <v>463013.96315635531</v>
      </c>
      <c r="D63" s="65">
        <v>206984.90254899047</v>
      </c>
      <c r="E63" s="65">
        <v>11828.202147927339</v>
      </c>
      <c r="F63" s="65">
        <v>17295.065594204774</v>
      </c>
      <c r="G63" s="65">
        <v>3036.4417745929686</v>
      </c>
      <c r="H63" s="65">
        <v>5468.7150854843994</v>
      </c>
      <c r="I63" s="65">
        <v>7148.5930457146605</v>
      </c>
      <c r="J63" s="65">
        <v>3669.0850990379213</v>
      </c>
      <c r="K63" s="65">
        <v>2616.2693350593049</v>
      </c>
      <c r="L63" s="59"/>
      <c r="M63" s="65">
        <v>204966.68852534349</v>
      </c>
      <c r="N63" s="65">
        <v>29576.087716951384</v>
      </c>
      <c r="O63" s="65">
        <v>234542.77624229487</v>
      </c>
      <c r="P63" s="45"/>
      <c r="R63" s="58" t="s">
        <v>76</v>
      </c>
      <c r="S63" s="56" t="s">
        <v>38</v>
      </c>
      <c r="T63" s="56" t="str">
        <f t="shared" si="1"/>
        <v>KOLLAM1956-57</v>
      </c>
      <c r="U63" s="65">
        <f>(Documentation!$C$336*Calculations!C63)+(Documentation!$D$336*Calculations!C124)</f>
        <v>463013.96315635531</v>
      </c>
      <c r="V63" s="65">
        <f>(Documentation!$C$336*Calculations!D63)+(Documentation!$D$336*Calculations!D124)</f>
        <v>206984.90254899047</v>
      </c>
      <c r="W63" s="65">
        <f>(Documentation!$C$336*Calculations!E63)+(Documentation!$D$336*Calculations!E124)</f>
        <v>11828.202147927339</v>
      </c>
      <c r="X63" s="65">
        <f>(Documentation!$C$336*Calculations!F63)+(Documentation!$D$336*Calculations!F124)</f>
        <v>17295.065594204774</v>
      </c>
      <c r="Y63" s="65">
        <f>(Documentation!$C$336*Calculations!G63)+(Documentation!$D$336*Calculations!G124)</f>
        <v>3036.4417745929686</v>
      </c>
      <c r="Z63" s="65">
        <f>(Documentation!$C$336*Calculations!H63)+(Documentation!$D$336*Calculations!H124)</f>
        <v>5468.7150854843994</v>
      </c>
      <c r="AA63" s="65">
        <f>(Documentation!$C$336*Calculations!I63)+(Documentation!$D$336*Calculations!I124)</f>
        <v>7148.5930457146605</v>
      </c>
      <c r="AB63" s="65">
        <f>(Documentation!$C$336*Calculations!J63)+(Documentation!$D$336*Calculations!J124)</f>
        <v>3669.0850990379213</v>
      </c>
      <c r="AC63" s="65">
        <f>(Documentation!$C$336*Calculations!K63)+(Documentation!$D$336*Calculations!K124)</f>
        <v>2616.2693350593049</v>
      </c>
      <c r="AD63" s="65">
        <f>(Documentation!$C$336*Calculations!L63)+(Documentation!$D$336*Calculations!L124)</f>
        <v>0</v>
      </c>
      <c r="AE63" s="65">
        <f>(Documentation!$C$336*Calculations!M63)+(Documentation!$D$336*Calculations!M124)</f>
        <v>204966.68852534349</v>
      </c>
      <c r="AF63" s="65">
        <f>(Documentation!$C$336*Calculations!N63)+(Documentation!$D$336*Calculations!N124)</f>
        <v>29576.087716951384</v>
      </c>
      <c r="AG63" s="65">
        <f>(Documentation!$C$336*Calculations!O63)+(Documentation!$D$336*Calculations!O124)</f>
        <v>234542.77624229487</v>
      </c>
    </row>
    <row r="64" spans="1:33" ht="14.45" customHeight="1" x14ac:dyDescent="0.25">
      <c r="A64" s="58" t="s">
        <v>76</v>
      </c>
      <c r="B64" s="56" t="s">
        <v>35</v>
      </c>
      <c r="C64" s="65">
        <v>469051</v>
      </c>
      <c r="D64" s="65">
        <v>211782</v>
      </c>
      <c r="E64" s="65">
        <v>11684</v>
      </c>
      <c r="F64" s="65">
        <v>17097</v>
      </c>
      <c r="G64" s="65">
        <v>3000</v>
      </c>
      <c r="H64" s="65">
        <v>5818</v>
      </c>
      <c r="I64" s="65">
        <v>7705</v>
      </c>
      <c r="J64" s="65">
        <v>3645</v>
      </c>
      <c r="K64" s="65">
        <v>2513</v>
      </c>
      <c r="L64" s="59"/>
      <c r="M64" s="65">
        <v>205807</v>
      </c>
      <c r="N64" s="65">
        <v>32020</v>
      </c>
      <c r="O64" s="65">
        <v>237827</v>
      </c>
      <c r="P64" s="45"/>
      <c r="R64" s="58" t="s">
        <v>76</v>
      </c>
      <c r="S64" s="56" t="s">
        <v>35</v>
      </c>
      <c r="T64" s="56" t="str">
        <f t="shared" si="1"/>
        <v>KOLLAM1957-58</v>
      </c>
      <c r="U64" s="65">
        <f>(Documentation!$C$336*Calculations!C64)+(Documentation!$D$336*Calculations!C125)</f>
        <v>469051</v>
      </c>
      <c r="V64" s="65">
        <f>(Documentation!$C$336*Calculations!D64)+(Documentation!$D$336*Calculations!D125)</f>
        <v>211782</v>
      </c>
      <c r="W64" s="65">
        <f>(Documentation!$C$336*Calculations!E64)+(Documentation!$D$336*Calculations!E125)</f>
        <v>11684</v>
      </c>
      <c r="X64" s="65">
        <f>(Documentation!$C$336*Calculations!F64)+(Documentation!$D$336*Calculations!F125)</f>
        <v>17097</v>
      </c>
      <c r="Y64" s="65">
        <f>(Documentation!$C$336*Calculations!G64)+(Documentation!$D$336*Calculations!G125)</f>
        <v>3000</v>
      </c>
      <c r="Z64" s="65">
        <f>(Documentation!$C$336*Calculations!H64)+(Documentation!$D$336*Calculations!H125)</f>
        <v>5818</v>
      </c>
      <c r="AA64" s="65">
        <f>(Documentation!$C$336*Calculations!I64)+(Documentation!$D$336*Calculations!I125)</f>
        <v>7705</v>
      </c>
      <c r="AB64" s="65">
        <f>(Documentation!$C$336*Calculations!J64)+(Documentation!$D$336*Calculations!J125)</f>
        <v>3645</v>
      </c>
      <c r="AC64" s="65">
        <f>(Documentation!$C$336*Calculations!K64)+(Documentation!$D$336*Calculations!K125)</f>
        <v>2513</v>
      </c>
      <c r="AD64" s="65">
        <f>(Documentation!$C$336*Calculations!L64)+(Documentation!$D$336*Calculations!L125)</f>
        <v>0</v>
      </c>
      <c r="AE64" s="65">
        <f>(Documentation!$C$336*Calculations!M64)+(Documentation!$D$336*Calculations!M125)</f>
        <v>205807</v>
      </c>
      <c r="AF64" s="65">
        <f>(Documentation!$C$336*Calculations!N64)+(Documentation!$D$336*Calculations!N125)</f>
        <v>32020</v>
      </c>
      <c r="AG64" s="65">
        <f>(Documentation!$C$336*Calculations!O64)+(Documentation!$D$336*Calculations!O125)</f>
        <v>237827</v>
      </c>
    </row>
    <row r="65" spans="1:33" ht="14.45" customHeight="1" x14ac:dyDescent="0.25">
      <c r="A65" s="58" t="s">
        <v>76</v>
      </c>
      <c r="B65" s="56" t="s">
        <v>36</v>
      </c>
      <c r="C65" s="65">
        <v>469051</v>
      </c>
      <c r="D65" s="65">
        <v>219708.84293190119</v>
      </c>
      <c r="E65" s="65">
        <v>11752.635654057745</v>
      </c>
      <c r="F65" s="65">
        <v>15733.265290427649</v>
      </c>
      <c r="G65" s="65">
        <v>2938.0483252099971</v>
      </c>
      <c r="H65" s="65">
        <v>5688.5374429077701</v>
      </c>
      <c r="I65" s="65">
        <v>7068.0984780552944</v>
      </c>
      <c r="J65" s="65">
        <v>3345.3424073584861</v>
      </c>
      <c r="K65" s="65">
        <v>2610.1407551498828</v>
      </c>
      <c r="L65" s="59"/>
      <c r="M65" s="65">
        <v>200206.08871493198</v>
      </c>
      <c r="N65" s="65">
        <v>41252.20373627852</v>
      </c>
      <c r="O65" s="65">
        <v>241458.29245121049</v>
      </c>
      <c r="P65" s="45"/>
      <c r="R65" s="58" t="s">
        <v>76</v>
      </c>
      <c r="S65" s="56" t="s">
        <v>36</v>
      </c>
      <c r="T65" s="56" t="str">
        <f t="shared" si="1"/>
        <v>KOLLAM1958-59</v>
      </c>
      <c r="U65" s="65">
        <f>(Documentation!$C$336*Calculations!C65)+(Documentation!$D$336*Calculations!C126)</f>
        <v>469051</v>
      </c>
      <c r="V65" s="65">
        <f>(Documentation!$C$336*Calculations!D65)+(Documentation!$D$336*Calculations!D126)</f>
        <v>219708.84293190119</v>
      </c>
      <c r="W65" s="65">
        <f>(Documentation!$C$336*Calculations!E65)+(Documentation!$D$336*Calculations!E126)</f>
        <v>11752.635654057745</v>
      </c>
      <c r="X65" s="65">
        <f>(Documentation!$C$336*Calculations!F65)+(Documentation!$D$336*Calculations!F126)</f>
        <v>15733.265290427649</v>
      </c>
      <c r="Y65" s="65">
        <f>(Documentation!$C$336*Calculations!G65)+(Documentation!$D$336*Calculations!G126)</f>
        <v>2938.0483252099971</v>
      </c>
      <c r="Z65" s="65">
        <f>(Documentation!$C$336*Calculations!H65)+(Documentation!$D$336*Calculations!H126)</f>
        <v>5688.5374429077701</v>
      </c>
      <c r="AA65" s="65">
        <f>(Documentation!$C$336*Calculations!I65)+(Documentation!$D$336*Calculations!I126)</f>
        <v>7068.0984780552944</v>
      </c>
      <c r="AB65" s="65">
        <f>(Documentation!$C$336*Calculations!J65)+(Documentation!$D$336*Calculations!J126)</f>
        <v>3345.3424073584861</v>
      </c>
      <c r="AC65" s="65">
        <f>(Documentation!$C$336*Calculations!K65)+(Documentation!$D$336*Calculations!K126)</f>
        <v>2610.1407551498828</v>
      </c>
      <c r="AD65" s="65">
        <f>(Documentation!$C$336*Calculations!L65)+(Documentation!$D$336*Calculations!L126)</f>
        <v>0</v>
      </c>
      <c r="AE65" s="65">
        <f>(Documentation!$C$336*Calculations!M65)+(Documentation!$D$336*Calculations!M126)</f>
        <v>200206.08871493198</v>
      </c>
      <c r="AF65" s="65">
        <f>(Documentation!$C$336*Calculations!N65)+(Documentation!$D$336*Calculations!N126)</f>
        <v>41252.20373627852</v>
      </c>
      <c r="AG65" s="65">
        <f>(Documentation!$C$336*Calculations!O65)+(Documentation!$D$336*Calculations!O126)</f>
        <v>241458.29245121049</v>
      </c>
    </row>
    <row r="66" spans="1:33" ht="14.45" customHeight="1" x14ac:dyDescent="0.25">
      <c r="A66" s="58" t="s">
        <v>76</v>
      </c>
      <c r="B66" s="56" t="s">
        <v>37</v>
      </c>
      <c r="C66" s="65">
        <v>469051</v>
      </c>
      <c r="D66" s="65">
        <v>219708.84293190119</v>
      </c>
      <c r="E66" s="65">
        <v>11821.271308115491</v>
      </c>
      <c r="F66" s="65">
        <v>14369.530580855298</v>
      </c>
      <c r="G66" s="65">
        <v>2876.0966504199941</v>
      </c>
      <c r="H66" s="65">
        <v>5559.0748858155412</v>
      </c>
      <c r="I66" s="65">
        <v>6431.1969561105889</v>
      </c>
      <c r="J66" s="65">
        <v>3045.6848147169726</v>
      </c>
      <c r="K66" s="65">
        <v>2707.2815102997656</v>
      </c>
      <c r="L66" s="59"/>
      <c r="M66" s="65">
        <v>202532.02036176517</v>
      </c>
      <c r="N66" s="65">
        <v>45990.142089521338</v>
      </c>
      <c r="O66" s="65">
        <v>248522.16245128651</v>
      </c>
      <c r="P66" s="45"/>
      <c r="R66" s="58" t="s">
        <v>76</v>
      </c>
      <c r="S66" s="56" t="s">
        <v>37</v>
      </c>
      <c r="T66" s="56" t="str">
        <f t="shared" si="1"/>
        <v>KOLLAM1959-60</v>
      </c>
      <c r="U66" s="65">
        <f>(Documentation!$C$336*Calculations!C66)+(Documentation!$D$336*Calculations!C127)</f>
        <v>469051</v>
      </c>
      <c r="V66" s="65">
        <f>(Documentation!$C$336*Calculations!D66)+(Documentation!$D$336*Calculations!D127)</f>
        <v>219708.84293190119</v>
      </c>
      <c r="W66" s="65">
        <f>(Documentation!$C$336*Calculations!E66)+(Documentation!$D$336*Calculations!E127)</f>
        <v>11821.271308115491</v>
      </c>
      <c r="X66" s="65">
        <f>(Documentation!$C$336*Calculations!F66)+(Documentation!$D$336*Calculations!F127)</f>
        <v>14369.530580855298</v>
      </c>
      <c r="Y66" s="65">
        <f>(Documentation!$C$336*Calculations!G66)+(Documentation!$D$336*Calculations!G127)</f>
        <v>2876.0966504199941</v>
      </c>
      <c r="Z66" s="65">
        <f>(Documentation!$C$336*Calculations!H66)+(Documentation!$D$336*Calculations!H127)</f>
        <v>5559.0748858155412</v>
      </c>
      <c r="AA66" s="65">
        <f>(Documentation!$C$336*Calculations!I66)+(Documentation!$D$336*Calculations!I127)</f>
        <v>6431.1969561105889</v>
      </c>
      <c r="AB66" s="65">
        <f>(Documentation!$C$336*Calculations!J66)+(Documentation!$D$336*Calculations!J127)</f>
        <v>3045.6848147169726</v>
      </c>
      <c r="AC66" s="65">
        <f>(Documentation!$C$336*Calculations!K66)+(Documentation!$D$336*Calculations!K127)</f>
        <v>2707.2815102997656</v>
      </c>
      <c r="AD66" s="65">
        <f>(Documentation!$C$336*Calculations!L66)+(Documentation!$D$336*Calculations!L127)</f>
        <v>0</v>
      </c>
      <c r="AE66" s="65">
        <f>(Documentation!$C$336*Calculations!M66)+(Documentation!$D$336*Calculations!M127)</f>
        <v>202532.02036176517</v>
      </c>
      <c r="AF66" s="65">
        <f>(Documentation!$C$336*Calculations!N66)+(Documentation!$D$336*Calculations!N127)</f>
        <v>45990.142089521338</v>
      </c>
      <c r="AG66" s="65">
        <f>(Documentation!$C$336*Calculations!O66)+(Documentation!$D$336*Calculations!O127)</f>
        <v>248522.16245128651</v>
      </c>
    </row>
    <row r="67" spans="1:33" ht="14.45" customHeight="1" x14ac:dyDescent="0.25">
      <c r="A67" s="58" t="s">
        <v>76</v>
      </c>
      <c r="B67" s="56" t="s">
        <v>15</v>
      </c>
      <c r="C67" s="65">
        <v>469051</v>
      </c>
      <c r="D67" s="65">
        <v>213120</v>
      </c>
      <c r="E67" s="65">
        <v>11979</v>
      </c>
      <c r="F67" s="65">
        <v>16630</v>
      </c>
      <c r="G67" s="65">
        <v>1684</v>
      </c>
      <c r="H67" s="65">
        <v>5878</v>
      </c>
      <c r="I67" s="65">
        <v>5893</v>
      </c>
      <c r="J67" s="65">
        <v>2315</v>
      </c>
      <c r="K67" s="65">
        <v>3709</v>
      </c>
      <c r="L67" s="59"/>
      <c r="M67" s="65">
        <v>207843</v>
      </c>
      <c r="N67" s="65">
        <v>49268</v>
      </c>
      <c r="O67" s="65">
        <v>257114</v>
      </c>
      <c r="P67" s="45"/>
      <c r="R67" s="58" t="s">
        <v>76</v>
      </c>
      <c r="S67" s="56" t="s">
        <v>15</v>
      </c>
      <c r="T67" s="56" t="str">
        <f t="shared" ref="T67:T130" si="15">R67&amp;S67</f>
        <v>KOLLAM1960-61</v>
      </c>
      <c r="U67" s="65">
        <f>(Documentation!$C$336*Calculations!C67)+(Documentation!$D$336*Calculations!C128)</f>
        <v>469051</v>
      </c>
      <c r="V67" s="65">
        <f>(Documentation!$C$336*Calculations!D67)+(Documentation!$D$336*Calculations!D128)</f>
        <v>213120</v>
      </c>
      <c r="W67" s="65">
        <f>(Documentation!$C$336*Calculations!E67)+(Documentation!$D$336*Calculations!E128)</f>
        <v>11979</v>
      </c>
      <c r="X67" s="65">
        <f>(Documentation!$C$336*Calculations!F67)+(Documentation!$D$336*Calculations!F128)</f>
        <v>16630</v>
      </c>
      <c r="Y67" s="65">
        <f>(Documentation!$C$336*Calculations!G67)+(Documentation!$D$336*Calculations!G128)</f>
        <v>1684</v>
      </c>
      <c r="Z67" s="65">
        <f>(Documentation!$C$336*Calculations!H67)+(Documentation!$D$336*Calculations!H128)</f>
        <v>5878</v>
      </c>
      <c r="AA67" s="65">
        <f>(Documentation!$C$336*Calculations!I67)+(Documentation!$D$336*Calculations!I128)</f>
        <v>5893</v>
      </c>
      <c r="AB67" s="65">
        <f>(Documentation!$C$336*Calculations!J67)+(Documentation!$D$336*Calculations!J128)</f>
        <v>2315</v>
      </c>
      <c r="AC67" s="65">
        <f>(Documentation!$C$336*Calculations!K67)+(Documentation!$D$336*Calculations!K128)</f>
        <v>3709</v>
      </c>
      <c r="AD67" s="65">
        <f>(Documentation!$C$336*Calculations!L67)+(Documentation!$D$336*Calculations!L128)</f>
        <v>0</v>
      </c>
      <c r="AE67" s="65">
        <f>(Documentation!$C$336*Calculations!M67)+(Documentation!$D$336*Calculations!M128)</f>
        <v>207843</v>
      </c>
      <c r="AF67" s="65">
        <f>(Documentation!$C$336*Calculations!N67)+(Documentation!$D$336*Calculations!N128)</f>
        <v>49268</v>
      </c>
      <c r="AG67" s="65">
        <f>(Documentation!$C$336*Calculations!O67)+(Documentation!$D$336*Calculations!O128)</f>
        <v>257114</v>
      </c>
    </row>
    <row r="68" spans="1:33" ht="14.45" customHeight="1" x14ac:dyDescent="0.25">
      <c r="A68" s="58" t="s">
        <v>76</v>
      </c>
      <c r="B68" s="56" t="s">
        <v>0</v>
      </c>
      <c r="C68" s="65">
        <v>469051</v>
      </c>
      <c r="D68" s="65">
        <v>213120</v>
      </c>
      <c r="E68" s="65">
        <v>12282</v>
      </c>
      <c r="F68" s="65">
        <v>16217</v>
      </c>
      <c r="G68" s="65">
        <v>1642</v>
      </c>
      <c r="H68" s="65">
        <v>5436</v>
      </c>
      <c r="I68" s="65">
        <v>5425</v>
      </c>
      <c r="J68" s="65">
        <v>2315</v>
      </c>
      <c r="K68" s="65">
        <v>3413</v>
      </c>
      <c r="L68" s="59"/>
      <c r="M68" s="65">
        <v>209201</v>
      </c>
      <c r="N68" s="65">
        <v>48487</v>
      </c>
      <c r="O68" s="65">
        <v>257688</v>
      </c>
      <c r="P68" s="45"/>
      <c r="R68" s="58" t="s">
        <v>76</v>
      </c>
      <c r="S68" s="56" t="s">
        <v>0</v>
      </c>
      <c r="T68" s="56" t="str">
        <f t="shared" si="15"/>
        <v>KOLLAM1961-62</v>
      </c>
      <c r="U68" s="65">
        <f>(Documentation!$C$336*Calculations!C68)+(Documentation!$D$336*Calculations!C129)</f>
        <v>469051</v>
      </c>
      <c r="V68" s="65">
        <f>(Documentation!$C$336*Calculations!D68)+(Documentation!$D$336*Calculations!D129)</f>
        <v>213120</v>
      </c>
      <c r="W68" s="65">
        <f>(Documentation!$C$336*Calculations!E68)+(Documentation!$D$336*Calculations!E129)</f>
        <v>12282</v>
      </c>
      <c r="X68" s="65">
        <f>(Documentation!$C$336*Calculations!F68)+(Documentation!$D$336*Calculations!F129)</f>
        <v>16217</v>
      </c>
      <c r="Y68" s="65">
        <f>(Documentation!$C$336*Calculations!G68)+(Documentation!$D$336*Calculations!G129)</f>
        <v>1642</v>
      </c>
      <c r="Z68" s="65">
        <f>(Documentation!$C$336*Calculations!H68)+(Documentation!$D$336*Calculations!H129)</f>
        <v>5436</v>
      </c>
      <c r="AA68" s="65">
        <f>(Documentation!$C$336*Calculations!I68)+(Documentation!$D$336*Calculations!I129)</f>
        <v>5425</v>
      </c>
      <c r="AB68" s="65">
        <f>(Documentation!$C$336*Calculations!J68)+(Documentation!$D$336*Calculations!J129)</f>
        <v>2315</v>
      </c>
      <c r="AC68" s="65">
        <f>(Documentation!$C$336*Calculations!K68)+(Documentation!$D$336*Calculations!K129)</f>
        <v>3413</v>
      </c>
      <c r="AD68" s="65">
        <f>(Documentation!$C$336*Calculations!L68)+(Documentation!$D$336*Calculations!L129)</f>
        <v>0</v>
      </c>
      <c r="AE68" s="65">
        <f>(Documentation!$C$336*Calculations!M68)+(Documentation!$D$336*Calculations!M129)</f>
        <v>209201</v>
      </c>
      <c r="AF68" s="65">
        <f>(Documentation!$C$336*Calculations!N68)+(Documentation!$D$336*Calculations!N129)</f>
        <v>48487</v>
      </c>
      <c r="AG68" s="65">
        <f>(Documentation!$C$336*Calculations!O68)+(Documentation!$D$336*Calculations!O129)</f>
        <v>257688</v>
      </c>
    </row>
    <row r="69" spans="1:33" ht="14.45" customHeight="1" x14ac:dyDescent="0.25">
      <c r="A69" s="58" t="s">
        <v>76</v>
      </c>
      <c r="B69" s="56" t="s">
        <v>1</v>
      </c>
      <c r="C69" s="65">
        <v>469051</v>
      </c>
      <c r="D69" s="65">
        <v>213120</v>
      </c>
      <c r="E69" s="65">
        <v>12588</v>
      </c>
      <c r="F69" s="65">
        <v>13230</v>
      </c>
      <c r="G69" s="65">
        <v>1340</v>
      </c>
      <c r="H69" s="65">
        <v>4724</v>
      </c>
      <c r="I69" s="65">
        <v>4115</v>
      </c>
      <c r="J69" s="65">
        <v>1782</v>
      </c>
      <c r="K69" s="65">
        <v>2218</v>
      </c>
      <c r="L69" s="59"/>
      <c r="M69" s="65">
        <v>215934</v>
      </c>
      <c r="N69" s="65">
        <v>55109</v>
      </c>
      <c r="O69" s="65">
        <v>271043</v>
      </c>
      <c r="P69" s="45"/>
      <c r="R69" s="58" t="s">
        <v>76</v>
      </c>
      <c r="S69" s="56" t="s">
        <v>1</v>
      </c>
      <c r="T69" s="56" t="str">
        <f t="shared" si="15"/>
        <v>KOLLAM1962-63</v>
      </c>
      <c r="U69" s="65">
        <f>(Documentation!$C$336*Calculations!C69)+(Documentation!$D$336*Calculations!C130)</f>
        <v>469051</v>
      </c>
      <c r="V69" s="65">
        <f>(Documentation!$C$336*Calculations!D69)+(Documentation!$D$336*Calculations!D130)</f>
        <v>213120</v>
      </c>
      <c r="W69" s="65">
        <f>(Documentation!$C$336*Calculations!E69)+(Documentation!$D$336*Calculations!E130)</f>
        <v>12588</v>
      </c>
      <c r="X69" s="65">
        <f>(Documentation!$C$336*Calculations!F69)+(Documentation!$D$336*Calculations!F130)</f>
        <v>13230</v>
      </c>
      <c r="Y69" s="65">
        <f>(Documentation!$C$336*Calculations!G69)+(Documentation!$D$336*Calculations!G130)</f>
        <v>1340</v>
      </c>
      <c r="Z69" s="65">
        <f>(Documentation!$C$336*Calculations!H69)+(Documentation!$D$336*Calculations!H130)</f>
        <v>4724</v>
      </c>
      <c r="AA69" s="65">
        <f>(Documentation!$C$336*Calculations!I69)+(Documentation!$D$336*Calculations!I130)</f>
        <v>4115</v>
      </c>
      <c r="AB69" s="65">
        <f>(Documentation!$C$336*Calculations!J69)+(Documentation!$D$336*Calculations!J130)</f>
        <v>1782</v>
      </c>
      <c r="AC69" s="65">
        <f>(Documentation!$C$336*Calculations!K69)+(Documentation!$D$336*Calculations!K130)</f>
        <v>2218</v>
      </c>
      <c r="AD69" s="65">
        <f>(Documentation!$C$336*Calculations!L69)+(Documentation!$D$336*Calculations!L130)</f>
        <v>0</v>
      </c>
      <c r="AE69" s="65">
        <f>(Documentation!$C$336*Calculations!M69)+(Documentation!$D$336*Calculations!M130)</f>
        <v>215934</v>
      </c>
      <c r="AF69" s="65">
        <f>(Documentation!$C$336*Calculations!N69)+(Documentation!$D$336*Calculations!N130)</f>
        <v>55109</v>
      </c>
      <c r="AG69" s="65">
        <f>(Documentation!$C$336*Calculations!O69)+(Documentation!$D$336*Calculations!O130)</f>
        <v>271043</v>
      </c>
    </row>
    <row r="70" spans="1:33" ht="14.45" customHeight="1" x14ac:dyDescent="0.25">
      <c r="A70" s="58" t="s">
        <v>76</v>
      </c>
      <c r="B70" s="56" t="s">
        <v>2</v>
      </c>
      <c r="C70" s="65">
        <v>469051</v>
      </c>
      <c r="D70" s="65">
        <v>211898</v>
      </c>
      <c r="E70" s="65">
        <v>13419</v>
      </c>
      <c r="F70" s="65">
        <v>12251</v>
      </c>
      <c r="G70" s="65">
        <v>1341</v>
      </c>
      <c r="H70" s="65">
        <v>4951</v>
      </c>
      <c r="I70" s="65">
        <v>3926</v>
      </c>
      <c r="J70" s="65">
        <v>1656</v>
      </c>
      <c r="K70" s="65">
        <v>1709</v>
      </c>
      <c r="L70" s="59"/>
      <c r="M70" s="65">
        <v>217900</v>
      </c>
      <c r="N70" s="65">
        <v>59095</v>
      </c>
      <c r="O70" s="65">
        <v>276995</v>
      </c>
      <c r="P70" s="45"/>
      <c r="R70" s="58" t="s">
        <v>76</v>
      </c>
      <c r="S70" s="56" t="s">
        <v>2</v>
      </c>
      <c r="T70" s="56" t="str">
        <f t="shared" si="15"/>
        <v>KOLLAM1963-64</v>
      </c>
      <c r="U70" s="65">
        <f>(Documentation!$C$336*Calculations!C70)+(Documentation!$D$336*Calculations!C131)</f>
        <v>469051</v>
      </c>
      <c r="V70" s="65">
        <f>(Documentation!$C$336*Calculations!D70)+(Documentation!$D$336*Calculations!D131)</f>
        <v>211898</v>
      </c>
      <c r="W70" s="65">
        <f>(Documentation!$C$336*Calculations!E70)+(Documentation!$D$336*Calculations!E131)</f>
        <v>13419</v>
      </c>
      <c r="X70" s="65">
        <f>(Documentation!$C$336*Calculations!F70)+(Documentation!$D$336*Calculations!F131)</f>
        <v>12251</v>
      </c>
      <c r="Y70" s="65">
        <f>(Documentation!$C$336*Calculations!G70)+(Documentation!$D$336*Calculations!G131)</f>
        <v>1341</v>
      </c>
      <c r="Z70" s="65">
        <f>(Documentation!$C$336*Calculations!H70)+(Documentation!$D$336*Calculations!H131)</f>
        <v>4951</v>
      </c>
      <c r="AA70" s="65">
        <f>(Documentation!$C$336*Calculations!I70)+(Documentation!$D$336*Calculations!I131)</f>
        <v>3926</v>
      </c>
      <c r="AB70" s="65">
        <f>(Documentation!$C$336*Calculations!J70)+(Documentation!$D$336*Calculations!J131)</f>
        <v>1656</v>
      </c>
      <c r="AC70" s="65">
        <f>(Documentation!$C$336*Calculations!K70)+(Documentation!$D$336*Calculations!K131)</f>
        <v>1709</v>
      </c>
      <c r="AD70" s="65">
        <f>(Documentation!$C$336*Calculations!L70)+(Documentation!$D$336*Calculations!L131)</f>
        <v>0</v>
      </c>
      <c r="AE70" s="65">
        <f>(Documentation!$C$336*Calculations!M70)+(Documentation!$D$336*Calculations!M131)</f>
        <v>217900</v>
      </c>
      <c r="AF70" s="65">
        <f>(Documentation!$C$336*Calculations!N70)+(Documentation!$D$336*Calculations!N131)</f>
        <v>59095</v>
      </c>
      <c r="AG70" s="65">
        <f>(Documentation!$C$336*Calculations!O70)+(Documentation!$D$336*Calculations!O131)</f>
        <v>276995</v>
      </c>
    </row>
    <row r="71" spans="1:33" ht="14.45" customHeight="1" x14ac:dyDescent="0.25">
      <c r="A71" s="58" t="s">
        <v>76</v>
      </c>
      <c r="B71" s="56" t="s">
        <v>3</v>
      </c>
      <c r="C71" s="65">
        <v>469051</v>
      </c>
      <c r="D71" s="65">
        <v>210857</v>
      </c>
      <c r="E71" s="65">
        <v>13701</v>
      </c>
      <c r="F71" s="65">
        <v>12398</v>
      </c>
      <c r="G71" s="65">
        <v>1341</v>
      </c>
      <c r="H71" s="65">
        <v>4678</v>
      </c>
      <c r="I71" s="65">
        <v>3729</v>
      </c>
      <c r="J71" s="65">
        <v>1604</v>
      </c>
      <c r="K71" s="65">
        <v>1869</v>
      </c>
      <c r="L71" s="59"/>
      <c r="M71" s="65">
        <v>218874</v>
      </c>
      <c r="N71" s="65">
        <v>59837</v>
      </c>
      <c r="O71" s="65">
        <v>278711</v>
      </c>
      <c r="P71" s="45"/>
      <c r="R71" s="58" t="s">
        <v>76</v>
      </c>
      <c r="S71" s="56" t="s">
        <v>3</v>
      </c>
      <c r="T71" s="56" t="str">
        <f t="shared" si="15"/>
        <v>KOLLAM1964-65</v>
      </c>
      <c r="U71" s="65">
        <f>(Documentation!$C$336*Calculations!C71)+(Documentation!$D$336*Calculations!C132)</f>
        <v>469051</v>
      </c>
      <c r="V71" s="65">
        <f>(Documentation!$C$336*Calculations!D71)+(Documentation!$D$336*Calculations!D132)</f>
        <v>210857</v>
      </c>
      <c r="W71" s="65">
        <f>(Documentation!$C$336*Calculations!E71)+(Documentation!$D$336*Calculations!E132)</f>
        <v>13701</v>
      </c>
      <c r="X71" s="65">
        <f>(Documentation!$C$336*Calculations!F71)+(Documentation!$D$336*Calculations!F132)</f>
        <v>12398</v>
      </c>
      <c r="Y71" s="65">
        <f>(Documentation!$C$336*Calculations!G71)+(Documentation!$D$336*Calculations!G132)</f>
        <v>1341</v>
      </c>
      <c r="Z71" s="65">
        <f>(Documentation!$C$336*Calculations!H71)+(Documentation!$D$336*Calculations!H132)</f>
        <v>4678</v>
      </c>
      <c r="AA71" s="65">
        <f>(Documentation!$C$336*Calculations!I71)+(Documentation!$D$336*Calculations!I132)</f>
        <v>3729</v>
      </c>
      <c r="AB71" s="65">
        <f>(Documentation!$C$336*Calculations!J71)+(Documentation!$D$336*Calculations!J132)</f>
        <v>1604</v>
      </c>
      <c r="AC71" s="65">
        <f>(Documentation!$C$336*Calculations!K71)+(Documentation!$D$336*Calculations!K132)</f>
        <v>1869</v>
      </c>
      <c r="AD71" s="65">
        <f>(Documentation!$C$336*Calculations!L71)+(Documentation!$D$336*Calculations!L132)</f>
        <v>0</v>
      </c>
      <c r="AE71" s="65">
        <f>(Documentation!$C$336*Calculations!M71)+(Documentation!$D$336*Calculations!M132)</f>
        <v>218874</v>
      </c>
      <c r="AF71" s="65">
        <f>(Documentation!$C$336*Calculations!N71)+(Documentation!$D$336*Calculations!N132)</f>
        <v>59837</v>
      </c>
      <c r="AG71" s="65">
        <f>(Documentation!$C$336*Calculations!O71)+(Documentation!$D$336*Calculations!O132)</f>
        <v>278711</v>
      </c>
    </row>
    <row r="72" spans="1:33" ht="14.45" customHeight="1" x14ac:dyDescent="0.25">
      <c r="A72" s="58" t="s">
        <v>76</v>
      </c>
      <c r="B72" s="56" t="s">
        <v>4</v>
      </c>
      <c r="C72" s="65">
        <v>469051</v>
      </c>
      <c r="D72" s="65">
        <v>210857</v>
      </c>
      <c r="E72" s="65">
        <v>14040</v>
      </c>
      <c r="F72" s="65">
        <v>12040</v>
      </c>
      <c r="G72" s="65">
        <v>1300</v>
      </c>
      <c r="H72" s="65">
        <v>3300</v>
      </c>
      <c r="I72" s="65">
        <v>3000</v>
      </c>
      <c r="J72" s="65">
        <v>1525</v>
      </c>
      <c r="K72" s="65">
        <v>1570</v>
      </c>
      <c r="L72" s="59"/>
      <c r="M72" s="65">
        <v>221419</v>
      </c>
      <c r="N72" s="65">
        <v>66103</v>
      </c>
      <c r="O72" s="65">
        <v>287522</v>
      </c>
      <c r="P72" s="45"/>
      <c r="R72" s="58" t="s">
        <v>76</v>
      </c>
      <c r="S72" s="56" t="s">
        <v>4</v>
      </c>
      <c r="T72" s="56" t="str">
        <f t="shared" si="15"/>
        <v>KOLLAM1965-66</v>
      </c>
      <c r="U72" s="65">
        <f>(Documentation!$C$336*Calculations!C72)+(Documentation!$D$336*Calculations!C133)</f>
        <v>469051</v>
      </c>
      <c r="V72" s="65">
        <f>(Documentation!$C$336*Calculations!D72)+(Documentation!$D$336*Calculations!D133)</f>
        <v>210857</v>
      </c>
      <c r="W72" s="65">
        <f>(Documentation!$C$336*Calculations!E72)+(Documentation!$D$336*Calculations!E133)</f>
        <v>14040</v>
      </c>
      <c r="X72" s="65">
        <f>(Documentation!$C$336*Calculations!F72)+(Documentation!$D$336*Calculations!F133)</f>
        <v>12040</v>
      </c>
      <c r="Y72" s="65">
        <f>(Documentation!$C$336*Calculations!G72)+(Documentation!$D$336*Calculations!G133)</f>
        <v>1300</v>
      </c>
      <c r="Z72" s="65">
        <f>(Documentation!$C$336*Calculations!H72)+(Documentation!$D$336*Calculations!H133)</f>
        <v>3300</v>
      </c>
      <c r="AA72" s="65">
        <f>(Documentation!$C$336*Calculations!I72)+(Documentation!$D$336*Calculations!I133)</f>
        <v>3000</v>
      </c>
      <c r="AB72" s="65">
        <f>(Documentation!$C$336*Calculations!J72)+(Documentation!$D$336*Calculations!J133)</f>
        <v>1525</v>
      </c>
      <c r="AC72" s="65">
        <f>(Documentation!$C$336*Calculations!K72)+(Documentation!$D$336*Calculations!K133)</f>
        <v>1570</v>
      </c>
      <c r="AD72" s="65">
        <f>(Documentation!$C$336*Calculations!L72)+(Documentation!$D$336*Calculations!L133)</f>
        <v>0</v>
      </c>
      <c r="AE72" s="65">
        <f>(Documentation!$C$336*Calculations!M72)+(Documentation!$D$336*Calculations!M133)</f>
        <v>221419</v>
      </c>
      <c r="AF72" s="65">
        <f>(Documentation!$C$336*Calculations!N72)+(Documentation!$D$336*Calculations!N133)</f>
        <v>66103</v>
      </c>
      <c r="AG72" s="65">
        <f>(Documentation!$C$336*Calculations!O72)+(Documentation!$D$336*Calculations!O133)</f>
        <v>287522</v>
      </c>
    </row>
    <row r="73" spans="1:33" ht="14.45" customHeight="1" x14ac:dyDescent="0.25">
      <c r="A73" s="58" t="s">
        <v>76</v>
      </c>
      <c r="B73" s="56" t="s">
        <v>5</v>
      </c>
      <c r="C73" s="65">
        <v>469051</v>
      </c>
      <c r="D73" s="65">
        <v>210857</v>
      </c>
      <c r="E73" s="65">
        <v>14979</v>
      </c>
      <c r="F73" s="65">
        <v>11800</v>
      </c>
      <c r="G73" s="65">
        <v>1300</v>
      </c>
      <c r="H73" s="65">
        <v>2000</v>
      </c>
      <c r="I73" s="65">
        <v>2560</v>
      </c>
      <c r="J73" s="65">
        <v>2308</v>
      </c>
      <c r="K73" s="65">
        <v>1384</v>
      </c>
      <c r="L73" s="59"/>
      <c r="M73" s="65">
        <v>221863</v>
      </c>
      <c r="N73" s="65">
        <v>75319</v>
      </c>
      <c r="O73" s="65">
        <v>297182</v>
      </c>
      <c r="P73" s="45"/>
      <c r="R73" s="58" t="s">
        <v>76</v>
      </c>
      <c r="S73" s="56" t="s">
        <v>5</v>
      </c>
      <c r="T73" s="56" t="str">
        <f t="shared" si="15"/>
        <v>KOLLAM1966-67</v>
      </c>
      <c r="U73" s="65">
        <f>(Documentation!$C$336*Calculations!C73)+(Documentation!$D$336*Calculations!C134)</f>
        <v>469051</v>
      </c>
      <c r="V73" s="65">
        <f>(Documentation!$C$336*Calculations!D73)+(Documentation!$D$336*Calculations!D134)</f>
        <v>210857</v>
      </c>
      <c r="W73" s="65">
        <f>(Documentation!$C$336*Calculations!E73)+(Documentation!$D$336*Calculations!E134)</f>
        <v>14979</v>
      </c>
      <c r="X73" s="65">
        <f>(Documentation!$C$336*Calculations!F73)+(Documentation!$D$336*Calculations!F134)</f>
        <v>11800</v>
      </c>
      <c r="Y73" s="65">
        <f>(Documentation!$C$336*Calculations!G73)+(Documentation!$D$336*Calculations!G134)</f>
        <v>1300</v>
      </c>
      <c r="Z73" s="65">
        <f>(Documentation!$C$336*Calculations!H73)+(Documentation!$D$336*Calculations!H134)</f>
        <v>2000</v>
      </c>
      <c r="AA73" s="65">
        <f>(Documentation!$C$336*Calculations!I73)+(Documentation!$D$336*Calculations!I134)</f>
        <v>2560</v>
      </c>
      <c r="AB73" s="65">
        <f>(Documentation!$C$336*Calculations!J73)+(Documentation!$D$336*Calculations!J134)</f>
        <v>2308</v>
      </c>
      <c r="AC73" s="65">
        <f>(Documentation!$C$336*Calculations!K73)+(Documentation!$D$336*Calculations!K134)</f>
        <v>1384</v>
      </c>
      <c r="AD73" s="65">
        <f>(Documentation!$C$336*Calculations!L73)+(Documentation!$D$336*Calculations!L134)</f>
        <v>0</v>
      </c>
      <c r="AE73" s="65">
        <f>(Documentation!$C$336*Calculations!M73)+(Documentation!$D$336*Calculations!M134)</f>
        <v>221863</v>
      </c>
      <c r="AF73" s="65">
        <f>(Documentation!$C$336*Calculations!N73)+(Documentation!$D$336*Calculations!N134)</f>
        <v>75319</v>
      </c>
      <c r="AG73" s="65">
        <f>(Documentation!$C$336*Calculations!O73)+(Documentation!$D$336*Calculations!O134)</f>
        <v>297182</v>
      </c>
    </row>
    <row r="74" spans="1:33" ht="14.45" customHeight="1" x14ac:dyDescent="0.25">
      <c r="A74" s="58" t="s">
        <v>76</v>
      </c>
      <c r="B74" s="56" t="s">
        <v>6</v>
      </c>
      <c r="C74" s="65">
        <v>469051</v>
      </c>
      <c r="D74" s="65">
        <v>210857</v>
      </c>
      <c r="E74" s="65">
        <v>15580</v>
      </c>
      <c r="F74" s="65">
        <v>10850</v>
      </c>
      <c r="G74" s="65">
        <v>1300</v>
      </c>
      <c r="H74" s="65">
        <v>2000</v>
      </c>
      <c r="I74" s="65">
        <v>2449</v>
      </c>
      <c r="J74" s="65">
        <v>1246</v>
      </c>
      <c r="K74" s="65">
        <v>1384</v>
      </c>
      <c r="L74" s="59"/>
      <c r="M74" s="65">
        <v>223385</v>
      </c>
      <c r="N74" s="65">
        <v>110254</v>
      </c>
      <c r="O74" s="65">
        <v>333639</v>
      </c>
      <c r="P74" s="45"/>
      <c r="R74" s="58" t="s">
        <v>76</v>
      </c>
      <c r="S74" s="56" t="s">
        <v>6</v>
      </c>
      <c r="T74" s="56" t="str">
        <f t="shared" si="15"/>
        <v>KOLLAM1967-68</v>
      </c>
      <c r="U74" s="65">
        <f>(Documentation!$C$336*Calculations!C74)+(Documentation!$D$336*Calculations!C135)</f>
        <v>469051</v>
      </c>
      <c r="V74" s="65">
        <f>(Documentation!$C$336*Calculations!D74)+(Documentation!$D$336*Calculations!D135)</f>
        <v>210857</v>
      </c>
      <c r="W74" s="65">
        <f>(Documentation!$C$336*Calculations!E74)+(Documentation!$D$336*Calculations!E135)</f>
        <v>15580</v>
      </c>
      <c r="X74" s="65">
        <f>(Documentation!$C$336*Calculations!F74)+(Documentation!$D$336*Calculations!F135)</f>
        <v>10850</v>
      </c>
      <c r="Y74" s="65">
        <f>(Documentation!$C$336*Calculations!G74)+(Documentation!$D$336*Calculations!G135)</f>
        <v>1300</v>
      </c>
      <c r="Z74" s="65">
        <f>(Documentation!$C$336*Calculations!H74)+(Documentation!$D$336*Calculations!H135)</f>
        <v>2000</v>
      </c>
      <c r="AA74" s="65">
        <f>(Documentation!$C$336*Calculations!I74)+(Documentation!$D$336*Calculations!I135)</f>
        <v>2449</v>
      </c>
      <c r="AB74" s="65">
        <f>(Documentation!$C$336*Calculations!J74)+(Documentation!$D$336*Calculations!J135)</f>
        <v>1246</v>
      </c>
      <c r="AC74" s="65">
        <f>(Documentation!$C$336*Calculations!K74)+(Documentation!$D$336*Calculations!K135)</f>
        <v>1384</v>
      </c>
      <c r="AD74" s="65">
        <f>(Documentation!$C$336*Calculations!L74)+(Documentation!$D$336*Calculations!L135)</f>
        <v>0</v>
      </c>
      <c r="AE74" s="65">
        <f>(Documentation!$C$336*Calculations!M74)+(Documentation!$D$336*Calculations!M135)</f>
        <v>223385</v>
      </c>
      <c r="AF74" s="65">
        <f>(Documentation!$C$336*Calculations!N74)+(Documentation!$D$336*Calculations!N135)</f>
        <v>110254</v>
      </c>
      <c r="AG74" s="65">
        <f>(Documentation!$C$336*Calculations!O74)+(Documentation!$D$336*Calculations!O135)</f>
        <v>333639</v>
      </c>
    </row>
    <row r="75" spans="1:33" ht="14.45" customHeight="1" x14ac:dyDescent="0.25">
      <c r="A75" s="58" t="s">
        <v>76</v>
      </c>
      <c r="B75" s="63" t="s">
        <v>7</v>
      </c>
      <c r="C75" s="65">
        <v>469051</v>
      </c>
      <c r="D75" s="65">
        <v>210857</v>
      </c>
      <c r="E75" s="65">
        <v>16234</v>
      </c>
      <c r="F75" s="65">
        <v>10156</v>
      </c>
      <c r="G75" s="65">
        <v>1300</v>
      </c>
      <c r="H75" s="65">
        <v>3584</v>
      </c>
      <c r="I75" s="65">
        <v>2444</v>
      </c>
      <c r="J75" s="65">
        <v>596</v>
      </c>
      <c r="K75" s="65">
        <v>480</v>
      </c>
      <c r="L75" s="59"/>
      <c r="M75" s="65">
        <v>223400</v>
      </c>
      <c r="N75" s="65">
        <v>122161</v>
      </c>
      <c r="O75" s="65">
        <v>345561</v>
      </c>
      <c r="P75" s="45"/>
      <c r="R75" s="58" t="s">
        <v>76</v>
      </c>
      <c r="S75" s="63" t="s">
        <v>7</v>
      </c>
      <c r="T75" s="56" t="str">
        <f t="shared" si="15"/>
        <v>KOLLAM1968-69</v>
      </c>
      <c r="U75" s="65">
        <f>(Documentation!$C$336*Calculations!C75)+(Documentation!$D$336*Calculations!C136)</f>
        <v>469051</v>
      </c>
      <c r="V75" s="65">
        <f>(Documentation!$C$336*Calculations!D75)+(Documentation!$D$336*Calculations!D136)</f>
        <v>210857</v>
      </c>
      <c r="W75" s="65">
        <f>(Documentation!$C$336*Calculations!E75)+(Documentation!$D$336*Calculations!E136)</f>
        <v>16234</v>
      </c>
      <c r="X75" s="65">
        <f>(Documentation!$C$336*Calculations!F75)+(Documentation!$D$336*Calculations!F136)</f>
        <v>10156</v>
      </c>
      <c r="Y75" s="65">
        <f>(Documentation!$C$336*Calculations!G75)+(Documentation!$D$336*Calculations!G136)</f>
        <v>1300</v>
      </c>
      <c r="Z75" s="65">
        <f>(Documentation!$C$336*Calculations!H75)+(Documentation!$D$336*Calculations!H136)</f>
        <v>3584</v>
      </c>
      <c r="AA75" s="65">
        <f>(Documentation!$C$336*Calculations!I75)+(Documentation!$D$336*Calculations!I136)</f>
        <v>2444</v>
      </c>
      <c r="AB75" s="65">
        <f>(Documentation!$C$336*Calculations!J75)+(Documentation!$D$336*Calculations!J136)</f>
        <v>596</v>
      </c>
      <c r="AC75" s="65">
        <f>(Documentation!$C$336*Calculations!K75)+(Documentation!$D$336*Calculations!K136)</f>
        <v>480</v>
      </c>
      <c r="AD75" s="65">
        <f>(Documentation!$C$336*Calculations!L75)+(Documentation!$D$336*Calculations!L136)</f>
        <v>0</v>
      </c>
      <c r="AE75" s="65">
        <f>(Documentation!$C$336*Calculations!M75)+(Documentation!$D$336*Calculations!M136)</f>
        <v>223400</v>
      </c>
      <c r="AF75" s="65">
        <f>(Documentation!$C$336*Calculations!N75)+(Documentation!$D$336*Calculations!N136)</f>
        <v>122161</v>
      </c>
      <c r="AG75" s="65">
        <f>(Documentation!$C$336*Calculations!O75)+(Documentation!$D$336*Calculations!O136)</f>
        <v>345561</v>
      </c>
    </row>
    <row r="76" spans="1:33" ht="14.45" customHeight="1" x14ac:dyDescent="0.25">
      <c r="A76" s="58" t="s">
        <v>76</v>
      </c>
      <c r="B76" s="63" t="s">
        <v>8</v>
      </c>
      <c r="C76" s="65">
        <v>469051</v>
      </c>
      <c r="D76" s="65">
        <v>210783</v>
      </c>
      <c r="E76" s="65">
        <v>17046</v>
      </c>
      <c r="F76" s="65">
        <v>9226</v>
      </c>
      <c r="G76" s="65">
        <v>1300</v>
      </c>
      <c r="H76" s="65">
        <v>1735</v>
      </c>
      <c r="I76" s="65">
        <v>2347</v>
      </c>
      <c r="J76" s="65">
        <v>885</v>
      </c>
      <c r="K76" s="65">
        <v>425</v>
      </c>
      <c r="L76" s="59"/>
      <c r="M76" s="65">
        <v>225304</v>
      </c>
      <c r="N76" s="65">
        <v>126759</v>
      </c>
      <c r="O76" s="65">
        <v>352063</v>
      </c>
      <c r="P76" s="45"/>
      <c r="R76" s="58" t="s">
        <v>76</v>
      </c>
      <c r="S76" s="63" t="s">
        <v>8</v>
      </c>
      <c r="T76" s="56" t="str">
        <f t="shared" si="15"/>
        <v>KOLLAM1969-70</v>
      </c>
      <c r="U76" s="65">
        <f>(Documentation!$C$336*Calculations!C76)+(Documentation!$D$336*Calculations!C137)</f>
        <v>469051</v>
      </c>
      <c r="V76" s="65">
        <f>(Documentation!$C$336*Calculations!D76)+(Documentation!$D$336*Calculations!D137)</f>
        <v>210783</v>
      </c>
      <c r="W76" s="65">
        <f>(Documentation!$C$336*Calculations!E76)+(Documentation!$D$336*Calculations!E137)</f>
        <v>17046</v>
      </c>
      <c r="X76" s="65">
        <f>(Documentation!$C$336*Calculations!F76)+(Documentation!$D$336*Calculations!F137)</f>
        <v>9226</v>
      </c>
      <c r="Y76" s="65">
        <f>(Documentation!$C$336*Calculations!G76)+(Documentation!$D$336*Calculations!G137)</f>
        <v>1300</v>
      </c>
      <c r="Z76" s="65">
        <f>(Documentation!$C$336*Calculations!H76)+(Documentation!$D$336*Calculations!H137)</f>
        <v>1735</v>
      </c>
      <c r="AA76" s="65">
        <f>(Documentation!$C$336*Calculations!I76)+(Documentation!$D$336*Calculations!I137)</f>
        <v>2347</v>
      </c>
      <c r="AB76" s="65">
        <f>(Documentation!$C$336*Calculations!J76)+(Documentation!$D$336*Calculations!J137)</f>
        <v>885</v>
      </c>
      <c r="AC76" s="65">
        <f>(Documentation!$C$336*Calculations!K76)+(Documentation!$D$336*Calculations!K137)</f>
        <v>425</v>
      </c>
      <c r="AD76" s="65">
        <f>(Documentation!$C$336*Calculations!L76)+(Documentation!$D$336*Calculations!L137)</f>
        <v>0</v>
      </c>
      <c r="AE76" s="65">
        <f>(Documentation!$C$336*Calculations!M76)+(Documentation!$D$336*Calculations!M137)</f>
        <v>225304</v>
      </c>
      <c r="AF76" s="65">
        <f>(Documentation!$C$336*Calculations!N76)+(Documentation!$D$336*Calculations!N137)</f>
        <v>126759</v>
      </c>
      <c r="AG76" s="65">
        <f>(Documentation!$C$336*Calculations!O76)+(Documentation!$D$336*Calculations!O137)</f>
        <v>352063</v>
      </c>
    </row>
    <row r="77" spans="1:33" ht="14.45" customHeight="1" x14ac:dyDescent="0.25">
      <c r="A77" s="58" t="s">
        <v>76</v>
      </c>
      <c r="B77" s="63" t="s">
        <v>16</v>
      </c>
      <c r="C77" s="65">
        <v>469051</v>
      </c>
      <c r="D77" s="65">
        <v>210783</v>
      </c>
      <c r="E77" s="65">
        <v>17513</v>
      </c>
      <c r="F77" s="65">
        <v>9000</v>
      </c>
      <c r="G77" s="65">
        <v>1300</v>
      </c>
      <c r="H77" s="65">
        <v>1633</v>
      </c>
      <c r="I77" s="65">
        <v>2310</v>
      </c>
      <c r="J77" s="65">
        <v>890</v>
      </c>
      <c r="K77" s="65">
        <v>439</v>
      </c>
      <c r="L77" s="59"/>
      <c r="M77" s="65">
        <v>225182</v>
      </c>
      <c r="N77" s="65">
        <v>128914</v>
      </c>
      <c r="O77" s="65">
        <v>354096</v>
      </c>
      <c r="P77" s="45"/>
      <c r="R77" s="58" t="s">
        <v>76</v>
      </c>
      <c r="S77" s="63" t="s">
        <v>16</v>
      </c>
      <c r="T77" s="56" t="str">
        <f t="shared" si="15"/>
        <v>KOLLAM1970-71</v>
      </c>
      <c r="U77" s="65">
        <f>(Documentation!$C$336*Calculations!C77)+(Documentation!$D$336*Calculations!C138)</f>
        <v>469051</v>
      </c>
      <c r="V77" s="65">
        <f>(Documentation!$C$336*Calculations!D77)+(Documentation!$D$336*Calculations!D138)</f>
        <v>210783</v>
      </c>
      <c r="W77" s="65">
        <f>(Documentation!$C$336*Calculations!E77)+(Documentation!$D$336*Calculations!E138)</f>
        <v>17513</v>
      </c>
      <c r="X77" s="65">
        <f>(Documentation!$C$336*Calculations!F77)+(Documentation!$D$336*Calculations!F138)</f>
        <v>9000</v>
      </c>
      <c r="Y77" s="65">
        <f>(Documentation!$C$336*Calculations!G77)+(Documentation!$D$336*Calculations!G138)</f>
        <v>1300</v>
      </c>
      <c r="Z77" s="65">
        <f>(Documentation!$C$336*Calculations!H77)+(Documentation!$D$336*Calculations!H138)</f>
        <v>1633</v>
      </c>
      <c r="AA77" s="65">
        <f>(Documentation!$C$336*Calculations!I77)+(Documentation!$D$336*Calculations!I138)</f>
        <v>2310</v>
      </c>
      <c r="AB77" s="65">
        <f>(Documentation!$C$336*Calculations!J77)+(Documentation!$D$336*Calculations!J138)</f>
        <v>890</v>
      </c>
      <c r="AC77" s="65">
        <f>(Documentation!$C$336*Calculations!K77)+(Documentation!$D$336*Calculations!K138)</f>
        <v>439</v>
      </c>
      <c r="AD77" s="65">
        <f>(Documentation!$C$336*Calculations!L77)+(Documentation!$D$336*Calculations!L138)</f>
        <v>0</v>
      </c>
      <c r="AE77" s="65">
        <f>(Documentation!$C$336*Calculations!M77)+(Documentation!$D$336*Calculations!M138)</f>
        <v>225182</v>
      </c>
      <c r="AF77" s="65">
        <f>(Documentation!$C$336*Calculations!N77)+(Documentation!$D$336*Calculations!N138)</f>
        <v>128914</v>
      </c>
      <c r="AG77" s="65">
        <f>(Documentation!$C$336*Calculations!O77)+(Documentation!$D$336*Calculations!O138)</f>
        <v>354096</v>
      </c>
    </row>
    <row r="78" spans="1:33" ht="14.45" customHeight="1" x14ac:dyDescent="0.25">
      <c r="A78" s="58" t="s">
        <v>76</v>
      </c>
      <c r="B78" s="63" t="s">
        <v>17</v>
      </c>
      <c r="C78" s="65">
        <v>469051</v>
      </c>
      <c r="D78" s="65">
        <v>210783</v>
      </c>
      <c r="E78" s="65">
        <v>17577</v>
      </c>
      <c r="F78" s="65">
        <v>8625</v>
      </c>
      <c r="G78" s="65">
        <v>1300</v>
      </c>
      <c r="H78" s="65">
        <v>1497</v>
      </c>
      <c r="I78" s="65">
        <v>2252</v>
      </c>
      <c r="J78" s="65">
        <v>813</v>
      </c>
      <c r="K78" s="65">
        <v>421</v>
      </c>
      <c r="L78" s="59"/>
      <c r="M78" s="65">
        <v>225783</v>
      </c>
      <c r="N78" s="65">
        <v>131331</v>
      </c>
      <c r="O78" s="65">
        <v>357115</v>
      </c>
      <c r="P78" s="45"/>
      <c r="R78" s="58" t="s">
        <v>76</v>
      </c>
      <c r="S78" s="63" t="s">
        <v>17</v>
      </c>
      <c r="T78" s="56" t="str">
        <f t="shared" si="15"/>
        <v>KOLLAM1971-72</v>
      </c>
      <c r="U78" s="65">
        <f>(Documentation!$C$336*Calculations!C78)+(Documentation!$D$336*Calculations!C139)</f>
        <v>469051</v>
      </c>
      <c r="V78" s="65">
        <f>(Documentation!$C$336*Calculations!D78)+(Documentation!$D$336*Calculations!D139)</f>
        <v>210783</v>
      </c>
      <c r="W78" s="65">
        <f>(Documentation!$C$336*Calculations!E78)+(Documentation!$D$336*Calculations!E139)</f>
        <v>17577</v>
      </c>
      <c r="X78" s="65">
        <f>(Documentation!$C$336*Calculations!F78)+(Documentation!$D$336*Calculations!F139)</f>
        <v>8625</v>
      </c>
      <c r="Y78" s="65">
        <f>(Documentation!$C$336*Calculations!G78)+(Documentation!$D$336*Calculations!G139)</f>
        <v>1300</v>
      </c>
      <c r="Z78" s="65">
        <f>(Documentation!$C$336*Calculations!H78)+(Documentation!$D$336*Calculations!H139)</f>
        <v>1497</v>
      </c>
      <c r="AA78" s="65">
        <f>(Documentation!$C$336*Calculations!I78)+(Documentation!$D$336*Calculations!I139)</f>
        <v>2252</v>
      </c>
      <c r="AB78" s="65">
        <f>(Documentation!$C$336*Calculations!J78)+(Documentation!$D$336*Calculations!J139)</f>
        <v>813</v>
      </c>
      <c r="AC78" s="65">
        <f>(Documentation!$C$336*Calculations!K78)+(Documentation!$D$336*Calculations!K139)</f>
        <v>421</v>
      </c>
      <c r="AD78" s="65">
        <f>(Documentation!$C$336*Calculations!L78)+(Documentation!$D$336*Calculations!L139)</f>
        <v>0</v>
      </c>
      <c r="AE78" s="65">
        <f>(Documentation!$C$336*Calculations!M78)+(Documentation!$D$336*Calculations!M139)</f>
        <v>225783</v>
      </c>
      <c r="AF78" s="65">
        <f>(Documentation!$C$336*Calculations!N78)+(Documentation!$D$336*Calculations!N139)</f>
        <v>131331</v>
      </c>
      <c r="AG78" s="65">
        <f>(Documentation!$C$336*Calculations!O78)+(Documentation!$D$336*Calculations!O139)</f>
        <v>357115</v>
      </c>
    </row>
    <row r="79" spans="1:33" ht="14.45" customHeight="1" x14ac:dyDescent="0.25">
      <c r="A79" s="58" t="s">
        <v>76</v>
      </c>
      <c r="B79" s="63" t="s">
        <v>9</v>
      </c>
      <c r="C79" s="65">
        <v>469051</v>
      </c>
      <c r="D79" s="65">
        <v>210783</v>
      </c>
      <c r="E79" s="65">
        <v>17577</v>
      </c>
      <c r="F79" s="65">
        <v>8500</v>
      </c>
      <c r="G79" s="65">
        <v>1300</v>
      </c>
      <c r="H79" s="65">
        <v>1398</v>
      </c>
      <c r="I79" s="65">
        <v>2137</v>
      </c>
      <c r="J79" s="65">
        <v>813</v>
      </c>
      <c r="K79" s="65">
        <v>475</v>
      </c>
      <c r="L79" s="59"/>
      <c r="M79" s="65">
        <v>226068</v>
      </c>
      <c r="N79" s="65">
        <v>134427</v>
      </c>
      <c r="O79" s="65">
        <v>360495</v>
      </c>
      <c r="P79" s="45"/>
      <c r="R79" s="58" t="s">
        <v>76</v>
      </c>
      <c r="S79" s="63" t="s">
        <v>9</v>
      </c>
      <c r="T79" s="56" t="str">
        <f t="shared" si="15"/>
        <v>KOLLAM1972-73</v>
      </c>
      <c r="U79" s="65">
        <f>(Documentation!$C$336*Calculations!C79)+(Documentation!$D$336*Calculations!C140)</f>
        <v>469051</v>
      </c>
      <c r="V79" s="65">
        <f>(Documentation!$C$336*Calculations!D79)+(Documentation!$D$336*Calculations!D140)</f>
        <v>210783</v>
      </c>
      <c r="W79" s="65">
        <f>(Documentation!$C$336*Calculations!E79)+(Documentation!$D$336*Calculations!E140)</f>
        <v>17577</v>
      </c>
      <c r="X79" s="65">
        <f>(Documentation!$C$336*Calculations!F79)+(Documentation!$D$336*Calculations!F140)</f>
        <v>8500</v>
      </c>
      <c r="Y79" s="65">
        <f>(Documentation!$C$336*Calculations!G79)+(Documentation!$D$336*Calculations!G140)</f>
        <v>1300</v>
      </c>
      <c r="Z79" s="65">
        <f>(Documentation!$C$336*Calculations!H79)+(Documentation!$D$336*Calculations!H140)</f>
        <v>1398</v>
      </c>
      <c r="AA79" s="65">
        <f>(Documentation!$C$336*Calculations!I79)+(Documentation!$D$336*Calculations!I140)</f>
        <v>2137</v>
      </c>
      <c r="AB79" s="65">
        <f>(Documentation!$C$336*Calculations!J79)+(Documentation!$D$336*Calculations!J140)</f>
        <v>813</v>
      </c>
      <c r="AC79" s="65">
        <f>(Documentation!$C$336*Calculations!K79)+(Documentation!$D$336*Calculations!K140)</f>
        <v>475</v>
      </c>
      <c r="AD79" s="65">
        <f>(Documentation!$C$336*Calculations!L79)+(Documentation!$D$336*Calculations!L140)</f>
        <v>0</v>
      </c>
      <c r="AE79" s="65">
        <f>(Documentation!$C$336*Calculations!M79)+(Documentation!$D$336*Calculations!M140)</f>
        <v>226068</v>
      </c>
      <c r="AF79" s="65">
        <f>(Documentation!$C$336*Calculations!N79)+(Documentation!$D$336*Calculations!N140)</f>
        <v>134427</v>
      </c>
      <c r="AG79" s="65">
        <f>(Documentation!$C$336*Calculations!O79)+(Documentation!$D$336*Calculations!O140)</f>
        <v>360495</v>
      </c>
    </row>
    <row r="80" spans="1:33" ht="14.45" customHeight="1" x14ac:dyDescent="0.25">
      <c r="A80" s="58" t="s">
        <v>76</v>
      </c>
      <c r="B80" s="63" t="s">
        <v>10</v>
      </c>
      <c r="C80" s="65">
        <v>469051</v>
      </c>
      <c r="D80" s="65">
        <v>210650</v>
      </c>
      <c r="E80" s="65">
        <v>16142</v>
      </c>
      <c r="F80" s="65">
        <v>7085</v>
      </c>
      <c r="G80" s="65">
        <v>1300</v>
      </c>
      <c r="H80" s="65">
        <v>980</v>
      </c>
      <c r="I80" s="65">
        <v>2015</v>
      </c>
      <c r="J80" s="65">
        <v>801</v>
      </c>
      <c r="K80" s="65">
        <v>488</v>
      </c>
      <c r="L80" s="59"/>
      <c r="M80" s="65">
        <v>229590</v>
      </c>
      <c r="N80" s="65">
        <v>141817</v>
      </c>
      <c r="O80" s="65">
        <v>371407</v>
      </c>
      <c r="P80" s="45"/>
      <c r="R80" s="58" t="s">
        <v>76</v>
      </c>
      <c r="S80" s="63" t="s">
        <v>10</v>
      </c>
      <c r="T80" s="56" t="str">
        <f t="shared" si="15"/>
        <v>KOLLAM1973-74</v>
      </c>
      <c r="U80" s="65">
        <f>(Documentation!$C$336*Calculations!C80)+(Documentation!$D$336*Calculations!C141)</f>
        <v>469051</v>
      </c>
      <c r="V80" s="65">
        <f>(Documentation!$C$336*Calculations!D80)+(Documentation!$D$336*Calculations!D141)</f>
        <v>210650</v>
      </c>
      <c r="W80" s="65">
        <f>(Documentation!$C$336*Calculations!E80)+(Documentation!$D$336*Calculations!E141)</f>
        <v>16142</v>
      </c>
      <c r="X80" s="65">
        <f>(Documentation!$C$336*Calculations!F80)+(Documentation!$D$336*Calculations!F141)</f>
        <v>7085</v>
      </c>
      <c r="Y80" s="65">
        <f>(Documentation!$C$336*Calculations!G80)+(Documentation!$D$336*Calculations!G141)</f>
        <v>1300</v>
      </c>
      <c r="Z80" s="65">
        <f>(Documentation!$C$336*Calculations!H80)+(Documentation!$D$336*Calculations!H141)</f>
        <v>980</v>
      </c>
      <c r="AA80" s="65">
        <f>(Documentation!$C$336*Calculations!I80)+(Documentation!$D$336*Calculations!I141)</f>
        <v>2015</v>
      </c>
      <c r="AB80" s="65">
        <f>(Documentation!$C$336*Calculations!J80)+(Documentation!$D$336*Calculations!J141)</f>
        <v>801</v>
      </c>
      <c r="AC80" s="65">
        <f>(Documentation!$C$336*Calculations!K80)+(Documentation!$D$336*Calculations!K141)</f>
        <v>488</v>
      </c>
      <c r="AD80" s="65">
        <f>(Documentation!$C$336*Calculations!L80)+(Documentation!$D$336*Calculations!L141)</f>
        <v>0</v>
      </c>
      <c r="AE80" s="65">
        <f>(Documentation!$C$336*Calculations!M80)+(Documentation!$D$336*Calculations!M141)</f>
        <v>229590</v>
      </c>
      <c r="AF80" s="65">
        <f>(Documentation!$C$336*Calculations!N80)+(Documentation!$D$336*Calculations!N141)</f>
        <v>141817</v>
      </c>
      <c r="AG80" s="65">
        <f>(Documentation!$C$336*Calculations!O80)+(Documentation!$D$336*Calculations!O141)</f>
        <v>371407</v>
      </c>
    </row>
    <row r="81" spans="1:33" ht="14.45" customHeight="1" x14ac:dyDescent="0.25">
      <c r="A81" s="58" t="s">
        <v>76</v>
      </c>
      <c r="B81" s="63" t="s">
        <v>11</v>
      </c>
      <c r="C81" s="65">
        <v>469051</v>
      </c>
      <c r="D81" s="65">
        <v>209074</v>
      </c>
      <c r="E81" s="65">
        <v>18042</v>
      </c>
      <c r="F81" s="65">
        <v>6902</v>
      </c>
      <c r="G81" s="65">
        <v>1300</v>
      </c>
      <c r="H81" s="65">
        <v>984</v>
      </c>
      <c r="I81" s="65">
        <v>1985</v>
      </c>
      <c r="J81" s="65">
        <v>769</v>
      </c>
      <c r="K81" s="65">
        <v>484</v>
      </c>
      <c r="L81" s="59"/>
      <c r="M81" s="65">
        <v>229511</v>
      </c>
      <c r="N81" s="65">
        <v>147937</v>
      </c>
      <c r="O81" s="65">
        <v>377448</v>
      </c>
      <c r="P81" s="45"/>
      <c r="R81" s="58" t="s">
        <v>76</v>
      </c>
      <c r="S81" s="63" t="s">
        <v>11</v>
      </c>
      <c r="T81" s="56" t="str">
        <f t="shared" si="15"/>
        <v>KOLLAM1974-75</v>
      </c>
      <c r="U81" s="65">
        <f>(Documentation!$C$336*Calculations!C81)+(Documentation!$D$336*Calculations!C142)</f>
        <v>469051</v>
      </c>
      <c r="V81" s="65">
        <f>(Documentation!$C$336*Calculations!D81)+(Documentation!$D$336*Calculations!D142)</f>
        <v>209074</v>
      </c>
      <c r="W81" s="65">
        <f>(Documentation!$C$336*Calculations!E81)+(Documentation!$D$336*Calculations!E142)</f>
        <v>18042</v>
      </c>
      <c r="X81" s="65">
        <f>(Documentation!$C$336*Calculations!F81)+(Documentation!$D$336*Calculations!F142)</f>
        <v>6902</v>
      </c>
      <c r="Y81" s="65">
        <f>(Documentation!$C$336*Calculations!G81)+(Documentation!$D$336*Calculations!G142)</f>
        <v>1300</v>
      </c>
      <c r="Z81" s="65">
        <f>(Documentation!$C$336*Calculations!H81)+(Documentation!$D$336*Calculations!H142)</f>
        <v>984</v>
      </c>
      <c r="AA81" s="65">
        <f>(Documentation!$C$336*Calculations!I81)+(Documentation!$D$336*Calculations!I142)</f>
        <v>1985</v>
      </c>
      <c r="AB81" s="65">
        <f>(Documentation!$C$336*Calculations!J81)+(Documentation!$D$336*Calculations!J142)</f>
        <v>769</v>
      </c>
      <c r="AC81" s="65">
        <f>(Documentation!$C$336*Calculations!K81)+(Documentation!$D$336*Calculations!K142)</f>
        <v>484</v>
      </c>
      <c r="AD81" s="65">
        <f>(Documentation!$C$336*Calculations!L81)+(Documentation!$D$336*Calculations!L142)</f>
        <v>0</v>
      </c>
      <c r="AE81" s="65">
        <f>(Documentation!$C$336*Calculations!M81)+(Documentation!$D$336*Calculations!M142)</f>
        <v>229511</v>
      </c>
      <c r="AF81" s="65">
        <f>(Documentation!$C$336*Calculations!N81)+(Documentation!$D$336*Calculations!N142)</f>
        <v>147937</v>
      </c>
      <c r="AG81" s="65">
        <f>(Documentation!$C$336*Calculations!O81)+(Documentation!$D$336*Calculations!O142)</f>
        <v>377448</v>
      </c>
    </row>
    <row r="82" spans="1:33" ht="14.45" customHeight="1" x14ac:dyDescent="0.25">
      <c r="A82" s="58" t="s">
        <v>76</v>
      </c>
      <c r="B82" s="63" t="s">
        <v>12</v>
      </c>
      <c r="C82" s="65">
        <v>474290</v>
      </c>
      <c r="D82" s="65">
        <v>236048</v>
      </c>
      <c r="E82" s="65">
        <v>22229</v>
      </c>
      <c r="F82" s="65">
        <v>3939</v>
      </c>
      <c r="G82" s="65">
        <v>100</v>
      </c>
      <c r="H82" s="65">
        <v>752</v>
      </c>
      <c r="I82" s="65">
        <v>1557</v>
      </c>
      <c r="J82" s="65">
        <v>787</v>
      </c>
      <c r="K82" s="65">
        <v>1313</v>
      </c>
      <c r="L82" s="59"/>
      <c r="M82" s="65">
        <v>207565</v>
      </c>
      <c r="N82" s="65">
        <v>137784</v>
      </c>
      <c r="O82" s="65">
        <v>345349</v>
      </c>
      <c r="P82" s="45"/>
      <c r="R82" s="58" t="s">
        <v>76</v>
      </c>
      <c r="S82" s="63" t="s">
        <v>12</v>
      </c>
      <c r="T82" s="56" t="str">
        <f t="shared" si="15"/>
        <v>KOLLAM1975-76</v>
      </c>
      <c r="U82" s="65">
        <f>(Documentation!$C$336*Calculations!C82)+(Documentation!$D$336*Calculations!C143)</f>
        <v>474290</v>
      </c>
      <c r="V82" s="65">
        <f>(Documentation!$C$336*Calculations!D82)+(Documentation!$D$336*Calculations!D143)</f>
        <v>236048</v>
      </c>
      <c r="W82" s="65">
        <f>(Documentation!$C$336*Calculations!E82)+(Documentation!$D$336*Calculations!E143)</f>
        <v>22229</v>
      </c>
      <c r="X82" s="65">
        <f>(Documentation!$C$336*Calculations!F82)+(Documentation!$D$336*Calculations!F143)</f>
        <v>3939</v>
      </c>
      <c r="Y82" s="65">
        <f>(Documentation!$C$336*Calculations!G82)+(Documentation!$D$336*Calculations!G143)</f>
        <v>100</v>
      </c>
      <c r="Z82" s="65">
        <f>(Documentation!$C$336*Calculations!H82)+(Documentation!$D$336*Calculations!H143)</f>
        <v>752</v>
      </c>
      <c r="AA82" s="65">
        <f>(Documentation!$C$336*Calculations!I82)+(Documentation!$D$336*Calculations!I143)</f>
        <v>1557</v>
      </c>
      <c r="AB82" s="65">
        <f>(Documentation!$C$336*Calculations!J82)+(Documentation!$D$336*Calculations!J143)</f>
        <v>787</v>
      </c>
      <c r="AC82" s="65">
        <f>(Documentation!$C$336*Calculations!K82)+(Documentation!$D$336*Calculations!K143)</f>
        <v>1313</v>
      </c>
      <c r="AD82" s="65">
        <f>(Documentation!$C$336*Calculations!L82)+(Documentation!$D$336*Calculations!L143)</f>
        <v>0</v>
      </c>
      <c r="AE82" s="65">
        <f>(Documentation!$C$336*Calculations!M82)+(Documentation!$D$336*Calculations!M143)</f>
        <v>207565</v>
      </c>
      <c r="AF82" s="65">
        <f>(Documentation!$C$336*Calculations!N82)+(Documentation!$D$336*Calculations!N143)</f>
        <v>137784</v>
      </c>
      <c r="AG82" s="65">
        <f>(Documentation!$C$336*Calculations!O82)+(Documentation!$D$336*Calculations!O143)</f>
        <v>345349</v>
      </c>
    </row>
    <row r="83" spans="1:33" ht="14.45" customHeight="1" x14ac:dyDescent="0.25">
      <c r="A83" s="58" t="s">
        <v>76</v>
      </c>
      <c r="B83" s="63" t="s">
        <v>13</v>
      </c>
      <c r="C83" s="65">
        <v>474290</v>
      </c>
      <c r="D83" s="65">
        <v>236048</v>
      </c>
      <c r="E83" s="65">
        <v>24269</v>
      </c>
      <c r="F83" s="65">
        <v>3302</v>
      </c>
      <c r="G83" s="65">
        <v>75</v>
      </c>
      <c r="H83" s="65">
        <v>587</v>
      </c>
      <c r="I83" s="65">
        <v>1395</v>
      </c>
      <c r="J83" s="65">
        <v>1289</v>
      </c>
      <c r="K83" s="65">
        <v>1654</v>
      </c>
      <c r="L83" s="59"/>
      <c r="M83" s="65">
        <v>205671</v>
      </c>
      <c r="N83" s="65">
        <v>130378</v>
      </c>
      <c r="O83" s="65">
        <v>336049</v>
      </c>
      <c r="P83" s="45"/>
      <c r="R83" s="58" t="s">
        <v>76</v>
      </c>
      <c r="S83" s="63" t="s">
        <v>13</v>
      </c>
      <c r="T83" s="56" t="str">
        <f t="shared" si="15"/>
        <v>KOLLAM1976-77</v>
      </c>
      <c r="U83" s="65">
        <f>(Documentation!$C$336*Calculations!C83)+(Documentation!$D$336*Calculations!C144)</f>
        <v>474290</v>
      </c>
      <c r="V83" s="65">
        <f>(Documentation!$C$336*Calculations!D83)+(Documentation!$D$336*Calculations!D144)</f>
        <v>236048</v>
      </c>
      <c r="W83" s="65">
        <f>(Documentation!$C$336*Calculations!E83)+(Documentation!$D$336*Calculations!E144)</f>
        <v>24269</v>
      </c>
      <c r="X83" s="65">
        <f>(Documentation!$C$336*Calculations!F83)+(Documentation!$D$336*Calculations!F144)</f>
        <v>3302</v>
      </c>
      <c r="Y83" s="65">
        <f>(Documentation!$C$336*Calculations!G83)+(Documentation!$D$336*Calculations!G144)</f>
        <v>75</v>
      </c>
      <c r="Z83" s="65">
        <f>(Documentation!$C$336*Calculations!H83)+(Documentation!$D$336*Calculations!H144)</f>
        <v>587</v>
      </c>
      <c r="AA83" s="65">
        <f>(Documentation!$C$336*Calculations!I83)+(Documentation!$D$336*Calculations!I144)</f>
        <v>1395</v>
      </c>
      <c r="AB83" s="65">
        <f>(Documentation!$C$336*Calculations!J83)+(Documentation!$D$336*Calculations!J144)</f>
        <v>1289</v>
      </c>
      <c r="AC83" s="65">
        <f>(Documentation!$C$336*Calculations!K83)+(Documentation!$D$336*Calculations!K144)</f>
        <v>1654</v>
      </c>
      <c r="AD83" s="65">
        <f>(Documentation!$C$336*Calculations!L83)+(Documentation!$D$336*Calculations!L144)</f>
        <v>0</v>
      </c>
      <c r="AE83" s="65">
        <f>(Documentation!$C$336*Calculations!M83)+(Documentation!$D$336*Calculations!M144)</f>
        <v>205671</v>
      </c>
      <c r="AF83" s="65">
        <f>(Documentation!$C$336*Calculations!N83)+(Documentation!$D$336*Calculations!N144)</f>
        <v>130378</v>
      </c>
      <c r="AG83" s="65">
        <f>(Documentation!$C$336*Calculations!O83)+(Documentation!$D$336*Calculations!O144)</f>
        <v>336049</v>
      </c>
    </row>
    <row r="84" spans="1:33" ht="14.45" customHeight="1" x14ac:dyDescent="0.25">
      <c r="A84" s="58" t="s">
        <v>76</v>
      </c>
      <c r="B84" s="63" t="s">
        <v>18</v>
      </c>
      <c r="C84" s="65">
        <v>474290</v>
      </c>
      <c r="D84" s="65">
        <v>236048</v>
      </c>
      <c r="E84" s="65">
        <v>24372</v>
      </c>
      <c r="F84" s="65">
        <v>2802</v>
      </c>
      <c r="G84" s="65">
        <v>50</v>
      </c>
      <c r="H84" s="65">
        <v>401</v>
      </c>
      <c r="I84" s="65">
        <v>1217</v>
      </c>
      <c r="J84" s="65">
        <v>1429</v>
      </c>
      <c r="K84" s="65">
        <v>1834</v>
      </c>
      <c r="L84" s="59"/>
      <c r="M84" s="65">
        <v>206137</v>
      </c>
      <c r="N84" s="65">
        <v>118453</v>
      </c>
      <c r="O84" s="65">
        <v>324590</v>
      </c>
      <c r="P84" s="45"/>
      <c r="R84" s="58" t="s">
        <v>76</v>
      </c>
      <c r="S84" s="63" t="s">
        <v>18</v>
      </c>
      <c r="T84" s="56" t="str">
        <f t="shared" si="15"/>
        <v>KOLLAM1977-78</v>
      </c>
      <c r="U84" s="65">
        <f>(Documentation!$C$336*Calculations!C84)+(Documentation!$D$336*Calculations!C145)</f>
        <v>474290</v>
      </c>
      <c r="V84" s="65">
        <f>(Documentation!$C$336*Calculations!D84)+(Documentation!$D$336*Calculations!D145)</f>
        <v>236048</v>
      </c>
      <c r="W84" s="65">
        <f>(Documentation!$C$336*Calculations!E84)+(Documentation!$D$336*Calculations!E145)</f>
        <v>24372</v>
      </c>
      <c r="X84" s="65">
        <f>(Documentation!$C$336*Calculations!F84)+(Documentation!$D$336*Calculations!F145)</f>
        <v>2802</v>
      </c>
      <c r="Y84" s="65">
        <f>(Documentation!$C$336*Calculations!G84)+(Documentation!$D$336*Calculations!G145)</f>
        <v>50</v>
      </c>
      <c r="Z84" s="65">
        <f>(Documentation!$C$336*Calculations!H84)+(Documentation!$D$336*Calculations!H145)</f>
        <v>401</v>
      </c>
      <c r="AA84" s="65">
        <f>(Documentation!$C$336*Calculations!I84)+(Documentation!$D$336*Calculations!I145)</f>
        <v>1217</v>
      </c>
      <c r="AB84" s="65">
        <f>(Documentation!$C$336*Calculations!J84)+(Documentation!$D$336*Calculations!J145)</f>
        <v>1429</v>
      </c>
      <c r="AC84" s="65">
        <f>(Documentation!$C$336*Calculations!K84)+(Documentation!$D$336*Calculations!K145)</f>
        <v>1834</v>
      </c>
      <c r="AD84" s="65">
        <f>(Documentation!$C$336*Calculations!L84)+(Documentation!$D$336*Calculations!L145)</f>
        <v>0</v>
      </c>
      <c r="AE84" s="65">
        <f>(Documentation!$C$336*Calculations!M84)+(Documentation!$D$336*Calculations!M145)</f>
        <v>206137</v>
      </c>
      <c r="AF84" s="65">
        <f>(Documentation!$C$336*Calculations!N84)+(Documentation!$D$336*Calculations!N145)</f>
        <v>118453</v>
      </c>
      <c r="AG84" s="65">
        <f>(Documentation!$C$336*Calculations!O84)+(Documentation!$D$336*Calculations!O145)</f>
        <v>324590</v>
      </c>
    </row>
    <row r="85" spans="1:33" ht="14.45" customHeight="1" x14ac:dyDescent="0.25">
      <c r="A85" s="58" t="s">
        <v>76</v>
      </c>
      <c r="B85" s="64" t="s">
        <v>19</v>
      </c>
      <c r="C85" s="65">
        <v>474290</v>
      </c>
      <c r="D85" s="65">
        <v>236048</v>
      </c>
      <c r="E85" s="65">
        <v>24631</v>
      </c>
      <c r="F85" s="65">
        <v>2618</v>
      </c>
      <c r="G85" s="65">
        <v>39</v>
      </c>
      <c r="H85" s="65">
        <v>358</v>
      </c>
      <c r="I85" s="65">
        <v>1491</v>
      </c>
      <c r="J85" s="65">
        <v>1274</v>
      </c>
      <c r="K85" s="65">
        <v>1917</v>
      </c>
      <c r="L85" s="59"/>
      <c r="M85" s="65">
        <v>205914</v>
      </c>
      <c r="N85" s="65">
        <v>101302</v>
      </c>
      <c r="O85" s="65">
        <v>307216</v>
      </c>
      <c r="P85" s="45"/>
      <c r="R85" s="58" t="s">
        <v>76</v>
      </c>
      <c r="S85" s="64" t="s">
        <v>19</v>
      </c>
      <c r="T85" s="56" t="str">
        <f t="shared" si="15"/>
        <v>KOLLAM1978-79</v>
      </c>
      <c r="U85" s="65">
        <f>(Documentation!$C$336*Calculations!C85)+(Documentation!$D$336*Calculations!C146)</f>
        <v>474290</v>
      </c>
      <c r="V85" s="65">
        <f>(Documentation!$C$336*Calculations!D85)+(Documentation!$D$336*Calculations!D146)</f>
        <v>236048</v>
      </c>
      <c r="W85" s="65">
        <f>(Documentation!$C$336*Calculations!E85)+(Documentation!$D$336*Calculations!E146)</f>
        <v>24631</v>
      </c>
      <c r="X85" s="65">
        <f>(Documentation!$C$336*Calculations!F85)+(Documentation!$D$336*Calculations!F146)</f>
        <v>2618</v>
      </c>
      <c r="Y85" s="65">
        <f>(Documentation!$C$336*Calculations!G85)+(Documentation!$D$336*Calculations!G146)</f>
        <v>39</v>
      </c>
      <c r="Z85" s="65">
        <f>(Documentation!$C$336*Calculations!H85)+(Documentation!$D$336*Calculations!H146)</f>
        <v>358</v>
      </c>
      <c r="AA85" s="65">
        <f>(Documentation!$C$336*Calculations!I85)+(Documentation!$D$336*Calculations!I146)</f>
        <v>1491</v>
      </c>
      <c r="AB85" s="65">
        <f>(Documentation!$C$336*Calculations!J85)+(Documentation!$D$336*Calculations!J146)</f>
        <v>1274</v>
      </c>
      <c r="AC85" s="65">
        <f>(Documentation!$C$336*Calculations!K85)+(Documentation!$D$336*Calculations!K146)</f>
        <v>1917</v>
      </c>
      <c r="AD85" s="65">
        <f>(Documentation!$C$336*Calculations!L85)+(Documentation!$D$336*Calculations!L146)</f>
        <v>0</v>
      </c>
      <c r="AE85" s="65">
        <f>(Documentation!$C$336*Calculations!M85)+(Documentation!$D$336*Calculations!M146)</f>
        <v>205914</v>
      </c>
      <c r="AF85" s="65">
        <f>(Documentation!$C$336*Calculations!N85)+(Documentation!$D$336*Calculations!N146)</f>
        <v>101302</v>
      </c>
      <c r="AG85" s="65">
        <f>(Documentation!$C$336*Calculations!O85)+(Documentation!$D$336*Calculations!O146)</f>
        <v>307216</v>
      </c>
    </row>
    <row r="86" spans="1:33" ht="14.45" customHeight="1" x14ac:dyDescent="0.25">
      <c r="A86" s="58" t="s">
        <v>76</v>
      </c>
      <c r="B86" s="58" t="s">
        <v>40</v>
      </c>
      <c r="C86" s="65">
        <v>474290</v>
      </c>
      <c r="D86" s="65">
        <v>236048</v>
      </c>
      <c r="E86" s="65">
        <v>25150</v>
      </c>
      <c r="F86" s="65">
        <v>2362</v>
      </c>
      <c r="G86" s="65">
        <v>36</v>
      </c>
      <c r="H86" s="65">
        <v>312</v>
      </c>
      <c r="I86" s="65">
        <v>1493</v>
      </c>
      <c r="J86" s="65">
        <v>1195</v>
      </c>
      <c r="K86" s="65">
        <v>1859</v>
      </c>
      <c r="L86" s="59"/>
      <c r="M86" s="65">
        <v>205835</v>
      </c>
      <c r="N86" s="65">
        <v>93989</v>
      </c>
      <c r="O86" s="65">
        <v>299824</v>
      </c>
      <c r="P86" s="45"/>
      <c r="R86" s="58" t="s">
        <v>76</v>
      </c>
      <c r="S86" s="58" t="s">
        <v>40</v>
      </c>
      <c r="T86" s="56" t="str">
        <f t="shared" si="15"/>
        <v>KOLLAM1979-80</v>
      </c>
      <c r="U86" s="65">
        <f>(Documentation!$C$336*Calculations!C86)+(Documentation!$D$336*Calculations!C147)</f>
        <v>474290</v>
      </c>
      <c r="V86" s="65">
        <f>(Documentation!$C$336*Calculations!D86)+(Documentation!$D$336*Calculations!D147)</f>
        <v>236048</v>
      </c>
      <c r="W86" s="65">
        <f>(Documentation!$C$336*Calculations!E86)+(Documentation!$D$336*Calculations!E147)</f>
        <v>25150</v>
      </c>
      <c r="X86" s="65">
        <f>(Documentation!$C$336*Calculations!F86)+(Documentation!$D$336*Calculations!F147)</f>
        <v>2362</v>
      </c>
      <c r="Y86" s="65">
        <f>(Documentation!$C$336*Calculations!G86)+(Documentation!$D$336*Calculations!G147)</f>
        <v>36</v>
      </c>
      <c r="Z86" s="65">
        <f>(Documentation!$C$336*Calculations!H86)+(Documentation!$D$336*Calculations!H147)</f>
        <v>312</v>
      </c>
      <c r="AA86" s="65">
        <f>(Documentation!$C$336*Calculations!I86)+(Documentation!$D$336*Calculations!I147)</f>
        <v>1493</v>
      </c>
      <c r="AB86" s="65">
        <f>(Documentation!$C$336*Calculations!J86)+(Documentation!$D$336*Calculations!J147)</f>
        <v>1195</v>
      </c>
      <c r="AC86" s="65">
        <f>(Documentation!$C$336*Calculations!K86)+(Documentation!$D$336*Calculations!K147)</f>
        <v>1859</v>
      </c>
      <c r="AD86" s="65">
        <f>(Documentation!$C$336*Calculations!L86)+(Documentation!$D$336*Calculations!L147)</f>
        <v>0</v>
      </c>
      <c r="AE86" s="65">
        <f>(Documentation!$C$336*Calculations!M86)+(Documentation!$D$336*Calculations!M147)</f>
        <v>205835</v>
      </c>
      <c r="AF86" s="65">
        <f>(Documentation!$C$336*Calculations!N86)+(Documentation!$D$336*Calculations!N147)</f>
        <v>93989</v>
      </c>
      <c r="AG86" s="65">
        <f>(Documentation!$C$336*Calculations!O86)+(Documentation!$D$336*Calculations!O147)</f>
        <v>299824</v>
      </c>
    </row>
    <row r="87" spans="1:33" ht="14.45" customHeight="1" x14ac:dyDescent="0.25">
      <c r="A87" s="58" t="s">
        <v>76</v>
      </c>
      <c r="B87" s="58" t="s">
        <v>42</v>
      </c>
      <c r="C87" s="59">
        <v>474290</v>
      </c>
      <c r="D87" s="59">
        <v>236048</v>
      </c>
      <c r="E87" s="59">
        <v>24822</v>
      </c>
      <c r="F87" s="59">
        <v>2361</v>
      </c>
      <c r="G87" s="59">
        <v>37</v>
      </c>
      <c r="H87" s="59">
        <v>331</v>
      </c>
      <c r="I87" s="59">
        <v>1493</v>
      </c>
      <c r="J87" s="59">
        <v>1190</v>
      </c>
      <c r="K87" s="59">
        <v>1853</v>
      </c>
      <c r="L87" s="59"/>
      <c r="M87" s="59">
        <v>206155</v>
      </c>
      <c r="N87" s="59">
        <v>88106</v>
      </c>
      <c r="O87" s="59">
        <v>294261</v>
      </c>
      <c r="P87" s="45"/>
      <c r="R87" s="58" t="s">
        <v>76</v>
      </c>
      <c r="S87" s="58" t="s">
        <v>42</v>
      </c>
      <c r="T87" s="56" t="str">
        <f t="shared" si="15"/>
        <v>KOLLAM1980-81</v>
      </c>
      <c r="U87" s="65">
        <f>(Documentation!$C$336*Calculations!C87)+(Documentation!$D$336*Calculations!C148)</f>
        <v>474290</v>
      </c>
      <c r="V87" s="65">
        <f>(Documentation!$C$336*Calculations!D87)+(Documentation!$D$336*Calculations!D148)</f>
        <v>236048</v>
      </c>
      <c r="W87" s="65">
        <f>(Documentation!$C$336*Calculations!E87)+(Documentation!$D$336*Calculations!E148)</f>
        <v>24822</v>
      </c>
      <c r="X87" s="65">
        <f>(Documentation!$C$336*Calculations!F87)+(Documentation!$D$336*Calculations!F148)</f>
        <v>2361</v>
      </c>
      <c r="Y87" s="65">
        <f>(Documentation!$C$336*Calculations!G87)+(Documentation!$D$336*Calculations!G148)</f>
        <v>37</v>
      </c>
      <c r="Z87" s="65">
        <f>(Documentation!$C$336*Calculations!H87)+(Documentation!$D$336*Calculations!H148)</f>
        <v>331</v>
      </c>
      <c r="AA87" s="65">
        <f>(Documentation!$C$336*Calculations!I87)+(Documentation!$D$336*Calculations!I148)</f>
        <v>1493</v>
      </c>
      <c r="AB87" s="65">
        <f>(Documentation!$C$336*Calculations!J87)+(Documentation!$D$336*Calculations!J148)</f>
        <v>1190</v>
      </c>
      <c r="AC87" s="65">
        <f>(Documentation!$C$336*Calculations!K87)+(Documentation!$D$336*Calculations!K148)</f>
        <v>1853</v>
      </c>
      <c r="AD87" s="65">
        <f>(Documentation!$C$336*Calculations!L87)+(Documentation!$D$336*Calculations!L148)</f>
        <v>0</v>
      </c>
      <c r="AE87" s="65">
        <f>(Documentation!$C$336*Calculations!M87)+(Documentation!$D$336*Calculations!M148)</f>
        <v>206155</v>
      </c>
      <c r="AF87" s="65">
        <f>(Documentation!$C$336*Calculations!N87)+(Documentation!$D$336*Calculations!N148)</f>
        <v>88106</v>
      </c>
      <c r="AG87" s="65">
        <f>(Documentation!$C$336*Calculations!O87)+(Documentation!$D$336*Calculations!O148)</f>
        <v>294261</v>
      </c>
    </row>
    <row r="88" spans="1:33" ht="14.45" customHeight="1" x14ac:dyDescent="0.25">
      <c r="A88" s="58" t="s">
        <v>76</v>
      </c>
      <c r="B88" s="58" t="s">
        <v>43</v>
      </c>
      <c r="C88" s="59">
        <v>474290</v>
      </c>
      <c r="D88" s="59">
        <v>236048</v>
      </c>
      <c r="E88" s="59">
        <v>24826</v>
      </c>
      <c r="F88" s="59">
        <v>2160</v>
      </c>
      <c r="G88" s="59">
        <v>37</v>
      </c>
      <c r="H88" s="59">
        <v>936</v>
      </c>
      <c r="I88" s="59">
        <v>1286</v>
      </c>
      <c r="J88" s="59">
        <v>1108</v>
      </c>
      <c r="K88" s="59">
        <v>1891</v>
      </c>
      <c r="L88" s="59"/>
      <c r="M88" s="59">
        <v>205998</v>
      </c>
      <c r="N88" s="59">
        <v>90938</v>
      </c>
      <c r="O88" s="59">
        <v>296936</v>
      </c>
      <c r="P88" s="45"/>
      <c r="R88" s="58" t="s">
        <v>76</v>
      </c>
      <c r="S88" s="58" t="s">
        <v>43</v>
      </c>
      <c r="T88" s="56" t="str">
        <f t="shared" si="15"/>
        <v>KOLLAM1981-82</v>
      </c>
      <c r="U88" s="65">
        <f>(Documentation!$C$336*Calculations!C88)+(Documentation!$D$336*Calculations!C149)</f>
        <v>474290</v>
      </c>
      <c r="V88" s="65">
        <f>(Documentation!$C$336*Calculations!D88)+(Documentation!$D$336*Calculations!D149)</f>
        <v>236048</v>
      </c>
      <c r="W88" s="65">
        <f>(Documentation!$C$336*Calculations!E88)+(Documentation!$D$336*Calculations!E149)</f>
        <v>24826</v>
      </c>
      <c r="X88" s="65">
        <f>(Documentation!$C$336*Calculations!F88)+(Documentation!$D$336*Calculations!F149)</f>
        <v>2160</v>
      </c>
      <c r="Y88" s="65">
        <f>(Documentation!$C$336*Calculations!G88)+(Documentation!$D$336*Calculations!G149)</f>
        <v>37</v>
      </c>
      <c r="Z88" s="65">
        <f>(Documentation!$C$336*Calculations!H88)+(Documentation!$D$336*Calculations!H149)</f>
        <v>936</v>
      </c>
      <c r="AA88" s="65">
        <f>(Documentation!$C$336*Calculations!I88)+(Documentation!$D$336*Calculations!I149)</f>
        <v>1286</v>
      </c>
      <c r="AB88" s="65">
        <f>(Documentation!$C$336*Calculations!J88)+(Documentation!$D$336*Calculations!J149)</f>
        <v>1108</v>
      </c>
      <c r="AC88" s="65">
        <f>(Documentation!$C$336*Calculations!K88)+(Documentation!$D$336*Calculations!K149)</f>
        <v>1891</v>
      </c>
      <c r="AD88" s="65">
        <f>(Documentation!$C$336*Calculations!L88)+(Documentation!$D$336*Calculations!L149)</f>
        <v>0</v>
      </c>
      <c r="AE88" s="65">
        <f>(Documentation!$C$336*Calculations!M88)+(Documentation!$D$336*Calculations!M149)</f>
        <v>205998</v>
      </c>
      <c r="AF88" s="65">
        <f>(Documentation!$C$336*Calculations!N88)+(Documentation!$D$336*Calculations!N149)</f>
        <v>90938</v>
      </c>
      <c r="AG88" s="65">
        <f>(Documentation!$C$336*Calculations!O88)+(Documentation!$D$336*Calculations!O149)</f>
        <v>296936</v>
      </c>
    </row>
    <row r="89" spans="1:33" ht="14.45" customHeight="1" x14ac:dyDescent="0.25">
      <c r="A89" s="58" t="s">
        <v>76</v>
      </c>
      <c r="B89" s="58" t="s">
        <v>44</v>
      </c>
      <c r="C89" s="59">
        <v>474290</v>
      </c>
      <c r="D89" s="59">
        <v>236048</v>
      </c>
      <c r="E89" s="59">
        <v>24439</v>
      </c>
      <c r="F89" s="59">
        <v>2181</v>
      </c>
      <c r="G89" s="59">
        <v>37</v>
      </c>
      <c r="H89" s="59">
        <v>465</v>
      </c>
      <c r="I89" s="59">
        <v>1125</v>
      </c>
      <c r="J89" s="59">
        <v>1209</v>
      </c>
      <c r="K89" s="59">
        <v>1669</v>
      </c>
      <c r="L89" s="59"/>
      <c r="M89" s="59">
        <v>207117</v>
      </c>
      <c r="N89" s="59">
        <v>84302</v>
      </c>
      <c r="O89" s="59">
        <v>291419</v>
      </c>
      <c r="P89" s="45"/>
      <c r="R89" s="58" t="s">
        <v>76</v>
      </c>
      <c r="S89" s="58" t="s">
        <v>44</v>
      </c>
      <c r="T89" s="56" t="str">
        <f t="shared" si="15"/>
        <v>KOLLAM1982-83</v>
      </c>
      <c r="U89" s="65">
        <f>(Documentation!$C$336*Calculations!C89)+(Documentation!$D$336*Calculations!C150)</f>
        <v>474290</v>
      </c>
      <c r="V89" s="65">
        <f>(Documentation!$C$336*Calculations!D89)+(Documentation!$D$336*Calculations!D150)</f>
        <v>236048</v>
      </c>
      <c r="W89" s="65">
        <f>(Documentation!$C$336*Calculations!E89)+(Documentation!$D$336*Calculations!E150)</f>
        <v>24439</v>
      </c>
      <c r="X89" s="65">
        <f>(Documentation!$C$336*Calculations!F89)+(Documentation!$D$336*Calculations!F150)</f>
        <v>2181</v>
      </c>
      <c r="Y89" s="65">
        <f>(Documentation!$C$336*Calculations!G89)+(Documentation!$D$336*Calculations!G150)</f>
        <v>37</v>
      </c>
      <c r="Z89" s="65">
        <f>(Documentation!$C$336*Calculations!H89)+(Documentation!$D$336*Calculations!H150)</f>
        <v>465</v>
      </c>
      <c r="AA89" s="65">
        <f>(Documentation!$C$336*Calculations!I89)+(Documentation!$D$336*Calculations!I150)</f>
        <v>1125</v>
      </c>
      <c r="AB89" s="65">
        <f>(Documentation!$C$336*Calculations!J89)+(Documentation!$D$336*Calculations!J150)</f>
        <v>1209</v>
      </c>
      <c r="AC89" s="65">
        <f>(Documentation!$C$336*Calculations!K89)+(Documentation!$D$336*Calculations!K150)</f>
        <v>1669</v>
      </c>
      <c r="AD89" s="65">
        <f>(Documentation!$C$336*Calculations!L89)+(Documentation!$D$336*Calculations!L150)</f>
        <v>0</v>
      </c>
      <c r="AE89" s="65">
        <f>(Documentation!$C$336*Calculations!M89)+(Documentation!$D$336*Calculations!M150)</f>
        <v>207117</v>
      </c>
      <c r="AF89" s="65">
        <f>(Documentation!$C$336*Calculations!N89)+(Documentation!$D$336*Calculations!N150)</f>
        <v>84302</v>
      </c>
      <c r="AG89" s="65">
        <f>(Documentation!$C$336*Calculations!O89)+(Documentation!$D$336*Calculations!O150)</f>
        <v>291419</v>
      </c>
    </row>
    <row r="90" spans="1:33" ht="14.45" customHeight="1" x14ac:dyDescent="0.25">
      <c r="A90" s="58" t="s">
        <v>76</v>
      </c>
      <c r="B90" s="58" t="s">
        <v>45</v>
      </c>
      <c r="C90" s="59">
        <v>251838</v>
      </c>
      <c r="D90" s="59">
        <v>81438</v>
      </c>
      <c r="E90" s="59">
        <v>20696</v>
      </c>
      <c r="F90" s="59">
        <v>1069</v>
      </c>
      <c r="G90" s="59">
        <v>30</v>
      </c>
      <c r="H90" s="59">
        <v>385</v>
      </c>
      <c r="I90" s="59">
        <v>867</v>
      </c>
      <c r="J90" s="59">
        <v>779</v>
      </c>
      <c r="K90" s="59">
        <v>1117</v>
      </c>
      <c r="L90" s="59"/>
      <c r="M90" s="59">
        <v>145457</v>
      </c>
      <c r="N90" s="59">
        <v>93208</v>
      </c>
      <c r="O90" s="59">
        <v>238665</v>
      </c>
      <c r="P90" s="45"/>
      <c r="R90" s="58" t="s">
        <v>76</v>
      </c>
      <c r="S90" s="58" t="s">
        <v>45</v>
      </c>
      <c r="T90" s="56" t="str">
        <f t="shared" si="15"/>
        <v>KOLLAM1983-84</v>
      </c>
      <c r="U90" s="65">
        <f>(Documentation!$C$336*Calculations!C90)+(Documentation!$D$336*Calculations!C151)</f>
        <v>474290</v>
      </c>
      <c r="V90" s="65">
        <f>(Documentation!$C$336*Calculations!D90)+(Documentation!$D$336*Calculations!D151)</f>
        <v>209913.03154604652</v>
      </c>
      <c r="W90" s="65">
        <f>(Documentation!$C$336*Calculations!E90)+(Documentation!$D$336*Calculations!E151)</f>
        <v>27644.779683720932</v>
      </c>
      <c r="X90" s="65">
        <f>(Documentation!$C$336*Calculations!F90)+(Documentation!$D$336*Calculations!F151)</f>
        <v>1835.4764725581394</v>
      </c>
      <c r="Y90" s="65">
        <f>(Documentation!$C$336*Calculations!G90)+(Documentation!$D$336*Calculations!G151)</f>
        <v>36.621826976744188</v>
      </c>
      <c r="Z90" s="65">
        <f>(Documentation!$C$336*Calculations!H90)+(Documentation!$D$336*Calculations!H151)</f>
        <v>561.30614325581394</v>
      </c>
      <c r="AA90" s="65">
        <f>(Documentation!$C$336*Calculations!I90)+(Documentation!$D$336*Calculations!I151)</f>
        <v>1307.3514939534884</v>
      </c>
      <c r="AB90" s="65">
        <f>(Documentation!$C$336*Calculations!J90)+(Documentation!$D$336*Calculations!J151)</f>
        <v>1184.5869023255814</v>
      </c>
      <c r="AC90" s="65">
        <f>(Documentation!$C$336*Calculations!K90)+(Documentation!$D$336*Calculations!K151)</f>
        <v>1890.9260279069767</v>
      </c>
      <c r="AD90" s="65">
        <f>(Documentation!$C$336*Calculations!L90)+(Documentation!$D$336*Calculations!L151)</f>
        <v>0</v>
      </c>
      <c r="AE90" s="65">
        <f>(Documentation!$C$336*Calculations!M90)+(Documentation!$D$336*Calculations!M151)</f>
        <v>229915.91990325582</v>
      </c>
      <c r="AF90" s="65">
        <f>(Documentation!$C$336*Calculations!N90)+(Documentation!$D$336*Calculations!N151)</f>
        <v>97321.810009302324</v>
      </c>
      <c r="AG90" s="65">
        <f>(Documentation!$C$336*Calculations!O90)+(Documentation!$D$336*Calculations!O151)</f>
        <v>327237.72991255816</v>
      </c>
    </row>
    <row r="91" spans="1:33" ht="14.45" customHeight="1" x14ac:dyDescent="0.25">
      <c r="A91" s="58" t="s">
        <v>76</v>
      </c>
      <c r="B91" s="58" t="s">
        <v>39</v>
      </c>
      <c r="C91" s="59">
        <v>251838</v>
      </c>
      <c r="D91" s="59">
        <v>81438</v>
      </c>
      <c r="E91" s="59">
        <v>21817</v>
      </c>
      <c r="F91" s="59">
        <v>1088</v>
      </c>
      <c r="G91" s="59">
        <v>28</v>
      </c>
      <c r="H91" s="59">
        <v>338</v>
      </c>
      <c r="I91" s="59">
        <v>1122</v>
      </c>
      <c r="J91" s="59">
        <v>906</v>
      </c>
      <c r="K91" s="59">
        <v>1075</v>
      </c>
      <c r="L91" s="59"/>
      <c r="M91" s="59">
        <v>144026</v>
      </c>
      <c r="N91" s="59">
        <v>83746</v>
      </c>
      <c r="O91" s="59">
        <v>227772</v>
      </c>
      <c r="P91" s="45"/>
      <c r="R91" s="58" t="s">
        <v>76</v>
      </c>
      <c r="S91" s="58" t="s">
        <v>39</v>
      </c>
      <c r="T91" s="56" t="str">
        <f t="shared" si="15"/>
        <v>KOLLAM1984-85</v>
      </c>
      <c r="U91" s="65">
        <f>(Documentation!$C$336*Calculations!C91)+(Documentation!$D$336*Calculations!C152)</f>
        <v>474290</v>
      </c>
      <c r="V91" s="65">
        <f>(Documentation!$C$336*Calculations!D91)+(Documentation!$D$336*Calculations!D152)</f>
        <v>209913.03154604652</v>
      </c>
      <c r="W91" s="65">
        <f>(Documentation!$C$336*Calculations!E91)+(Documentation!$D$336*Calculations!E152)</f>
        <v>28725.220993488372</v>
      </c>
      <c r="X91" s="65">
        <f>(Documentation!$C$336*Calculations!F91)+(Documentation!$D$336*Calculations!F152)</f>
        <v>1772.5313637209301</v>
      </c>
      <c r="Y91" s="65">
        <f>(Documentation!$C$336*Calculations!G91)+(Documentation!$D$336*Calculations!G152)</f>
        <v>37.105012093023255</v>
      </c>
      <c r="Z91" s="65">
        <f>(Documentation!$C$336*Calculations!H91)+(Documentation!$D$336*Calculations!H152)</f>
        <v>487.81883534883718</v>
      </c>
      <c r="AA91" s="65">
        <f>(Documentation!$C$336*Calculations!I91)+(Documentation!$D$336*Calculations!I152)</f>
        <v>1646.7797879069767</v>
      </c>
      <c r="AB91" s="65">
        <f>(Documentation!$C$336*Calculations!J91)+(Documentation!$D$336*Calculations!J152)</f>
        <v>1320.6919144186047</v>
      </c>
      <c r="AC91" s="65">
        <f>(Documentation!$C$336*Calculations!K91)+(Documentation!$D$336*Calculations!K152)</f>
        <v>1921.766124651163</v>
      </c>
      <c r="AD91" s="65">
        <f>(Documentation!$C$336*Calculations!L91)+(Documentation!$D$336*Calculations!L152)</f>
        <v>0</v>
      </c>
      <c r="AE91" s="65">
        <f>(Documentation!$C$336*Calculations!M91)+(Documentation!$D$336*Calculations!M152)</f>
        <v>228465.05442232557</v>
      </c>
      <c r="AF91" s="65">
        <f>(Documentation!$C$336*Calculations!N91)+(Documentation!$D$336*Calculations!N152)</f>
        <v>85857.535077209308</v>
      </c>
      <c r="AG91" s="65">
        <f>(Documentation!$C$336*Calculations!O91)+(Documentation!$D$336*Calculations!O152)</f>
        <v>314322.58949953492</v>
      </c>
    </row>
    <row r="92" spans="1:33" ht="14.45" customHeight="1" x14ac:dyDescent="0.25">
      <c r="A92" s="58" t="s">
        <v>76</v>
      </c>
      <c r="B92" s="58" t="s">
        <v>84</v>
      </c>
      <c r="C92" s="59">
        <v>251838</v>
      </c>
      <c r="D92" s="59">
        <v>81438</v>
      </c>
      <c r="E92" s="59">
        <v>23554</v>
      </c>
      <c r="F92" s="59">
        <v>882</v>
      </c>
      <c r="G92" s="59">
        <v>26</v>
      </c>
      <c r="H92" s="59">
        <v>284</v>
      </c>
      <c r="I92" s="59">
        <v>801</v>
      </c>
      <c r="J92" s="59">
        <v>905</v>
      </c>
      <c r="K92" s="59">
        <v>1153</v>
      </c>
      <c r="L92" s="59"/>
      <c r="M92" s="59">
        <v>142795</v>
      </c>
      <c r="N92" s="59">
        <v>80676</v>
      </c>
      <c r="O92" s="59">
        <v>223471</v>
      </c>
      <c r="P92" s="45"/>
      <c r="R92" s="58" t="s">
        <v>76</v>
      </c>
      <c r="S92" s="58" t="s">
        <v>84</v>
      </c>
      <c r="T92" s="56" t="str">
        <f t="shared" si="15"/>
        <v>KOLLAM1985-86</v>
      </c>
      <c r="U92" s="65">
        <f>(Documentation!$C$336*Calculations!C92)+(Documentation!$D$336*Calculations!C153)</f>
        <v>474290</v>
      </c>
      <c r="V92" s="65">
        <f>(Documentation!$C$336*Calculations!D92)+(Documentation!$D$336*Calculations!D153)</f>
        <v>209913.03154604652</v>
      </c>
      <c r="W92" s="65">
        <f>(Documentation!$C$336*Calculations!E92)+(Documentation!$D$336*Calculations!E153)</f>
        <v>31142.613715348838</v>
      </c>
      <c r="X92" s="65">
        <f>(Documentation!$C$336*Calculations!F92)+(Documentation!$D$336*Calculations!F153)</f>
        <v>1666.6864967441861</v>
      </c>
      <c r="Y92" s="65">
        <f>(Documentation!$C$336*Calculations!G92)+(Documentation!$D$336*Calculations!G153)</f>
        <v>30.966370232558141</v>
      </c>
      <c r="Z92" s="65">
        <f>(Documentation!$C$336*Calculations!H92)+(Documentation!$D$336*Calculations!H153)</f>
        <v>414.78108279069772</v>
      </c>
      <c r="AA92" s="65">
        <f>(Documentation!$C$336*Calculations!I92)+(Documentation!$D$336*Calculations!I153)</f>
        <v>1224.796926511628</v>
      </c>
      <c r="AB92" s="65">
        <f>(Documentation!$C$336*Calculations!J92)+(Documentation!$D$336*Calculations!J153)</f>
        <v>1344.5237655813953</v>
      </c>
      <c r="AC92" s="65">
        <f>(Documentation!$C$336*Calculations!K92)+(Documentation!$D$336*Calculations!K153)</f>
        <v>2073.4339497674418</v>
      </c>
      <c r="AD92" s="65">
        <f>(Documentation!$C$336*Calculations!L92)+(Documentation!$D$336*Calculations!L153)</f>
        <v>0</v>
      </c>
      <c r="AE92" s="65">
        <f>(Documentation!$C$336*Calculations!M92)+(Documentation!$D$336*Calculations!M153)</f>
        <v>226479.16614697676</v>
      </c>
      <c r="AF92" s="65">
        <f>(Documentation!$C$336*Calculations!N92)+(Documentation!$D$336*Calculations!N153)</f>
        <v>89168.493097674422</v>
      </c>
      <c r="AG92" s="65">
        <f>(Documentation!$C$336*Calculations!O92)+(Documentation!$D$336*Calculations!O153)</f>
        <v>315647.65924465115</v>
      </c>
    </row>
    <row r="93" spans="1:33" ht="14.45" customHeight="1" x14ac:dyDescent="0.25">
      <c r="A93" s="58" t="s">
        <v>76</v>
      </c>
      <c r="B93" s="58" t="s">
        <v>46</v>
      </c>
      <c r="C93" s="59">
        <v>251838</v>
      </c>
      <c r="D93" s="59">
        <v>81438</v>
      </c>
      <c r="E93" s="59">
        <v>21269</v>
      </c>
      <c r="F93" s="59">
        <v>851</v>
      </c>
      <c r="G93" s="59">
        <v>24</v>
      </c>
      <c r="H93" s="59">
        <v>268</v>
      </c>
      <c r="I93" s="59">
        <v>864</v>
      </c>
      <c r="J93" s="59">
        <v>919</v>
      </c>
      <c r="K93" s="59">
        <v>1624</v>
      </c>
      <c r="L93" s="59"/>
      <c r="M93" s="59">
        <v>144581</v>
      </c>
      <c r="N93" s="59">
        <v>75536</v>
      </c>
      <c r="O93" s="59">
        <v>220117</v>
      </c>
      <c r="P93" s="45"/>
      <c r="R93" s="58" t="s">
        <v>76</v>
      </c>
      <c r="S93" s="58" t="s">
        <v>46</v>
      </c>
      <c r="T93" s="56" t="str">
        <f t="shared" si="15"/>
        <v>KOLLAM1986-87</v>
      </c>
      <c r="U93" s="65">
        <f>(Documentation!$C$336*Calculations!C93)+(Documentation!$D$336*Calculations!C154)</f>
        <v>474290</v>
      </c>
      <c r="V93" s="65">
        <f>(Documentation!$C$336*Calculations!D93)+(Documentation!$D$336*Calculations!D154)</f>
        <v>209913.03154604652</v>
      </c>
      <c r="W93" s="65">
        <f>(Documentation!$C$336*Calculations!E93)+(Documentation!$D$336*Calculations!E154)</f>
        <v>27817.98688</v>
      </c>
      <c r="X93" s="65">
        <f>(Documentation!$C$336*Calculations!F93)+(Documentation!$D$336*Calculations!F154)</f>
        <v>1743.2911851162792</v>
      </c>
      <c r="Y93" s="65">
        <f>(Documentation!$C$336*Calculations!G93)+(Documentation!$D$336*Calculations!G154)</f>
        <v>28.966370232558141</v>
      </c>
      <c r="Z93" s="65">
        <f>(Documentation!$C$336*Calculations!H93)+(Documentation!$D$336*Calculations!H154)</f>
        <v>353.2560223255814</v>
      </c>
      <c r="AA93" s="65">
        <f>(Documentation!$C$336*Calculations!I93)+(Documentation!$D$336*Calculations!I154)</f>
        <v>1331.6665302325582</v>
      </c>
      <c r="AB93" s="65">
        <f>(Documentation!$C$336*Calculations!J93)+(Documentation!$D$336*Calculations!J154)</f>
        <v>1466.1284539534884</v>
      </c>
      <c r="AC93" s="65">
        <f>(Documentation!$C$336*Calculations!K93)+(Documentation!$D$336*Calculations!K154)</f>
        <v>2633.0008855813953</v>
      </c>
      <c r="AD93" s="65">
        <f>(Documentation!$C$336*Calculations!L93)+(Documentation!$D$336*Calculations!L154)</f>
        <v>0</v>
      </c>
      <c r="AE93" s="65">
        <f>(Documentation!$C$336*Calculations!M93)+(Documentation!$D$336*Calculations!M154)</f>
        <v>229002.67212651164</v>
      </c>
      <c r="AF93" s="65">
        <f>(Documentation!$C$336*Calculations!N93)+(Documentation!$D$336*Calculations!N154)</f>
        <v>80746.550102325578</v>
      </c>
      <c r="AG93" s="65">
        <f>(Documentation!$C$336*Calculations!O93)+(Documentation!$D$336*Calculations!O154)</f>
        <v>309749.2222288372</v>
      </c>
    </row>
    <row r="94" spans="1:33" ht="14.45" customHeight="1" x14ac:dyDescent="0.25">
      <c r="A94" s="58" t="s">
        <v>76</v>
      </c>
      <c r="B94" s="58" t="s">
        <v>47</v>
      </c>
      <c r="C94" s="59">
        <v>251838</v>
      </c>
      <c r="D94" s="59">
        <v>81438</v>
      </c>
      <c r="E94" s="59">
        <v>23166</v>
      </c>
      <c r="F94" s="59">
        <v>670</v>
      </c>
      <c r="G94" s="59">
        <v>19</v>
      </c>
      <c r="H94" s="59">
        <v>209</v>
      </c>
      <c r="I94" s="59">
        <v>648</v>
      </c>
      <c r="J94" s="59">
        <v>724</v>
      </c>
      <c r="K94" s="59">
        <v>1238</v>
      </c>
      <c r="L94" s="59"/>
      <c r="M94" s="59">
        <v>143726</v>
      </c>
      <c r="N94" s="59">
        <v>76245</v>
      </c>
      <c r="O94" s="59">
        <v>219971</v>
      </c>
      <c r="P94" s="45"/>
      <c r="R94" s="58" t="s">
        <v>76</v>
      </c>
      <c r="S94" s="58" t="s">
        <v>47</v>
      </c>
      <c r="T94" s="56" t="str">
        <f t="shared" si="15"/>
        <v>KOLLAM1987-88</v>
      </c>
      <c r="U94" s="65">
        <f>(Documentation!$C$336*Calculations!C94)+(Documentation!$D$336*Calculations!C155)</f>
        <v>474290</v>
      </c>
      <c r="V94" s="65">
        <f>(Documentation!$C$336*Calculations!D94)+(Documentation!$D$336*Calculations!D155)</f>
        <v>209913.03154604652</v>
      </c>
      <c r="W94" s="65">
        <f>(Documentation!$C$336*Calculations!E94)+(Documentation!$D$336*Calculations!E155)</f>
        <v>30738.88687627907</v>
      </c>
      <c r="X94" s="65">
        <f>(Documentation!$C$336*Calculations!F94)+(Documentation!$D$336*Calculations!F155)</f>
        <v>1357.0145488372093</v>
      </c>
      <c r="Y94" s="65">
        <f>(Documentation!$C$336*Calculations!G94)+(Documentation!$D$336*Calculations!G155)</f>
        <v>23.966370232558141</v>
      </c>
      <c r="Z94" s="65">
        <f>(Documentation!$C$336*Calculations!H94)+(Documentation!$D$336*Calculations!H155)</f>
        <v>313.29377488372097</v>
      </c>
      <c r="AA94" s="65">
        <f>(Documentation!$C$336*Calculations!I94)+(Documentation!$D$336*Calculations!I155)</f>
        <v>1041.9987051162791</v>
      </c>
      <c r="AB94" s="65">
        <f>(Documentation!$C$336*Calculations!J94)+(Documentation!$D$336*Calculations!J155)</f>
        <v>1228.0865786046511</v>
      </c>
      <c r="AC94" s="65">
        <f>(Documentation!$C$336*Calculations!K94)+(Documentation!$D$336*Calculations!K155)</f>
        <v>2275.9713786046514</v>
      </c>
      <c r="AD94" s="65">
        <f>(Documentation!$C$336*Calculations!L94)+(Documentation!$D$336*Calculations!L155)</f>
        <v>0</v>
      </c>
      <c r="AE94" s="65">
        <f>(Documentation!$C$336*Calculations!M94)+(Documentation!$D$336*Calculations!M155)</f>
        <v>227397.75022139534</v>
      </c>
      <c r="AF94" s="65">
        <f>(Documentation!$C$336*Calculations!N94)+(Documentation!$D$336*Calculations!N155)</f>
        <v>91097.757908837215</v>
      </c>
      <c r="AG94" s="65">
        <f>(Documentation!$C$336*Calculations!O94)+(Documentation!$D$336*Calculations!O155)</f>
        <v>318495.50813023257</v>
      </c>
    </row>
    <row r="95" spans="1:33" ht="14.45" customHeight="1" x14ac:dyDescent="0.25">
      <c r="A95" s="58" t="s">
        <v>76</v>
      </c>
      <c r="B95" s="58" t="s">
        <v>48</v>
      </c>
      <c r="C95" s="59">
        <v>251838</v>
      </c>
      <c r="D95" s="59">
        <v>81438</v>
      </c>
      <c r="E95" s="59">
        <v>23143</v>
      </c>
      <c r="F95" s="59">
        <v>687</v>
      </c>
      <c r="G95" s="59">
        <v>18</v>
      </c>
      <c r="H95" s="59">
        <v>209</v>
      </c>
      <c r="I95" s="59">
        <v>639</v>
      </c>
      <c r="J95" s="59">
        <v>817</v>
      </c>
      <c r="K95" s="59">
        <v>1249</v>
      </c>
      <c r="L95" s="59"/>
      <c r="M95" s="59">
        <v>143638</v>
      </c>
      <c r="N95" s="59">
        <v>82634</v>
      </c>
      <c r="O95" s="59">
        <v>226272</v>
      </c>
      <c r="P95" s="45"/>
      <c r="R95" s="58" t="s">
        <v>76</v>
      </c>
      <c r="S95" s="58" t="s">
        <v>48</v>
      </c>
      <c r="T95" s="56" t="str">
        <f t="shared" si="15"/>
        <v>KOLLAM1988-89</v>
      </c>
      <c r="U95" s="65">
        <f>(Documentation!$C$336*Calculations!C95)+(Documentation!$D$336*Calculations!C156)</f>
        <v>474290</v>
      </c>
      <c r="V95" s="65">
        <f>(Documentation!$C$336*Calculations!D95)+(Documentation!$D$336*Calculations!D156)</f>
        <v>209913.03154604652</v>
      </c>
      <c r="W95" s="65">
        <f>(Documentation!$C$336*Calculations!E95)+(Documentation!$D$336*Calculations!E156)</f>
        <v>30832.596576744188</v>
      </c>
      <c r="X95" s="65">
        <f>(Documentation!$C$336*Calculations!F95)+(Documentation!$D$336*Calculations!F156)</f>
        <v>1364.0818083720931</v>
      </c>
      <c r="Y95" s="65">
        <f>(Documentation!$C$336*Calculations!G95)+(Documentation!$D$336*Calculations!G156)</f>
        <v>22.966370232558141</v>
      </c>
      <c r="Z95" s="65">
        <f>(Documentation!$C$336*Calculations!H95)+(Documentation!$D$336*Calculations!H156)</f>
        <v>317.43241674418607</v>
      </c>
      <c r="AA95" s="65">
        <f>(Documentation!$C$336*Calculations!I95)+(Documentation!$D$336*Calculations!I156)</f>
        <v>1042.1037172093024</v>
      </c>
      <c r="AB95" s="65">
        <f>(Documentation!$C$336*Calculations!J95)+(Documentation!$D$336*Calculations!J156)</f>
        <v>1321.0865786046511</v>
      </c>
      <c r="AC95" s="65">
        <f>(Documentation!$C$336*Calculations!K95)+(Documentation!$D$336*Calculations!K156)</f>
        <v>2301.870489302326</v>
      </c>
      <c r="AD95" s="65">
        <f>(Documentation!$C$336*Calculations!L95)+(Documentation!$D$336*Calculations!L156)</f>
        <v>0</v>
      </c>
      <c r="AE95" s="65">
        <f>(Documentation!$C$336*Calculations!M95)+(Documentation!$D$336*Calculations!M156)</f>
        <v>227174.83049674419</v>
      </c>
      <c r="AF95" s="65">
        <f>(Documentation!$C$336*Calculations!N95)+(Documentation!$D$336*Calculations!N156)</f>
        <v>100356.49217488372</v>
      </c>
      <c r="AG95" s="65">
        <f>(Documentation!$C$336*Calculations!O95)+(Documentation!$D$336*Calculations!O156)</f>
        <v>327531.32267162792</v>
      </c>
    </row>
    <row r="96" spans="1:33" ht="14.45" customHeight="1" x14ac:dyDescent="0.25">
      <c r="A96" s="58" t="s">
        <v>76</v>
      </c>
      <c r="B96" s="58" t="s">
        <v>49</v>
      </c>
      <c r="C96" s="59">
        <v>251838</v>
      </c>
      <c r="D96" s="59">
        <v>81438</v>
      </c>
      <c r="E96" s="59">
        <v>22744</v>
      </c>
      <c r="F96" s="59">
        <v>618</v>
      </c>
      <c r="G96" s="59">
        <v>17</v>
      </c>
      <c r="H96" s="59">
        <v>208</v>
      </c>
      <c r="I96" s="59">
        <v>607</v>
      </c>
      <c r="J96" s="59">
        <v>738</v>
      </c>
      <c r="K96" s="59">
        <v>1308</v>
      </c>
      <c r="L96" s="59"/>
      <c r="M96" s="59">
        <v>144160</v>
      </c>
      <c r="N96" s="59">
        <v>84564</v>
      </c>
      <c r="O96" s="59">
        <v>228724</v>
      </c>
      <c r="P96" s="45"/>
      <c r="R96" s="58" t="s">
        <v>76</v>
      </c>
      <c r="S96" s="58" t="s">
        <v>49</v>
      </c>
      <c r="T96" s="56" t="str">
        <f t="shared" si="15"/>
        <v>KOLLAM1989-90</v>
      </c>
      <c r="U96" s="65">
        <f>(Documentation!$C$336*Calculations!C96)+(Documentation!$D$336*Calculations!C157)</f>
        <v>474290</v>
      </c>
      <c r="V96" s="65">
        <f>(Documentation!$C$336*Calculations!D96)+(Documentation!$D$336*Calculations!D157)</f>
        <v>209913.03154604652</v>
      </c>
      <c r="W96" s="65">
        <f>(Documentation!$C$336*Calculations!E96)+(Documentation!$D$336*Calculations!E157)</f>
        <v>30804.418887441861</v>
      </c>
      <c r="X96" s="65">
        <f>(Documentation!$C$336*Calculations!F96)+(Documentation!$D$336*Calculations!F157)</f>
        <v>1255.3508465116279</v>
      </c>
      <c r="Y96" s="65">
        <f>(Documentation!$C$336*Calculations!G96)+(Documentation!$D$336*Calculations!G157)</f>
        <v>21.966370232558141</v>
      </c>
      <c r="Z96" s="65">
        <f>(Documentation!$C$336*Calculations!H96)+(Documentation!$D$336*Calculations!H157)</f>
        <v>303.18876279069769</v>
      </c>
      <c r="AA96" s="65">
        <f>(Documentation!$C$336*Calculations!I96)+(Documentation!$D$336*Calculations!I157)</f>
        <v>976.16685395348838</v>
      </c>
      <c r="AB96" s="65">
        <f>(Documentation!$C$336*Calculations!J96)+(Documentation!$D$336*Calculations!J157)</f>
        <v>1209.8051720930232</v>
      </c>
      <c r="AC96" s="65">
        <f>(Documentation!$C$336*Calculations!K96)+(Documentation!$D$336*Calculations!K157)</f>
        <v>2445.2987832558138</v>
      </c>
      <c r="AD96" s="65">
        <f>(Documentation!$C$336*Calculations!L96)+(Documentation!$D$336*Calculations!L157)</f>
        <v>0</v>
      </c>
      <c r="AE96" s="65">
        <f>(Documentation!$C$336*Calculations!M96)+(Documentation!$D$336*Calculations!M157)</f>
        <v>227360.77277767443</v>
      </c>
      <c r="AF96" s="65">
        <f>(Documentation!$C$336*Calculations!N96)+(Documentation!$D$336*Calculations!N157)</f>
        <v>105171.12555162791</v>
      </c>
      <c r="AG96" s="65">
        <f>(Documentation!$C$336*Calculations!O96)+(Documentation!$D$336*Calculations!O157)</f>
        <v>332531.89832930232</v>
      </c>
    </row>
    <row r="97" spans="1:33" ht="14.45" customHeight="1" x14ac:dyDescent="0.25">
      <c r="A97" s="58" t="s">
        <v>76</v>
      </c>
      <c r="B97" s="58" t="s">
        <v>67</v>
      </c>
      <c r="C97" s="59">
        <v>251838</v>
      </c>
      <c r="D97" s="59">
        <v>81438</v>
      </c>
      <c r="E97" s="59">
        <v>23887</v>
      </c>
      <c r="F97" s="59">
        <v>591</v>
      </c>
      <c r="G97" s="59">
        <v>17</v>
      </c>
      <c r="H97" s="59">
        <v>197</v>
      </c>
      <c r="I97" s="59">
        <v>609</v>
      </c>
      <c r="J97" s="59">
        <v>608</v>
      </c>
      <c r="K97" s="59">
        <v>1310</v>
      </c>
      <c r="L97" s="59"/>
      <c r="M97" s="59">
        <v>143181</v>
      </c>
      <c r="N97" s="59">
        <v>79911</v>
      </c>
      <c r="O97" s="59">
        <v>223092</v>
      </c>
      <c r="P97" s="45"/>
      <c r="R97" s="58" t="s">
        <v>76</v>
      </c>
      <c r="S97" s="58" t="s">
        <v>67</v>
      </c>
      <c r="T97" s="56" t="str">
        <f t="shared" si="15"/>
        <v>KOLLAM1990-91</v>
      </c>
      <c r="U97" s="65">
        <f>(Documentation!$C$336*Calculations!C97)+(Documentation!$D$336*Calculations!C158)</f>
        <v>474290</v>
      </c>
      <c r="V97" s="65">
        <f>(Documentation!$C$336*Calculations!D97)+(Documentation!$D$336*Calculations!D158)</f>
        <v>209913.03154604652</v>
      </c>
      <c r="W97" s="65">
        <f>(Documentation!$C$336*Calculations!E97)+(Documentation!$D$336*Calculations!E158)</f>
        <v>32895.995601860464</v>
      </c>
      <c r="X97" s="65">
        <f>(Documentation!$C$336*Calculations!F97)+(Documentation!$D$336*Calculations!F158)</f>
        <v>1171.2375888372094</v>
      </c>
      <c r="Y97" s="65">
        <f>(Documentation!$C$336*Calculations!G97)+(Documentation!$D$336*Calculations!G158)</f>
        <v>21.966370232558141</v>
      </c>
      <c r="Z97" s="65">
        <f>(Documentation!$C$336*Calculations!H97)+(Documentation!$D$336*Calculations!H158)</f>
        <v>278.94510883720932</v>
      </c>
      <c r="AA97" s="65">
        <f>(Documentation!$C$336*Calculations!I97)+(Documentation!$D$336*Calculations!I158)</f>
        <v>923.53678139534884</v>
      </c>
      <c r="AB97" s="65">
        <f>(Documentation!$C$336*Calculations!J97)+(Documentation!$D$336*Calculations!J158)</f>
        <v>915.08722604651166</v>
      </c>
      <c r="AC97" s="65">
        <f>(Documentation!$C$336*Calculations!K97)+(Documentation!$D$336*Calculations!K158)</f>
        <v>2112.8965209302323</v>
      </c>
      <c r="AD97" s="65">
        <f>(Documentation!$C$336*Calculations!L97)+(Documentation!$D$336*Calculations!L158)</f>
        <v>0</v>
      </c>
      <c r="AE97" s="65">
        <f>(Documentation!$C$336*Calculations!M97)+(Documentation!$D$336*Calculations!M158)</f>
        <v>226057.30325581395</v>
      </c>
      <c r="AF97" s="65">
        <f>(Documentation!$C$336*Calculations!N97)+(Documentation!$D$336*Calculations!N158)</f>
        <v>102503.01818790697</v>
      </c>
      <c r="AG97" s="65">
        <f>(Documentation!$C$336*Calculations!O97)+(Documentation!$D$336*Calculations!O158)</f>
        <v>328560.32144372095</v>
      </c>
    </row>
    <row r="98" spans="1:33" ht="14.45" customHeight="1" x14ac:dyDescent="0.25">
      <c r="A98" s="58" t="s">
        <v>76</v>
      </c>
      <c r="B98" s="58" t="s">
        <v>50</v>
      </c>
      <c r="C98" s="59">
        <v>251838</v>
      </c>
      <c r="D98" s="59">
        <v>81438</v>
      </c>
      <c r="E98" s="59">
        <v>23939</v>
      </c>
      <c r="F98" s="59">
        <v>485</v>
      </c>
      <c r="G98" s="59">
        <v>17</v>
      </c>
      <c r="H98" s="59">
        <v>204</v>
      </c>
      <c r="I98" s="59">
        <v>468</v>
      </c>
      <c r="J98" s="59">
        <v>602</v>
      </c>
      <c r="K98" s="59">
        <v>1347</v>
      </c>
      <c r="L98" s="59"/>
      <c r="M98" s="59">
        <v>143338</v>
      </c>
      <c r="N98" s="59">
        <v>74929</v>
      </c>
      <c r="O98" s="59">
        <v>218267</v>
      </c>
      <c r="P98" s="45"/>
      <c r="R98" s="58" t="s">
        <v>76</v>
      </c>
      <c r="S98" s="58" t="s">
        <v>50</v>
      </c>
      <c r="T98" s="56" t="str">
        <f t="shared" si="15"/>
        <v>KOLLAM1991-92</v>
      </c>
      <c r="U98" s="65">
        <f>(Documentation!$C$336*Calculations!C98)+(Documentation!$D$336*Calculations!C159)</f>
        <v>474290</v>
      </c>
      <c r="V98" s="65">
        <f>(Documentation!$C$336*Calculations!D98)+(Documentation!$D$336*Calculations!D159)</f>
        <v>209913.03154604652</v>
      </c>
      <c r="W98" s="65">
        <f>(Documentation!$C$336*Calculations!E98)+(Documentation!$D$336*Calculations!E159)</f>
        <v>33013.386143255819</v>
      </c>
      <c r="X98" s="65">
        <f>(Documentation!$C$336*Calculations!F98)+(Documentation!$D$336*Calculations!F159)</f>
        <v>1018.8848</v>
      </c>
      <c r="Y98" s="65">
        <f>(Documentation!$C$336*Calculations!G98)+(Documentation!$D$336*Calculations!G159)</f>
        <v>22.794098604651161</v>
      </c>
      <c r="Z98" s="65">
        <f>(Documentation!$C$336*Calculations!H98)+(Documentation!$D$336*Calculations!H159)</f>
        <v>285.1173804651163</v>
      </c>
      <c r="AA98" s="65">
        <f>(Documentation!$C$336*Calculations!I98)+(Documentation!$D$336*Calculations!I159)</f>
        <v>827.23411348837203</v>
      </c>
      <c r="AB98" s="65">
        <f>(Documentation!$C$336*Calculations!J98)+(Documentation!$D$336*Calculations!J159)</f>
        <v>1058.0783330232557</v>
      </c>
      <c r="AC98" s="65">
        <f>(Documentation!$C$336*Calculations!K98)+(Documentation!$D$336*Calculations!K159)</f>
        <v>2390.7654772093024</v>
      </c>
      <c r="AD98" s="65">
        <f>(Documentation!$C$336*Calculations!L98)+(Documentation!$D$336*Calculations!L159)</f>
        <v>0</v>
      </c>
      <c r="AE98" s="65">
        <f>(Documentation!$C$336*Calculations!M98)+(Documentation!$D$336*Calculations!M159)</f>
        <v>225760.70810790698</v>
      </c>
      <c r="AF98" s="65">
        <f>(Documentation!$C$336*Calculations!N98)+(Documentation!$D$336*Calculations!N159)</f>
        <v>98093.806221395353</v>
      </c>
      <c r="AG98" s="65">
        <f>(Documentation!$C$336*Calculations!O98)+(Documentation!$D$336*Calculations!O159)</f>
        <v>323854.51432930236</v>
      </c>
    </row>
    <row r="99" spans="1:33" ht="14.45" customHeight="1" x14ac:dyDescent="0.25">
      <c r="A99" s="58" t="s">
        <v>76</v>
      </c>
      <c r="B99" s="58" t="s">
        <v>51</v>
      </c>
      <c r="C99" s="59">
        <v>251838</v>
      </c>
      <c r="D99" s="59">
        <v>81438</v>
      </c>
      <c r="E99" s="59">
        <v>23882</v>
      </c>
      <c r="F99" s="59">
        <v>550</v>
      </c>
      <c r="G99" s="59">
        <v>18</v>
      </c>
      <c r="H99" s="59">
        <v>180</v>
      </c>
      <c r="I99" s="59">
        <v>584</v>
      </c>
      <c r="J99" s="59">
        <v>656</v>
      </c>
      <c r="K99" s="59">
        <v>1414</v>
      </c>
      <c r="L99" s="59"/>
      <c r="M99" s="59">
        <v>143116</v>
      </c>
      <c r="N99" s="59">
        <v>75710</v>
      </c>
      <c r="O99" s="59">
        <v>218826</v>
      </c>
      <c r="P99" s="45"/>
      <c r="R99" s="58" t="s">
        <v>76</v>
      </c>
      <c r="S99" s="58" t="s">
        <v>51</v>
      </c>
      <c r="T99" s="56" t="str">
        <f t="shared" si="15"/>
        <v>KOLLAM1992-93</v>
      </c>
      <c r="U99" s="65">
        <f>(Documentation!$C$336*Calculations!C99)+(Documentation!$D$336*Calculations!C160)</f>
        <v>474290</v>
      </c>
      <c r="V99" s="65">
        <f>(Documentation!$C$336*Calculations!D99)+(Documentation!$D$336*Calculations!D160)</f>
        <v>209913.03154604652</v>
      </c>
      <c r="W99" s="65">
        <f>(Documentation!$C$336*Calculations!E99)+(Documentation!$D$336*Calculations!E160)</f>
        <v>32974.596167441865</v>
      </c>
      <c r="X99" s="65">
        <f>(Documentation!$C$336*Calculations!F99)+(Documentation!$D$336*Calculations!F160)</f>
        <v>1107.0611944186048</v>
      </c>
      <c r="Y99" s="65">
        <f>(Documentation!$C$336*Calculations!G99)+(Documentation!$D$336*Calculations!G160)</f>
        <v>22.966370232558141</v>
      </c>
      <c r="Z99" s="65">
        <f>(Documentation!$C$336*Calculations!H99)+(Documentation!$D$336*Calculations!H160)</f>
        <v>261.94510883720932</v>
      </c>
      <c r="AA99" s="65">
        <f>(Documentation!$C$336*Calculations!I99)+(Documentation!$D$336*Calculations!I160)</f>
        <v>963.09959441860474</v>
      </c>
      <c r="AB99" s="65">
        <f>(Documentation!$C$336*Calculations!J99)+(Documentation!$D$336*Calculations!J160)</f>
        <v>1123.6665302325582</v>
      </c>
      <c r="AC99" s="65">
        <f>(Documentation!$C$336*Calculations!K99)+(Documentation!$D$336*Calculations!K160)</f>
        <v>2378.303553488372</v>
      </c>
      <c r="AD99" s="65">
        <f>(Documentation!$C$336*Calculations!L99)+(Documentation!$D$336*Calculations!L160)</f>
        <v>0</v>
      </c>
      <c r="AE99" s="65">
        <f>(Documentation!$C$336*Calculations!M99)+(Documentation!$D$336*Calculations!M160)</f>
        <v>225545.32993488375</v>
      </c>
      <c r="AF99" s="65">
        <f>(Documentation!$C$336*Calculations!N99)+(Documentation!$D$336*Calculations!N160)</f>
        <v>99057.734191627911</v>
      </c>
      <c r="AG99" s="65">
        <f>(Documentation!$C$336*Calculations!O99)+(Documentation!$D$336*Calculations!O160)</f>
        <v>324603.06412651163</v>
      </c>
    </row>
    <row r="100" spans="1:33" ht="14.45" customHeight="1" x14ac:dyDescent="0.25">
      <c r="A100" s="58" t="s">
        <v>76</v>
      </c>
      <c r="B100" s="58" t="s">
        <v>52</v>
      </c>
      <c r="C100" s="59">
        <v>251838</v>
      </c>
      <c r="D100" s="59">
        <v>81438</v>
      </c>
      <c r="E100" s="59">
        <v>23825</v>
      </c>
      <c r="F100" s="59">
        <v>525</v>
      </c>
      <c r="G100" s="59">
        <v>14</v>
      </c>
      <c r="H100" s="59">
        <v>230</v>
      </c>
      <c r="I100" s="59">
        <v>51</v>
      </c>
      <c r="J100" s="59">
        <v>688</v>
      </c>
      <c r="K100" s="59">
        <v>1662</v>
      </c>
      <c r="L100" s="59"/>
      <c r="M100" s="59">
        <v>143405</v>
      </c>
      <c r="N100" s="59">
        <v>76860</v>
      </c>
      <c r="O100" s="59">
        <v>220265</v>
      </c>
      <c r="P100" s="45"/>
      <c r="R100" s="58" t="s">
        <v>76</v>
      </c>
      <c r="S100" s="58" t="s">
        <v>52</v>
      </c>
      <c r="T100" s="56" t="str">
        <f t="shared" si="15"/>
        <v>KOLLAM1993-94</v>
      </c>
      <c r="U100" s="65">
        <f>(Documentation!$C$336*Calculations!C100)+(Documentation!$D$336*Calculations!C161)</f>
        <v>474290</v>
      </c>
      <c r="V100" s="65">
        <f>(Documentation!$C$336*Calculations!D100)+(Documentation!$D$336*Calculations!D161)</f>
        <v>209913.03154604652</v>
      </c>
      <c r="W100" s="65">
        <f>(Documentation!$C$336*Calculations!E100)+(Documentation!$D$336*Calculations!E161)</f>
        <v>32935.806191627911</v>
      </c>
      <c r="X100" s="65">
        <f>(Documentation!$C$336*Calculations!F100)+(Documentation!$D$336*Calculations!F161)</f>
        <v>1000.9438139534884</v>
      </c>
      <c r="Y100" s="65">
        <f>(Documentation!$C$336*Calculations!G100)+(Documentation!$D$336*Calculations!G161)</f>
        <v>20.621826976744188</v>
      </c>
      <c r="Z100" s="65">
        <f>(Documentation!$C$336*Calculations!H100)+(Documentation!$D$336*Calculations!H161)</f>
        <v>411.27251348837211</v>
      </c>
      <c r="AA100" s="65">
        <f>(Documentation!$C$336*Calculations!I100)+(Documentation!$D$336*Calculations!I161)</f>
        <v>463.20872930232559</v>
      </c>
      <c r="AB100" s="65">
        <f>(Documentation!$C$336*Calculations!J100)+(Documentation!$D$336*Calculations!J161)</f>
        <v>1278.9980576744188</v>
      </c>
      <c r="AC100" s="65">
        <f>(Documentation!$C$336*Calculations!K100)+(Documentation!$D$336*Calculations!K161)</f>
        <v>3084.037343255814</v>
      </c>
      <c r="AD100" s="65">
        <f>(Documentation!$C$336*Calculations!L100)+(Documentation!$D$336*Calculations!L161)</f>
        <v>0</v>
      </c>
      <c r="AE100" s="65">
        <f>(Documentation!$C$336*Calculations!M100)+(Documentation!$D$336*Calculations!M161)</f>
        <v>225182.07997767441</v>
      </c>
      <c r="AF100" s="65">
        <f>(Documentation!$C$336*Calculations!N100)+(Documentation!$D$336*Calculations!N161)</f>
        <v>92368.318779534879</v>
      </c>
      <c r="AG100" s="65">
        <f>(Documentation!$C$336*Calculations!O100)+(Documentation!$D$336*Calculations!O161)</f>
        <v>317550.3987572093</v>
      </c>
    </row>
    <row r="101" spans="1:33" ht="14.45" customHeight="1" x14ac:dyDescent="0.25">
      <c r="A101" s="58" t="s">
        <v>76</v>
      </c>
      <c r="B101" s="58" t="s">
        <v>53</v>
      </c>
      <c r="C101" s="59">
        <v>251838</v>
      </c>
      <c r="D101" s="59">
        <v>81438</v>
      </c>
      <c r="E101" s="59">
        <v>22663</v>
      </c>
      <c r="F101" s="59">
        <v>236</v>
      </c>
      <c r="G101" s="59">
        <v>16</v>
      </c>
      <c r="H101" s="59">
        <v>155</v>
      </c>
      <c r="I101" s="59">
        <v>476</v>
      </c>
      <c r="J101" s="59">
        <v>635</v>
      </c>
      <c r="K101" s="59">
        <v>1494</v>
      </c>
      <c r="L101" s="59"/>
      <c r="M101" s="59">
        <v>144725</v>
      </c>
      <c r="N101" s="59">
        <v>73602</v>
      </c>
      <c r="O101" s="59">
        <v>218327</v>
      </c>
      <c r="P101" s="45"/>
      <c r="R101" s="58" t="s">
        <v>76</v>
      </c>
      <c r="S101" s="58" t="s">
        <v>53</v>
      </c>
      <c r="T101" s="56" t="str">
        <f t="shared" si="15"/>
        <v>KOLLAM1994-95</v>
      </c>
      <c r="U101" s="65">
        <f>(Documentation!$C$336*Calculations!C101)+(Documentation!$D$336*Calculations!C162)</f>
        <v>474290</v>
      </c>
      <c r="V101" s="65">
        <f>(Documentation!$C$336*Calculations!D101)+(Documentation!$D$336*Calculations!D162)</f>
        <v>209913.03154604652</v>
      </c>
      <c r="W101" s="65">
        <f>(Documentation!$C$336*Calculations!E101)+(Documentation!$D$336*Calculations!E162)</f>
        <v>36039.918221395346</v>
      </c>
      <c r="X101" s="65">
        <f>(Documentation!$C$336*Calculations!F101)+(Documentation!$D$336*Calculations!F162)</f>
        <v>661.45238325581397</v>
      </c>
      <c r="Y101" s="65">
        <f>(Documentation!$C$336*Calculations!G101)+(Documentation!$D$336*Calculations!G162)</f>
        <v>19.310913488372094</v>
      </c>
      <c r="Z101" s="65">
        <f>(Documentation!$C$336*Calculations!H101)+(Documentation!$D$336*Calculations!H162)</f>
        <v>260.94923162790701</v>
      </c>
      <c r="AA101" s="65">
        <f>(Documentation!$C$336*Calculations!I101)+(Documentation!$D$336*Calculations!I162)</f>
        <v>897.31374139534887</v>
      </c>
      <c r="AB101" s="65">
        <f>(Documentation!$C$336*Calculations!J101)+(Documentation!$D$336*Calculations!J162)</f>
        <v>1206.960305116279</v>
      </c>
      <c r="AC101" s="65">
        <f>(Documentation!$C$336*Calculations!K101)+(Documentation!$D$336*Calculations!K162)</f>
        <v>2696.6893246511627</v>
      </c>
      <c r="AD101" s="65">
        <f>(Documentation!$C$336*Calculations!L101)+(Documentation!$D$336*Calculations!L162)</f>
        <v>0</v>
      </c>
      <c r="AE101" s="65">
        <f>(Documentation!$C$336*Calculations!M101)+(Documentation!$D$336*Calculations!M162)</f>
        <v>222594.37433302327</v>
      </c>
      <c r="AF101" s="65">
        <f>(Documentation!$C$336*Calculations!N101)+(Documentation!$D$336*Calculations!N162)</f>
        <v>95329.869767441865</v>
      </c>
      <c r="AG101" s="65">
        <f>(Documentation!$C$336*Calculations!O101)+(Documentation!$D$336*Calculations!O162)</f>
        <v>317924.24410046509</v>
      </c>
    </row>
    <row r="102" spans="1:33" ht="14.45" customHeight="1" x14ac:dyDescent="0.25">
      <c r="A102" s="58" t="s">
        <v>76</v>
      </c>
      <c r="B102" s="58" t="s">
        <v>54</v>
      </c>
      <c r="C102" s="59">
        <v>251838</v>
      </c>
      <c r="D102" s="59">
        <v>81438</v>
      </c>
      <c r="E102" s="59">
        <v>21614</v>
      </c>
      <c r="F102" s="59">
        <v>391</v>
      </c>
      <c r="G102" s="59">
        <v>11</v>
      </c>
      <c r="H102" s="59">
        <v>144</v>
      </c>
      <c r="I102" s="59">
        <v>379</v>
      </c>
      <c r="J102" s="59">
        <v>705</v>
      </c>
      <c r="K102" s="59">
        <v>1414</v>
      </c>
      <c r="L102" s="59"/>
      <c r="M102" s="59">
        <v>145742</v>
      </c>
      <c r="N102" s="59">
        <v>74313</v>
      </c>
      <c r="O102" s="59">
        <v>220055</v>
      </c>
      <c r="P102" s="45"/>
      <c r="R102" s="58" t="s">
        <v>76</v>
      </c>
      <c r="S102" s="58" t="s">
        <v>54</v>
      </c>
      <c r="T102" s="56" t="str">
        <f t="shared" si="15"/>
        <v>KOLLAM1995-96</v>
      </c>
      <c r="U102" s="65">
        <f>(Documentation!$C$336*Calculations!C102)+(Documentation!$D$336*Calculations!C163)</f>
        <v>474290</v>
      </c>
      <c r="V102" s="65">
        <f>(Documentation!$C$336*Calculations!D102)+(Documentation!$D$336*Calculations!D163)</f>
        <v>209913.03154604652</v>
      </c>
      <c r="W102" s="65">
        <f>(Documentation!$C$336*Calculations!E102)+(Documentation!$D$336*Calculations!E163)</f>
        <v>33114.458001860468</v>
      </c>
      <c r="X102" s="65">
        <f>(Documentation!$C$336*Calculations!F102)+(Documentation!$D$336*Calculations!F163)</f>
        <v>772.58277953488368</v>
      </c>
      <c r="Y102" s="65">
        <f>(Documentation!$C$336*Calculations!G102)+(Documentation!$D$336*Calculations!G163)</f>
        <v>11.827728372093024</v>
      </c>
      <c r="Z102" s="65">
        <f>(Documentation!$C$336*Calculations!H102)+(Documentation!$D$336*Calculations!H163)</f>
        <v>225.94510883720932</v>
      </c>
      <c r="AA102" s="65">
        <f>(Documentation!$C$336*Calculations!I102)+(Documentation!$D$336*Calculations!I163)</f>
        <v>722.50727441860465</v>
      </c>
      <c r="AB102" s="65">
        <f>(Documentation!$C$336*Calculations!J102)+(Documentation!$D$336*Calculations!J163)</f>
        <v>1142.0405804651164</v>
      </c>
      <c r="AC102" s="65">
        <f>(Documentation!$C$336*Calculations!K102)+(Documentation!$D$336*Calculations!K163)</f>
        <v>2794.6509246511628</v>
      </c>
      <c r="AD102" s="65">
        <f>(Documentation!$C$336*Calculations!L102)+(Documentation!$D$336*Calculations!L163)</f>
        <v>0</v>
      </c>
      <c r="AE102" s="65">
        <f>(Documentation!$C$336*Calculations!M102)+(Documentation!$D$336*Calculations!M163)</f>
        <v>225592.95605581396</v>
      </c>
      <c r="AF102" s="65">
        <f>(Documentation!$C$336*Calculations!N102)+(Documentation!$D$336*Calculations!N163)</f>
        <v>90967.722574883723</v>
      </c>
      <c r="AG102" s="65">
        <f>(Documentation!$C$336*Calculations!O102)+(Documentation!$D$336*Calculations!O163)</f>
        <v>316560.67863069766</v>
      </c>
    </row>
    <row r="103" spans="1:33" ht="14.45" customHeight="1" x14ac:dyDescent="0.25">
      <c r="A103" s="58" t="s">
        <v>76</v>
      </c>
      <c r="B103" s="58" t="s">
        <v>55</v>
      </c>
      <c r="C103" s="59">
        <v>251838</v>
      </c>
      <c r="D103" s="59">
        <v>81438</v>
      </c>
      <c r="E103" s="59">
        <v>21124</v>
      </c>
      <c r="F103" s="59">
        <v>293</v>
      </c>
      <c r="G103" s="59">
        <v>10</v>
      </c>
      <c r="H103" s="59">
        <v>124</v>
      </c>
      <c r="I103" s="59">
        <v>543</v>
      </c>
      <c r="J103" s="59">
        <v>951</v>
      </c>
      <c r="K103" s="59">
        <v>1629</v>
      </c>
      <c r="L103" s="59"/>
      <c r="M103" s="59">
        <v>145726</v>
      </c>
      <c r="N103" s="59">
        <v>80726</v>
      </c>
      <c r="O103" s="59">
        <v>226452</v>
      </c>
      <c r="P103" s="45"/>
      <c r="R103" s="58" t="s">
        <v>76</v>
      </c>
      <c r="S103" s="58" t="s">
        <v>55</v>
      </c>
      <c r="T103" s="56" t="str">
        <f t="shared" si="15"/>
        <v>KOLLAM1996-97</v>
      </c>
      <c r="U103" s="65">
        <f>(Documentation!$C$336*Calculations!C103)+(Documentation!$D$336*Calculations!C164)</f>
        <v>474290</v>
      </c>
      <c r="V103" s="65">
        <f>(Documentation!$C$336*Calculations!D103)+(Documentation!$D$336*Calculations!D164)</f>
        <v>209913.03154604652</v>
      </c>
      <c r="W103" s="65">
        <f>(Documentation!$C$336*Calculations!E103)+(Documentation!$D$336*Calculations!E164)</f>
        <v>32717.991307906977</v>
      </c>
      <c r="X103" s="65">
        <f>(Documentation!$C$336*Calculations!F103)+(Documentation!$D$336*Calculations!F164)</f>
        <v>645.61228651162787</v>
      </c>
      <c r="Y103" s="65">
        <f>(Documentation!$C$336*Calculations!G103)+(Documentation!$D$336*Calculations!G164)</f>
        <v>10.827728372093024</v>
      </c>
      <c r="Z103" s="65">
        <f>(Documentation!$C$336*Calculations!H103)+(Documentation!$D$336*Calculations!H164)</f>
        <v>195.18464</v>
      </c>
      <c r="AA103" s="65">
        <f>(Documentation!$C$336*Calculations!I103)+(Documentation!$D$336*Calculations!I164)</f>
        <v>784.69668465116274</v>
      </c>
      <c r="AB103" s="65">
        <f>(Documentation!$C$336*Calculations!J103)+(Documentation!$D$336*Calculations!J164)</f>
        <v>1354.1037172093024</v>
      </c>
      <c r="AC103" s="65">
        <f>(Documentation!$C$336*Calculations!K103)+(Documentation!$D$336*Calculations!K164)</f>
        <v>3219.893931162791</v>
      </c>
      <c r="AD103" s="65">
        <f>(Documentation!$C$336*Calculations!L103)+(Documentation!$D$336*Calculations!L164)</f>
        <v>0</v>
      </c>
      <c r="AE103" s="65">
        <f>(Documentation!$C$336*Calculations!M103)+(Documentation!$D$336*Calculations!M164)</f>
        <v>225448.65815813956</v>
      </c>
      <c r="AF103" s="65">
        <f>(Documentation!$C$336*Calculations!N103)+(Documentation!$D$336*Calculations!N164)</f>
        <v>97672.082961860462</v>
      </c>
      <c r="AG103" s="65">
        <f>(Documentation!$C$336*Calculations!O103)+(Documentation!$D$336*Calculations!O164)</f>
        <v>323120.74112000002</v>
      </c>
    </row>
    <row r="104" spans="1:33" ht="14.45" customHeight="1" x14ac:dyDescent="0.25">
      <c r="A104" s="58" t="s">
        <v>76</v>
      </c>
      <c r="B104" s="58" t="s">
        <v>56</v>
      </c>
      <c r="C104" s="59">
        <v>251838</v>
      </c>
      <c r="D104" s="59">
        <v>81438</v>
      </c>
      <c r="E104" s="59">
        <v>21045</v>
      </c>
      <c r="F104" s="59">
        <v>298</v>
      </c>
      <c r="G104" s="59">
        <v>12</v>
      </c>
      <c r="H104" s="59">
        <v>115</v>
      </c>
      <c r="I104" s="59">
        <v>548</v>
      </c>
      <c r="J104" s="59">
        <v>759</v>
      </c>
      <c r="K104" s="59">
        <v>1790</v>
      </c>
      <c r="L104" s="59"/>
      <c r="M104" s="59">
        <v>145833</v>
      </c>
      <c r="N104" s="59">
        <v>80704</v>
      </c>
      <c r="O104" s="59">
        <v>226537</v>
      </c>
      <c r="P104" s="45"/>
      <c r="R104" s="58" t="s">
        <v>76</v>
      </c>
      <c r="S104" s="58" t="s">
        <v>56</v>
      </c>
      <c r="T104" s="56" t="str">
        <f t="shared" si="15"/>
        <v>KOLLAM1997-98</v>
      </c>
      <c r="U104" s="65">
        <f>(Documentation!$C$336*Calculations!C104)+(Documentation!$D$336*Calculations!C165)</f>
        <v>474290</v>
      </c>
      <c r="V104" s="65">
        <f>(Documentation!$C$336*Calculations!D104)+(Documentation!$D$336*Calculations!D165)</f>
        <v>209913.03154604652</v>
      </c>
      <c r="W104" s="65">
        <f>(Documentation!$C$336*Calculations!E104)+(Documentation!$D$336*Calculations!E165)</f>
        <v>33261.44304372093</v>
      </c>
      <c r="X104" s="65">
        <f>(Documentation!$C$336*Calculations!F104)+(Documentation!$D$336*Calculations!F165)</f>
        <v>703.58690232558138</v>
      </c>
      <c r="Y104" s="65">
        <f>(Documentation!$C$336*Calculations!G104)+(Documentation!$D$336*Calculations!G165)</f>
        <v>12.827728372093024</v>
      </c>
      <c r="Z104" s="65">
        <f>(Documentation!$C$336*Calculations!H104)+(Documentation!$D$336*Calculations!H165)</f>
        <v>188.66782511627906</v>
      </c>
      <c r="AA104" s="65">
        <f>(Documentation!$C$336*Calculations!I104)+(Documentation!$D$336*Calculations!I165)</f>
        <v>788.0412279069767</v>
      </c>
      <c r="AB104" s="65">
        <f>(Documentation!$C$336*Calculations!J104)+(Documentation!$D$336*Calculations!J165)</f>
        <v>1109.1291013953489</v>
      </c>
      <c r="AC104" s="65">
        <f>(Documentation!$C$336*Calculations!K104)+(Documentation!$D$336*Calculations!K165)</f>
        <v>3526.5741246511629</v>
      </c>
      <c r="AD104" s="65">
        <f>(Documentation!$C$336*Calculations!L104)+(Documentation!$D$336*Calculations!L165)</f>
        <v>0</v>
      </c>
      <c r="AE104" s="65">
        <f>(Documentation!$C$336*Calculations!M104)+(Documentation!$D$336*Calculations!M165)</f>
        <v>224786.69850046514</v>
      </c>
      <c r="AF104" s="65">
        <f>(Documentation!$C$336*Calculations!N104)+(Documentation!$D$336*Calculations!N165)</f>
        <v>94537.824282790694</v>
      </c>
      <c r="AG104" s="65">
        <f>(Documentation!$C$336*Calculations!O104)+(Documentation!$D$336*Calculations!O165)</f>
        <v>319324.52278325579</v>
      </c>
    </row>
    <row r="105" spans="1:33" ht="14.45" customHeight="1" x14ac:dyDescent="0.25">
      <c r="A105" s="58" t="s">
        <v>76</v>
      </c>
      <c r="B105" s="58" t="s">
        <v>57</v>
      </c>
      <c r="C105" s="59">
        <v>251838</v>
      </c>
      <c r="D105" s="59">
        <v>81438</v>
      </c>
      <c r="E105" s="59">
        <v>21060</v>
      </c>
      <c r="F105" s="59">
        <v>277</v>
      </c>
      <c r="G105" s="59">
        <v>8</v>
      </c>
      <c r="H105" s="59">
        <v>241</v>
      </c>
      <c r="I105" s="59">
        <v>652</v>
      </c>
      <c r="J105" s="59">
        <v>957</v>
      </c>
      <c r="K105" s="59">
        <v>2754</v>
      </c>
      <c r="L105" s="59"/>
      <c r="M105" s="59">
        <v>144451</v>
      </c>
      <c r="N105" s="59">
        <v>67927</v>
      </c>
      <c r="O105" s="59">
        <v>212378</v>
      </c>
      <c r="P105" s="45"/>
      <c r="R105" s="58" t="s">
        <v>76</v>
      </c>
      <c r="S105" s="58" t="s">
        <v>57</v>
      </c>
      <c r="T105" s="56" t="str">
        <f t="shared" si="15"/>
        <v>KOLLAM1998-99</v>
      </c>
      <c r="U105" s="65">
        <f>(Documentation!$C$336*Calculations!C105)+(Documentation!$D$336*Calculations!C166)</f>
        <v>474290</v>
      </c>
      <c r="V105" s="65">
        <f>(Documentation!$C$336*Calculations!D105)+(Documentation!$D$336*Calculations!D166)</f>
        <v>209913.03154604652</v>
      </c>
      <c r="W105" s="65">
        <f>(Documentation!$C$336*Calculations!E105)+(Documentation!$D$336*Calculations!E166)</f>
        <v>33341.833585116277</v>
      </c>
      <c r="X105" s="65">
        <f>(Documentation!$C$336*Calculations!F105)+(Documentation!$D$336*Calculations!F166)</f>
        <v>632.09547162790705</v>
      </c>
      <c r="Y105" s="65">
        <f>(Documentation!$C$336*Calculations!G105)+(Documentation!$D$336*Calculations!G166)</f>
        <v>16.277283720930235</v>
      </c>
      <c r="Z105" s="65">
        <f>(Documentation!$C$336*Calculations!H105)+(Documentation!$D$336*Calculations!H166)</f>
        <v>307.21826976744188</v>
      </c>
      <c r="AA105" s="65">
        <f>(Documentation!$C$336*Calculations!I105)+(Documentation!$D$336*Calculations!I166)</f>
        <v>811.75157581395354</v>
      </c>
      <c r="AB105" s="65">
        <f>(Documentation!$C$336*Calculations!J105)+(Documentation!$D$336*Calculations!J166)</f>
        <v>1222.7008074418604</v>
      </c>
      <c r="AC105" s="65">
        <f>(Documentation!$C$336*Calculations!K105)+(Documentation!$D$336*Calculations!K166)</f>
        <v>5726.3725841860469</v>
      </c>
      <c r="AD105" s="65">
        <f>(Documentation!$C$336*Calculations!L105)+(Documentation!$D$336*Calculations!L166)</f>
        <v>0</v>
      </c>
      <c r="AE105" s="65">
        <f>(Documentation!$C$336*Calculations!M105)+(Documentation!$D$336*Calculations!M166)</f>
        <v>222318.71887627908</v>
      </c>
      <c r="AF105" s="65">
        <f>(Documentation!$C$336*Calculations!N105)+(Documentation!$D$336*Calculations!N166)</f>
        <v>80693.882411162791</v>
      </c>
      <c r="AG105" s="65">
        <f>(Documentation!$C$336*Calculations!O105)+(Documentation!$D$336*Calculations!O166)</f>
        <v>303012.60128744185</v>
      </c>
    </row>
    <row r="106" spans="1:33" ht="14.45" customHeight="1" x14ac:dyDescent="0.25">
      <c r="A106" s="58" t="s">
        <v>76</v>
      </c>
      <c r="B106" s="58" t="s">
        <v>58</v>
      </c>
      <c r="C106" s="59">
        <v>251838</v>
      </c>
      <c r="D106" s="59">
        <v>81438</v>
      </c>
      <c r="E106" s="59">
        <v>21705</v>
      </c>
      <c r="F106" s="59">
        <v>256</v>
      </c>
      <c r="G106" s="59">
        <v>3</v>
      </c>
      <c r="H106" s="59">
        <v>103</v>
      </c>
      <c r="I106" s="59">
        <v>698</v>
      </c>
      <c r="J106" s="59">
        <v>949</v>
      </c>
      <c r="K106" s="59">
        <v>3384</v>
      </c>
      <c r="L106" s="59"/>
      <c r="M106" s="59">
        <v>143302</v>
      </c>
      <c r="N106" s="59">
        <v>69309</v>
      </c>
      <c r="O106" s="59">
        <v>212611</v>
      </c>
      <c r="P106" s="45"/>
      <c r="R106" s="58" t="s">
        <v>76</v>
      </c>
      <c r="S106" s="58" t="s">
        <v>58</v>
      </c>
      <c r="T106" s="56" t="str">
        <f t="shared" si="15"/>
        <v>KOLLAM1999-00</v>
      </c>
      <c r="U106" s="65">
        <f>(Documentation!$C$336*Calculations!C106)+(Documentation!$D$336*Calculations!C167)</f>
        <v>474290</v>
      </c>
      <c r="V106" s="65">
        <f>(Documentation!$C$336*Calculations!D106)+(Documentation!$D$336*Calculations!D167)</f>
        <v>209913.03154604652</v>
      </c>
      <c r="W106" s="65">
        <f>(Documentation!$C$336*Calculations!E106)+(Documentation!$D$336*Calculations!E167)</f>
        <v>34109.337384186045</v>
      </c>
      <c r="X106" s="65">
        <f>(Documentation!$C$336*Calculations!F106)+(Documentation!$D$336*Calculations!F167)</f>
        <v>625.16685395348838</v>
      </c>
      <c r="Y106" s="65">
        <f>(Documentation!$C$336*Calculations!G106)+(Documentation!$D$336*Calculations!G167)</f>
        <v>3</v>
      </c>
      <c r="Z106" s="65">
        <f>(Documentation!$C$336*Calculations!H106)+(Documentation!$D$336*Calculations!H167)</f>
        <v>177.49555348837208</v>
      </c>
      <c r="AA106" s="65">
        <f>(Documentation!$C$336*Calculations!I106)+(Documentation!$D$336*Calculations!I167)</f>
        <v>931.41940093023254</v>
      </c>
      <c r="AB106" s="65">
        <f>(Documentation!$C$336*Calculations!J106)+(Documentation!$D$336*Calculations!J167)</f>
        <v>1336.3768781395349</v>
      </c>
      <c r="AC106" s="65">
        <f>(Documentation!$C$336*Calculations!K106)+(Documentation!$D$336*Calculations!K167)</f>
        <v>6319.9525358139535</v>
      </c>
      <c r="AD106" s="65">
        <f>(Documentation!$C$336*Calculations!L106)+(Documentation!$D$336*Calculations!L167)</f>
        <v>0</v>
      </c>
      <c r="AE106" s="65">
        <f>(Documentation!$C$336*Calculations!M106)+(Documentation!$D$336*Calculations!M167)</f>
        <v>220874.21984744188</v>
      </c>
      <c r="AF106" s="65">
        <f>(Documentation!$C$336*Calculations!N106)+(Documentation!$D$336*Calculations!N167)</f>
        <v>84674.94949953488</v>
      </c>
      <c r="AG106" s="65">
        <f>(Documentation!$C$336*Calculations!O106)+(Documentation!$D$336*Calculations!O167)</f>
        <v>305549.16934697673</v>
      </c>
    </row>
    <row r="107" spans="1:33" ht="14.45" customHeight="1" x14ac:dyDescent="0.25">
      <c r="A107" s="58" t="s">
        <v>76</v>
      </c>
      <c r="B107" s="58" t="s">
        <v>59</v>
      </c>
      <c r="C107" s="59">
        <v>251838</v>
      </c>
      <c r="D107" s="59">
        <v>81438</v>
      </c>
      <c r="E107" s="59">
        <v>22571</v>
      </c>
      <c r="F107" s="59">
        <v>257</v>
      </c>
      <c r="G107" s="59">
        <v>3</v>
      </c>
      <c r="H107" s="59">
        <v>65</v>
      </c>
      <c r="I107" s="59">
        <v>508</v>
      </c>
      <c r="J107" s="59">
        <v>1580</v>
      </c>
      <c r="K107" s="59">
        <v>3183</v>
      </c>
      <c r="L107" s="59"/>
      <c r="M107" s="59">
        <v>142233</v>
      </c>
      <c r="N107" s="59">
        <v>70096</v>
      </c>
      <c r="O107" s="59">
        <v>212329</v>
      </c>
      <c r="P107" s="45"/>
      <c r="R107" s="58" t="s">
        <v>76</v>
      </c>
      <c r="S107" s="58" t="s">
        <v>59</v>
      </c>
      <c r="T107" s="56" t="str">
        <f t="shared" si="15"/>
        <v>KOLLAM2000-01</v>
      </c>
      <c r="U107" s="65">
        <f>(Documentation!$C$336*Calculations!C107)+(Documentation!$D$336*Calculations!C168)</f>
        <v>474290</v>
      </c>
      <c r="V107" s="65">
        <f>(Documentation!$C$336*Calculations!D107)+(Documentation!$D$336*Calculations!D168)</f>
        <v>209913.03154604652</v>
      </c>
      <c r="W107" s="65">
        <f>(Documentation!$C$336*Calculations!E107)+(Documentation!$D$336*Calculations!E168)</f>
        <v>35076.320245581395</v>
      </c>
      <c r="X107" s="65">
        <f>(Documentation!$C$336*Calculations!F107)+(Documentation!$D$336*Calculations!F168)</f>
        <v>598.85181767441861</v>
      </c>
      <c r="Y107" s="65">
        <f>(Documentation!$C$336*Calculations!G107)+(Documentation!$D$336*Calculations!G168)</f>
        <v>3</v>
      </c>
      <c r="Z107" s="65">
        <f>(Documentation!$C$336*Calculations!H107)+(Documentation!$D$336*Calculations!H168)</f>
        <v>128.73508465116279</v>
      </c>
      <c r="AA107" s="65">
        <f>(Documentation!$C$336*Calculations!I107)+(Documentation!$D$336*Calculations!I168)</f>
        <v>888.75505116279078</v>
      </c>
      <c r="AB107" s="65">
        <f>(Documentation!$C$336*Calculations!J107)+(Documentation!$D$336*Calculations!J168)</f>
        <v>2138.7166511627906</v>
      </c>
      <c r="AC107" s="65">
        <f>(Documentation!$C$336*Calculations!K107)+(Documentation!$D$336*Calculations!K168)</f>
        <v>6492.2580316279073</v>
      </c>
      <c r="AD107" s="65">
        <f>(Documentation!$C$336*Calculations!L107)+(Documentation!$D$336*Calculations!L168)</f>
        <v>0</v>
      </c>
      <c r="AE107" s="65">
        <f>(Documentation!$C$336*Calculations!M107)+(Documentation!$D$336*Calculations!M168)</f>
        <v>219050.33157209301</v>
      </c>
      <c r="AF107" s="65">
        <f>(Documentation!$C$336*Calculations!N107)+(Documentation!$D$336*Calculations!N168)</f>
        <v>88693.401064186051</v>
      </c>
      <c r="AG107" s="65">
        <f>(Documentation!$C$336*Calculations!O107)+(Documentation!$D$336*Calculations!O168)</f>
        <v>307743.73263627908</v>
      </c>
    </row>
    <row r="108" spans="1:33" ht="14.45" customHeight="1" x14ac:dyDescent="0.25">
      <c r="A108" s="58" t="s">
        <v>76</v>
      </c>
      <c r="B108" s="58" t="s">
        <v>60</v>
      </c>
      <c r="C108" s="59">
        <v>251838</v>
      </c>
      <c r="D108" s="59">
        <v>81438</v>
      </c>
      <c r="E108" s="59">
        <v>23421</v>
      </c>
      <c r="F108" s="59">
        <v>230</v>
      </c>
      <c r="G108" s="59">
        <v>2</v>
      </c>
      <c r="H108" s="59">
        <v>73</v>
      </c>
      <c r="I108" s="59">
        <v>380</v>
      </c>
      <c r="J108" s="59">
        <v>473</v>
      </c>
      <c r="K108" s="59">
        <v>3983</v>
      </c>
      <c r="L108" s="59"/>
      <c r="M108" s="59">
        <v>141838</v>
      </c>
      <c r="N108" s="59">
        <v>62556</v>
      </c>
      <c r="O108" s="59">
        <v>204394</v>
      </c>
      <c r="P108" s="45"/>
      <c r="R108" s="58" t="s">
        <v>76</v>
      </c>
      <c r="S108" s="58" t="s">
        <v>60</v>
      </c>
      <c r="T108" s="56" t="str">
        <f t="shared" si="15"/>
        <v>KOLLAM2001-02</v>
      </c>
      <c r="U108" s="65">
        <f>(Documentation!$C$336*Calculations!C108)+(Documentation!$D$336*Calculations!C169)</f>
        <v>474290</v>
      </c>
      <c r="V108" s="65">
        <f>(Documentation!$C$336*Calculations!D108)+(Documentation!$D$336*Calculations!D169)</f>
        <v>209913.03154604652</v>
      </c>
      <c r="W108" s="65">
        <f>(Documentation!$C$336*Calculations!E108)+(Documentation!$D$336*Calculations!E169)</f>
        <v>36062.895426976742</v>
      </c>
      <c r="X108" s="65">
        <f>(Documentation!$C$336*Calculations!F108)+(Documentation!$D$336*Calculations!F169)</f>
        <v>592.54502697674423</v>
      </c>
      <c r="Y108" s="65">
        <f>(Documentation!$C$336*Calculations!G108)+(Documentation!$D$336*Calculations!G169)</f>
        <v>2</v>
      </c>
      <c r="Z108" s="65">
        <f>(Documentation!$C$336*Calculations!H108)+(Documentation!$D$336*Calculations!H169)</f>
        <v>127.63007255813955</v>
      </c>
      <c r="AA108" s="65">
        <f>(Documentation!$C$336*Calculations!I108)+(Documentation!$D$336*Calculations!I169)</f>
        <v>810.41875348837209</v>
      </c>
      <c r="AB108" s="65">
        <f>(Documentation!$C$336*Calculations!J108)+(Documentation!$D$336*Calculations!J169)</f>
        <v>1115.3172167441862</v>
      </c>
      <c r="AC108" s="65">
        <f>(Documentation!$C$336*Calculations!K108)+(Documentation!$D$336*Calculations!K169)</f>
        <v>7623.3493804651171</v>
      </c>
      <c r="AD108" s="65">
        <f>(Documentation!$C$336*Calculations!L108)+(Documentation!$D$336*Calculations!L169)</f>
        <v>0</v>
      </c>
      <c r="AE108" s="65">
        <f>(Documentation!$C$336*Calculations!M108)+(Documentation!$D$336*Calculations!M169)</f>
        <v>218042.81257674418</v>
      </c>
      <c r="AF108" s="65">
        <f>(Documentation!$C$336*Calculations!N108)+(Documentation!$D$336*Calculations!N169)</f>
        <v>82777.404130232564</v>
      </c>
      <c r="AG108" s="65">
        <f>(Documentation!$C$336*Calculations!O108)+(Documentation!$D$336*Calculations!O169)</f>
        <v>300820.21670697676</v>
      </c>
    </row>
    <row r="109" spans="1:33" ht="14.45" customHeight="1" x14ac:dyDescent="0.25">
      <c r="A109" s="58" t="s">
        <v>76</v>
      </c>
      <c r="B109" s="58" t="s">
        <v>61</v>
      </c>
      <c r="C109" s="59">
        <v>251838</v>
      </c>
      <c r="D109" s="59">
        <v>81438</v>
      </c>
      <c r="E109" s="59">
        <v>23491</v>
      </c>
      <c r="F109" s="59">
        <v>242</v>
      </c>
      <c r="G109" s="59">
        <v>14</v>
      </c>
      <c r="H109" s="59">
        <v>82</v>
      </c>
      <c r="I109" s="59">
        <v>981</v>
      </c>
      <c r="J109" s="59">
        <v>570</v>
      </c>
      <c r="K109" s="59">
        <v>4327</v>
      </c>
      <c r="L109" s="59"/>
      <c r="M109" s="59">
        <v>140693</v>
      </c>
      <c r="N109" s="59">
        <v>53326</v>
      </c>
      <c r="O109" s="59">
        <v>194019</v>
      </c>
      <c r="P109" s="45"/>
      <c r="R109" s="58" t="s">
        <v>76</v>
      </c>
      <c r="S109" s="58" t="s">
        <v>61</v>
      </c>
      <c r="T109" s="56" t="str">
        <f t="shared" si="15"/>
        <v>KOLLAM2002-03</v>
      </c>
      <c r="U109" s="65">
        <f>(Documentation!$C$336*Calculations!C109)+(Documentation!$D$336*Calculations!C170)</f>
        <v>474290</v>
      </c>
      <c r="V109" s="65">
        <f>(Documentation!$C$336*Calculations!D109)+(Documentation!$D$336*Calculations!D170)</f>
        <v>209913.03154604652</v>
      </c>
      <c r="W109" s="65">
        <f>(Documentation!$C$336*Calculations!E109)+(Documentation!$D$336*Calculations!E170)</f>
        <v>36158.555006511626</v>
      </c>
      <c r="X109" s="65">
        <f>(Documentation!$C$336*Calculations!F109)+(Documentation!$D$336*Calculations!F170)</f>
        <v>604.54502697674423</v>
      </c>
      <c r="Y109" s="65">
        <f>(Documentation!$C$336*Calculations!G109)+(Documentation!$D$336*Calculations!G170)</f>
        <v>14</v>
      </c>
      <c r="Z109" s="65">
        <f>(Documentation!$C$336*Calculations!H109)+(Documentation!$D$336*Calculations!H170)</f>
        <v>143.25189953488373</v>
      </c>
      <c r="AA109" s="65">
        <f>(Documentation!$C$336*Calculations!I109)+(Documentation!$D$336*Calculations!I170)</f>
        <v>1416.3851237209303</v>
      </c>
      <c r="AB109" s="65">
        <f>(Documentation!$C$336*Calculations!J109)+(Documentation!$D$336*Calculations!J170)</f>
        <v>1290.9514120930235</v>
      </c>
      <c r="AC109" s="65">
        <f>(Documentation!$C$336*Calculations!K109)+(Documentation!$D$336*Calculations!K170)</f>
        <v>7840.7069395348844</v>
      </c>
      <c r="AD109" s="65">
        <f>(Documentation!$C$336*Calculations!L109)+(Documentation!$D$336*Calculations!L170)</f>
        <v>0</v>
      </c>
      <c r="AE109" s="65">
        <f>(Documentation!$C$336*Calculations!M109)+(Documentation!$D$336*Calculations!M170)</f>
        <v>216908.5730455814</v>
      </c>
      <c r="AF109" s="65">
        <f>(Documentation!$C$336*Calculations!N109)+(Documentation!$D$336*Calculations!N170)</f>
        <v>73644.24834976744</v>
      </c>
      <c r="AG109" s="65">
        <f>(Documentation!$C$336*Calculations!O109)+(Documentation!$D$336*Calculations!O170)</f>
        <v>290552.82139534887</v>
      </c>
    </row>
    <row r="110" spans="1:33" ht="14.45" customHeight="1" x14ac:dyDescent="0.25">
      <c r="A110" s="58" t="s">
        <v>76</v>
      </c>
      <c r="B110" s="58" t="s">
        <v>62</v>
      </c>
      <c r="C110" s="59">
        <v>251838</v>
      </c>
      <c r="D110" s="59">
        <v>81438</v>
      </c>
      <c r="E110" s="59">
        <v>23584</v>
      </c>
      <c r="F110" s="59">
        <v>288</v>
      </c>
      <c r="G110" s="59">
        <v>14</v>
      </c>
      <c r="H110" s="59">
        <v>163</v>
      </c>
      <c r="I110" s="59">
        <v>392</v>
      </c>
      <c r="J110" s="59">
        <v>617</v>
      </c>
      <c r="K110" s="59">
        <v>3795</v>
      </c>
      <c r="L110" s="59">
        <v>142</v>
      </c>
      <c r="M110" s="59">
        <v>141405</v>
      </c>
      <c r="N110" s="59">
        <v>46092</v>
      </c>
      <c r="O110" s="59">
        <v>187497</v>
      </c>
      <c r="P110" s="45"/>
      <c r="R110" s="58" t="s">
        <v>76</v>
      </c>
      <c r="S110" s="58" t="s">
        <v>62</v>
      </c>
      <c r="T110" s="56" t="str">
        <f t="shared" si="15"/>
        <v>KOLLAM2003-04</v>
      </c>
      <c r="U110" s="65">
        <f>(Documentation!$C$336*Calculations!C110)+(Documentation!$D$336*Calculations!C171)</f>
        <v>474290</v>
      </c>
      <c r="V110" s="65">
        <f>(Documentation!$C$336*Calculations!D110)+(Documentation!$D$336*Calculations!D171)</f>
        <v>209913.03154604652</v>
      </c>
      <c r="W110" s="65">
        <f>(Documentation!$C$336*Calculations!E110)+(Documentation!$D$336*Calculations!E171)</f>
        <v>36323.567374883722</v>
      </c>
      <c r="X110" s="65">
        <f>(Documentation!$C$336*Calculations!F110)+(Documentation!$D$336*Calculations!F171)</f>
        <v>640.61228651162787</v>
      </c>
      <c r="Y110" s="65">
        <f>(Documentation!$C$336*Calculations!G110)+(Documentation!$D$336*Calculations!G171)</f>
        <v>14</v>
      </c>
      <c r="Z110" s="65">
        <f>(Documentation!$C$336*Calculations!H110)+(Documentation!$D$336*Calculations!H171)</f>
        <v>250.73920744186046</v>
      </c>
      <c r="AA110" s="65">
        <f>(Documentation!$C$336*Calculations!I110)+(Documentation!$D$336*Calculations!I171)</f>
        <v>1587.2397693023256</v>
      </c>
      <c r="AB110" s="65">
        <f>(Documentation!$C$336*Calculations!J110)+(Documentation!$D$336*Calculations!J171)</f>
        <v>2013.3777637209303</v>
      </c>
      <c r="AC110" s="65">
        <f>(Documentation!$C$336*Calculations!K110)+(Documentation!$D$336*Calculations!K171)</f>
        <v>7154.7494623255816</v>
      </c>
      <c r="AD110" s="65">
        <f>(Documentation!$C$336*Calculations!L110)+(Documentation!$D$336*Calculations!L171)</f>
        <v>143.65545674418604</v>
      </c>
      <c r="AE110" s="65">
        <f>(Documentation!$C$336*Calculations!M110)+(Documentation!$D$336*Calculations!M171)</f>
        <v>216249.02713302325</v>
      </c>
      <c r="AF110" s="65">
        <f>(Documentation!$C$336*Calculations!N110)+(Documentation!$D$336*Calculations!N171)</f>
        <v>66665.188688372087</v>
      </c>
      <c r="AG110" s="65">
        <f>(Documentation!$C$336*Calculations!O110)+(Documentation!$D$336*Calculations!O171)</f>
        <v>282914.21582139534</v>
      </c>
    </row>
    <row r="111" spans="1:33" ht="14.45" customHeight="1" x14ac:dyDescent="0.25">
      <c r="A111" s="58" t="s">
        <v>76</v>
      </c>
      <c r="B111" s="58" t="s">
        <v>63</v>
      </c>
      <c r="C111" s="59">
        <v>251838</v>
      </c>
      <c r="D111" s="59">
        <v>81438</v>
      </c>
      <c r="E111" s="59">
        <v>27017</v>
      </c>
      <c r="F111" s="59">
        <v>275</v>
      </c>
      <c r="G111" s="59">
        <v>13</v>
      </c>
      <c r="H111" s="59">
        <v>157</v>
      </c>
      <c r="I111" s="59">
        <v>427</v>
      </c>
      <c r="J111" s="59">
        <v>587</v>
      </c>
      <c r="K111" s="59">
        <v>3874</v>
      </c>
      <c r="L111" s="59">
        <v>0</v>
      </c>
      <c r="M111" s="59">
        <v>138050</v>
      </c>
      <c r="N111" s="59">
        <v>51535</v>
      </c>
      <c r="O111" s="59">
        <v>189585</v>
      </c>
      <c r="P111" s="45"/>
      <c r="R111" s="58" t="s">
        <v>76</v>
      </c>
      <c r="S111" s="58" t="s">
        <v>63</v>
      </c>
      <c r="T111" s="56" t="str">
        <f t="shared" si="15"/>
        <v>KOLLAM2004-05</v>
      </c>
      <c r="U111" s="65">
        <f>(Documentation!$C$336*Calculations!C111)+(Documentation!$D$336*Calculations!C172)</f>
        <v>474290</v>
      </c>
      <c r="V111" s="65">
        <f>(Documentation!$C$336*Calculations!D111)+(Documentation!$D$336*Calculations!D172)</f>
        <v>209913.03154604652</v>
      </c>
      <c r="W111" s="65">
        <f>(Documentation!$C$336*Calculations!E111)+(Documentation!$D$336*Calculations!E172)</f>
        <v>40651.341745116282</v>
      </c>
      <c r="X111" s="65">
        <f>(Documentation!$C$336*Calculations!F111)+(Documentation!$D$336*Calculations!F172)</f>
        <v>598.64179348837206</v>
      </c>
      <c r="Y111" s="65">
        <f>(Documentation!$C$336*Calculations!G111)+(Documentation!$D$336*Calculations!G172)</f>
        <v>13.827728372093024</v>
      </c>
      <c r="Z111" s="65">
        <f>(Documentation!$C$336*Calculations!H111)+(Documentation!$D$336*Calculations!H172)</f>
        <v>243.08375069767442</v>
      </c>
      <c r="AA111" s="65">
        <f>(Documentation!$C$336*Calculations!I111)+(Documentation!$D$336*Calculations!I172)</f>
        <v>1562.6433265116279</v>
      </c>
      <c r="AB111" s="65">
        <f>(Documentation!$C$336*Calculations!J111)+(Documentation!$D$336*Calculations!J172)</f>
        <v>2066.9783293023256</v>
      </c>
      <c r="AC111" s="65">
        <f>(Documentation!$C$336*Calculations!K111)+(Documentation!$D$336*Calculations!K172)</f>
        <v>6830.6457451162787</v>
      </c>
      <c r="AD111" s="65">
        <f>(Documentation!$C$336*Calculations!L111)+(Documentation!$D$336*Calculations!L172)</f>
        <v>0</v>
      </c>
      <c r="AE111" s="65">
        <f>(Documentation!$C$336*Calculations!M111)+(Documentation!$D$336*Calculations!M172)</f>
        <v>212409.80603534885</v>
      </c>
      <c r="AF111" s="65">
        <f>(Documentation!$C$336*Calculations!N111)+(Documentation!$D$336*Calculations!N172)</f>
        <v>74518.533707906987</v>
      </c>
      <c r="AG111" s="65">
        <f>(Documentation!$C$336*Calculations!O111)+(Documentation!$D$336*Calculations!O172)</f>
        <v>286928.33974325581</v>
      </c>
    </row>
    <row r="112" spans="1:33" ht="14.45" customHeight="1" x14ac:dyDescent="0.25">
      <c r="A112" s="58" t="s">
        <v>76</v>
      </c>
      <c r="B112" s="58" t="s">
        <v>64</v>
      </c>
      <c r="C112" s="59">
        <v>248788</v>
      </c>
      <c r="D112" s="59">
        <v>81438</v>
      </c>
      <c r="E112" s="59">
        <v>22136</v>
      </c>
      <c r="F112" s="59">
        <v>249</v>
      </c>
      <c r="G112" s="59">
        <v>11</v>
      </c>
      <c r="H112" s="59">
        <v>126</v>
      </c>
      <c r="I112" s="59">
        <v>495</v>
      </c>
      <c r="J112" s="59">
        <v>630</v>
      </c>
      <c r="K112" s="59">
        <v>3797</v>
      </c>
      <c r="L112" s="59">
        <v>7931</v>
      </c>
      <c r="M112" s="59">
        <v>131975</v>
      </c>
      <c r="N112" s="59">
        <v>57500</v>
      </c>
      <c r="O112" s="59">
        <v>189475</v>
      </c>
      <c r="P112" s="45"/>
      <c r="R112" s="58" t="s">
        <v>76</v>
      </c>
      <c r="S112" s="58" t="s">
        <v>64</v>
      </c>
      <c r="T112" s="56" t="str">
        <f t="shared" si="15"/>
        <v>KOLLAM2005-06</v>
      </c>
      <c r="U112" s="65">
        <f>(Documentation!$C$336*Calculations!C112)+(Documentation!$D$336*Calculations!C173)</f>
        <v>468365.29936372093</v>
      </c>
      <c r="V112" s="65">
        <f>(Documentation!$C$336*Calculations!D112)+(Documentation!$D$336*Calculations!D173)</f>
        <v>209913.03154604652</v>
      </c>
      <c r="W112" s="65">
        <f>(Documentation!$C$336*Calculations!E112)+(Documentation!$D$336*Calculations!E173)</f>
        <v>34507.228249302323</v>
      </c>
      <c r="X112" s="65">
        <f>(Documentation!$C$336*Calculations!F112)+(Documentation!$D$336*Calculations!F173)</f>
        <v>538.70493023255813</v>
      </c>
      <c r="Y112" s="65">
        <f>(Documentation!$C$336*Calculations!G112)+(Documentation!$D$336*Calculations!G173)</f>
        <v>11.827728372093024</v>
      </c>
      <c r="Z112" s="65">
        <f>(Documentation!$C$336*Calculations!H112)+(Documentation!$D$336*Calculations!H173)</f>
        <v>207.1173804651163</v>
      </c>
      <c r="AA112" s="65">
        <f>(Documentation!$C$336*Calculations!I112)+(Documentation!$D$336*Calculations!I173)</f>
        <v>1806.949469767442</v>
      </c>
      <c r="AB112" s="65">
        <f>(Documentation!$C$336*Calculations!J112)+(Documentation!$D$336*Calculations!J173)</f>
        <v>2223.3771162790699</v>
      </c>
      <c r="AC112" s="65">
        <f>(Documentation!$C$336*Calculations!K112)+(Documentation!$D$336*Calculations!K173)</f>
        <v>6762.7507572093018</v>
      </c>
      <c r="AD112" s="65">
        <f>(Documentation!$C$336*Calculations!L112)+(Documentation!$D$336*Calculations!L173)</f>
        <v>11443.051482790697</v>
      </c>
      <c r="AE112" s="65">
        <f>(Documentation!$C$336*Calculations!M112)+(Documentation!$D$336*Calculations!M173)</f>
        <v>200951.26070325583</v>
      </c>
      <c r="AF112" s="65">
        <f>(Documentation!$C$336*Calculations!N112)+(Documentation!$D$336*Calculations!N173)</f>
        <v>83784.514455813958</v>
      </c>
      <c r="AG112" s="65">
        <f>(Documentation!$C$336*Calculations!O112)+(Documentation!$D$336*Calculations!O173)</f>
        <v>284735.7751590698</v>
      </c>
    </row>
    <row r="113" spans="1:33" ht="14.45" customHeight="1" x14ac:dyDescent="0.25">
      <c r="A113" s="58" t="s">
        <v>76</v>
      </c>
      <c r="B113" s="58" t="s">
        <v>65</v>
      </c>
      <c r="C113" s="59">
        <v>248788</v>
      </c>
      <c r="D113" s="59">
        <v>81438</v>
      </c>
      <c r="E113" s="59">
        <v>21810</v>
      </c>
      <c r="F113" s="59">
        <v>190</v>
      </c>
      <c r="G113" s="59"/>
      <c r="H113" s="59">
        <v>87</v>
      </c>
      <c r="I113" s="59">
        <v>697</v>
      </c>
      <c r="J113" s="59">
        <v>1488</v>
      </c>
      <c r="K113" s="59">
        <v>5264</v>
      </c>
      <c r="L113" s="59">
        <v>7807</v>
      </c>
      <c r="M113" s="59">
        <v>130007</v>
      </c>
      <c r="N113" s="59">
        <v>53282</v>
      </c>
      <c r="O113" s="59">
        <v>183289</v>
      </c>
      <c r="P113" s="45"/>
      <c r="R113" s="58" t="s">
        <v>76</v>
      </c>
      <c r="S113" s="58" t="s">
        <v>65</v>
      </c>
      <c r="T113" s="56" t="str">
        <f t="shared" si="15"/>
        <v>KOLLAM2006-07</v>
      </c>
      <c r="U113" s="65">
        <f>(Documentation!$C$336*Calculations!C113)+(Documentation!$D$336*Calculations!C174)</f>
        <v>468365.29936372093</v>
      </c>
      <c r="V113" s="65">
        <f>(Documentation!$C$336*Calculations!D113)+(Documentation!$D$336*Calculations!D174)</f>
        <v>209913.03154604652</v>
      </c>
      <c r="W113" s="65">
        <f>(Documentation!$C$336*Calculations!E113)+(Documentation!$D$336*Calculations!E174)</f>
        <v>34254.068346046508</v>
      </c>
      <c r="X113" s="65">
        <f>(Documentation!$C$336*Calculations!F113)+(Documentation!$D$336*Calculations!F174)</f>
        <v>507.84769488372092</v>
      </c>
      <c r="Y113" s="65">
        <f>(Documentation!$C$336*Calculations!G113)+(Documentation!$D$336*Calculations!G174)</f>
        <v>0</v>
      </c>
      <c r="Z113" s="65">
        <f>(Documentation!$C$336*Calculations!H113)+(Documentation!$D$336*Calculations!H174)</f>
        <v>172.2560223255814</v>
      </c>
      <c r="AA113" s="65">
        <f>(Documentation!$C$336*Calculations!I113)+(Documentation!$D$336*Calculations!I174)</f>
        <v>3349.8694325581396</v>
      </c>
      <c r="AB113" s="65">
        <f>(Documentation!$C$336*Calculations!J113)+(Documentation!$D$336*Calculations!J174)</f>
        <v>4603.5695925581404</v>
      </c>
      <c r="AC113" s="65">
        <f>(Documentation!$C$336*Calculations!K113)+(Documentation!$D$336*Calculations!K174)</f>
        <v>7924.3189879069769</v>
      </c>
      <c r="AD113" s="65">
        <f>(Documentation!$C$336*Calculations!L113)+(Documentation!$D$336*Calculations!L174)</f>
        <v>10238.865957209302</v>
      </c>
      <c r="AE113" s="65">
        <f>(Documentation!$C$336*Calculations!M113)+(Documentation!$D$336*Calculations!M174)</f>
        <v>197401.47178418605</v>
      </c>
      <c r="AF113" s="65">
        <f>(Documentation!$C$336*Calculations!N113)+(Documentation!$D$336*Calculations!N174)</f>
        <v>77457.462563720939</v>
      </c>
      <c r="AG113" s="65">
        <f>(Documentation!$C$336*Calculations!O113)+(Documentation!$D$336*Calculations!O174)</f>
        <v>274858.93434790696</v>
      </c>
    </row>
    <row r="114" spans="1:33" ht="14.45" customHeight="1" x14ac:dyDescent="0.25">
      <c r="A114" s="58" t="s">
        <v>76</v>
      </c>
      <c r="B114" s="58" t="s">
        <v>66</v>
      </c>
      <c r="C114" s="59">
        <v>248788</v>
      </c>
      <c r="D114" s="59">
        <v>81438</v>
      </c>
      <c r="E114" s="59">
        <v>23568</v>
      </c>
      <c r="F114" s="59">
        <v>228</v>
      </c>
      <c r="G114" s="59"/>
      <c r="H114" s="59">
        <v>115</v>
      </c>
      <c r="I114" s="59">
        <v>958</v>
      </c>
      <c r="J114" s="59">
        <v>1716</v>
      </c>
      <c r="K114" s="59">
        <v>4646</v>
      </c>
      <c r="L114" s="59">
        <v>7777</v>
      </c>
      <c r="M114" s="59">
        <v>128342</v>
      </c>
      <c r="N114" s="59">
        <v>42559</v>
      </c>
      <c r="O114" s="59">
        <v>170901</v>
      </c>
      <c r="P114" s="45"/>
      <c r="R114" s="58" t="s">
        <v>76</v>
      </c>
      <c r="S114" s="58" t="s">
        <v>66</v>
      </c>
      <c r="T114" s="56" t="str">
        <f t="shared" si="15"/>
        <v>KOLLAM2007-08</v>
      </c>
      <c r="U114" s="65">
        <f>(Documentation!$C$336*Calculations!C114)+(Documentation!$D$336*Calculations!C175)</f>
        <v>468365.29936372093</v>
      </c>
      <c r="V114" s="65">
        <f>(Documentation!$C$336*Calculations!D114)+(Documentation!$D$336*Calculations!D175)</f>
        <v>209913.03154604652</v>
      </c>
      <c r="W114" s="65">
        <f>(Documentation!$C$336*Calculations!E114)+(Documentation!$D$336*Calculations!E175)</f>
        <v>35921.845953488373</v>
      </c>
      <c r="X114" s="65">
        <f>(Documentation!$C$336*Calculations!F114)+(Documentation!$D$336*Calculations!F175)</f>
        <v>543.36450976744186</v>
      </c>
      <c r="Y114" s="65">
        <f>(Documentation!$C$336*Calculations!G114)+(Documentation!$D$336*Calculations!G175)</f>
        <v>0</v>
      </c>
      <c r="Z114" s="65">
        <f>(Documentation!$C$336*Calculations!H114)+(Documentation!$D$336*Calculations!H175)</f>
        <v>212.67194790697675</v>
      </c>
      <c r="AA114" s="65">
        <f>(Documentation!$C$336*Calculations!I114)+(Documentation!$D$336*Calculations!I175)</f>
        <v>3367.517291162791</v>
      </c>
      <c r="AB114" s="65">
        <f>(Documentation!$C$336*Calculations!J114)+(Documentation!$D$336*Calculations!J175)</f>
        <v>4671.818016744186</v>
      </c>
      <c r="AC114" s="65">
        <f>(Documentation!$C$336*Calculations!K114)+(Documentation!$D$336*Calculations!K175)</f>
        <v>7170.5715348837211</v>
      </c>
      <c r="AD114" s="65">
        <f>(Documentation!$C$336*Calculations!L114)+(Documentation!$D$336*Calculations!L175)</f>
        <v>10208.865957209302</v>
      </c>
      <c r="AE114" s="65">
        <f>(Documentation!$C$336*Calculations!M114)+(Documentation!$D$336*Calculations!M175)</f>
        <v>196355.61260651163</v>
      </c>
      <c r="AF114" s="65">
        <f>(Documentation!$C$336*Calculations!N114)+(Documentation!$D$336*Calculations!N175)</f>
        <v>62868.971066046513</v>
      </c>
      <c r="AG114" s="65">
        <f>(Documentation!$C$336*Calculations!O114)+(Documentation!$D$336*Calculations!O175)</f>
        <v>259224.58367255813</v>
      </c>
    </row>
    <row r="115" spans="1:33" ht="14.45" customHeight="1" x14ac:dyDescent="0.25">
      <c r="A115" s="58" t="s">
        <v>76</v>
      </c>
      <c r="B115" s="58" t="s">
        <v>68</v>
      </c>
      <c r="C115" s="65">
        <v>248788</v>
      </c>
      <c r="D115" s="65">
        <v>81438</v>
      </c>
      <c r="E115" s="65">
        <v>24493</v>
      </c>
      <c r="F115" s="65">
        <v>241</v>
      </c>
      <c r="G115" s="59"/>
      <c r="H115" s="65">
        <v>85</v>
      </c>
      <c r="I115" s="65">
        <v>1225</v>
      </c>
      <c r="J115" s="65">
        <v>1700</v>
      </c>
      <c r="K115" s="65">
        <v>3459</v>
      </c>
      <c r="L115" s="65">
        <v>7745</v>
      </c>
      <c r="M115" s="65">
        <v>128402</v>
      </c>
      <c r="N115" s="65">
        <v>38440</v>
      </c>
      <c r="O115" s="65">
        <v>166842</v>
      </c>
      <c r="P115" s="45"/>
      <c r="R115" s="58" t="s">
        <v>76</v>
      </c>
      <c r="S115" s="58" t="s">
        <v>68</v>
      </c>
      <c r="T115" s="56" t="str">
        <f t="shared" si="15"/>
        <v>KOLLAM2008-09</v>
      </c>
      <c r="U115" s="65">
        <f>(Documentation!$C$336*Calculations!C115)+(Documentation!$D$336*Calculations!C176)</f>
        <v>468365.29936372093</v>
      </c>
      <c r="V115" s="65">
        <f>(Documentation!$C$336*Calculations!D115)+(Documentation!$D$336*Calculations!D176)</f>
        <v>209913.03154604652</v>
      </c>
      <c r="W115" s="65">
        <f>(Documentation!$C$336*Calculations!E115)+(Documentation!$D$336*Calculations!E176)</f>
        <v>37059.572145116283</v>
      </c>
      <c r="X115" s="65">
        <f>(Documentation!$C$336*Calculations!F115)+(Documentation!$D$336*Calculations!F176)</f>
        <v>415.6506865116279</v>
      </c>
      <c r="Y115" s="65">
        <f>(Documentation!$C$336*Calculations!G115)+(Documentation!$D$336*Calculations!G176)</f>
        <v>0</v>
      </c>
      <c r="Z115" s="65">
        <f>(Documentation!$C$336*Calculations!H115)+(Documentation!$D$336*Calculations!H176)</f>
        <v>185.98286139534883</v>
      </c>
      <c r="AA115" s="65">
        <f>(Documentation!$C$336*Calculations!I115)+(Documentation!$D$336*Calculations!I176)</f>
        <v>3073.317454883721</v>
      </c>
      <c r="AB115" s="65">
        <f>(Documentation!$C$336*Calculations!J115)+(Documentation!$D$336*Calculations!J176)</f>
        <v>4610.2929562790705</v>
      </c>
      <c r="AC115" s="65">
        <f>(Documentation!$C$336*Calculations!K115)+(Documentation!$D$336*Calculations!K176)</f>
        <v>5966.1892390697676</v>
      </c>
      <c r="AD115" s="65">
        <f>(Documentation!$C$336*Calculations!L115)+(Documentation!$D$336*Calculations!L176)</f>
        <v>10202.525536744186</v>
      </c>
      <c r="AE115" s="65">
        <f>(Documentation!$C$336*Calculations!M115)+(Documentation!$D$336*Calculations!M176)</f>
        <v>196938.7369376744</v>
      </c>
      <c r="AF115" s="65">
        <f>(Documentation!$C$336*Calculations!N115)+(Documentation!$D$336*Calculations!N176)</f>
        <v>53919.348286511631</v>
      </c>
      <c r="AG115" s="65">
        <f>(Documentation!$C$336*Calculations!O115)+(Documentation!$D$336*Calculations!O176)</f>
        <v>250858.08522418607</v>
      </c>
    </row>
    <row r="116" spans="1:33" ht="14.45" customHeight="1" x14ac:dyDescent="0.25">
      <c r="A116" s="58" t="s">
        <v>76</v>
      </c>
      <c r="B116" s="58" t="s">
        <v>69</v>
      </c>
      <c r="C116" s="65">
        <v>248788</v>
      </c>
      <c r="D116" s="65">
        <v>81438</v>
      </c>
      <c r="E116" s="65">
        <v>24860</v>
      </c>
      <c r="F116" s="65">
        <v>201</v>
      </c>
      <c r="G116" s="65">
        <v>0</v>
      </c>
      <c r="H116" s="65">
        <v>79</v>
      </c>
      <c r="I116" s="65">
        <v>1364</v>
      </c>
      <c r="J116" s="65">
        <v>1164</v>
      </c>
      <c r="K116" s="65">
        <v>4714</v>
      </c>
      <c r="L116" s="65">
        <v>8596</v>
      </c>
      <c r="M116" s="65">
        <v>126372</v>
      </c>
      <c r="N116" s="65">
        <v>35126</v>
      </c>
      <c r="O116" s="65">
        <v>161498</v>
      </c>
      <c r="P116" s="45"/>
      <c r="R116" s="58" t="s">
        <v>76</v>
      </c>
      <c r="S116" s="58" t="s">
        <v>69</v>
      </c>
      <c r="T116" s="56" t="str">
        <f t="shared" si="15"/>
        <v>KOLLAM2009-10</v>
      </c>
      <c r="U116" s="65">
        <f>(Documentation!$C$336*Calculations!C116)+(Documentation!$D$336*Calculations!C177)</f>
        <v>468365.29936372093</v>
      </c>
      <c r="V116" s="65">
        <f>(Documentation!$C$336*Calculations!D116)+(Documentation!$D$336*Calculations!D177)</f>
        <v>209913.03154604652</v>
      </c>
      <c r="W116" s="65">
        <f>(Documentation!$C$336*Calculations!E116)+(Documentation!$D$336*Calculations!E177)</f>
        <v>38410.741179534889</v>
      </c>
      <c r="X116" s="65">
        <f>(Documentation!$C$336*Calculations!F116)+(Documentation!$D$336*Calculations!F177)</f>
        <v>383.10024186046513</v>
      </c>
      <c r="Y116" s="65">
        <f>(Documentation!$C$336*Calculations!G116)+(Documentation!$D$336*Calculations!G177)</f>
        <v>0</v>
      </c>
      <c r="Z116" s="65">
        <f>(Documentation!$C$336*Calculations!H116)+(Documentation!$D$336*Calculations!H177)</f>
        <v>188.26014511627909</v>
      </c>
      <c r="AA116" s="65">
        <f>(Documentation!$C$336*Calculations!I116)+(Documentation!$D$336*Calculations!I177)</f>
        <v>3359.6531051162792</v>
      </c>
      <c r="AB116" s="65">
        <f>(Documentation!$C$336*Calculations!J116)+(Documentation!$D$336*Calculations!J177)</f>
        <v>2724.2679813953491</v>
      </c>
      <c r="AC116" s="65">
        <f>(Documentation!$C$336*Calculations!K116)+(Documentation!$D$336*Calculations!K177)</f>
        <v>8382.4921451162791</v>
      </c>
      <c r="AD116" s="65">
        <f>(Documentation!$C$336*Calculations!L116)+(Documentation!$D$336*Calculations!L177)</f>
        <v>11053.525536744186</v>
      </c>
      <c r="AE116" s="65">
        <f>(Documentation!$C$336*Calculations!M116)+(Documentation!$D$336*Calculations!M177)</f>
        <v>193950.22748279071</v>
      </c>
      <c r="AF116" s="65">
        <f>(Documentation!$C$336*Calculations!N116)+(Documentation!$D$336*Calculations!N177)</f>
        <v>53249.940435348835</v>
      </c>
      <c r="AG116" s="65">
        <f>(Documentation!$C$336*Calculations!O116)+(Documentation!$D$336*Calculations!O177)</f>
        <v>247200.16791813954</v>
      </c>
    </row>
    <row r="117" spans="1:33" ht="14.45" customHeight="1" x14ac:dyDescent="0.25">
      <c r="A117" s="58" t="s">
        <v>76</v>
      </c>
      <c r="B117" s="58" t="s">
        <v>70</v>
      </c>
      <c r="C117" s="65">
        <v>248788</v>
      </c>
      <c r="D117" s="65">
        <v>81438</v>
      </c>
      <c r="E117" s="65">
        <v>25199</v>
      </c>
      <c r="F117" s="65">
        <v>231</v>
      </c>
      <c r="G117" s="59"/>
      <c r="H117" s="65">
        <v>85</v>
      </c>
      <c r="I117" s="65">
        <v>1520</v>
      </c>
      <c r="J117" s="65">
        <v>1506</v>
      </c>
      <c r="K117" s="65">
        <v>4505</v>
      </c>
      <c r="L117" s="65">
        <v>8305</v>
      </c>
      <c r="M117" s="65">
        <v>125999</v>
      </c>
      <c r="N117" s="65">
        <v>33707</v>
      </c>
      <c r="O117" s="65">
        <v>159706</v>
      </c>
      <c r="P117" s="45"/>
      <c r="R117" s="58" t="s">
        <v>76</v>
      </c>
      <c r="S117" s="58" t="s">
        <v>70</v>
      </c>
      <c r="T117" s="56" t="str">
        <f t="shared" si="15"/>
        <v>KOLLAM2010-11</v>
      </c>
      <c r="U117" s="65">
        <f>(Documentation!$C$336*Calculations!C117)+(Documentation!$D$336*Calculations!C178)</f>
        <v>468365.29936372093</v>
      </c>
      <c r="V117" s="65">
        <f>(Documentation!$C$336*Calculations!D117)+(Documentation!$D$336*Calculations!D178)</f>
        <v>209913.03154604652</v>
      </c>
      <c r="W117" s="65">
        <f>(Documentation!$C$336*Calculations!E117)+(Documentation!$D$336*Calculations!E178)</f>
        <v>38741.463895813955</v>
      </c>
      <c r="X117" s="65">
        <f>(Documentation!$C$336*Calculations!F117)+(Documentation!$D$336*Calculations!F178)</f>
        <v>413.10024186046513</v>
      </c>
      <c r="Y117" s="65">
        <f>(Documentation!$C$336*Calculations!G117)+(Documentation!$D$336*Calculations!G178)</f>
        <v>0</v>
      </c>
      <c r="Z117" s="65">
        <f>(Documentation!$C$336*Calculations!H117)+(Documentation!$D$336*Calculations!H178)</f>
        <v>169.42829395348838</v>
      </c>
      <c r="AA117" s="65">
        <f>(Documentation!$C$336*Calculations!I117)+(Documentation!$D$336*Calculations!I178)</f>
        <v>2793.0462362790699</v>
      </c>
      <c r="AB117" s="65">
        <f>(Documentation!$C$336*Calculations!J117)+(Documentation!$D$336*Calculations!J178)</f>
        <v>3886.546798139535</v>
      </c>
      <c r="AC117" s="65">
        <f>(Documentation!$C$336*Calculations!K117)+(Documentation!$D$336*Calculations!K178)</f>
        <v>7997.1860018604657</v>
      </c>
      <c r="AD117" s="65">
        <f>(Documentation!$C$336*Calculations!L117)+(Documentation!$D$336*Calculations!L178)</f>
        <v>10767.491906976744</v>
      </c>
      <c r="AE117" s="65">
        <f>(Documentation!$C$336*Calculations!M117)+(Documentation!$D$336*Calculations!M178)</f>
        <v>193684.0044427907</v>
      </c>
      <c r="AF117" s="65">
        <f>(Documentation!$C$336*Calculations!N117)+(Documentation!$D$336*Calculations!N178)</f>
        <v>51643.046094883721</v>
      </c>
      <c r="AG117" s="65">
        <f>(Documentation!$C$336*Calculations!O117)+(Documentation!$D$336*Calculations!O178)</f>
        <v>245327.05053767443</v>
      </c>
    </row>
    <row r="118" spans="1:33" ht="14.45" customHeight="1" x14ac:dyDescent="0.25">
      <c r="A118" s="58" t="s">
        <v>76</v>
      </c>
      <c r="B118" s="58" t="s">
        <v>71</v>
      </c>
      <c r="C118" s="65">
        <v>248788</v>
      </c>
      <c r="D118" s="65">
        <v>81438</v>
      </c>
      <c r="E118" s="65">
        <v>26567</v>
      </c>
      <c r="F118" s="65">
        <v>222</v>
      </c>
      <c r="G118" s="65">
        <v>2</v>
      </c>
      <c r="H118" s="65">
        <v>64</v>
      </c>
      <c r="I118" s="65">
        <v>1583</v>
      </c>
      <c r="J118" s="65">
        <v>1804</v>
      </c>
      <c r="K118" s="65">
        <v>4457</v>
      </c>
      <c r="L118" s="65">
        <v>7872</v>
      </c>
      <c r="M118" s="65">
        <v>124779</v>
      </c>
      <c r="N118" s="65">
        <v>32564</v>
      </c>
      <c r="O118" s="65">
        <v>157343</v>
      </c>
      <c r="P118" s="45"/>
      <c r="R118" s="58" t="s">
        <v>76</v>
      </c>
      <c r="S118" s="58" t="s">
        <v>71</v>
      </c>
      <c r="T118" s="56" t="str">
        <f t="shared" si="15"/>
        <v>KOLLAM2011-12</v>
      </c>
      <c r="U118" s="65">
        <f>(Documentation!$C$336*Calculations!C118)+(Documentation!$D$336*Calculations!C179)</f>
        <v>468365.29936372093</v>
      </c>
      <c r="V118" s="65">
        <f>(Documentation!$C$336*Calculations!D118)+(Documentation!$D$336*Calculations!D179)</f>
        <v>209913.03154604652</v>
      </c>
      <c r="W118" s="65">
        <f>(Documentation!$C$336*Calculations!E118)+(Documentation!$D$336*Calculations!E179)</f>
        <v>40211.274485581394</v>
      </c>
      <c r="X118" s="65">
        <f>(Documentation!$C$336*Calculations!F118)+(Documentation!$D$336*Calculations!F179)</f>
        <v>358.57518139534886</v>
      </c>
      <c r="Y118" s="65">
        <f>(Documentation!$C$336*Calculations!G118)+(Documentation!$D$336*Calculations!G179)</f>
        <v>2</v>
      </c>
      <c r="Z118" s="65">
        <f>(Documentation!$C$336*Calculations!H118)+(Documentation!$D$336*Calculations!H179)</f>
        <v>168.29377488372094</v>
      </c>
      <c r="AA118" s="65">
        <f>(Documentation!$C$336*Calculations!I118)+(Documentation!$D$336*Calculations!I179)</f>
        <v>3505.8130083720935</v>
      </c>
      <c r="AB118" s="65">
        <f>(Documentation!$C$336*Calculations!J118)+(Documentation!$D$336*Calculations!J179)</f>
        <v>3951.9551255813954</v>
      </c>
      <c r="AC118" s="65">
        <f>(Documentation!$C$336*Calculations!K118)+(Documentation!$D$336*Calculations!K179)</f>
        <v>8027.8201972093029</v>
      </c>
      <c r="AD118" s="65">
        <f>(Documentation!$C$336*Calculations!L118)+(Documentation!$D$336*Calculations!L179)</f>
        <v>10342.769190697674</v>
      </c>
      <c r="AE118" s="65">
        <f>(Documentation!$C$336*Calculations!M118)+(Documentation!$D$336*Calculations!M179)</f>
        <v>191883.76685395348</v>
      </c>
      <c r="AF118" s="65">
        <f>(Documentation!$C$336*Calculations!N118)+(Documentation!$D$336*Calculations!N179)</f>
        <v>50206.2025227907</v>
      </c>
      <c r="AG118" s="65">
        <f>(Documentation!$C$336*Calculations!O118)+(Documentation!$D$336*Calculations!O179)</f>
        <v>242089.96937674418</v>
      </c>
    </row>
    <row r="119" spans="1:33" ht="14.45" customHeight="1" x14ac:dyDescent="0.25">
      <c r="A119" s="58" t="s">
        <v>76</v>
      </c>
      <c r="B119" s="58" t="s">
        <v>72</v>
      </c>
      <c r="C119" s="65">
        <v>248788</v>
      </c>
      <c r="D119" s="65">
        <v>81438</v>
      </c>
      <c r="E119" s="65">
        <v>26734</v>
      </c>
      <c r="F119" s="65">
        <v>212</v>
      </c>
      <c r="G119" s="59"/>
      <c r="H119" s="65">
        <v>96</v>
      </c>
      <c r="I119" s="65">
        <v>2043</v>
      </c>
      <c r="J119" s="65">
        <v>1980</v>
      </c>
      <c r="K119" s="65">
        <v>4272</v>
      </c>
      <c r="L119" s="65">
        <v>8302</v>
      </c>
      <c r="M119" s="65">
        <v>123711</v>
      </c>
      <c r="N119" s="65">
        <v>32053</v>
      </c>
      <c r="O119" s="65">
        <v>155764</v>
      </c>
      <c r="P119" s="45"/>
      <c r="R119" s="58" t="s">
        <v>76</v>
      </c>
      <c r="S119" s="58" t="s">
        <v>72</v>
      </c>
      <c r="T119" s="56" t="str">
        <f t="shared" si="15"/>
        <v>KOLLAM2012-13</v>
      </c>
      <c r="U119" s="65">
        <f>(Documentation!$C$336*Calculations!C119)+(Documentation!$D$336*Calculations!C180)</f>
        <v>468365.29936372093</v>
      </c>
      <c r="V119" s="65">
        <f>(Documentation!$C$336*Calculations!D119)+(Documentation!$D$336*Calculations!D180)</f>
        <v>209913.03154604652</v>
      </c>
      <c r="W119" s="65">
        <f>(Documentation!$C$336*Calculations!E119)+(Documentation!$D$336*Calculations!E180)</f>
        <v>40081.947728372092</v>
      </c>
      <c r="X119" s="65">
        <f>(Documentation!$C$336*Calculations!F119)+(Documentation!$D$336*Calculations!F180)</f>
        <v>360.99110697674416</v>
      </c>
      <c r="Y119" s="65">
        <f>(Documentation!$C$336*Calculations!G119)+(Documentation!$D$336*Calculations!G180)</f>
        <v>0</v>
      </c>
      <c r="Z119" s="65">
        <f>(Documentation!$C$336*Calculations!H119)+(Documentation!$D$336*Calculations!H180)</f>
        <v>199.46604651162789</v>
      </c>
      <c r="AA119" s="65">
        <f>(Documentation!$C$336*Calculations!I119)+(Documentation!$D$336*Calculations!I180)</f>
        <v>3519.6674158139535</v>
      </c>
      <c r="AB119" s="65">
        <f>(Documentation!$C$336*Calculations!J119)+(Documentation!$D$336*Calculations!J180)</f>
        <v>4157.7533469767441</v>
      </c>
      <c r="AC119" s="65">
        <f>(Documentation!$C$336*Calculations!K119)+(Documentation!$D$336*Calculations!K180)</f>
        <v>8060.5127590697675</v>
      </c>
      <c r="AD119" s="65">
        <f>(Documentation!$C$336*Calculations!L119)+(Documentation!$D$336*Calculations!L180)</f>
        <v>10769.458277209302</v>
      </c>
      <c r="AE119" s="65">
        <f>(Documentation!$C$336*Calculations!M119)+(Documentation!$D$336*Calculations!M180)</f>
        <v>191302.47113674419</v>
      </c>
      <c r="AF119" s="65">
        <f>(Documentation!$C$336*Calculations!N119)+(Documentation!$D$336*Calculations!N180)</f>
        <v>47001.774400000002</v>
      </c>
      <c r="AG119" s="65">
        <f>(Documentation!$C$336*Calculations!O119)+(Documentation!$D$336*Calculations!O180)</f>
        <v>238304.24553674419</v>
      </c>
    </row>
    <row r="120" spans="1:33" ht="14.45" customHeight="1" x14ac:dyDescent="0.25">
      <c r="A120" s="58" t="s">
        <v>76</v>
      </c>
      <c r="B120" s="58" t="s">
        <v>73</v>
      </c>
      <c r="C120" s="65">
        <v>248788</v>
      </c>
      <c r="D120" s="65">
        <v>81438</v>
      </c>
      <c r="E120" s="65">
        <v>27247</v>
      </c>
      <c r="F120" s="65">
        <v>189</v>
      </c>
      <c r="G120" s="65">
        <v>0</v>
      </c>
      <c r="H120" s="65">
        <v>62</v>
      </c>
      <c r="I120" s="65">
        <v>1913</v>
      </c>
      <c r="J120" s="65">
        <v>1708</v>
      </c>
      <c r="K120" s="65">
        <v>3672</v>
      </c>
      <c r="L120" s="65">
        <v>8493</v>
      </c>
      <c r="M120" s="65">
        <v>124066</v>
      </c>
      <c r="N120" s="65">
        <v>35518</v>
      </c>
      <c r="O120" s="65">
        <v>159584</v>
      </c>
      <c r="P120" s="45"/>
      <c r="R120" s="58" t="s">
        <v>76</v>
      </c>
      <c r="S120" s="58" t="s">
        <v>73</v>
      </c>
      <c r="T120" s="56" t="str">
        <f t="shared" si="15"/>
        <v>KOLLAM2013-14</v>
      </c>
      <c r="U120" s="65">
        <f>(Documentation!$C$336*Calculations!C120)+(Documentation!$D$336*Calculations!C181)</f>
        <v>468365.29936372093</v>
      </c>
      <c r="V120" s="65">
        <f>(Documentation!$C$336*Calculations!D120)+(Documentation!$D$336*Calculations!D181)</f>
        <v>209913.03154604652</v>
      </c>
      <c r="W120" s="65">
        <f>(Documentation!$C$336*Calculations!E120)+(Documentation!$D$336*Calculations!E181)</f>
        <v>40894.585399069765</v>
      </c>
      <c r="X120" s="65">
        <f>(Documentation!$C$336*Calculations!F120)+(Documentation!$D$336*Calculations!F181)</f>
        <v>323.0919962790698</v>
      </c>
      <c r="Y120" s="65">
        <f>(Documentation!$C$336*Calculations!G120)+(Documentation!$D$336*Calculations!G181)</f>
        <v>0</v>
      </c>
      <c r="Z120" s="65">
        <f>(Documentation!$C$336*Calculations!H120)+(Documentation!$D$336*Calculations!H181)</f>
        <v>138.97873860465117</v>
      </c>
      <c r="AA120" s="65">
        <f>(Documentation!$C$336*Calculations!I120)+(Documentation!$D$336*Calculations!I181)</f>
        <v>3463.3352409302324</v>
      </c>
      <c r="AB120" s="65">
        <f>(Documentation!$C$336*Calculations!J120)+(Documentation!$D$336*Calculations!J181)</f>
        <v>4169.6641786046512</v>
      </c>
      <c r="AC120" s="65">
        <f>(Documentation!$C$336*Calculations!K120)+(Documentation!$D$336*Calculations!K181)</f>
        <v>7088.8627200000001</v>
      </c>
      <c r="AD120" s="65">
        <f>(Documentation!$C$336*Calculations!L120)+(Documentation!$D$336*Calculations!L181)</f>
        <v>10960.458277209302</v>
      </c>
      <c r="AE120" s="65">
        <f>(Documentation!$C$336*Calculations!M120)+(Documentation!$D$336*Calculations!M181)</f>
        <v>191413.29126697674</v>
      </c>
      <c r="AF120" s="65">
        <f>(Documentation!$C$336*Calculations!N120)+(Documentation!$D$336*Calculations!N181)</f>
        <v>52041.113763720932</v>
      </c>
      <c r="AG120" s="65">
        <f>(Documentation!$C$336*Calculations!O120)+(Documentation!$D$336*Calculations!O181)</f>
        <v>243454.4050306977</v>
      </c>
    </row>
    <row r="121" spans="1:33" ht="14.45" customHeight="1" x14ac:dyDescent="0.25">
      <c r="A121" s="58" t="s">
        <v>76</v>
      </c>
      <c r="B121" s="58" t="s">
        <v>74</v>
      </c>
      <c r="C121" s="65">
        <v>248788</v>
      </c>
      <c r="D121" s="65">
        <v>81438</v>
      </c>
      <c r="E121" s="65">
        <v>27832</v>
      </c>
      <c r="F121" s="65">
        <v>140</v>
      </c>
      <c r="G121" s="59"/>
      <c r="H121" s="65">
        <v>56</v>
      </c>
      <c r="I121" s="65">
        <v>2537</v>
      </c>
      <c r="J121" s="65">
        <v>1715</v>
      </c>
      <c r="K121" s="65">
        <v>4381</v>
      </c>
      <c r="L121" s="65">
        <v>7629</v>
      </c>
      <c r="M121" s="65">
        <v>123060</v>
      </c>
      <c r="N121" s="65">
        <v>28186</v>
      </c>
      <c r="O121" s="65">
        <v>151246</v>
      </c>
      <c r="P121" s="45"/>
      <c r="R121" s="58" t="s">
        <v>76</v>
      </c>
      <c r="S121" s="58" t="s">
        <v>74</v>
      </c>
      <c r="T121" s="56" t="str">
        <f t="shared" si="15"/>
        <v>KOLLAM2014-15</v>
      </c>
      <c r="U121" s="65">
        <f>(Documentation!$C$336*Calculations!C121)+(Documentation!$D$336*Calculations!C182)</f>
        <v>468365.29936372093</v>
      </c>
      <c r="V121" s="65">
        <f>(Documentation!$C$336*Calculations!D121)+(Documentation!$D$336*Calculations!D182)</f>
        <v>209913.03154604652</v>
      </c>
      <c r="W121" s="65">
        <f>(Documentation!$C$336*Calculations!E121)+(Documentation!$D$336*Calculations!E182)</f>
        <v>41611.194210232556</v>
      </c>
      <c r="X121" s="65">
        <f>(Documentation!$C$336*Calculations!F121)+(Documentation!$D$336*Calculations!F182)</f>
        <v>274.0919962790698</v>
      </c>
      <c r="Y121" s="65">
        <f>(Documentation!$C$336*Calculations!G121)+(Documentation!$D$336*Calculations!G182)</f>
        <v>0</v>
      </c>
      <c r="Z121" s="65">
        <f>(Documentation!$C$336*Calculations!H121)+(Documentation!$D$336*Calculations!H182)</f>
        <v>130.49555348837208</v>
      </c>
      <c r="AA121" s="65">
        <f>(Documentation!$C$336*Calculations!I121)+(Documentation!$D$336*Calculations!I182)</f>
        <v>4110.5116353488374</v>
      </c>
      <c r="AB121" s="65">
        <f>(Documentation!$C$336*Calculations!J121)+(Documentation!$D$336*Calculations!J182)</f>
        <v>4187.4246474418605</v>
      </c>
      <c r="AC121" s="65">
        <f>(Documentation!$C$336*Calculations!K121)+(Documentation!$D$336*Calculations!K182)</f>
        <v>7340.1289302325586</v>
      </c>
      <c r="AD121" s="65">
        <f>(Documentation!$C$336*Calculations!L121)+(Documentation!$D$336*Calculations!L182)</f>
        <v>10096.458277209302</v>
      </c>
      <c r="AE121" s="65">
        <f>(Documentation!$C$336*Calculations!M121)+(Documentation!$D$336*Calculations!M182)</f>
        <v>190701.96256744186</v>
      </c>
      <c r="AF121" s="65">
        <f>(Documentation!$C$336*Calculations!N121)+(Documentation!$D$336*Calculations!N182)</f>
        <v>46084.798318139539</v>
      </c>
      <c r="AG121" s="65">
        <f>(Documentation!$C$336*Calculations!O121)+(Documentation!$D$336*Calculations!O182)</f>
        <v>236786.7608855814</v>
      </c>
    </row>
    <row r="122" spans="1:33" ht="14.45" customHeight="1" x14ac:dyDescent="0.25">
      <c r="A122" s="58" t="s">
        <v>76</v>
      </c>
      <c r="B122" s="58" t="s">
        <v>75</v>
      </c>
      <c r="C122" s="65">
        <v>248788</v>
      </c>
      <c r="D122" s="65">
        <v>81438</v>
      </c>
      <c r="E122" s="65">
        <v>28314</v>
      </c>
      <c r="F122" s="65">
        <v>178</v>
      </c>
      <c r="G122" s="65">
        <v>0</v>
      </c>
      <c r="H122" s="65">
        <v>46</v>
      </c>
      <c r="I122" s="65">
        <v>2673</v>
      </c>
      <c r="J122" s="65">
        <v>1691</v>
      </c>
      <c r="K122" s="65">
        <v>3255</v>
      </c>
      <c r="L122" s="65">
        <v>7630</v>
      </c>
      <c r="M122" s="65">
        <v>123563</v>
      </c>
      <c r="N122" s="65">
        <v>25754</v>
      </c>
      <c r="O122" s="65">
        <v>149317</v>
      </c>
      <c r="P122" s="45"/>
      <c r="R122" s="58" t="s">
        <v>76</v>
      </c>
      <c r="S122" s="58" t="s">
        <v>75</v>
      </c>
      <c r="T122" s="56" t="str">
        <f t="shared" si="15"/>
        <v>KOLLAM2015-16</v>
      </c>
      <c r="U122" s="65">
        <f>(Documentation!$C$336*Calculations!C122)+(Documentation!$D$336*Calculations!C183)</f>
        <v>468365.29936372093</v>
      </c>
      <c r="V122" s="65">
        <f>(Documentation!$C$336*Calculations!D122)+(Documentation!$D$336*Calculations!D183)</f>
        <v>209913.03154604652</v>
      </c>
      <c r="W122" s="65">
        <f>(Documentation!$C$336*Calculations!E122)+(Documentation!$D$336*Calculations!E183)</f>
        <v>42936.649421395348</v>
      </c>
      <c r="X122" s="65">
        <f>(Documentation!$C$336*Calculations!F122)+(Documentation!$D$336*Calculations!F183)</f>
        <v>327.81883534883718</v>
      </c>
      <c r="Y122" s="65">
        <f>(Documentation!$C$336*Calculations!G122)+(Documentation!$D$336*Calculations!G183)</f>
        <v>0</v>
      </c>
      <c r="Z122" s="65">
        <f>(Documentation!$C$336*Calculations!H122)+(Documentation!$D$336*Calculations!H183)</f>
        <v>128.77283720930234</v>
      </c>
      <c r="AA122" s="65">
        <f>(Documentation!$C$336*Calculations!I122)+(Documentation!$D$336*Calculations!I183)</f>
        <v>4075.1718623255815</v>
      </c>
      <c r="AB122" s="65">
        <f>(Documentation!$C$336*Calculations!J122)+(Documentation!$D$336*Calculations!J183)</f>
        <v>4310.7602976744183</v>
      </c>
      <c r="AC122" s="65">
        <f>(Documentation!$C$336*Calculations!K122)+(Documentation!$D$336*Calculations!K183)</f>
        <v>6609.7830920930228</v>
      </c>
      <c r="AD122" s="65">
        <f>(Documentation!$C$336*Calculations!L122)+(Documentation!$D$336*Calculations!L183)</f>
        <v>10097.458277209302</v>
      </c>
      <c r="AE122" s="65">
        <f>(Documentation!$C$336*Calculations!M122)+(Documentation!$D$336*Calculations!M183)</f>
        <v>189965.8531944186</v>
      </c>
      <c r="AF122" s="65">
        <f>(Documentation!$C$336*Calculations!N122)+(Documentation!$D$336*Calculations!N183)</f>
        <v>45079.802031627907</v>
      </c>
      <c r="AG122" s="65">
        <f>(Documentation!$C$336*Calculations!O122)+(Documentation!$D$336*Calculations!O183)</f>
        <v>235045.65522604651</v>
      </c>
    </row>
    <row r="123" spans="1:33" ht="14.45" customHeight="1" x14ac:dyDescent="0.25">
      <c r="A123" s="58" t="s">
        <v>76</v>
      </c>
      <c r="B123" s="58" t="s">
        <v>190</v>
      </c>
      <c r="C123" s="65">
        <v>248788</v>
      </c>
      <c r="D123" s="65">
        <v>81438</v>
      </c>
      <c r="E123" s="65">
        <v>28703</v>
      </c>
      <c r="F123" s="65">
        <v>92</v>
      </c>
      <c r="G123" s="65">
        <v>0</v>
      </c>
      <c r="H123" s="65">
        <v>43</v>
      </c>
      <c r="I123" s="65">
        <v>2708</v>
      </c>
      <c r="J123" s="65">
        <v>1909</v>
      </c>
      <c r="K123" s="65">
        <v>3393</v>
      </c>
      <c r="L123" s="65">
        <v>7624</v>
      </c>
      <c r="M123" s="65">
        <v>122878</v>
      </c>
      <c r="N123" s="65">
        <v>25064.37</v>
      </c>
      <c r="O123" s="65">
        <v>147942.37</v>
      </c>
      <c r="P123" s="45"/>
      <c r="R123" s="58" t="s">
        <v>76</v>
      </c>
      <c r="S123" s="58" t="s">
        <v>190</v>
      </c>
      <c r="T123" s="56" t="str">
        <f t="shared" si="15"/>
        <v>KOLLAM2016-17</v>
      </c>
      <c r="U123" s="65">
        <f>(Documentation!$C$336*Calculations!C123)+(Documentation!$D$336*Calculations!C184)</f>
        <v>468365.29936372093</v>
      </c>
      <c r="V123" s="65">
        <f>(Documentation!$C$336*Calculations!D123)+(Documentation!$D$336*Calculations!D184)</f>
        <v>209913.03154604652</v>
      </c>
      <c r="W123" s="65">
        <f>(Documentation!$C$336*Calculations!E123)+(Documentation!$D$336*Calculations!E184)</f>
        <v>43824.769629767441</v>
      </c>
      <c r="X123" s="65">
        <f>(Documentation!$C$336*Calculations!F123)+(Documentation!$D$336*Calculations!F184)</f>
        <v>231.88609488372094</v>
      </c>
      <c r="Y123" s="65">
        <f>(Documentation!$C$336*Calculations!G123)+(Documentation!$D$336*Calculations!G184)</f>
        <v>0</v>
      </c>
      <c r="Z123" s="65">
        <f>(Documentation!$C$336*Calculations!H123)+(Documentation!$D$336*Calculations!H184)</f>
        <v>123.28965209302326</v>
      </c>
      <c r="AA123" s="65">
        <f>(Documentation!$C$336*Calculations!I123)+(Documentation!$D$336*Calculations!I184)</f>
        <v>4490.9269134883725</v>
      </c>
      <c r="AB123" s="65">
        <f>(Documentation!$C$336*Calculations!J123)+(Documentation!$D$336*Calculations!J184)</f>
        <v>4138.072506046512</v>
      </c>
      <c r="AC123" s="65">
        <f>(Documentation!$C$336*Calculations!K123)+(Documentation!$D$336*Calculations!K184)</f>
        <v>6524.2964316279067</v>
      </c>
      <c r="AD123" s="65">
        <f>(Documentation!$C$336*Calculations!L123)+(Documentation!$D$336*Calculations!L184)</f>
        <v>9608.0649079069772</v>
      </c>
      <c r="AE123" s="65">
        <f>(Documentation!$C$336*Calculations!M123)+(Documentation!$D$336*Calculations!M184)</f>
        <v>189510.96168186047</v>
      </c>
      <c r="AF123" s="65">
        <f>(Documentation!$C$336*Calculations!N123)+(Documentation!$D$336*Calculations!N184)</f>
        <v>44492.421317432556</v>
      </c>
      <c r="AG123" s="65">
        <f>(Documentation!$C$336*Calculations!O123)+(Documentation!$D$336*Calculations!O184)</f>
        <v>234003.38299929304</v>
      </c>
    </row>
    <row r="124" spans="1:33" ht="14.45" customHeight="1" x14ac:dyDescent="0.25">
      <c r="A124" s="58" t="s">
        <v>77</v>
      </c>
      <c r="B124" s="56" t="s">
        <v>38</v>
      </c>
      <c r="C124" s="59"/>
      <c r="D124" s="59"/>
      <c r="E124" s="59"/>
      <c r="F124" s="59"/>
      <c r="G124" s="59"/>
      <c r="H124" s="59"/>
      <c r="I124" s="59"/>
      <c r="J124" s="59"/>
      <c r="K124" s="59"/>
      <c r="L124" s="59"/>
      <c r="M124" s="59"/>
      <c r="N124" s="59"/>
      <c r="O124" s="59"/>
      <c r="P124" s="45"/>
      <c r="R124" s="58" t="s">
        <v>78</v>
      </c>
      <c r="S124" s="56" t="s">
        <v>38</v>
      </c>
      <c r="T124" s="56" t="str">
        <f t="shared" si="15"/>
        <v>ALAPPUZHA1956-57</v>
      </c>
      <c r="U124" s="65">
        <f>(Documentation!$E$337*Calculations!C185)+(Documentation!$D$337*Calculations!C124)</f>
        <v>184385.87313101476</v>
      </c>
      <c r="V124" s="65">
        <f>(Documentation!$E$337*Calculations!D185)+(Documentation!$D$337*Calculations!D124)</f>
        <v>501.37998039319729</v>
      </c>
      <c r="W124" s="65">
        <f>(Documentation!$E$337*Calculations!E185)+(Documentation!$D$337*Calculations!E124)</f>
        <v>10447.36786773452</v>
      </c>
      <c r="X124" s="65">
        <f>(Documentation!$E$337*Calculations!F185)+(Documentation!$D$337*Calculations!F124)</f>
        <v>4903.1516017494614</v>
      </c>
      <c r="Y124" s="65">
        <f>(Documentation!$E$337*Calculations!G185)+(Documentation!$D$337*Calculations!G124)</f>
        <v>861.33731672620547</v>
      </c>
      <c r="Z124" s="65">
        <f>(Documentation!$E$337*Calculations!H185)+(Documentation!$D$337*Calculations!H124)</f>
        <v>4692.3041778511724</v>
      </c>
      <c r="AA124" s="65">
        <f>(Documentation!$E$337*Calculations!I185)+(Documentation!$D$337*Calculations!I124)</f>
        <v>3874.4353742899962</v>
      </c>
      <c r="AB124" s="65">
        <f>(Documentation!$E$337*Calculations!J185)+(Documentation!$D$337*Calculations!J124)</f>
        <v>1652.8498580576863</v>
      </c>
      <c r="AC124" s="65">
        <f>(Documentation!$E$337*Calculations!K185)+(Documentation!$D$337*Calculations!K124)</f>
        <v>1568.9287257995909</v>
      </c>
      <c r="AD124" s="65">
        <f>(Documentation!$E$337*Calculations!L185)+(Documentation!$D$337*Calculations!L124)</f>
        <v>0</v>
      </c>
      <c r="AE124" s="65">
        <f>(Documentation!$E$337*Calculations!M185)+(Documentation!$D$337*Calculations!M124)</f>
        <v>155884.11822841293</v>
      </c>
      <c r="AF124" s="65">
        <f>(Documentation!$E$337*Calculations!N185)+(Documentation!$D$337*Calculations!N124)</f>
        <v>37930.979645784653</v>
      </c>
      <c r="AG124" s="65">
        <f>(Documentation!$E$337*Calculations!O185)+(Documentation!$D$337*Calculations!O124)</f>
        <v>193815.09787419759</v>
      </c>
    </row>
    <row r="125" spans="1:33" ht="14.45" customHeight="1" x14ac:dyDescent="0.25">
      <c r="A125" s="58" t="s">
        <v>77</v>
      </c>
      <c r="B125" s="56" t="s">
        <v>35</v>
      </c>
      <c r="C125" s="59"/>
      <c r="D125" s="59"/>
      <c r="E125" s="59"/>
      <c r="F125" s="59"/>
      <c r="G125" s="59"/>
      <c r="H125" s="59"/>
      <c r="I125" s="59"/>
      <c r="J125" s="59"/>
      <c r="K125" s="59"/>
      <c r="L125" s="59"/>
      <c r="M125" s="59"/>
      <c r="N125" s="59"/>
      <c r="O125" s="59"/>
      <c r="P125" s="45"/>
      <c r="R125" s="58" t="s">
        <v>78</v>
      </c>
      <c r="S125" s="56" t="s">
        <v>35</v>
      </c>
      <c r="T125" s="56" t="str">
        <f t="shared" si="15"/>
        <v>ALAPPUZHA1957-58</v>
      </c>
      <c r="U125" s="65">
        <f>(Documentation!$E$337*Calculations!C186)+(Documentation!$D$337*Calculations!C125)</f>
        <v>186790</v>
      </c>
      <c r="V125" s="65">
        <f>(Documentation!$E$337*Calculations!D186)+(Documentation!$D$337*Calculations!D125)</f>
        <v>513</v>
      </c>
      <c r="W125" s="65">
        <f>(Documentation!$E$337*Calculations!E186)+(Documentation!$D$337*Calculations!E125)</f>
        <v>10320</v>
      </c>
      <c r="X125" s="65">
        <f>(Documentation!$E$337*Calculations!F186)+(Documentation!$D$337*Calculations!F125)</f>
        <v>4847</v>
      </c>
      <c r="Y125" s="65">
        <f>(Documentation!$E$337*Calculations!G186)+(Documentation!$D$337*Calculations!G125)</f>
        <v>851</v>
      </c>
      <c r="Z125" s="65">
        <f>(Documentation!$E$337*Calculations!H186)+(Documentation!$D$337*Calculations!H125)</f>
        <v>4992</v>
      </c>
      <c r="AA125" s="65">
        <f>(Documentation!$E$337*Calculations!I186)+(Documentation!$D$337*Calculations!I125)</f>
        <v>4176</v>
      </c>
      <c r="AB125" s="65">
        <f>(Documentation!$E$337*Calculations!J186)+(Documentation!$D$337*Calculations!J125)</f>
        <v>1642</v>
      </c>
      <c r="AC125" s="65">
        <f>(Documentation!$E$337*Calculations!K186)+(Documentation!$D$337*Calculations!K125)</f>
        <v>1507</v>
      </c>
      <c r="AD125" s="65">
        <f>(Documentation!$E$337*Calculations!L186)+(Documentation!$D$337*Calculations!L125)</f>
        <v>0</v>
      </c>
      <c r="AE125" s="65">
        <f>(Documentation!$E$337*Calculations!M186)+(Documentation!$D$337*Calculations!M125)</f>
        <v>157942</v>
      </c>
      <c r="AF125" s="65">
        <f>(Documentation!$E$337*Calculations!N186)+(Documentation!$D$337*Calculations!N125)</f>
        <v>39122</v>
      </c>
      <c r="AG125" s="65">
        <f>(Documentation!$E$337*Calculations!O186)+(Documentation!$D$337*Calculations!O125)</f>
        <v>197064</v>
      </c>
    </row>
    <row r="126" spans="1:33" ht="14.45" customHeight="1" x14ac:dyDescent="0.25">
      <c r="A126" s="58" t="s">
        <v>77</v>
      </c>
      <c r="B126" s="56" t="s">
        <v>36</v>
      </c>
      <c r="C126" s="59"/>
      <c r="D126" s="59"/>
      <c r="E126" s="59"/>
      <c r="F126" s="59"/>
      <c r="G126" s="59"/>
      <c r="H126" s="59"/>
      <c r="I126" s="59"/>
      <c r="J126" s="59"/>
      <c r="K126" s="59"/>
      <c r="L126" s="59"/>
      <c r="M126" s="59"/>
      <c r="N126" s="59"/>
      <c r="O126" s="59"/>
      <c r="P126" s="45"/>
      <c r="R126" s="58" t="s">
        <v>78</v>
      </c>
      <c r="S126" s="56" t="s">
        <v>36</v>
      </c>
      <c r="T126" s="56" t="str">
        <f t="shared" si="15"/>
        <v>ALAPPUZHA1958-59</v>
      </c>
      <c r="U126" s="65">
        <f>(Documentation!$E$337*Calculations!C187)+(Documentation!$D$337*Calculations!C126)</f>
        <v>186790</v>
      </c>
      <c r="V126" s="65">
        <f>(Documentation!$E$337*Calculations!D187)+(Documentation!$D$337*Calculations!D126)</f>
        <v>532.20120890380349</v>
      </c>
      <c r="W126" s="65">
        <f>(Documentation!$E$337*Calculations!E187)+(Documentation!$D$337*Calculations!E126)</f>
        <v>10380.623069999652</v>
      </c>
      <c r="X126" s="65">
        <f>(Documentation!$E$337*Calculations!F187)+(Documentation!$D$337*Calculations!F126)</f>
        <v>4460.3811699539583</v>
      </c>
      <c r="Y126" s="65">
        <f>(Documentation!$E$337*Calculations!G187)+(Documentation!$D$337*Calculations!G126)</f>
        <v>833.42637491790242</v>
      </c>
      <c r="Z126" s="65">
        <f>(Documentation!$E$337*Calculations!H187)+(Documentation!$D$337*Calculations!H126)</f>
        <v>4880.917654691576</v>
      </c>
      <c r="AA126" s="65">
        <f>(Documentation!$E$337*Calculations!I187)+(Documentation!$D$337*Calculations!I126)</f>
        <v>3830.8084677947968</v>
      </c>
      <c r="AB126" s="65">
        <f>(Documentation!$E$337*Calculations!J187)+(Documentation!$D$337*Calculations!J126)</f>
        <v>1507.0102147826158</v>
      </c>
      <c r="AC126" s="65">
        <f>(Documentation!$E$337*Calculations!K187)+(Documentation!$D$337*Calculations!K126)</f>
        <v>1565.2535288543068</v>
      </c>
      <c r="AD126" s="65">
        <f>(Documentation!$E$337*Calculations!L187)+(Documentation!$D$337*Calculations!L126)</f>
        <v>0</v>
      </c>
      <c r="AE126" s="65">
        <f>(Documentation!$E$337*Calculations!M187)+(Documentation!$D$337*Calculations!M126)</f>
        <v>158799.3783101014</v>
      </c>
      <c r="AF126" s="65">
        <f>(Documentation!$E$337*Calculations!N187)+(Documentation!$D$337*Calculations!N126)</f>
        <v>41424.806976805732</v>
      </c>
      <c r="AG126" s="65">
        <f>(Documentation!$E$337*Calculations!O187)+(Documentation!$D$337*Calculations!O126)</f>
        <v>200224.18528690713</v>
      </c>
    </row>
    <row r="127" spans="1:33" ht="14.45" customHeight="1" x14ac:dyDescent="0.25">
      <c r="A127" s="58" t="s">
        <v>77</v>
      </c>
      <c r="B127" s="56" t="s">
        <v>37</v>
      </c>
      <c r="C127" s="59"/>
      <c r="D127" s="59"/>
      <c r="E127" s="59"/>
      <c r="F127" s="59"/>
      <c r="G127" s="59"/>
      <c r="H127" s="59"/>
      <c r="I127" s="59"/>
      <c r="J127" s="59"/>
      <c r="K127" s="59"/>
      <c r="L127" s="59"/>
      <c r="M127" s="59"/>
      <c r="N127" s="59"/>
      <c r="O127" s="59"/>
      <c r="P127" s="45"/>
      <c r="R127" s="58" t="s">
        <v>78</v>
      </c>
      <c r="S127" s="56" t="s">
        <v>37</v>
      </c>
      <c r="T127" s="56" t="str">
        <f t="shared" si="15"/>
        <v>ALAPPUZHA1959-60</v>
      </c>
      <c r="U127" s="65">
        <f>(Documentation!$E$337*Calculations!C188)+(Documentation!$D$337*Calculations!C127)</f>
        <v>186790</v>
      </c>
      <c r="V127" s="65">
        <f>(Documentation!$E$337*Calculations!D188)+(Documentation!$D$337*Calculations!D127)</f>
        <v>532.20120890380349</v>
      </c>
      <c r="W127" s="65">
        <f>(Documentation!$E$337*Calculations!E188)+(Documentation!$D$337*Calculations!E127)</f>
        <v>10441.246139999304</v>
      </c>
      <c r="X127" s="65">
        <f>(Documentation!$E$337*Calculations!F188)+(Documentation!$D$337*Calculations!F127)</f>
        <v>4073.7623399079157</v>
      </c>
      <c r="Y127" s="65">
        <f>(Documentation!$E$337*Calculations!G188)+(Documentation!$D$337*Calculations!G127)</f>
        <v>815.85274983580496</v>
      </c>
      <c r="Z127" s="65">
        <f>(Documentation!$E$337*Calculations!H188)+(Documentation!$D$337*Calculations!H127)</f>
        <v>4769.835309383152</v>
      </c>
      <c r="AA127" s="65">
        <f>(Documentation!$E$337*Calculations!I188)+(Documentation!$D$337*Calculations!I127)</f>
        <v>3485.6169355895936</v>
      </c>
      <c r="AB127" s="65">
        <f>(Documentation!$E$337*Calculations!J188)+(Documentation!$D$337*Calculations!J127)</f>
        <v>1372.0204295652316</v>
      </c>
      <c r="AC127" s="65">
        <f>(Documentation!$E$337*Calculations!K188)+(Documentation!$D$337*Calculations!K127)</f>
        <v>1623.5070577086137</v>
      </c>
      <c r="AD127" s="65">
        <f>(Documentation!$E$337*Calculations!L188)+(Documentation!$D$337*Calculations!L127)</f>
        <v>0</v>
      </c>
      <c r="AE127" s="65">
        <f>(Documentation!$E$337*Calculations!M188)+(Documentation!$D$337*Calculations!M127)</f>
        <v>159675.95782910657</v>
      </c>
      <c r="AF127" s="65">
        <f>(Documentation!$E$337*Calculations!N188)+(Documentation!$D$337*Calculations!N127)</f>
        <v>46479.628828010289</v>
      </c>
      <c r="AG127" s="65">
        <f>(Documentation!$E$337*Calculations!O188)+(Documentation!$D$337*Calculations!O127)</f>
        <v>206155.58665711686</v>
      </c>
    </row>
    <row r="128" spans="1:33" ht="14.45" customHeight="1" x14ac:dyDescent="0.25">
      <c r="A128" s="58" t="s">
        <v>77</v>
      </c>
      <c r="B128" s="56" t="s">
        <v>15</v>
      </c>
      <c r="C128" s="59"/>
      <c r="D128" s="59"/>
      <c r="E128" s="59"/>
      <c r="F128" s="59"/>
      <c r="G128" s="59"/>
      <c r="H128" s="59"/>
      <c r="I128" s="59"/>
      <c r="J128" s="59"/>
      <c r="K128" s="59"/>
      <c r="L128" s="59"/>
      <c r="M128" s="59"/>
      <c r="N128" s="59"/>
      <c r="O128" s="59"/>
      <c r="P128" s="45"/>
      <c r="R128" s="58" t="s">
        <v>78</v>
      </c>
      <c r="S128" s="56" t="s">
        <v>15</v>
      </c>
      <c r="T128" s="56" t="str">
        <f t="shared" si="15"/>
        <v>ALAPPUZHA1960-61</v>
      </c>
      <c r="U128" s="65">
        <f>(Documentation!$E$337*Calculations!C189)+(Documentation!$D$337*Calculations!C128)</f>
        <v>186790</v>
      </c>
      <c r="V128" s="65">
        <f>(Documentation!$E$337*Calculations!D189)+(Documentation!$D$337*Calculations!D128)</f>
        <v>513</v>
      </c>
      <c r="W128" s="65">
        <f>(Documentation!$E$337*Calculations!E189)+(Documentation!$D$337*Calculations!E128)</f>
        <v>10229</v>
      </c>
      <c r="X128" s="65">
        <f>(Documentation!$E$337*Calculations!F189)+(Documentation!$D$337*Calculations!F128)</f>
        <v>2778</v>
      </c>
      <c r="Y128" s="65">
        <f>(Documentation!$E$337*Calculations!G189)+(Documentation!$D$337*Calculations!G128)</f>
        <v>477</v>
      </c>
      <c r="Z128" s="65">
        <f>(Documentation!$E$337*Calculations!H189)+(Documentation!$D$337*Calculations!H128)</f>
        <v>4984</v>
      </c>
      <c r="AA128" s="65">
        <f>(Documentation!$E$337*Calculations!I189)+(Documentation!$D$337*Calculations!I128)</f>
        <v>2849</v>
      </c>
      <c r="AB128" s="65">
        <f>(Documentation!$E$337*Calculations!J189)+(Documentation!$D$337*Calculations!J128)</f>
        <v>961</v>
      </c>
      <c r="AC128" s="65">
        <f>(Documentation!$E$337*Calculations!K189)+(Documentation!$D$337*Calculations!K128)</f>
        <v>5935</v>
      </c>
      <c r="AD128" s="65">
        <f>(Documentation!$E$337*Calculations!L189)+(Documentation!$D$337*Calculations!L128)</f>
        <v>0</v>
      </c>
      <c r="AE128" s="65">
        <f>(Documentation!$E$337*Calculations!M189)+(Documentation!$D$337*Calculations!M128)</f>
        <v>158064</v>
      </c>
      <c r="AF128" s="65">
        <f>(Documentation!$E$337*Calculations!N189)+(Documentation!$D$337*Calculations!N128)</f>
        <v>63838</v>
      </c>
      <c r="AG128" s="65">
        <f>(Documentation!$E$337*Calculations!O189)+(Documentation!$D$337*Calculations!O128)</f>
        <v>221902</v>
      </c>
    </row>
    <row r="129" spans="1:33" ht="14.45" customHeight="1" x14ac:dyDescent="0.25">
      <c r="A129" s="58" t="s">
        <v>77</v>
      </c>
      <c r="B129" s="56" t="s">
        <v>0</v>
      </c>
      <c r="C129" s="59"/>
      <c r="D129" s="59"/>
      <c r="E129" s="59"/>
      <c r="F129" s="59"/>
      <c r="G129" s="59"/>
      <c r="H129" s="59"/>
      <c r="I129" s="59"/>
      <c r="J129" s="59"/>
      <c r="K129" s="59"/>
      <c r="L129" s="59"/>
      <c r="M129" s="59"/>
      <c r="N129" s="59"/>
      <c r="O129" s="59"/>
      <c r="P129" s="45"/>
      <c r="R129" s="58" t="s">
        <v>78</v>
      </c>
      <c r="S129" s="56" t="s">
        <v>0</v>
      </c>
      <c r="T129" s="56" t="str">
        <f t="shared" si="15"/>
        <v>ALAPPUZHA1961-62</v>
      </c>
      <c r="U129" s="65">
        <f>(Documentation!$E$337*Calculations!C190)+(Documentation!$D$337*Calculations!C129)</f>
        <v>186790</v>
      </c>
      <c r="V129" s="65">
        <f>(Documentation!$E$337*Calculations!D190)+(Documentation!$D$337*Calculations!D129)</f>
        <v>513</v>
      </c>
      <c r="W129" s="65">
        <f>(Documentation!$E$337*Calculations!E190)+(Documentation!$D$337*Calculations!E129)</f>
        <v>10460</v>
      </c>
      <c r="X129" s="65">
        <f>(Documentation!$E$337*Calculations!F190)+(Documentation!$D$337*Calculations!F129)</f>
        <v>2609</v>
      </c>
      <c r="Y129" s="65">
        <f>(Documentation!$E$337*Calculations!G190)+(Documentation!$D$337*Calculations!G129)</f>
        <v>448</v>
      </c>
      <c r="Z129" s="65">
        <f>(Documentation!$E$337*Calculations!H190)+(Documentation!$D$337*Calculations!H129)</f>
        <v>4587</v>
      </c>
      <c r="AA129" s="65">
        <f>(Documentation!$E$337*Calculations!I190)+(Documentation!$D$337*Calculations!I129)</f>
        <v>2590</v>
      </c>
      <c r="AB129" s="65">
        <f>(Documentation!$E$337*Calculations!J190)+(Documentation!$D$337*Calculations!J129)</f>
        <v>864</v>
      </c>
      <c r="AC129" s="65">
        <f>(Documentation!$E$337*Calculations!K190)+(Documentation!$D$337*Calculations!K129)</f>
        <v>5935</v>
      </c>
      <c r="AD129" s="65">
        <f>(Documentation!$E$337*Calculations!L190)+(Documentation!$D$337*Calculations!L129)</f>
        <v>0</v>
      </c>
      <c r="AE129" s="65">
        <f>(Documentation!$E$337*Calculations!M190)+(Documentation!$D$337*Calculations!M129)</f>
        <v>158784</v>
      </c>
      <c r="AF129" s="65">
        <f>(Documentation!$E$337*Calculations!N190)+(Documentation!$D$337*Calculations!N129)</f>
        <v>62577</v>
      </c>
      <c r="AG129" s="65">
        <f>(Documentation!$E$337*Calculations!O190)+(Documentation!$D$337*Calculations!O129)</f>
        <v>221361</v>
      </c>
    </row>
    <row r="130" spans="1:33" ht="14.45" customHeight="1" x14ac:dyDescent="0.25">
      <c r="A130" s="58" t="s">
        <v>77</v>
      </c>
      <c r="B130" s="56" t="s">
        <v>1</v>
      </c>
      <c r="C130" s="59"/>
      <c r="D130" s="59"/>
      <c r="E130" s="59"/>
      <c r="F130" s="59"/>
      <c r="G130" s="59"/>
      <c r="H130" s="59"/>
      <c r="I130" s="59"/>
      <c r="J130" s="59"/>
      <c r="K130" s="59"/>
      <c r="L130" s="59"/>
      <c r="M130" s="59"/>
      <c r="N130" s="59"/>
      <c r="O130" s="59"/>
      <c r="P130" s="45"/>
      <c r="R130" s="58" t="s">
        <v>78</v>
      </c>
      <c r="S130" s="56" t="s">
        <v>1</v>
      </c>
      <c r="T130" s="56" t="str">
        <f t="shared" si="15"/>
        <v>ALAPPUZHA1962-63</v>
      </c>
      <c r="U130" s="65">
        <f>(Documentation!$E$337*Calculations!C191)+(Documentation!$D$337*Calculations!C130)</f>
        <v>186790</v>
      </c>
      <c r="V130" s="65">
        <f>(Documentation!$E$337*Calculations!D191)+(Documentation!$D$337*Calculations!D130)</f>
        <v>513</v>
      </c>
      <c r="W130" s="65">
        <f>(Documentation!$E$337*Calculations!E191)+(Documentation!$D$337*Calculations!E130)</f>
        <v>10781</v>
      </c>
      <c r="X130" s="65">
        <f>(Documentation!$E$337*Calculations!F191)+(Documentation!$D$337*Calculations!F130)</f>
        <v>1904</v>
      </c>
      <c r="Y130" s="65">
        <f>(Documentation!$E$337*Calculations!G191)+(Documentation!$D$337*Calculations!G130)</f>
        <v>336</v>
      </c>
      <c r="Z130" s="65">
        <f>(Documentation!$E$337*Calculations!H191)+(Documentation!$D$337*Calculations!H130)</f>
        <v>7840</v>
      </c>
      <c r="AA130" s="65">
        <f>(Documentation!$E$337*Calculations!I191)+(Documentation!$D$337*Calculations!I130)</f>
        <v>2590</v>
      </c>
      <c r="AB130" s="65">
        <f>(Documentation!$E$337*Calculations!J191)+(Documentation!$D$337*Calculations!J130)</f>
        <v>618</v>
      </c>
      <c r="AC130" s="65">
        <f>(Documentation!$E$337*Calculations!K191)+(Documentation!$D$337*Calculations!K130)</f>
        <v>3439</v>
      </c>
      <c r="AD130" s="65">
        <f>(Documentation!$E$337*Calculations!L191)+(Documentation!$D$337*Calculations!L130)</f>
        <v>0</v>
      </c>
      <c r="AE130" s="65">
        <f>(Documentation!$E$337*Calculations!M191)+(Documentation!$D$337*Calculations!M130)</f>
        <v>158769</v>
      </c>
      <c r="AF130" s="65">
        <f>(Documentation!$E$337*Calculations!N191)+(Documentation!$D$337*Calculations!N130)</f>
        <v>62691</v>
      </c>
      <c r="AG130" s="65">
        <f>(Documentation!$E$337*Calculations!O191)+(Documentation!$D$337*Calculations!O130)</f>
        <v>221460</v>
      </c>
    </row>
    <row r="131" spans="1:33" ht="14.45" customHeight="1" x14ac:dyDescent="0.25">
      <c r="A131" s="58" t="s">
        <v>77</v>
      </c>
      <c r="B131" s="56" t="s">
        <v>2</v>
      </c>
      <c r="C131" s="59"/>
      <c r="D131" s="59"/>
      <c r="E131" s="59"/>
      <c r="F131" s="59"/>
      <c r="G131" s="59"/>
      <c r="H131" s="59"/>
      <c r="I131" s="59"/>
      <c r="J131" s="59"/>
      <c r="K131" s="59"/>
      <c r="L131" s="59"/>
      <c r="M131" s="59"/>
      <c r="N131" s="59"/>
      <c r="O131" s="59"/>
      <c r="P131" s="45"/>
      <c r="R131" s="58" t="s">
        <v>78</v>
      </c>
      <c r="S131" s="56" t="s">
        <v>2</v>
      </c>
      <c r="T131" s="56" t="str">
        <f t="shared" ref="T131:T194" si="16">R131&amp;S131</f>
        <v>ALAPPUZHA1963-64</v>
      </c>
      <c r="U131" s="65">
        <f>(Documentation!$E$337*Calculations!C192)+(Documentation!$D$337*Calculations!C131)</f>
        <v>186790</v>
      </c>
      <c r="V131" s="65">
        <f>(Documentation!$E$337*Calculations!D192)+(Documentation!$D$337*Calculations!D131)</f>
        <v>513</v>
      </c>
      <c r="W131" s="65">
        <f>(Documentation!$E$337*Calculations!E192)+(Documentation!$D$337*Calculations!E131)</f>
        <v>10878</v>
      </c>
      <c r="X131" s="65">
        <f>(Documentation!$E$337*Calculations!F192)+(Documentation!$D$337*Calculations!F131)</f>
        <v>1939</v>
      </c>
      <c r="Y131" s="65">
        <f>(Documentation!$E$337*Calculations!G192)+(Documentation!$D$337*Calculations!G131)</f>
        <v>271</v>
      </c>
      <c r="Z131" s="65">
        <f>(Documentation!$E$337*Calculations!H192)+(Documentation!$D$337*Calculations!H131)</f>
        <v>8256</v>
      </c>
      <c r="AA131" s="65">
        <f>(Documentation!$E$337*Calculations!I192)+(Documentation!$D$337*Calculations!I131)</f>
        <v>2529</v>
      </c>
      <c r="AB131" s="65">
        <f>(Documentation!$E$337*Calculations!J192)+(Documentation!$D$337*Calculations!J131)</f>
        <v>461</v>
      </c>
      <c r="AC131" s="65">
        <f>(Documentation!$E$337*Calculations!K192)+(Documentation!$D$337*Calculations!K131)</f>
        <v>1924</v>
      </c>
      <c r="AD131" s="65">
        <f>(Documentation!$E$337*Calculations!L192)+(Documentation!$D$337*Calculations!L131)</f>
        <v>0</v>
      </c>
      <c r="AE131" s="65">
        <f>(Documentation!$E$337*Calculations!M192)+(Documentation!$D$337*Calculations!M131)</f>
        <v>160019</v>
      </c>
      <c r="AF131" s="65">
        <f>(Documentation!$E$337*Calculations!N192)+(Documentation!$D$337*Calculations!N131)</f>
        <v>60188</v>
      </c>
      <c r="AG131" s="65">
        <f>(Documentation!$E$337*Calculations!O192)+(Documentation!$D$337*Calculations!O131)</f>
        <v>220207</v>
      </c>
    </row>
    <row r="132" spans="1:33" ht="14.45" customHeight="1" x14ac:dyDescent="0.25">
      <c r="A132" s="58" t="s">
        <v>77</v>
      </c>
      <c r="B132" s="56" t="s">
        <v>3</v>
      </c>
      <c r="C132" s="59"/>
      <c r="D132" s="59"/>
      <c r="E132" s="59"/>
      <c r="F132" s="59"/>
      <c r="G132" s="59"/>
      <c r="H132" s="59"/>
      <c r="I132" s="59"/>
      <c r="J132" s="59"/>
      <c r="K132" s="59"/>
      <c r="L132" s="59"/>
      <c r="M132" s="59"/>
      <c r="N132" s="59"/>
      <c r="O132" s="59"/>
      <c r="P132" s="45"/>
      <c r="R132" s="58" t="s">
        <v>78</v>
      </c>
      <c r="S132" s="56" t="s">
        <v>3</v>
      </c>
      <c r="T132" s="56" t="str">
        <f t="shared" si="16"/>
        <v>ALAPPUZHA1964-65</v>
      </c>
      <c r="U132" s="65">
        <f>(Documentation!$E$337*Calculations!C193)+(Documentation!$D$337*Calculations!C132)</f>
        <v>186790</v>
      </c>
      <c r="V132" s="65">
        <f>(Documentation!$E$337*Calculations!D193)+(Documentation!$D$337*Calculations!D132)</f>
        <v>513</v>
      </c>
      <c r="W132" s="65">
        <f>(Documentation!$E$337*Calculations!E193)+(Documentation!$D$337*Calculations!E132)</f>
        <v>11270</v>
      </c>
      <c r="X132" s="65">
        <f>(Documentation!$E$337*Calculations!F193)+(Documentation!$D$337*Calculations!F132)</f>
        <v>1740</v>
      </c>
      <c r="Y132" s="65">
        <f>(Documentation!$E$337*Calculations!G193)+(Documentation!$D$337*Calculations!G132)</f>
        <v>271</v>
      </c>
      <c r="Z132" s="65">
        <f>(Documentation!$E$337*Calculations!H193)+(Documentation!$D$337*Calculations!H132)</f>
        <v>9145</v>
      </c>
      <c r="AA132" s="65">
        <f>(Documentation!$E$337*Calculations!I193)+(Documentation!$D$337*Calculations!I132)</f>
        <v>2566</v>
      </c>
      <c r="AB132" s="65">
        <f>(Documentation!$E$337*Calculations!J193)+(Documentation!$D$337*Calculations!J132)</f>
        <v>460</v>
      </c>
      <c r="AC132" s="65">
        <f>(Documentation!$E$337*Calculations!K193)+(Documentation!$D$337*Calculations!K132)</f>
        <v>639</v>
      </c>
      <c r="AD132" s="65">
        <f>(Documentation!$E$337*Calculations!L193)+(Documentation!$D$337*Calculations!L132)</f>
        <v>0</v>
      </c>
      <c r="AE132" s="65">
        <f>(Documentation!$E$337*Calculations!M193)+(Documentation!$D$337*Calculations!M132)</f>
        <v>160186</v>
      </c>
      <c r="AF132" s="65">
        <f>(Documentation!$E$337*Calculations!N193)+(Documentation!$D$337*Calculations!N132)</f>
        <v>59595</v>
      </c>
      <c r="AG132" s="65">
        <f>(Documentation!$E$337*Calculations!O193)+(Documentation!$D$337*Calculations!O132)</f>
        <v>219781</v>
      </c>
    </row>
    <row r="133" spans="1:33" ht="14.45" customHeight="1" x14ac:dyDescent="0.25">
      <c r="A133" s="58" t="s">
        <v>77</v>
      </c>
      <c r="B133" s="56" t="s">
        <v>4</v>
      </c>
      <c r="C133" s="59"/>
      <c r="D133" s="59"/>
      <c r="E133" s="59"/>
      <c r="F133" s="59"/>
      <c r="G133" s="59"/>
      <c r="H133" s="59"/>
      <c r="I133" s="59"/>
      <c r="J133" s="59"/>
      <c r="K133" s="59"/>
      <c r="L133" s="59"/>
      <c r="M133" s="59"/>
      <c r="N133" s="59"/>
      <c r="O133" s="59"/>
      <c r="P133" s="45"/>
      <c r="R133" s="58" t="s">
        <v>78</v>
      </c>
      <c r="S133" s="56" t="s">
        <v>4</v>
      </c>
      <c r="T133" s="56" t="str">
        <f t="shared" si="16"/>
        <v>ALAPPUZHA1965-66</v>
      </c>
      <c r="U133" s="65">
        <f>(Documentation!$E$337*Calculations!C194)+(Documentation!$D$337*Calculations!C133)</f>
        <v>186790</v>
      </c>
      <c r="V133" s="65">
        <f>(Documentation!$E$337*Calculations!D194)+(Documentation!$D$337*Calculations!D133)</f>
        <v>513</v>
      </c>
      <c r="W133" s="65">
        <f>(Documentation!$E$337*Calculations!E194)+(Documentation!$D$337*Calculations!E133)</f>
        <v>13115</v>
      </c>
      <c r="X133" s="65">
        <f>(Documentation!$E$337*Calculations!F194)+(Documentation!$D$337*Calculations!F133)</f>
        <v>1310</v>
      </c>
      <c r="Y133" s="65">
        <f>(Documentation!$E$337*Calculations!G194)+(Documentation!$D$337*Calculations!G133)</f>
        <v>250</v>
      </c>
      <c r="Z133" s="65">
        <f>(Documentation!$E$337*Calculations!H194)+(Documentation!$D$337*Calculations!H133)</f>
        <v>6150</v>
      </c>
      <c r="AA133" s="65">
        <f>(Documentation!$E$337*Calculations!I194)+(Documentation!$D$337*Calculations!I133)</f>
        <v>2535</v>
      </c>
      <c r="AB133" s="65">
        <f>(Documentation!$E$337*Calculations!J194)+(Documentation!$D$337*Calculations!J133)</f>
        <v>480</v>
      </c>
      <c r="AC133" s="65">
        <f>(Documentation!$E$337*Calculations!K194)+(Documentation!$D$337*Calculations!K133)</f>
        <v>790</v>
      </c>
      <c r="AD133" s="65">
        <f>(Documentation!$E$337*Calculations!L194)+(Documentation!$D$337*Calculations!L133)</f>
        <v>0</v>
      </c>
      <c r="AE133" s="65">
        <f>(Documentation!$E$337*Calculations!M194)+(Documentation!$D$337*Calculations!M133)</f>
        <v>161647</v>
      </c>
      <c r="AF133" s="65">
        <f>(Documentation!$E$337*Calculations!N194)+(Documentation!$D$337*Calculations!N133)</f>
        <v>60635</v>
      </c>
      <c r="AG133" s="65">
        <f>(Documentation!$E$337*Calculations!O194)+(Documentation!$D$337*Calculations!O133)</f>
        <v>222282</v>
      </c>
    </row>
    <row r="134" spans="1:33" ht="14.45" customHeight="1" x14ac:dyDescent="0.25">
      <c r="A134" s="58" t="s">
        <v>77</v>
      </c>
      <c r="B134" s="56" t="s">
        <v>5</v>
      </c>
      <c r="C134" s="59"/>
      <c r="D134" s="59"/>
      <c r="E134" s="59"/>
      <c r="F134" s="59"/>
      <c r="G134" s="59"/>
      <c r="H134" s="59"/>
      <c r="I134" s="59"/>
      <c r="J134" s="59"/>
      <c r="K134" s="59"/>
      <c r="L134" s="59"/>
      <c r="M134" s="59"/>
      <c r="N134" s="59"/>
      <c r="O134" s="59"/>
      <c r="P134" s="45"/>
      <c r="R134" s="58" t="s">
        <v>78</v>
      </c>
      <c r="S134" s="56" t="s">
        <v>5</v>
      </c>
      <c r="T134" s="56" t="str">
        <f t="shared" si="16"/>
        <v>ALAPPUZHA1966-67</v>
      </c>
      <c r="U134" s="65">
        <f>(Documentation!$E$337*Calculations!C195)+(Documentation!$D$337*Calculations!C134)</f>
        <v>186790</v>
      </c>
      <c r="V134" s="65">
        <f>(Documentation!$E$337*Calculations!D195)+(Documentation!$D$337*Calculations!D134)</f>
        <v>513</v>
      </c>
      <c r="W134" s="65">
        <f>(Documentation!$E$337*Calculations!E195)+(Documentation!$D$337*Calculations!E134)</f>
        <v>11803</v>
      </c>
      <c r="X134" s="65">
        <f>(Documentation!$E$337*Calculations!F195)+(Documentation!$D$337*Calculations!F134)</f>
        <v>1102</v>
      </c>
      <c r="Y134" s="65">
        <f>(Documentation!$E$337*Calculations!G195)+(Documentation!$D$337*Calculations!G134)</f>
        <v>250</v>
      </c>
      <c r="Z134" s="65">
        <f>(Documentation!$E$337*Calculations!H195)+(Documentation!$D$337*Calculations!H134)</f>
        <v>6920</v>
      </c>
      <c r="AA134" s="65">
        <f>(Documentation!$E$337*Calculations!I195)+(Documentation!$D$337*Calculations!I134)</f>
        <v>1789</v>
      </c>
      <c r="AB134" s="65">
        <f>(Documentation!$E$337*Calculations!J195)+(Documentation!$D$337*Calculations!J134)</f>
        <v>1517</v>
      </c>
      <c r="AC134" s="65">
        <f>(Documentation!$E$337*Calculations!K195)+(Documentation!$D$337*Calculations!K134)</f>
        <v>600</v>
      </c>
      <c r="AD134" s="65">
        <f>(Documentation!$E$337*Calculations!L195)+(Documentation!$D$337*Calculations!L134)</f>
        <v>0</v>
      </c>
      <c r="AE134" s="65">
        <f>(Documentation!$E$337*Calculations!M195)+(Documentation!$D$337*Calculations!M134)</f>
        <v>162296</v>
      </c>
      <c r="AF134" s="65">
        <f>(Documentation!$E$337*Calculations!N195)+(Documentation!$D$337*Calculations!N134)</f>
        <v>63844</v>
      </c>
      <c r="AG134" s="65">
        <f>(Documentation!$E$337*Calculations!O195)+(Documentation!$D$337*Calculations!O134)</f>
        <v>226140</v>
      </c>
    </row>
    <row r="135" spans="1:33" ht="14.45" customHeight="1" x14ac:dyDescent="0.25">
      <c r="A135" s="58" t="s">
        <v>77</v>
      </c>
      <c r="B135" s="56" t="s">
        <v>6</v>
      </c>
      <c r="C135" s="59"/>
      <c r="D135" s="59"/>
      <c r="E135" s="59"/>
      <c r="F135" s="59"/>
      <c r="G135" s="59"/>
      <c r="H135" s="59"/>
      <c r="I135" s="59"/>
      <c r="J135" s="59"/>
      <c r="K135" s="59"/>
      <c r="L135" s="59"/>
      <c r="M135" s="59"/>
      <c r="N135" s="59"/>
      <c r="O135" s="59"/>
      <c r="P135" s="45"/>
      <c r="R135" s="58" t="s">
        <v>78</v>
      </c>
      <c r="S135" s="56" t="s">
        <v>6</v>
      </c>
      <c r="T135" s="56" t="str">
        <f t="shared" si="16"/>
        <v>ALAPPUZHA1967-68</v>
      </c>
      <c r="U135" s="65">
        <f>(Documentation!$E$337*Calculations!C196)+(Documentation!$D$337*Calculations!C135)</f>
        <v>186790</v>
      </c>
      <c r="V135" s="65">
        <f>(Documentation!$E$337*Calculations!D196)+(Documentation!$D$337*Calculations!D135)</f>
        <v>513</v>
      </c>
      <c r="W135" s="65">
        <f>(Documentation!$E$337*Calculations!E196)+(Documentation!$D$337*Calculations!E135)</f>
        <v>12510</v>
      </c>
      <c r="X135" s="65">
        <f>(Documentation!$E$337*Calculations!F196)+(Documentation!$D$337*Calculations!F135)</f>
        <v>950</v>
      </c>
      <c r="Y135" s="65">
        <f>(Documentation!$E$337*Calculations!G196)+(Documentation!$D$337*Calculations!G135)</f>
        <v>250</v>
      </c>
      <c r="Z135" s="65">
        <f>(Documentation!$E$337*Calculations!H196)+(Documentation!$D$337*Calculations!H135)</f>
        <v>7221</v>
      </c>
      <c r="AA135" s="65">
        <f>(Documentation!$E$337*Calculations!I196)+(Documentation!$D$337*Calculations!I135)</f>
        <v>1037</v>
      </c>
      <c r="AB135" s="65">
        <f>(Documentation!$E$337*Calculations!J196)+(Documentation!$D$337*Calculations!J135)</f>
        <v>1517</v>
      </c>
      <c r="AC135" s="65">
        <f>(Documentation!$E$337*Calculations!K196)+(Documentation!$D$337*Calculations!K135)</f>
        <v>494</v>
      </c>
      <c r="AD135" s="65">
        <f>(Documentation!$E$337*Calculations!L196)+(Documentation!$D$337*Calculations!L135)</f>
        <v>0</v>
      </c>
      <c r="AE135" s="65">
        <f>(Documentation!$E$337*Calculations!M196)+(Documentation!$D$337*Calculations!M135)</f>
        <v>162298</v>
      </c>
      <c r="AF135" s="65">
        <f>(Documentation!$E$337*Calculations!N196)+(Documentation!$D$337*Calculations!N135)</f>
        <v>67715</v>
      </c>
      <c r="AG135" s="65">
        <f>(Documentation!$E$337*Calculations!O196)+(Documentation!$D$337*Calculations!O135)</f>
        <v>230013</v>
      </c>
    </row>
    <row r="136" spans="1:33" ht="14.45" customHeight="1" x14ac:dyDescent="0.25">
      <c r="A136" s="58" t="s">
        <v>77</v>
      </c>
      <c r="B136" s="63" t="s">
        <v>7</v>
      </c>
      <c r="C136" s="59"/>
      <c r="D136" s="59"/>
      <c r="E136" s="59"/>
      <c r="F136" s="59"/>
      <c r="G136" s="59"/>
      <c r="H136" s="59"/>
      <c r="I136" s="59"/>
      <c r="J136" s="59"/>
      <c r="K136" s="59"/>
      <c r="L136" s="59"/>
      <c r="M136" s="59"/>
      <c r="N136" s="59"/>
      <c r="O136" s="59"/>
      <c r="P136" s="45"/>
      <c r="R136" s="58" t="s">
        <v>78</v>
      </c>
      <c r="S136" s="63" t="s">
        <v>7</v>
      </c>
      <c r="T136" s="56" t="str">
        <f t="shared" si="16"/>
        <v>ALAPPUZHA1968-69</v>
      </c>
      <c r="U136" s="65">
        <f>(Documentation!$E$337*Calculations!C197)+(Documentation!$D$337*Calculations!C136)</f>
        <v>186790</v>
      </c>
      <c r="V136" s="65">
        <f>(Documentation!$E$337*Calculations!D197)+(Documentation!$D$337*Calculations!D136)</f>
        <v>513</v>
      </c>
      <c r="W136" s="65">
        <f>(Documentation!$E$337*Calculations!E197)+(Documentation!$D$337*Calculations!E136)</f>
        <v>12660</v>
      </c>
      <c r="X136" s="65">
        <f>(Documentation!$E$337*Calculations!F197)+(Documentation!$D$337*Calculations!F136)</f>
        <v>722</v>
      </c>
      <c r="Y136" s="65">
        <f>(Documentation!$E$337*Calculations!G197)+(Documentation!$D$337*Calculations!G136)</f>
        <v>250</v>
      </c>
      <c r="Z136" s="65">
        <f>(Documentation!$E$337*Calculations!H197)+(Documentation!$D$337*Calculations!H136)</f>
        <v>2762</v>
      </c>
      <c r="AA136" s="65">
        <f>(Documentation!$E$337*Calculations!I197)+(Documentation!$D$337*Calculations!I136)</f>
        <v>1001</v>
      </c>
      <c r="AB136" s="65">
        <f>(Documentation!$E$337*Calculations!J197)+(Documentation!$D$337*Calculations!J136)</f>
        <v>1371</v>
      </c>
      <c r="AC136" s="65">
        <f>(Documentation!$E$337*Calculations!K197)+(Documentation!$D$337*Calculations!K136)</f>
        <v>344</v>
      </c>
      <c r="AD136" s="65">
        <f>(Documentation!$E$337*Calculations!L197)+(Documentation!$D$337*Calculations!L136)</f>
        <v>0</v>
      </c>
      <c r="AE136" s="65">
        <f>(Documentation!$E$337*Calculations!M197)+(Documentation!$D$337*Calculations!M136)</f>
        <v>167167</v>
      </c>
      <c r="AF136" s="65">
        <f>(Documentation!$E$337*Calculations!N197)+(Documentation!$D$337*Calculations!N136)</f>
        <v>68708</v>
      </c>
      <c r="AG136" s="65">
        <f>(Documentation!$E$337*Calculations!O197)+(Documentation!$D$337*Calculations!O136)</f>
        <v>235875</v>
      </c>
    </row>
    <row r="137" spans="1:33" ht="14.45" customHeight="1" x14ac:dyDescent="0.25">
      <c r="A137" s="58" t="s">
        <v>77</v>
      </c>
      <c r="B137" s="63" t="s">
        <v>8</v>
      </c>
      <c r="C137" s="59"/>
      <c r="D137" s="59"/>
      <c r="E137" s="59"/>
      <c r="F137" s="59"/>
      <c r="G137" s="59"/>
      <c r="H137" s="59"/>
      <c r="I137" s="59"/>
      <c r="J137" s="59"/>
      <c r="K137" s="59"/>
      <c r="L137" s="59"/>
      <c r="M137" s="59"/>
      <c r="N137" s="59"/>
      <c r="O137" s="59"/>
      <c r="P137" s="45"/>
      <c r="R137" s="58" t="s">
        <v>78</v>
      </c>
      <c r="S137" s="63" t="s">
        <v>8</v>
      </c>
      <c r="T137" s="56" t="str">
        <f t="shared" si="16"/>
        <v>ALAPPUZHA1969-70</v>
      </c>
      <c r="U137" s="65">
        <f>(Documentation!$E$337*Calculations!C198)+(Documentation!$D$337*Calculations!C137)</f>
        <v>186790</v>
      </c>
      <c r="V137" s="65">
        <f>(Documentation!$E$337*Calculations!D198)+(Documentation!$D$337*Calculations!D137)</f>
        <v>513</v>
      </c>
      <c r="W137" s="65">
        <f>(Documentation!$E$337*Calculations!E198)+(Documentation!$D$337*Calculations!E137)</f>
        <v>12913</v>
      </c>
      <c r="X137" s="65">
        <f>(Documentation!$E$337*Calculations!F198)+(Documentation!$D$337*Calculations!F137)</f>
        <v>650</v>
      </c>
      <c r="Y137" s="65">
        <f>(Documentation!$E$337*Calculations!G198)+(Documentation!$D$337*Calculations!G137)</f>
        <v>250</v>
      </c>
      <c r="Z137" s="65">
        <f>(Documentation!$E$337*Calculations!H198)+(Documentation!$D$337*Calculations!H137)</f>
        <v>2875</v>
      </c>
      <c r="AA137" s="65">
        <f>(Documentation!$E$337*Calculations!I198)+(Documentation!$D$337*Calculations!I137)</f>
        <v>892</v>
      </c>
      <c r="AB137" s="65">
        <f>(Documentation!$E$337*Calculations!J198)+(Documentation!$D$337*Calculations!J137)</f>
        <v>1139</v>
      </c>
      <c r="AC137" s="65">
        <f>(Documentation!$E$337*Calculations!K198)+(Documentation!$D$337*Calculations!K137)</f>
        <v>458</v>
      </c>
      <c r="AD137" s="65">
        <f>(Documentation!$E$337*Calculations!L198)+(Documentation!$D$337*Calculations!L137)</f>
        <v>0</v>
      </c>
      <c r="AE137" s="65">
        <f>(Documentation!$E$337*Calculations!M198)+(Documentation!$D$337*Calculations!M137)</f>
        <v>167100</v>
      </c>
      <c r="AF137" s="65">
        <f>(Documentation!$E$337*Calculations!N198)+(Documentation!$D$337*Calculations!N137)</f>
        <v>69075</v>
      </c>
      <c r="AG137" s="65">
        <f>(Documentation!$E$337*Calculations!O198)+(Documentation!$D$337*Calculations!O137)</f>
        <v>236175</v>
      </c>
    </row>
    <row r="138" spans="1:33" ht="14.45" customHeight="1" x14ac:dyDescent="0.25">
      <c r="A138" s="58" t="s">
        <v>77</v>
      </c>
      <c r="B138" s="63" t="s">
        <v>16</v>
      </c>
      <c r="C138" s="59"/>
      <c r="D138" s="59"/>
      <c r="E138" s="59"/>
      <c r="F138" s="59"/>
      <c r="G138" s="59"/>
      <c r="H138" s="59"/>
      <c r="I138" s="59"/>
      <c r="J138" s="59"/>
      <c r="K138" s="59"/>
      <c r="L138" s="59"/>
      <c r="M138" s="59"/>
      <c r="N138" s="59"/>
      <c r="O138" s="59"/>
      <c r="P138" s="45"/>
      <c r="R138" s="58" t="s">
        <v>78</v>
      </c>
      <c r="S138" s="63" t="s">
        <v>16</v>
      </c>
      <c r="T138" s="56" t="str">
        <f t="shared" si="16"/>
        <v>ALAPPUZHA1970-71</v>
      </c>
      <c r="U138" s="65">
        <f>(Documentation!$E$337*Calculations!C199)+(Documentation!$D$337*Calculations!C138)</f>
        <v>186790</v>
      </c>
      <c r="V138" s="65">
        <f>(Documentation!$E$337*Calculations!D199)+(Documentation!$D$337*Calculations!D138)</f>
        <v>513</v>
      </c>
      <c r="W138" s="65">
        <f>(Documentation!$E$337*Calculations!E199)+(Documentation!$D$337*Calculations!E138)</f>
        <v>13267</v>
      </c>
      <c r="X138" s="65">
        <f>(Documentation!$E$337*Calculations!F199)+(Documentation!$D$337*Calculations!F138)</f>
        <v>634</v>
      </c>
      <c r="Y138" s="65">
        <f>(Documentation!$E$337*Calculations!G199)+(Documentation!$D$337*Calculations!G138)</f>
        <v>250</v>
      </c>
      <c r="Z138" s="65">
        <f>(Documentation!$E$337*Calculations!H199)+(Documentation!$D$337*Calculations!H138)</f>
        <v>2706</v>
      </c>
      <c r="AA138" s="65">
        <f>(Documentation!$E$337*Calculations!I199)+(Documentation!$D$337*Calculations!I138)</f>
        <v>878</v>
      </c>
      <c r="AB138" s="65">
        <f>(Documentation!$E$337*Calculations!J199)+(Documentation!$D$337*Calculations!J138)</f>
        <v>1146</v>
      </c>
      <c r="AC138" s="65">
        <f>(Documentation!$E$337*Calculations!K199)+(Documentation!$D$337*Calculations!K138)</f>
        <v>473</v>
      </c>
      <c r="AD138" s="65">
        <f>(Documentation!$E$337*Calculations!L199)+(Documentation!$D$337*Calculations!L138)</f>
        <v>0</v>
      </c>
      <c r="AE138" s="65">
        <f>(Documentation!$E$337*Calculations!M199)+(Documentation!$D$337*Calculations!M138)</f>
        <v>166923</v>
      </c>
      <c r="AF138" s="65">
        <f>(Documentation!$E$337*Calculations!N199)+(Documentation!$D$337*Calculations!N138)</f>
        <v>70616</v>
      </c>
      <c r="AG138" s="65">
        <f>(Documentation!$E$337*Calculations!O199)+(Documentation!$D$337*Calculations!O138)</f>
        <v>237539</v>
      </c>
    </row>
    <row r="139" spans="1:33" ht="14.45" customHeight="1" x14ac:dyDescent="0.25">
      <c r="A139" s="58" t="s">
        <v>77</v>
      </c>
      <c r="B139" s="63" t="s">
        <v>17</v>
      </c>
      <c r="C139" s="59"/>
      <c r="D139" s="59"/>
      <c r="E139" s="59"/>
      <c r="F139" s="59"/>
      <c r="G139" s="59"/>
      <c r="H139" s="59"/>
      <c r="I139" s="59"/>
      <c r="J139" s="59"/>
      <c r="K139" s="59"/>
      <c r="L139" s="59"/>
      <c r="M139" s="59"/>
      <c r="N139" s="59"/>
      <c r="O139" s="59"/>
      <c r="P139" s="45"/>
      <c r="R139" s="58" t="s">
        <v>78</v>
      </c>
      <c r="S139" s="63" t="s">
        <v>17</v>
      </c>
      <c r="T139" s="56" t="str">
        <f t="shared" si="16"/>
        <v>ALAPPUZHA1971-72</v>
      </c>
      <c r="U139" s="65">
        <f>(Documentation!$E$337*Calculations!C200)+(Documentation!$D$337*Calculations!C139)</f>
        <v>186790</v>
      </c>
      <c r="V139" s="65">
        <f>(Documentation!$E$337*Calculations!D200)+(Documentation!$D$337*Calculations!D139)</f>
        <v>513</v>
      </c>
      <c r="W139" s="65">
        <f>(Documentation!$E$337*Calculations!E200)+(Documentation!$D$337*Calculations!E139)</f>
        <v>13315</v>
      </c>
      <c r="X139" s="65">
        <f>(Documentation!$E$337*Calculations!F200)+(Documentation!$D$337*Calculations!F139)</f>
        <v>608</v>
      </c>
      <c r="Y139" s="65">
        <f>(Documentation!$E$337*Calculations!G200)+(Documentation!$D$337*Calculations!G139)</f>
        <v>250</v>
      </c>
      <c r="Z139" s="65">
        <f>(Documentation!$E$337*Calculations!H200)+(Documentation!$D$337*Calculations!H139)</f>
        <v>2481</v>
      </c>
      <c r="AA139" s="65">
        <f>(Documentation!$E$337*Calculations!I200)+(Documentation!$D$337*Calculations!I139)</f>
        <v>856</v>
      </c>
      <c r="AB139" s="65">
        <f>(Documentation!$E$337*Calculations!J200)+(Documentation!$D$337*Calculations!J139)</f>
        <v>1046</v>
      </c>
      <c r="AC139" s="65">
        <f>(Documentation!$E$337*Calculations!K200)+(Documentation!$D$337*Calculations!K139)</f>
        <v>453</v>
      </c>
      <c r="AD139" s="65">
        <f>(Documentation!$E$337*Calculations!L200)+(Documentation!$D$337*Calculations!L139)</f>
        <v>0</v>
      </c>
      <c r="AE139" s="65">
        <f>(Documentation!$E$337*Calculations!M200)+(Documentation!$D$337*Calculations!M139)</f>
        <v>167268</v>
      </c>
      <c r="AF139" s="65">
        <f>(Documentation!$E$337*Calculations!N200)+(Documentation!$D$337*Calculations!N139)</f>
        <v>72296</v>
      </c>
      <c r="AG139" s="65">
        <f>(Documentation!$E$337*Calculations!O200)+(Documentation!$D$337*Calculations!O139)</f>
        <v>239564</v>
      </c>
    </row>
    <row r="140" spans="1:33" ht="14.45" customHeight="1" x14ac:dyDescent="0.25">
      <c r="A140" s="58" t="s">
        <v>77</v>
      </c>
      <c r="B140" s="63" t="s">
        <v>9</v>
      </c>
      <c r="C140" s="59"/>
      <c r="D140" s="59"/>
      <c r="E140" s="59"/>
      <c r="F140" s="59"/>
      <c r="G140" s="59"/>
      <c r="H140" s="59"/>
      <c r="I140" s="59"/>
      <c r="J140" s="59"/>
      <c r="K140" s="59"/>
      <c r="L140" s="59"/>
      <c r="M140" s="59"/>
      <c r="N140" s="59"/>
      <c r="O140" s="59"/>
      <c r="P140" s="45"/>
      <c r="R140" s="58" t="s">
        <v>78</v>
      </c>
      <c r="S140" s="63" t="s">
        <v>9</v>
      </c>
      <c r="T140" s="56" t="str">
        <f t="shared" si="16"/>
        <v>ALAPPUZHA1972-73</v>
      </c>
      <c r="U140" s="65">
        <f>(Documentation!$E$337*Calculations!C201)+(Documentation!$D$337*Calculations!C140)</f>
        <v>186790</v>
      </c>
      <c r="V140" s="65">
        <f>(Documentation!$E$337*Calculations!D201)+(Documentation!$D$337*Calculations!D140)</f>
        <v>513</v>
      </c>
      <c r="W140" s="65">
        <f>(Documentation!$E$337*Calculations!E201)+(Documentation!$D$337*Calculations!E140)</f>
        <v>13315</v>
      </c>
      <c r="X140" s="65">
        <f>(Documentation!$E$337*Calculations!F201)+(Documentation!$D$337*Calculations!F140)</f>
        <v>599</v>
      </c>
      <c r="Y140" s="65">
        <f>(Documentation!$E$337*Calculations!G201)+(Documentation!$D$337*Calculations!G140)</f>
        <v>250</v>
      </c>
      <c r="Z140" s="65">
        <f>(Documentation!$E$337*Calculations!H201)+(Documentation!$D$337*Calculations!H140)</f>
        <v>2317</v>
      </c>
      <c r="AA140" s="65">
        <f>(Documentation!$E$337*Calculations!I201)+(Documentation!$D$337*Calculations!I140)</f>
        <v>812</v>
      </c>
      <c r="AB140" s="65">
        <f>(Documentation!$E$337*Calculations!J201)+(Documentation!$D$337*Calculations!J140)</f>
        <v>1046</v>
      </c>
      <c r="AC140" s="65">
        <f>(Documentation!$E$337*Calculations!K201)+(Documentation!$D$337*Calculations!K140)</f>
        <v>512</v>
      </c>
      <c r="AD140" s="65">
        <f>(Documentation!$E$337*Calculations!L201)+(Documentation!$D$337*Calculations!L140)</f>
        <v>0</v>
      </c>
      <c r="AE140" s="65">
        <f>(Documentation!$E$337*Calculations!M201)+(Documentation!$D$337*Calculations!M140)</f>
        <v>167426</v>
      </c>
      <c r="AF140" s="65">
        <f>(Documentation!$E$337*Calculations!N201)+(Documentation!$D$337*Calculations!N140)</f>
        <v>74406</v>
      </c>
      <c r="AG140" s="65">
        <f>(Documentation!$E$337*Calculations!O201)+(Documentation!$D$337*Calculations!O140)</f>
        <v>241831</v>
      </c>
    </row>
    <row r="141" spans="1:33" ht="14.45" customHeight="1" x14ac:dyDescent="0.25">
      <c r="A141" s="58" t="s">
        <v>77</v>
      </c>
      <c r="B141" s="63" t="s">
        <v>10</v>
      </c>
      <c r="C141" s="59"/>
      <c r="D141" s="59"/>
      <c r="E141" s="59"/>
      <c r="F141" s="59"/>
      <c r="G141" s="59"/>
      <c r="H141" s="59"/>
      <c r="I141" s="59"/>
      <c r="J141" s="59"/>
      <c r="K141" s="59"/>
      <c r="L141" s="59"/>
      <c r="M141" s="59"/>
      <c r="N141" s="59"/>
      <c r="O141" s="59"/>
      <c r="P141" s="45"/>
      <c r="R141" s="58" t="s">
        <v>78</v>
      </c>
      <c r="S141" s="63" t="s">
        <v>10</v>
      </c>
      <c r="T141" s="56" t="str">
        <f t="shared" si="16"/>
        <v>ALAPPUZHA1973-74</v>
      </c>
      <c r="U141" s="65">
        <f>(Documentation!$E$337*Calculations!C202)+(Documentation!$D$337*Calculations!C141)</f>
        <v>186790</v>
      </c>
      <c r="V141" s="65">
        <f>(Documentation!$E$337*Calculations!D202)+(Documentation!$D$337*Calculations!D141)</f>
        <v>513</v>
      </c>
      <c r="W141" s="65">
        <f>(Documentation!$E$337*Calculations!E202)+(Documentation!$D$337*Calculations!E141)</f>
        <v>12199</v>
      </c>
      <c r="X141" s="65">
        <f>(Documentation!$E$337*Calculations!F202)+(Documentation!$D$337*Calculations!F141)</f>
        <v>731</v>
      </c>
      <c r="Y141" s="65">
        <f>(Documentation!$E$337*Calculations!G202)+(Documentation!$D$337*Calculations!G141)</f>
        <v>250</v>
      </c>
      <c r="Z141" s="65">
        <f>(Documentation!$E$337*Calculations!H202)+(Documentation!$D$337*Calculations!H141)</f>
        <v>7993</v>
      </c>
      <c r="AA141" s="65">
        <f>(Documentation!$E$337*Calculations!I202)+(Documentation!$D$337*Calculations!I141)</f>
        <v>826</v>
      </c>
      <c r="AB141" s="65">
        <f>(Documentation!$E$337*Calculations!J202)+(Documentation!$D$337*Calculations!J141)</f>
        <v>825</v>
      </c>
      <c r="AC141" s="65">
        <f>(Documentation!$E$337*Calculations!K202)+(Documentation!$D$337*Calculations!K141)</f>
        <v>561</v>
      </c>
      <c r="AD141" s="65">
        <f>(Documentation!$E$337*Calculations!L202)+(Documentation!$D$337*Calculations!L141)</f>
        <v>0</v>
      </c>
      <c r="AE141" s="65">
        <f>(Documentation!$E$337*Calculations!M202)+(Documentation!$D$337*Calculations!M141)</f>
        <v>162892</v>
      </c>
      <c r="AF141" s="65">
        <f>(Documentation!$E$337*Calculations!N202)+(Documentation!$D$337*Calculations!N141)</f>
        <v>77073</v>
      </c>
      <c r="AG141" s="65">
        <f>(Documentation!$E$337*Calculations!O202)+(Documentation!$D$337*Calculations!O141)</f>
        <v>239965</v>
      </c>
    </row>
    <row r="142" spans="1:33" ht="14.45" customHeight="1" x14ac:dyDescent="0.25">
      <c r="A142" s="58" t="s">
        <v>77</v>
      </c>
      <c r="B142" s="63" t="s">
        <v>11</v>
      </c>
      <c r="C142" s="59"/>
      <c r="D142" s="59"/>
      <c r="E142" s="59"/>
      <c r="F142" s="59"/>
      <c r="G142" s="59"/>
      <c r="H142" s="59"/>
      <c r="I142" s="59"/>
      <c r="J142" s="59"/>
      <c r="K142" s="59"/>
      <c r="L142" s="59"/>
      <c r="M142" s="59"/>
      <c r="N142" s="59"/>
      <c r="O142" s="59"/>
      <c r="P142" s="45"/>
      <c r="R142" s="58" t="s">
        <v>78</v>
      </c>
      <c r="S142" s="63" t="s">
        <v>11</v>
      </c>
      <c r="T142" s="56" t="str">
        <f t="shared" si="16"/>
        <v>ALAPPUZHA1974-75</v>
      </c>
      <c r="U142" s="65">
        <f>(Documentation!$E$337*Calculations!C203)+(Documentation!$D$337*Calculations!C142)</f>
        <v>186790</v>
      </c>
      <c r="V142" s="65">
        <f>(Documentation!$E$337*Calculations!D203)+(Documentation!$D$337*Calculations!D142)</f>
        <v>513</v>
      </c>
      <c r="W142" s="65">
        <f>(Documentation!$E$337*Calculations!E203)+(Documentation!$D$337*Calculations!E142)</f>
        <v>12450</v>
      </c>
      <c r="X142" s="65">
        <f>(Documentation!$E$337*Calculations!F203)+(Documentation!$D$337*Calculations!F142)</f>
        <v>753</v>
      </c>
      <c r="Y142" s="65">
        <f>(Documentation!$E$337*Calculations!G203)+(Documentation!$D$337*Calculations!G142)</f>
        <v>250</v>
      </c>
      <c r="Z142" s="65">
        <f>(Documentation!$E$337*Calculations!H203)+(Documentation!$D$337*Calculations!H142)</f>
        <v>6350</v>
      </c>
      <c r="AA142" s="65">
        <f>(Documentation!$E$337*Calculations!I203)+(Documentation!$D$337*Calculations!I142)</f>
        <v>800</v>
      </c>
      <c r="AB142" s="65">
        <f>(Documentation!$E$337*Calculations!J203)+(Documentation!$D$337*Calculations!J142)</f>
        <v>760</v>
      </c>
      <c r="AC142" s="65">
        <f>(Documentation!$E$337*Calculations!K203)+(Documentation!$D$337*Calculations!K142)</f>
        <v>530</v>
      </c>
      <c r="AD142" s="65">
        <f>(Documentation!$E$337*Calculations!L203)+(Documentation!$D$337*Calculations!L142)</f>
        <v>0</v>
      </c>
      <c r="AE142" s="65">
        <f>(Documentation!$E$337*Calculations!M203)+(Documentation!$D$337*Calculations!M142)</f>
        <v>164384</v>
      </c>
      <c r="AF142" s="65">
        <f>(Documentation!$E$337*Calculations!N203)+(Documentation!$D$337*Calculations!N142)</f>
        <v>80329</v>
      </c>
      <c r="AG142" s="65">
        <f>(Documentation!$E$337*Calculations!O203)+(Documentation!$D$337*Calculations!O142)</f>
        <v>244713</v>
      </c>
    </row>
    <row r="143" spans="1:33" ht="14.45" customHeight="1" x14ac:dyDescent="0.25">
      <c r="A143" s="58" t="s">
        <v>77</v>
      </c>
      <c r="B143" s="63" t="s">
        <v>12</v>
      </c>
      <c r="C143" s="59"/>
      <c r="D143" s="59"/>
      <c r="E143" s="59"/>
      <c r="F143" s="59"/>
      <c r="G143" s="59"/>
      <c r="H143" s="59"/>
      <c r="I143" s="59"/>
      <c r="J143" s="59"/>
      <c r="K143" s="59"/>
      <c r="L143" s="59"/>
      <c r="M143" s="59"/>
      <c r="N143" s="59"/>
      <c r="O143" s="59"/>
      <c r="P143" s="45"/>
      <c r="R143" s="58" t="s">
        <v>78</v>
      </c>
      <c r="S143" s="63" t="s">
        <v>12</v>
      </c>
      <c r="T143" s="56" t="str">
        <f t="shared" si="16"/>
        <v>ALAPPUZHA1975-76</v>
      </c>
      <c r="U143" s="65">
        <f>(Documentation!$E$337*Calculations!C204)+(Documentation!$D$337*Calculations!C143)</f>
        <v>182270</v>
      </c>
      <c r="V143" s="65">
        <f>(Documentation!$E$337*Calculations!D204)+(Documentation!$D$337*Calculations!D143)</f>
        <v>518</v>
      </c>
      <c r="W143" s="65">
        <f>(Documentation!$E$337*Calculations!E204)+(Documentation!$D$337*Calculations!E143)</f>
        <v>26965</v>
      </c>
      <c r="X143" s="65">
        <f>(Documentation!$E$337*Calculations!F204)+(Documentation!$D$337*Calculations!F143)</f>
        <v>638</v>
      </c>
      <c r="Y143" s="65">
        <f>(Documentation!$E$337*Calculations!G204)+(Documentation!$D$337*Calculations!G143)</f>
        <v>76</v>
      </c>
      <c r="Z143" s="65">
        <f>(Documentation!$E$337*Calculations!H204)+(Documentation!$D$337*Calculations!H143)</f>
        <v>457</v>
      </c>
      <c r="AA143" s="65">
        <f>(Documentation!$E$337*Calculations!I204)+(Documentation!$D$337*Calculations!I143)</f>
        <v>2311</v>
      </c>
      <c r="AB143" s="65">
        <f>(Documentation!$E$337*Calculations!J204)+(Documentation!$D$337*Calculations!J143)</f>
        <v>735</v>
      </c>
      <c r="AC143" s="65">
        <f>(Documentation!$E$337*Calculations!K204)+(Documentation!$D$337*Calculations!K143)</f>
        <v>1475</v>
      </c>
      <c r="AD143" s="65">
        <f>(Documentation!$E$337*Calculations!L204)+(Documentation!$D$337*Calculations!L143)</f>
        <v>0</v>
      </c>
      <c r="AE143" s="65">
        <f>(Documentation!$E$337*Calculations!M204)+(Documentation!$D$337*Calculations!M143)</f>
        <v>149095</v>
      </c>
      <c r="AF143" s="65">
        <f>(Documentation!$E$337*Calculations!N204)+(Documentation!$D$337*Calculations!N143)</f>
        <v>87671</v>
      </c>
      <c r="AG143" s="65">
        <f>(Documentation!$E$337*Calculations!O204)+(Documentation!$D$337*Calculations!O143)</f>
        <v>236766</v>
      </c>
    </row>
    <row r="144" spans="1:33" ht="14.45" customHeight="1" x14ac:dyDescent="0.25">
      <c r="A144" s="58" t="s">
        <v>77</v>
      </c>
      <c r="B144" s="63" t="s">
        <v>13</v>
      </c>
      <c r="C144" s="59"/>
      <c r="D144" s="59"/>
      <c r="E144" s="59"/>
      <c r="F144" s="59"/>
      <c r="G144" s="59"/>
      <c r="H144" s="59"/>
      <c r="I144" s="59"/>
      <c r="J144" s="59"/>
      <c r="K144" s="59"/>
      <c r="L144" s="59"/>
      <c r="M144" s="59"/>
      <c r="N144" s="59"/>
      <c r="O144" s="59"/>
      <c r="P144" s="45"/>
      <c r="R144" s="58" t="s">
        <v>78</v>
      </c>
      <c r="S144" s="63" t="s">
        <v>13</v>
      </c>
      <c r="T144" s="56" t="str">
        <f t="shared" si="16"/>
        <v>ALAPPUZHA1976-77</v>
      </c>
      <c r="U144" s="65">
        <f>(Documentation!$E$337*Calculations!C205)+(Documentation!$D$337*Calculations!C144)</f>
        <v>182270</v>
      </c>
      <c r="V144" s="65">
        <f>(Documentation!$E$337*Calculations!D205)+(Documentation!$D$337*Calculations!D144)</f>
        <v>518</v>
      </c>
      <c r="W144" s="65">
        <f>(Documentation!$E$337*Calculations!E205)+(Documentation!$D$337*Calculations!E144)</f>
        <v>27855</v>
      </c>
      <c r="X144" s="65">
        <f>(Documentation!$E$337*Calculations!F205)+(Documentation!$D$337*Calculations!F144)</f>
        <v>847</v>
      </c>
      <c r="Y144" s="65">
        <f>(Documentation!$E$337*Calculations!G205)+(Documentation!$D$337*Calculations!G144)</f>
        <v>38</v>
      </c>
      <c r="Z144" s="65">
        <f>(Documentation!$E$337*Calculations!H205)+(Documentation!$D$337*Calculations!H144)</f>
        <v>287</v>
      </c>
      <c r="AA144" s="65">
        <f>(Documentation!$E$337*Calculations!I205)+(Documentation!$D$337*Calculations!I144)</f>
        <v>2068</v>
      </c>
      <c r="AB144" s="65">
        <f>(Documentation!$E$337*Calculations!J205)+(Documentation!$D$337*Calculations!J144)</f>
        <v>634</v>
      </c>
      <c r="AC144" s="65">
        <f>(Documentation!$E$337*Calculations!K205)+(Documentation!$D$337*Calculations!K144)</f>
        <v>2013</v>
      </c>
      <c r="AD144" s="65">
        <f>(Documentation!$E$337*Calculations!L205)+(Documentation!$D$337*Calculations!L144)</f>
        <v>0</v>
      </c>
      <c r="AE144" s="65">
        <f>(Documentation!$E$337*Calculations!M205)+(Documentation!$D$337*Calculations!M144)</f>
        <v>148010</v>
      </c>
      <c r="AF144" s="65">
        <f>(Documentation!$E$337*Calculations!N205)+(Documentation!$D$337*Calculations!N144)</f>
        <v>78383</v>
      </c>
      <c r="AG144" s="65">
        <f>(Documentation!$E$337*Calculations!O205)+(Documentation!$D$337*Calculations!O144)</f>
        <v>226393</v>
      </c>
    </row>
    <row r="145" spans="1:33" ht="14.45" customHeight="1" x14ac:dyDescent="0.25">
      <c r="A145" s="58" t="s">
        <v>77</v>
      </c>
      <c r="B145" s="63" t="s">
        <v>18</v>
      </c>
      <c r="C145" s="59"/>
      <c r="D145" s="59"/>
      <c r="E145" s="59"/>
      <c r="F145" s="59"/>
      <c r="G145" s="59"/>
      <c r="H145" s="59"/>
      <c r="I145" s="59"/>
      <c r="J145" s="59"/>
      <c r="K145" s="59"/>
      <c r="L145" s="59"/>
      <c r="M145" s="59"/>
      <c r="N145" s="59"/>
      <c r="O145" s="59"/>
      <c r="P145" s="45"/>
      <c r="R145" s="58" t="s">
        <v>78</v>
      </c>
      <c r="S145" s="63" t="s">
        <v>18</v>
      </c>
      <c r="T145" s="56" t="str">
        <f t="shared" si="16"/>
        <v>ALAPPUZHA1977-78</v>
      </c>
      <c r="U145" s="65">
        <f>(Documentation!$E$337*Calculations!C206)+(Documentation!$D$337*Calculations!C145)</f>
        <v>182270</v>
      </c>
      <c r="V145" s="65">
        <f>(Documentation!$E$337*Calculations!D206)+(Documentation!$D$337*Calculations!D145)</f>
        <v>518</v>
      </c>
      <c r="W145" s="65">
        <f>(Documentation!$E$337*Calculations!E206)+(Documentation!$D$337*Calculations!E145)</f>
        <v>30230</v>
      </c>
      <c r="X145" s="65">
        <f>(Documentation!$E$337*Calculations!F206)+(Documentation!$D$337*Calculations!F145)</f>
        <v>650</v>
      </c>
      <c r="Y145" s="65">
        <f>(Documentation!$E$337*Calculations!G206)+(Documentation!$D$337*Calculations!G145)</f>
        <v>21</v>
      </c>
      <c r="Z145" s="65">
        <f>(Documentation!$E$337*Calculations!H206)+(Documentation!$D$337*Calculations!H145)</f>
        <v>231</v>
      </c>
      <c r="AA145" s="65">
        <f>(Documentation!$E$337*Calculations!I206)+(Documentation!$D$337*Calculations!I145)</f>
        <v>2792</v>
      </c>
      <c r="AB145" s="65">
        <f>(Documentation!$E$337*Calculations!J206)+(Documentation!$D$337*Calculations!J145)</f>
        <v>863</v>
      </c>
      <c r="AC145" s="65">
        <f>(Documentation!$E$337*Calculations!K206)+(Documentation!$D$337*Calculations!K145)</f>
        <v>5435</v>
      </c>
      <c r="AD145" s="65">
        <f>(Documentation!$E$337*Calculations!L206)+(Documentation!$D$337*Calculations!L145)</f>
        <v>0</v>
      </c>
      <c r="AE145" s="65">
        <f>(Documentation!$E$337*Calculations!M206)+(Documentation!$D$337*Calculations!M145)</f>
        <v>141530</v>
      </c>
      <c r="AF145" s="65">
        <f>(Documentation!$E$337*Calculations!N206)+(Documentation!$D$337*Calculations!N145)</f>
        <v>79629</v>
      </c>
      <c r="AG145" s="65">
        <f>(Documentation!$E$337*Calculations!O206)+(Documentation!$D$337*Calculations!O145)</f>
        <v>221159</v>
      </c>
    </row>
    <row r="146" spans="1:33" ht="14.45" customHeight="1" x14ac:dyDescent="0.25">
      <c r="A146" s="58" t="s">
        <v>77</v>
      </c>
      <c r="B146" s="64" t="s">
        <v>19</v>
      </c>
      <c r="C146" s="59"/>
      <c r="D146" s="59"/>
      <c r="E146" s="59"/>
      <c r="F146" s="59"/>
      <c r="G146" s="59"/>
      <c r="H146" s="59"/>
      <c r="I146" s="59"/>
      <c r="J146" s="59"/>
      <c r="K146" s="59"/>
      <c r="L146" s="59"/>
      <c r="M146" s="59"/>
      <c r="N146" s="59"/>
      <c r="O146" s="59"/>
      <c r="P146" s="45"/>
      <c r="R146" s="58" t="s">
        <v>78</v>
      </c>
      <c r="S146" s="64" t="s">
        <v>19</v>
      </c>
      <c r="T146" s="56" t="str">
        <f t="shared" si="16"/>
        <v>ALAPPUZHA1978-79</v>
      </c>
      <c r="U146" s="65">
        <f>(Documentation!$E$337*Calculations!C207)+(Documentation!$D$337*Calculations!C146)</f>
        <v>182270</v>
      </c>
      <c r="V146" s="65">
        <f>(Documentation!$E$337*Calculations!D207)+(Documentation!$D$337*Calculations!D146)</f>
        <v>518</v>
      </c>
      <c r="W146" s="65">
        <f>(Documentation!$E$337*Calculations!E207)+(Documentation!$D$337*Calculations!E146)</f>
        <v>30869</v>
      </c>
      <c r="X146" s="65">
        <f>(Documentation!$E$337*Calculations!F207)+(Documentation!$D$337*Calculations!F146)</f>
        <v>667</v>
      </c>
      <c r="Y146" s="65">
        <f>(Documentation!$E$337*Calculations!G207)+(Documentation!$D$337*Calculations!G146)</f>
        <v>20</v>
      </c>
      <c r="Z146" s="65">
        <f>(Documentation!$E$337*Calculations!H207)+(Documentation!$D$337*Calculations!H146)</f>
        <v>221</v>
      </c>
      <c r="AA146" s="65">
        <f>(Documentation!$E$337*Calculations!I207)+(Documentation!$D$337*Calculations!I146)</f>
        <v>2434</v>
      </c>
      <c r="AB146" s="65">
        <f>(Documentation!$E$337*Calculations!J207)+(Documentation!$D$337*Calculations!J146)</f>
        <v>1076</v>
      </c>
      <c r="AC146" s="65">
        <f>(Documentation!$E$337*Calculations!K207)+(Documentation!$D$337*Calculations!K146)</f>
        <v>3817</v>
      </c>
      <c r="AD146" s="65">
        <f>(Documentation!$E$337*Calculations!L207)+(Documentation!$D$337*Calculations!L146)</f>
        <v>0</v>
      </c>
      <c r="AE146" s="65">
        <f>(Documentation!$E$337*Calculations!M207)+(Documentation!$D$337*Calculations!M146)</f>
        <v>142648</v>
      </c>
      <c r="AF146" s="65">
        <f>(Documentation!$E$337*Calculations!N207)+(Documentation!$D$337*Calculations!N146)</f>
        <v>66391</v>
      </c>
      <c r="AG146" s="65">
        <f>(Documentation!$E$337*Calculations!O207)+(Documentation!$D$337*Calculations!O146)</f>
        <v>209039</v>
      </c>
    </row>
    <row r="147" spans="1:33" ht="14.45" customHeight="1" x14ac:dyDescent="0.25">
      <c r="A147" s="58" t="s">
        <v>77</v>
      </c>
      <c r="B147" s="58" t="s">
        <v>40</v>
      </c>
      <c r="C147" s="59"/>
      <c r="D147" s="59"/>
      <c r="E147" s="59"/>
      <c r="F147" s="59"/>
      <c r="G147" s="59"/>
      <c r="H147" s="59"/>
      <c r="I147" s="59"/>
      <c r="J147" s="59"/>
      <c r="K147" s="59"/>
      <c r="L147" s="59"/>
      <c r="M147" s="59"/>
      <c r="N147" s="59"/>
      <c r="O147" s="59"/>
      <c r="P147" s="45"/>
      <c r="R147" s="58" t="s">
        <v>78</v>
      </c>
      <c r="S147" s="58" t="s">
        <v>40</v>
      </c>
      <c r="T147" s="56" t="str">
        <f t="shared" si="16"/>
        <v>ALAPPUZHA1979-80</v>
      </c>
      <c r="U147" s="65">
        <f>(Documentation!$E$337*Calculations!C208)+(Documentation!$D$337*Calculations!C147)</f>
        <v>182270</v>
      </c>
      <c r="V147" s="65">
        <f>(Documentation!$E$337*Calculations!D208)+(Documentation!$D$337*Calculations!D147)</f>
        <v>518</v>
      </c>
      <c r="W147" s="65">
        <f>(Documentation!$E$337*Calculations!E208)+(Documentation!$D$337*Calculations!E147)</f>
        <v>29866</v>
      </c>
      <c r="X147" s="65">
        <f>(Documentation!$E$337*Calculations!F208)+(Documentation!$D$337*Calculations!F147)</f>
        <v>686</v>
      </c>
      <c r="Y147" s="65">
        <f>(Documentation!$E$337*Calculations!G208)+(Documentation!$D$337*Calculations!G147)</f>
        <v>18</v>
      </c>
      <c r="Z147" s="65">
        <f>(Documentation!$E$337*Calculations!H208)+(Documentation!$D$337*Calculations!H147)</f>
        <v>215</v>
      </c>
      <c r="AA147" s="65">
        <f>(Documentation!$E$337*Calculations!I208)+(Documentation!$D$337*Calculations!I147)</f>
        <v>2213</v>
      </c>
      <c r="AB147" s="65">
        <f>(Documentation!$E$337*Calculations!J208)+(Documentation!$D$337*Calculations!J147)</f>
        <v>1047</v>
      </c>
      <c r="AC147" s="65">
        <f>(Documentation!$E$337*Calculations!K208)+(Documentation!$D$337*Calculations!K147)</f>
        <v>2955</v>
      </c>
      <c r="AD147" s="65">
        <f>(Documentation!$E$337*Calculations!L208)+(Documentation!$D$337*Calculations!L147)</f>
        <v>0</v>
      </c>
      <c r="AE147" s="65">
        <f>(Documentation!$E$337*Calculations!M208)+(Documentation!$D$337*Calculations!M147)</f>
        <v>144752</v>
      </c>
      <c r="AF147" s="65">
        <f>(Documentation!$E$337*Calculations!N208)+(Documentation!$D$337*Calculations!N147)</f>
        <v>69190</v>
      </c>
      <c r="AG147" s="65">
        <f>(Documentation!$E$337*Calculations!O208)+(Documentation!$D$337*Calculations!O147)</f>
        <v>213942</v>
      </c>
    </row>
    <row r="148" spans="1:33" ht="14.45" customHeight="1" x14ac:dyDescent="0.25">
      <c r="A148" s="58" t="s">
        <v>77</v>
      </c>
      <c r="B148" s="58" t="s">
        <v>42</v>
      </c>
      <c r="C148" s="59"/>
      <c r="D148" s="59"/>
      <c r="E148" s="59"/>
      <c r="F148" s="59"/>
      <c r="G148" s="59"/>
      <c r="H148" s="59"/>
      <c r="I148" s="59"/>
      <c r="J148" s="59"/>
      <c r="K148" s="59"/>
      <c r="L148" s="59"/>
      <c r="M148" s="59"/>
      <c r="N148" s="59"/>
      <c r="O148" s="59"/>
      <c r="P148" s="45"/>
      <c r="R148" s="58" t="s">
        <v>78</v>
      </c>
      <c r="S148" s="58" t="s">
        <v>42</v>
      </c>
      <c r="T148" s="56" t="str">
        <f t="shared" si="16"/>
        <v>ALAPPUZHA1980-81</v>
      </c>
      <c r="U148" s="65">
        <f>(Documentation!$E$337*Calculations!C209)+(Documentation!$D$337*Calculations!C148)</f>
        <v>182270</v>
      </c>
      <c r="V148" s="65">
        <f>(Documentation!$E$337*Calculations!D209)+(Documentation!$D$337*Calculations!D148)</f>
        <v>518</v>
      </c>
      <c r="W148" s="65">
        <f>(Documentation!$E$337*Calculations!E209)+(Documentation!$D$337*Calculations!E148)</f>
        <v>30838</v>
      </c>
      <c r="X148" s="65">
        <f>(Documentation!$E$337*Calculations!F209)+(Documentation!$D$337*Calculations!F148)</f>
        <v>576</v>
      </c>
      <c r="Y148" s="65">
        <f>(Documentation!$E$337*Calculations!G209)+(Documentation!$D$337*Calculations!G148)</f>
        <v>15</v>
      </c>
      <c r="Z148" s="65">
        <f>(Documentation!$E$337*Calculations!H209)+(Documentation!$D$337*Calculations!H148)</f>
        <v>192</v>
      </c>
      <c r="AA148" s="65">
        <f>(Documentation!$E$337*Calculations!I209)+(Documentation!$D$337*Calculations!I148)</f>
        <v>2000</v>
      </c>
      <c r="AB148" s="65">
        <f>(Documentation!$E$337*Calculations!J209)+(Documentation!$D$337*Calculations!J148)</f>
        <v>1092</v>
      </c>
      <c r="AC148" s="65">
        <f>(Documentation!$E$337*Calculations!K209)+(Documentation!$D$337*Calculations!K148)</f>
        <v>2067</v>
      </c>
      <c r="AD148" s="65">
        <f>(Documentation!$E$337*Calculations!L209)+(Documentation!$D$337*Calculations!L148)</f>
        <v>0</v>
      </c>
      <c r="AE148" s="65">
        <f>(Documentation!$E$337*Calculations!M209)+(Documentation!$D$337*Calculations!M148)</f>
        <v>144972</v>
      </c>
      <c r="AF148" s="65">
        <f>(Documentation!$E$337*Calculations!N209)+(Documentation!$D$337*Calculations!N148)</f>
        <v>73352</v>
      </c>
      <c r="AG148" s="65">
        <f>(Documentation!$E$337*Calculations!O209)+(Documentation!$D$337*Calculations!O148)</f>
        <v>218324</v>
      </c>
    </row>
    <row r="149" spans="1:33" ht="14.45" customHeight="1" x14ac:dyDescent="0.25">
      <c r="A149" s="58" t="s">
        <v>77</v>
      </c>
      <c r="B149" s="58" t="s">
        <v>43</v>
      </c>
      <c r="C149" s="59"/>
      <c r="D149" s="59"/>
      <c r="E149" s="59"/>
      <c r="F149" s="59"/>
      <c r="G149" s="59"/>
      <c r="H149" s="59"/>
      <c r="I149" s="59"/>
      <c r="J149" s="59"/>
      <c r="K149" s="59"/>
      <c r="L149" s="59"/>
      <c r="M149" s="59"/>
      <c r="N149" s="59"/>
      <c r="O149" s="59"/>
      <c r="P149" s="45"/>
      <c r="R149" s="58" t="s">
        <v>78</v>
      </c>
      <c r="S149" s="58" t="s">
        <v>43</v>
      </c>
      <c r="T149" s="56" t="str">
        <f t="shared" si="16"/>
        <v>ALAPPUZHA1981-82</v>
      </c>
      <c r="U149" s="65">
        <f>(Documentation!$E$337*Calculations!C210)+(Documentation!$D$337*Calculations!C149)</f>
        <v>182270</v>
      </c>
      <c r="V149" s="65">
        <f>(Documentation!$E$337*Calculations!D210)+(Documentation!$D$337*Calculations!D149)</f>
        <v>518</v>
      </c>
      <c r="W149" s="65">
        <f>(Documentation!$E$337*Calculations!E210)+(Documentation!$D$337*Calculations!E149)</f>
        <v>30761</v>
      </c>
      <c r="X149" s="65">
        <f>(Documentation!$E$337*Calculations!F210)+(Documentation!$D$337*Calculations!F149)</f>
        <v>576</v>
      </c>
      <c r="Y149" s="65">
        <f>(Documentation!$E$337*Calculations!G210)+(Documentation!$D$337*Calculations!G149)</f>
        <v>15</v>
      </c>
      <c r="Z149" s="65">
        <f>(Documentation!$E$337*Calculations!H210)+(Documentation!$D$337*Calculations!H149)</f>
        <v>168</v>
      </c>
      <c r="AA149" s="65">
        <f>(Documentation!$E$337*Calculations!I210)+(Documentation!$D$337*Calculations!I149)</f>
        <v>1925</v>
      </c>
      <c r="AB149" s="65">
        <f>(Documentation!$E$337*Calculations!J210)+(Documentation!$D$337*Calculations!J149)</f>
        <v>1130</v>
      </c>
      <c r="AC149" s="65">
        <f>(Documentation!$E$337*Calculations!K210)+(Documentation!$D$337*Calculations!K149)</f>
        <v>2131</v>
      </c>
      <c r="AD149" s="65">
        <f>(Documentation!$E$337*Calculations!L210)+(Documentation!$D$337*Calculations!L149)</f>
        <v>0</v>
      </c>
      <c r="AE149" s="65">
        <f>(Documentation!$E$337*Calculations!M210)+(Documentation!$D$337*Calculations!M149)</f>
        <v>145046</v>
      </c>
      <c r="AF149" s="65">
        <f>(Documentation!$E$337*Calculations!N210)+(Documentation!$D$337*Calculations!N149)</f>
        <v>77059</v>
      </c>
      <c r="AG149" s="65">
        <f>(Documentation!$E$337*Calculations!O210)+(Documentation!$D$337*Calculations!O149)</f>
        <v>222105</v>
      </c>
    </row>
    <row r="150" spans="1:33" ht="14.45" customHeight="1" x14ac:dyDescent="0.25">
      <c r="A150" s="58" t="s">
        <v>77</v>
      </c>
      <c r="B150" s="58" t="s">
        <v>44</v>
      </c>
      <c r="C150" s="59"/>
      <c r="D150" s="59"/>
      <c r="E150" s="59"/>
      <c r="F150" s="59"/>
      <c r="G150" s="59"/>
      <c r="H150" s="59"/>
      <c r="I150" s="59"/>
      <c r="J150" s="59"/>
      <c r="K150" s="59"/>
      <c r="L150" s="59"/>
      <c r="M150" s="59"/>
      <c r="N150" s="59"/>
      <c r="O150" s="59"/>
      <c r="P150" s="45"/>
      <c r="R150" s="58" t="s">
        <v>78</v>
      </c>
      <c r="S150" s="58" t="s">
        <v>44</v>
      </c>
      <c r="T150" s="56" t="str">
        <f t="shared" si="16"/>
        <v>ALAPPUZHA1982-83</v>
      </c>
      <c r="U150" s="65">
        <f>(Documentation!$E$337*Calculations!C211)+(Documentation!$D$337*Calculations!C150)</f>
        <v>182270</v>
      </c>
      <c r="V150" s="65">
        <f>(Documentation!$E$337*Calculations!D211)+(Documentation!$D$337*Calculations!D150)</f>
        <v>518</v>
      </c>
      <c r="W150" s="65">
        <f>(Documentation!$E$337*Calculations!E211)+(Documentation!$D$337*Calculations!E150)</f>
        <v>30800</v>
      </c>
      <c r="X150" s="65">
        <f>(Documentation!$E$337*Calculations!F211)+(Documentation!$D$337*Calculations!F150)</f>
        <v>576</v>
      </c>
      <c r="Y150" s="65">
        <f>(Documentation!$E$337*Calculations!G211)+(Documentation!$D$337*Calculations!G150)</f>
        <v>15</v>
      </c>
      <c r="Z150" s="65">
        <f>(Documentation!$E$337*Calculations!H211)+(Documentation!$D$337*Calculations!H150)</f>
        <v>153</v>
      </c>
      <c r="AA150" s="65">
        <f>(Documentation!$E$337*Calculations!I211)+(Documentation!$D$337*Calculations!I150)</f>
        <v>2070</v>
      </c>
      <c r="AB150" s="65">
        <f>(Documentation!$E$337*Calculations!J211)+(Documentation!$D$337*Calculations!J150)</f>
        <v>1192</v>
      </c>
      <c r="AC150" s="65">
        <f>(Documentation!$E$337*Calculations!K211)+(Documentation!$D$337*Calculations!K150)</f>
        <v>2337</v>
      </c>
      <c r="AD150" s="65">
        <f>(Documentation!$E$337*Calculations!L211)+(Documentation!$D$337*Calculations!L150)</f>
        <v>0</v>
      </c>
      <c r="AE150" s="65">
        <f>(Documentation!$E$337*Calculations!M211)+(Documentation!$D$337*Calculations!M150)</f>
        <v>144609</v>
      </c>
      <c r="AF150" s="65">
        <f>(Documentation!$E$337*Calculations!N211)+(Documentation!$D$337*Calculations!N150)</f>
        <v>67636</v>
      </c>
      <c r="AG150" s="65">
        <f>(Documentation!$E$337*Calculations!O211)+(Documentation!$D$337*Calculations!O150)</f>
        <v>212245</v>
      </c>
    </row>
    <row r="151" spans="1:33" ht="14.45" customHeight="1" x14ac:dyDescent="0.25">
      <c r="A151" s="58" t="s">
        <v>77</v>
      </c>
      <c r="B151" s="58" t="s">
        <v>45</v>
      </c>
      <c r="C151" s="59">
        <v>268750</v>
      </c>
      <c r="D151" s="59">
        <v>155214</v>
      </c>
      <c r="E151" s="59">
        <v>8395</v>
      </c>
      <c r="F151" s="59">
        <v>926</v>
      </c>
      <c r="G151" s="59">
        <v>8</v>
      </c>
      <c r="H151" s="59">
        <v>213</v>
      </c>
      <c r="I151" s="59">
        <v>532</v>
      </c>
      <c r="J151" s="59">
        <v>490</v>
      </c>
      <c r="K151" s="59">
        <v>935</v>
      </c>
      <c r="L151" s="59"/>
      <c r="M151" s="59">
        <v>102037</v>
      </c>
      <c r="N151" s="59">
        <v>4970</v>
      </c>
      <c r="O151" s="59">
        <v>107007</v>
      </c>
      <c r="P151" s="45"/>
      <c r="R151" s="58" t="s">
        <v>78</v>
      </c>
      <c r="S151" s="58" t="s">
        <v>45</v>
      </c>
      <c r="T151" s="56" t="str">
        <f t="shared" si="16"/>
        <v>ALAPPUZHA1983-84</v>
      </c>
      <c r="U151" s="65">
        <f>(Documentation!$E$337*Calculations!C212)+(Documentation!$D$337*Calculations!C151)</f>
        <v>182270</v>
      </c>
      <c r="V151" s="65">
        <f>(Documentation!$E$337*Calculations!D212)+(Documentation!$D$337*Calculations!D151)</f>
        <v>26689.299973953486</v>
      </c>
      <c r="W151" s="65">
        <f>(Documentation!$E$337*Calculations!E212)+(Documentation!$D$337*Calculations!E151)</f>
        <v>27591.53391627907</v>
      </c>
      <c r="X151" s="65">
        <f>(Documentation!$E$337*Calculations!F212)+(Documentation!$D$337*Calculations!F151)</f>
        <v>735.2272074418604</v>
      </c>
      <c r="Y151" s="65">
        <f>(Documentation!$E$337*Calculations!G212)+(Documentation!$D$337*Calculations!G151)</f>
        <v>15.375613023255815</v>
      </c>
      <c r="Z151" s="65">
        <f>(Documentation!$E$337*Calculations!H212)+(Documentation!$D$337*Calculations!H151)</f>
        <v>186.62569674418603</v>
      </c>
      <c r="AA151" s="65">
        <f>(Documentation!$E$337*Calculations!I212)+(Documentation!$D$337*Calculations!I151)</f>
        <v>1991.4782660465116</v>
      </c>
      <c r="AB151" s="65">
        <f>(Documentation!$E$337*Calculations!J212)+(Documentation!$D$337*Calculations!J151)</f>
        <v>1122.2562976744186</v>
      </c>
      <c r="AC151" s="65">
        <f>(Documentation!$E$337*Calculations!K212)+(Documentation!$D$337*Calculations!K151)</f>
        <v>2118.7747720930233</v>
      </c>
      <c r="AD151" s="65">
        <f>(Documentation!$E$337*Calculations!L212)+(Documentation!$D$337*Calculations!L151)</f>
        <v>0</v>
      </c>
      <c r="AE151" s="65">
        <f>(Documentation!$E$337*Calculations!M212)+(Documentation!$D$337*Calculations!M151)</f>
        <v>121819.42825674418</v>
      </c>
      <c r="AF151" s="65">
        <f>(Documentation!$E$337*Calculations!N212)+(Documentation!$D$337*Calculations!N151)</f>
        <v>64907.599590697675</v>
      </c>
      <c r="AG151" s="65">
        <f>(Documentation!$E$337*Calculations!O212)+(Documentation!$D$337*Calculations!O151)</f>
        <v>186727.02784744184</v>
      </c>
    </row>
    <row r="152" spans="1:33" ht="14.45" customHeight="1" x14ac:dyDescent="0.25">
      <c r="A152" s="58" t="s">
        <v>77</v>
      </c>
      <c r="B152" s="58" t="s">
        <v>39</v>
      </c>
      <c r="C152" s="59">
        <v>268750</v>
      </c>
      <c r="D152" s="59">
        <v>155214</v>
      </c>
      <c r="E152" s="59">
        <v>8346</v>
      </c>
      <c r="F152" s="59">
        <v>827</v>
      </c>
      <c r="G152" s="59">
        <v>11</v>
      </c>
      <c r="H152" s="59">
        <v>181</v>
      </c>
      <c r="I152" s="59">
        <v>634</v>
      </c>
      <c r="J152" s="59">
        <v>501</v>
      </c>
      <c r="K152" s="59">
        <v>1023</v>
      </c>
      <c r="L152" s="59"/>
      <c r="M152" s="59">
        <v>102013</v>
      </c>
      <c r="N152" s="59">
        <v>2551</v>
      </c>
      <c r="O152" s="59">
        <v>104564</v>
      </c>
      <c r="P152" s="45"/>
      <c r="R152" s="58" t="s">
        <v>78</v>
      </c>
      <c r="S152" s="58" t="s">
        <v>39</v>
      </c>
      <c r="T152" s="56" t="str">
        <f t="shared" si="16"/>
        <v>ALAPPUZHA1984-85</v>
      </c>
      <c r="U152" s="65">
        <f>(Documentation!$E$337*Calculations!C213)+(Documentation!$D$337*Calculations!C152)</f>
        <v>182270</v>
      </c>
      <c r="V152" s="65">
        <f>(Documentation!$E$337*Calculations!D213)+(Documentation!$D$337*Calculations!D152)</f>
        <v>26689.299973953486</v>
      </c>
      <c r="W152" s="65">
        <f>(Documentation!$E$337*Calculations!E213)+(Documentation!$D$337*Calculations!E152)</f>
        <v>28886.10828651163</v>
      </c>
      <c r="X152" s="65">
        <f>(Documentation!$E$337*Calculations!F213)+(Documentation!$D$337*Calculations!F152)</f>
        <v>718.20399627906977</v>
      </c>
      <c r="Y152" s="65">
        <f>(Documentation!$E$337*Calculations!G213)+(Documentation!$D$337*Calculations!G152)</f>
        <v>11.891467906976745</v>
      </c>
      <c r="Z152" s="65">
        <f>(Documentation!$E$337*Calculations!H213)+(Documentation!$D$337*Calculations!H152)</f>
        <v>165.12324465116279</v>
      </c>
      <c r="AA152" s="65">
        <f>(Documentation!$E$337*Calculations!I213)+(Documentation!$D$337*Calculations!I152)</f>
        <v>1958.0173320930232</v>
      </c>
      <c r="AB152" s="65">
        <f>(Documentation!$E$337*Calculations!J213)+(Documentation!$D$337*Calculations!J152)</f>
        <v>1174.1477655813953</v>
      </c>
      <c r="AC152" s="65">
        <f>(Documentation!$E$337*Calculations!K213)+(Documentation!$D$337*Calculations!K152)</f>
        <v>2297.9065153488373</v>
      </c>
      <c r="AD152" s="65">
        <f>(Documentation!$E$337*Calculations!L213)+(Documentation!$D$337*Calculations!L152)</f>
        <v>0</v>
      </c>
      <c r="AE152" s="65">
        <f>(Documentation!$E$337*Calculations!M213)+(Documentation!$D$337*Calculations!M152)</f>
        <v>120369.30141767442</v>
      </c>
      <c r="AF152" s="65">
        <f>(Documentation!$E$337*Calculations!N213)+(Documentation!$D$337*Calculations!N152)</f>
        <v>69575.648602790694</v>
      </c>
      <c r="AG152" s="65">
        <f>(Documentation!$E$337*Calculations!O213)+(Documentation!$D$337*Calculations!O152)</f>
        <v>189944.95002046513</v>
      </c>
    </row>
    <row r="153" spans="1:33" ht="14.45" customHeight="1" x14ac:dyDescent="0.25">
      <c r="A153" s="58" t="s">
        <v>77</v>
      </c>
      <c r="B153" s="58" t="s">
        <v>84</v>
      </c>
      <c r="C153" s="59">
        <v>268750</v>
      </c>
      <c r="D153" s="59">
        <v>155214</v>
      </c>
      <c r="E153" s="59">
        <v>9168</v>
      </c>
      <c r="F153" s="59">
        <v>948</v>
      </c>
      <c r="G153" s="59">
        <v>6</v>
      </c>
      <c r="H153" s="59">
        <v>158</v>
      </c>
      <c r="I153" s="59">
        <v>512</v>
      </c>
      <c r="J153" s="59">
        <v>531</v>
      </c>
      <c r="K153" s="59">
        <v>1112</v>
      </c>
      <c r="L153" s="59"/>
      <c r="M153" s="59">
        <v>101101</v>
      </c>
      <c r="N153" s="59">
        <v>10260</v>
      </c>
      <c r="O153" s="59">
        <v>111361</v>
      </c>
      <c r="P153" s="45"/>
      <c r="R153" s="58" t="s">
        <v>78</v>
      </c>
      <c r="S153" s="58" t="s">
        <v>84</v>
      </c>
      <c r="T153" s="56" t="str">
        <f t="shared" si="16"/>
        <v>ALAPPUZHA1985-86</v>
      </c>
      <c r="U153" s="65">
        <f>(Documentation!$E$337*Calculations!C214)+(Documentation!$D$337*Calculations!C153)</f>
        <v>182270</v>
      </c>
      <c r="V153" s="65">
        <f>(Documentation!$E$337*Calculations!D214)+(Documentation!$D$337*Calculations!D153)</f>
        <v>26689.299973953486</v>
      </c>
      <c r="W153" s="65">
        <f>(Documentation!$E$337*Calculations!E214)+(Documentation!$D$337*Calculations!E153)</f>
        <v>28116.452524651162</v>
      </c>
      <c r="X153" s="65">
        <f>(Documentation!$E$337*Calculations!F214)+(Documentation!$D$337*Calculations!F153)</f>
        <v>630.010143255814</v>
      </c>
      <c r="Y153" s="65">
        <f>(Documentation!$E$337*Calculations!G214)+(Documentation!$D$337*Calculations!G153)</f>
        <v>11.03170976744186</v>
      </c>
      <c r="Z153" s="65">
        <f>(Documentation!$E$337*Calculations!H214)+(Documentation!$D$337*Calculations!H153)</f>
        <v>161.16835720930231</v>
      </c>
      <c r="AA153" s="65">
        <f>(Documentation!$E$337*Calculations!I214)+(Documentation!$D$337*Calculations!I153)</f>
        <v>2179.0392334883722</v>
      </c>
      <c r="AB153" s="65">
        <f>(Documentation!$E$337*Calculations!J214)+(Documentation!$D$337*Calculations!J153)</f>
        <v>1378.3063144186046</v>
      </c>
      <c r="AC153" s="65">
        <f>(Documentation!$E$337*Calculations!K214)+(Documentation!$D$337*Calculations!K153)</f>
        <v>2701.210210232558</v>
      </c>
      <c r="AD153" s="65">
        <f>(Documentation!$E$337*Calculations!L214)+(Documentation!$D$337*Calculations!L153)</f>
        <v>0</v>
      </c>
      <c r="AE153" s="65">
        <f>(Documentation!$E$337*Calculations!M214)+(Documentation!$D$337*Calculations!M153)</f>
        <v>120403.48153302325</v>
      </c>
      <c r="AF153" s="65">
        <f>(Documentation!$E$337*Calculations!N214)+(Documentation!$D$337*Calculations!N153)</f>
        <v>54779.22370232558</v>
      </c>
      <c r="AG153" s="65">
        <f>(Documentation!$E$337*Calculations!O214)+(Documentation!$D$337*Calculations!O153)</f>
        <v>175182.70523534884</v>
      </c>
    </row>
    <row r="154" spans="1:33" ht="14.45" customHeight="1" x14ac:dyDescent="0.25">
      <c r="A154" s="58" t="s">
        <v>77</v>
      </c>
      <c r="B154" s="58" t="s">
        <v>46</v>
      </c>
      <c r="C154" s="59">
        <v>268750</v>
      </c>
      <c r="D154" s="59">
        <v>155214</v>
      </c>
      <c r="E154" s="59">
        <v>7912</v>
      </c>
      <c r="F154" s="59">
        <v>1078</v>
      </c>
      <c r="G154" s="59">
        <v>6</v>
      </c>
      <c r="H154" s="59">
        <v>103</v>
      </c>
      <c r="I154" s="59">
        <v>565</v>
      </c>
      <c r="J154" s="59">
        <v>661</v>
      </c>
      <c r="K154" s="59">
        <v>1219</v>
      </c>
      <c r="L154" s="59"/>
      <c r="M154" s="59">
        <v>101992</v>
      </c>
      <c r="N154" s="59">
        <v>6295</v>
      </c>
      <c r="O154" s="59">
        <v>108287</v>
      </c>
      <c r="P154" s="45"/>
      <c r="R154" s="58" t="s">
        <v>78</v>
      </c>
      <c r="S154" s="58" t="s">
        <v>46</v>
      </c>
      <c r="T154" s="56" t="str">
        <f t="shared" si="16"/>
        <v>ALAPPUZHA1986-87</v>
      </c>
      <c r="U154" s="65">
        <f>(Documentation!$E$337*Calculations!C215)+(Documentation!$D$337*Calculations!C154)</f>
        <v>182270</v>
      </c>
      <c r="V154" s="65">
        <f>(Documentation!$E$337*Calculations!D215)+(Documentation!$D$337*Calculations!D154)</f>
        <v>26689.299973953486</v>
      </c>
      <c r="W154" s="65">
        <f>(Documentation!$E$337*Calculations!E215)+(Documentation!$D$337*Calculations!E154)</f>
        <v>29589.48128</v>
      </c>
      <c r="X154" s="65">
        <f>(Documentation!$E$337*Calculations!F215)+(Documentation!$D$337*Calculations!F154)</f>
        <v>551.36385488372093</v>
      </c>
      <c r="Y154" s="65">
        <f>(Documentation!$E$337*Calculations!G215)+(Documentation!$D$337*Calculations!G154)</f>
        <v>8.0317097674418605</v>
      </c>
      <c r="Z154" s="65">
        <f>(Documentation!$E$337*Calculations!H215)+(Documentation!$D$337*Calculations!H154)</f>
        <v>143.7110176744186</v>
      </c>
      <c r="AA154" s="65">
        <f>(Documentation!$E$337*Calculations!I215)+(Documentation!$D$337*Calculations!I154)</f>
        <v>2115.1526697674417</v>
      </c>
      <c r="AB154" s="65">
        <f>(Documentation!$E$337*Calculations!J215)+(Documentation!$D$337*Calculations!J154)</f>
        <v>1180.6600260465116</v>
      </c>
      <c r="AC154" s="65">
        <f>(Documentation!$E$337*Calculations!K215)+(Documentation!$D$337*Calculations!K154)</f>
        <v>2622.6090344186046</v>
      </c>
      <c r="AD154" s="65">
        <f>(Documentation!$E$337*Calculations!L215)+(Documentation!$D$337*Calculations!L154)</f>
        <v>0</v>
      </c>
      <c r="AE154" s="65">
        <f>(Documentation!$E$337*Calculations!M215)+(Documentation!$D$337*Calculations!M154)</f>
        <v>119369.69043348837</v>
      </c>
      <c r="AF154" s="65">
        <f>(Documentation!$E$337*Calculations!N215)+(Documentation!$D$337*Calculations!N154)</f>
        <v>64852.435497674422</v>
      </c>
      <c r="AG154" s="65">
        <f>(Documentation!$E$337*Calculations!O215)+(Documentation!$D$337*Calculations!O154)</f>
        <v>184222.12593116279</v>
      </c>
    </row>
    <row r="155" spans="1:33" ht="14.45" customHeight="1" x14ac:dyDescent="0.25">
      <c r="A155" s="58" t="s">
        <v>77</v>
      </c>
      <c r="B155" s="58" t="s">
        <v>47</v>
      </c>
      <c r="C155" s="59">
        <v>268750</v>
      </c>
      <c r="D155" s="59">
        <v>155214</v>
      </c>
      <c r="E155" s="59">
        <v>9149</v>
      </c>
      <c r="F155" s="59">
        <v>830</v>
      </c>
      <c r="G155" s="59">
        <v>6</v>
      </c>
      <c r="H155" s="59">
        <v>126</v>
      </c>
      <c r="I155" s="59">
        <v>476</v>
      </c>
      <c r="J155" s="59">
        <v>609</v>
      </c>
      <c r="K155" s="59">
        <v>1254</v>
      </c>
      <c r="L155" s="59"/>
      <c r="M155" s="59">
        <v>101086</v>
      </c>
      <c r="N155" s="59">
        <v>17944</v>
      </c>
      <c r="O155" s="59">
        <v>119030</v>
      </c>
      <c r="P155" s="45"/>
      <c r="R155" s="58" t="s">
        <v>78</v>
      </c>
      <c r="S155" s="58" t="s">
        <v>47</v>
      </c>
      <c r="T155" s="56" t="str">
        <f t="shared" si="16"/>
        <v>ALAPPUZHA1987-88</v>
      </c>
      <c r="U155" s="65">
        <f>(Documentation!$E$337*Calculations!C216)+(Documentation!$D$337*Calculations!C155)</f>
        <v>182270</v>
      </c>
      <c r="V155" s="65">
        <f>(Documentation!$E$337*Calculations!D216)+(Documentation!$D$337*Calculations!D155)</f>
        <v>26689.299973953486</v>
      </c>
      <c r="W155" s="65">
        <f>(Documentation!$E$337*Calculations!E216)+(Documentation!$D$337*Calculations!E155)</f>
        <v>26434.185443720929</v>
      </c>
      <c r="X155" s="65">
        <f>(Documentation!$E$337*Calculations!F216)+(Documentation!$D$337*Calculations!F155)</f>
        <v>483.71985116279069</v>
      </c>
      <c r="Y155" s="65">
        <f>(Documentation!$E$337*Calculations!G216)+(Documentation!$D$337*Calculations!G155)</f>
        <v>7.0317097674418605</v>
      </c>
      <c r="Z155" s="65">
        <f>(Documentation!$E$337*Calculations!H216)+(Documentation!$D$337*Calculations!H155)</f>
        <v>116.66590511627908</v>
      </c>
      <c r="AA155" s="65">
        <f>(Documentation!$E$337*Calculations!I216)+(Documentation!$D$337*Calculations!I155)</f>
        <v>2392.848974883721</v>
      </c>
      <c r="AB155" s="65">
        <f>(Documentation!$E$337*Calculations!J216)+(Documentation!$D$337*Calculations!J155)</f>
        <v>1254.7185413953489</v>
      </c>
      <c r="AC155" s="65">
        <f>(Documentation!$E$337*Calculations!K216)+(Documentation!$D$337*Calculations!K155)</f>
        <v>2533.6273413953486</v>
      </c>
      <c r="AD155" s="65">
        <f>(Documentation!$E$337*Calculations!L216)+(Documentation!$D$337*Calculations!L155)</f>
        <v>0</v>
      </c>
      <c r="AE155" s="65">
        <f>(Documentation!$E$337*Calculations!M216)+(Documentation!$D$337*Calculations!M155)</f>
        <v>122357.90225860465</v>
      </c>
      <c r="AF155" s="65">
        <f>(Documentation!$E$337*Calculations!N216)+(Documentation!$D$337*Calculations!N155)</f>
        <v>59774.500011162789</v>
      </c>
      <c r="AG155" s="65">
        <f>(Documentation!$E$337*Calculations!O216)+(Documentation!$D$337*Calculations!O155)</f>
        <v>182132.40226976745</v>
      </c>
    </row>
    <row r="156" spans="1:33" ht="14.45" customHeight="1" x14ac:dyDescent="0.25">
      <c r="A156" s="58" t="s">
        <v>77</v>
      </c>
      <c r="B156" s="58" t="s">
        <v>48</v>
      </c>
      <c r="C156" s="59">
        <v>268750</v>
      </c>
      <c r="D156" s="59">
        <v>155214</v>
      </c>
      <c r="E156" s="59">
        <v>9290</v>
      </c>
      <c r="F156" s="59">
        <v>818</v>
      </c>
      <c r="G156" s="59">
        <v>6</v>
      </c>
      <c r="H156" s="59">
        <v>131</v>
      </c>
      <c r="I156" s="59">
        <v>487</v>
      </c>
      <c r="J156" s="59">
        <v>609</v>
      </c>
      <c r="K156" s="59">
        <v>1272</v>
      </c>
      <c r="L156" s="59"/>
      <c r="M156" s="59">
        <v>100923</v>
      </c>
      <c r="N156" s="59">
        <v>21411</v>
      </c>
      <c r="O156" s="59">
        <v>122334</v>
      </c>
      <c r="P156" s="45"/>
      <c r="R156" s="58" t="s">
        <v>78</v>
      </c>
      <c r="S156" s="58" t="s">
        <v>48</v>
      </c>
      <c r="T156" s="56" t="str">
        <f t="shared" si="16"/>
        <v>ALAPPUZHA1988-89</v>
      </c>
      <c r="U156" s="65">
        <f>(Documentation!$E$337*Calculations!C217)+(Documentation!$D$337*Calculations!C156)</f>
        <v>182270</v>
      </c>
      <c r="V156" s="65">
        <f>(Documentation!$E$337*Calculations!D217)+(Documentation!$D$337*Calculations!D156)</f>
        <v>26689.299973953486</v>
      </c>
      <c r="W156" s="65">
        <f>(Documentation!$E$337*Calculations!E217)+(Documentation!$D$337*Calculations!E156)</f>
        <v>26210.430623255816</v>
      </c>
      <c r="X156" s="65">
        <f>(Documentation!$E$337*Calculations!F217)+(Documentation!$D$337*Calculations!F156)</f>
        <v>436.65643162790695</v>
      </c>
      <c r="Y156" s="65">
        <f>(Documentation!$E$337*Calculations!G217)+(Documentation!$D$337*Calculations!G156)</f>
        <v>7.0317097674418605</v>
      </c>
      <c r="Z156" s="65">
        <f>(Documentation!$E$337*Calculations!H217)+(Documentation!$D$337*Calculations!H156)</f>
        <v>123.52566325581395</v>
      </c>
      <c r="AA156" s="65">
        <f>(Documentation!$E$337*Calculations!I217)+(Documentation!$D$337*Calculations!I156)</f>
        <v>2341.7404427906977</v>
      </c>
      <c r="AB156" s="65">
        <f>(Documentation!$E$337*Calculations!J217)+(Documentation!$D$337*Calculations!J156)</f>
        <v>1242.7185413953489</v>
      </c>
      <c r="AC156" s="65">
        <f>(Documentation!$E$337*Calculations!K217)+(Documentation!$D$337*Calculations!K156)</f>
        <v>2621.7224706976745</v>
      </c>
      <c r="AD156" s="65">
        <f>(Documentation!$E$337*Calculations!L217)+(Documentation!$D$337*Calculations!L156)</f>
        <v>0</v>
      </c>
      <c r="AE156" s="65">
        <f>(Documentation!$E$337*Calculations!M217)+(Documentation!$D$337*Calculations!M156)</f>
        <v>122596.87414325582</v>
      </c>
      <c r="AF156" s="65">
        <f>(Documentation!$E$337*Calculations!N217)+(Documentation!$D$337*Calculations!N156)</f>
        <v>66328.656305116281</v>
      </c>
      <c r="AG156" s="65">
        <f>(Documentation!$E$337*Calculations!O217)+(Documentation!$D$337*Calculations!O156)</f>
        <v>188925.5304483721</v>
      </c>
    </row>
    <row r="157" spans="1:33" ht="14.45" customHeight="1" x14ac:dyDescent="0.25">
      <c r="A157" s="58" t="s">
        <v>77</v>
      </c>
      <c r="B157" s="58" t="s">
        <v>49</v>
      </c>
      <c r="C157" s="59">
        <v>268750</v>
      </c>
      <c r="D157" s="59">
        <v>155214</v>
      </c>
      <c r="E157" s="59">
        <v>9738</v>
      </c>
      <c r="F157" s="59">
        <v>770</v>
      </c>
      <c r="G157" s="59">
        <v>6</v>
      </c>
      <c r="H157" s="59">
        <v>115</v>
      </c>
      <c r="I157" s="59">
        <v>446</v>
      </c>
      <c r="J157" s="59">
        <v>570</v>
      </c>
      <c r="K157" s="59">
        <v>1374</v>
      </c>
      <c r="L157" s="59"/>
      <c r="M157" s="59">
        <v>100517</v>
      </c>
      <c r="N157" s="59">
        <v>24896</v>
      </c>
      <c r="O157" s="59">
        <v>125413</v>
      </c>
      <c r="P157" s="45"/>
      <c r="R157" s="58" t="s">
        <v>78</v>
      </c>
      <c r="S157" s="58" t="s">
        <v>49</v>
      </c>
      <c r="T157" s="56" t="str">
        <f t="shared" si="16"/>
        <v>ALAPPUZHA1989-90</v>
      </c>
      <c r="U157" s="65">
        <f>(Documentation!$E$337*Calculations!C218)+(Documentation!$D$337*Calculations!C157)</f>
        <v>182270</v>
      </c>
      <c r="V157" s="65">
        <f>(Documentation!$E$337*Calculations!D218)+(Documentation!$D$337*Calculations!D157)</f>
        <v>26689.299973953486</v>
      </c>
      <c r="W157" s="65">
        <f>(Documentation!$E$337*Calculations!E218)+(Documentation!$D$337*Calculations!E157)</f>
        <v>25636.464952558141</v>
      </c>
      <c r="X157" s="65">
        <f>(Documentation!$E$337*Calculations!F218)+(Documentation!$D$337*Calculations!F157)</f>
        <v>418.40275348837213</v>
      </c>
      <c r="Y157" s="65">
        <f>(Documentation!$E$337*Calculations!G218)+(Documentation!$D$337*Calculations!G157)</f>
        <v>6.0317097674418605</v>
      </c>
      <c r="Z157" s="65">
        <f>(Documentation!$E$337*Calculations!H218)+(Documentation!$D$337*Calculations!H157)</f>
        <v>115.77443720930232</v>
      </c>
      <c r="AA157" s="65">
        <f>(Documentation!$E$337*Calculations!I218)+(Documentation!$D$337*Calculations!I157)</f>
        <v>2090.6904260465117</v>
      </c>
      <c r="AB157" s="65">
        <f>(Documentation!$E$337*Calculations!J218)+(Documentation!$D$337*Calculations!J157)</f>
        <v>1335.0124279069767</v>
      </c>
      <c r="AC157" s="65">
        <f>(Documentation!$E$337*Calculations!K218)+(Documentation!$D$337*Calculations!K157)</f>
        <v>2762.2615367441858</v>
      </c>
      <c r="AD157" s="65">
        <f>(Documentation!$E$337*Calculations!L218)+(Documentation!$D$337*Calculations!L157)</f>
        <v>0</v>
      </c>
      <c r="AE157" s="65">
        <f>(Documentation!$E$337*Calculations!M218)+(Documentation!$D$337*Calculations!M157)</f>
        <v>123216.06178232559</v>
      </c>
      <c r="AF157" s="65">
        <f>(Documentation!$E$337*Calculations!N218)+(Documentation!$D$337*Calculations!N157)</f>
        <v>69981.907728372098</v>
      </c>
      <c r="AG157" s="65">
        <f>(Documentation!$E$337*Calculations!O218)+(Documentation!$D$337*Calculations!O157)</f>
        <v>193197.96951069767</v>
      </c>
    </row>
    <row r="158" spans="1:33" ht="14.45" customHeight="1" x14ac:dyDescent="0.25">
      <c r="A158" s="58" t="s">
        <v>77</v>
      </c>
      <c r="B158" s="58" t="s">
        <v>67</v>
      </c>
      <c r="C158" s="59">
        <v>268750</v>
      </c>
      <c r="D158" s="59">
        <v>155214</v>
      </c>
      <c r="E158" s="59">
        <v>10884</v>
      </c>
      <c r="F158" s="59">
        <v>701</v>
      </c>
      <c r="G158" s="59">
        <v>6</v>
      </c>
      <c r="H158" s="59">
        <v>99</v>
      </c>
      <c r="I158" s="59">
        <v>380</v>
      </c>
      <c r="J158" s="59">
        <v>371</v>
      </c>
      <c r="K158" s="59">
        <v>970</v>
      </c>
      <c r="L158" s="59"/>
      <c r="M158" s="59">
        <v>100125</v>
      </c>
      <c r="N158" s="59">
        <v>27294</v>
      </c>
      <c r="O158" s="59">
        <v>127419</v>
      </c>
      <c r="P158" s="45"/>
      <c r="R158" s="58" t="s">
        <v>78</v>
      </c>
      <c r="S158" s="58" t="s">
        <v>67</v>
      </c>
      <c r="T158" s="56" t="str">
        <f t="shared" si="16"/>
        <v>ALAPPUZHA1990-91</v>
      </c>
      <c r="U158" s="65">
        <f>(Documentation!$E$337*Calculations!C219)+(Documentation!$D$337*Calculations!C158)</f>
        <v>182270</v>
      </c>
      <c r="V158" s="65">
        <f>(Documentation!$E$337*Calculations!D219)+(Documentation!$D$337*Calculations!D158)</f>
        <v>26689.299973953486</v>
      </c>
      <c r="W158" s="65">
        <f>(Documentation!$E$337*Calculations!E219)+(Documentation!$D$337*Calculations!E158)</f>
        <v>25417.521518139536</v>
      </c>
      <c r="X158" s="65">
        <f>(Documentation!$E$337*Calculations!F219)+(Documentation!$D$337*Calculations!F158)</f>
        <v>391.53809116279069</v>
      </c>
      <c r="Y158" s="65">
        <f>(Documentation!$E$337*Calculations!G219)+(Documentation!$D$337*Calculations!G158)</f>
        <v>6.0317097674418605</v>
      </c>
      <c r="Z158" s="65">
        <f>(Documentation!$E$337*Calculations!H219)+(Documentation!$D$337*Calculations!H158)</f>
        <v>208.02321116279069</v>
      </c>
      <c r="AA158" s="65">
        <f>(Documentation!$E$337*Calculations!I219)+(Documentation!$D$337*Calculations!I158)</f>
        <v>2114.3416186046511</v>
      </c>
      <c r="AB158" s="65">
        <f>(Documentation!$E$337*Calculations!J219)+(Documentation!$D$337*Calculations!J158)</f>
        <v>1675.7940539534884</v>
      </c>
      <c r="AC158" s="65">
        <f>(Documentation!$E$337*Calculations!K219)+(Documentation!$D$337*Calculations!K158)</f>
        <v>2872.7930790697674</v>
      </c>
      <c r="AD158" s="65">
        <f>(Documentation!$E$337*Calculations!L219)+(Documentation!$D$337*Calculations!L158)</f>
        <v>0</v>
      </c>
      <c r="AE158" s="65">
        <f>(Documentation!$E$337*Calculations!M219)+(Documentation!$D$337*Calculations!M158)</f>
        <v>122894.65674418604</v>
      </c>
      <c r="AF158" s="65">
        <f>(Documentation!$E$337*Calculations!N219)+(Documentation!$D$337*Calculations!N158)</f>
        <v>72783.247732093019</v>
      </c>
      <c r="AG158" s="65">
        <f>(Documentation!$E$337*Calculations!O219)+(Documentation!$D$337*Calculations!O158)</f>
        <v>195677.90447627907</v>
      </c>
    </row>
    <row r="159" spans="1:33" ht="14.45" customHeight="1" x14ac:dyDescent="0.25">
      <c r="A159" s="58" t="s">
        <v>77</v>
      </c>
      <c r="B159" s="58" t="s">
        <v>50</v>
      </c>
      <c r="C159" s="59">
        <v>268750</v>
      </c>
      <c r="D159" s="59">
        <v>155214</v>
      </c>
      <c r="E159" s="59">
        <v>10963</v>
      </c>
      <c r="F159" s="59">
        <v>645</v>
      </c>
      <c r="G159" s="59">
        <v>7</v>
      </c>
      <c r="H159" s="59">
        <v>98</v>
      </c>
      <c r="I159" s="59">
        <v>434</v>
      </c>
      <c r="J159" s="59">
        <v>551</v>
      </c>
      <c r="K159" s="59">
        <v>1261</v>
      </c>
      <c r="L159" s="59"/>
      <c r="M159" s="59">
        <v>99577</v>
      </c>
      <c r="N159" s="59">
        <v>27986</v>
      </c>
      <c r="O159" s="59">
        <v>127563</v>
      </c>
      <c r="P159" s="45"/>
      <c r="R159" s="58" t="s">
        <v>78</v>
      </c>
      <c r="S159" s="58" t="s">
        <v>50</v>
      </c>
      <c r="T159" s="56" t="str">
        <f t="shared" si="16"/>
        <v>ALAPPUZHA1991-92</v>
      </c>
      <c r="U159" s="65">
        <f>(Documentation!$E$337*Calculations!C220)+(Documentation!$D$337*Calculations!C159)</f>
        <v>182270</v>
      </c>
      <c r="V159" s="65">
        <f>(Documentation!$E$337*Calculations!D220)+(Documentation!$D$337*Calculations!D159)</f>
        <v>26689.299973953486</v>
      </c>
      <c r="W159" s="65">
        <f>(Documentation!$E$337*Calculations!E220)+(Documentation!$D$337*Calculations!E159)</f>
        <v>25662.105696744187</v>
      </c>
      <c r="X159" s="65">
        <f>(Documentation!$E$337*Calculations!F220)+(Documentation!$D$337*Calculations!F159)</f>
        <v>398.90879999999999</v>
      </c>
      <c r="Y159" s="65">
        <f>(Documentation!$E$337*Calculations!G220)+(Documentation!$D$337*Calculations!G159)</f>
        <v>6.2036613953488366</v>
      </c>
      <c r="Z159" s="65">
        <f>(Documentation!$E$337*Calculations!H220)+(Documentation!$D$337*Calculations!H159)</f>
        <v>215.85125953488372</v>
      </c>
      <c r="AA159" s="65">
        <f>(Documentation!$E$337*Calculations!I220)+(Documentation!$D$337*Calculations!I159)</f>
        <v>2201.6270065116278</v>
      </c>
      <c r="AB159" s="65">
        <f>(Documentation!$E$337*Calculations!J220)+(Documentation!$D$337*Calculations!J159)</f>
        <v>1532.7453469767443</v>
      </c>
      <c r="AC159" s="65">
        <f>(Documentation!$E$337*Calculations!K220)+(Documentation!$D$337*Calculations!K159)</f>
        <v>3198.8310027906978</v>
      </c>
      <c r="AD159" s="65">
        <f>(Documentation!$E$337*Calculations!L220)+(Documentation!$D$337*Calculations!L159)</f>
        <v>0</v>
      </c>
      <c r="AE159" s="65">
        <f>(Documentation!$E$337*Calculations!M220)+(Documentation!$D$337*Calculations!M159)</f>
        <v>122364.42725209302</v>
      </c>
      <c r="AF159" s="65">
        <f>(Documentation!$E$337*Calculations!N220)+(Documentation!$D$337*Calculations!N159)</f>
        <v>65563.238258604644</v>
      </c>
      <c r="AG159" s="65">
        <f>(Documentation!$E$337*Calculations!O220)+(Documentation!$D$337*Calculations!O159)</f>
        <v>187927.66551069767</v>
      </c>
    </row>
    <row r="160" spans="1:33" ht="14.45" customHeight="1" x14ac:dyDescent="0.25">
      <c r="A160" s="58" t="s">
        <v>77</v>
      </c>
      <c r="B160" s="58" t="s">
        <v>51</v>
      </c>
      <c r="C160" s="59">
        <v>268750</v>
      </c>
      <c r="D160" s="59">
        <v>155214</v>
      </c>
      <c r="E160" s="59">
        <v>10985</v>
      </c>
      <c r="F160" s="59">
        <v>673</v>
      </c>
      <c r="G160" s="59">
        <v>6</v>
      </c>
      <c r="H160" s="59">
        <v>99</v>
      </c>
      <c r="I160" s="59">
        <v>458</v>
      </c>
      <c r="J160" s="59">
        <v>565</v>
      </c>
      <c r="K160" s="59">
        <v>1165</v>
      </c>
      <c r="L160" s="59"/>
      <c r="M160" s="59">
        <v>99585</v>
      </c>
      <c r="N160" s="59">
        <v>28207</v>
      </c>
      <c r="O160" s="59">
        <v>127792</v>
      </c>
      <c r="P160" s="45"/>
      <c r="R160" s="58" t="s">
        <v>78</v>
      </c>
      <c r="S160" s="58" t="s">
        <v>51</v>
      </c>
      <c r="T160" s="56" t="str">
        <f t="shared" si="16"/>
        <v>ALAPPUZHA1992-93</v>
      </c>
      <c r="U160" s="65">
        <f>(Documentation!$E$337*Calculations!C221)+(Documentation!$D$337*Calculations!C160)</f>
        <v>182270</v>
      </c>
      <c r="V160" s="65">
        <f>(Documentation!$E$337*Calculations!D221)+(Documentation!$D$337*Calculations!D160)</f>
        <v>26689.299973953486</v>
      </c>
      <c r="W160" s="65">
        <f>(Documentation!$E$337*Calculations!E221)+(Documentation!$D$337*Calculations!E160)</f>
        <v>25778.888632558141</v>
      </c>
      <c r="X160" s="65">
        <f>(Documentation!$E$337*Calculations!F221)+(Documentation!$D$337*Calculations!F160)</f>
        <v>322.72344558139537</v>
      </c>
      <c r="Y160" s="65">
        <f>(Documentation!$E$337*Calculations!G221)+(Documentation!$D$337*Calculations!G160)</f>
        <v>6.0317097674418605</v>
      </c>
      <c r="Z160" s="65">
        <f>(Documentation!$E$337*Calculations!H221)+(Documentation!$D$337*Calculations!H160)</f>
        <v>205.02321116279069</v>
      </c>
      <c r="AA160" s="65">
        <f>(Documentation!$E$337*Calculations!I221)+(Documentation!$D$337*Calculations!I160)</f>
        <v>2302.7538455813956</v>
      </c>
      <c r="AB160" s="65">
        <f>(Documentation!$E$337*Calculations!J221)+(Documentation!$D$337*Calculations!J160)</f>
        <v>1616.1526697674419</v>
      </c>
      <c r="AC160" s="65">
        <f>(Documentation!$E$337*Calculations!K221)+(Documentation!$D$337*Calculations!K160)</f>
        <v>3198.3236465116279</v>
      </c>
      <c r="AD160" s="65">
        <f>(Documentation!$E$337*Calculations!L221)+(Documentation!$D$337*Calculations!L160)</f>
        <v>0</v>
      </c>
      <c r="AE160" s="65">
        <f>(Documentation!$E$337*Calculations!M221)+(Documentation!$D$337*Calculations!M160)</f>
        <v>122150.80286511627</v>
      </c>
      <c r="AF160" s="65">
        <f>(Documentation!$E$337*Calculations!N221)+(Documentation!$D$337*Calculations!N160)</f>
        <v>62403.239568372097</v>
      </c>
      <c r="AG160" s="65">
        <f>(Documentation!$E$337*Calculations!O221)+(Documentation!$D$337*Calculations!O160)</f>
        <v>184554.04243348836</v>
      </c>
    </row>
    <row r="161" spans="1:33" ht="14.45" customHeight="1" x14ac:dyDescent="0.25">
      <c r="A161" s="58" t="s">
        <v>77</v>
      </c>
      <c r="B161" s="58" t="s">
        <v>52</v>
      </c>
      <c r="C161" s="59">
        <v>268750</v>
      </c>
      <c r="D161" s="59">
        <v>155214</v>
      </c>
      <c r="E161" s="59">
        <v>11007</v>
      </c>
      <c r="F161" s="59">
        <v>575</v>
      </c>
      <c r="G161" s="59">
        <v>8</v>
      </c>
      <c r="H161" s="59">
        <v>219</v>
      </c>
      <c r="I161" s="59">
        <v>498</v>
      </c>
      <c r="J161" s="59">
        <v>714</v>
      </c>
      <c r="K161" s="59">
        <v>1718</v>
      </c>
      <c r="L161" s="59"/>
      <c r="M161" s="59">
        <v>98797</v>
      </c>
      <c r="N161" s="59">
        <v>18736</v>
      </c>
      <c r="O161" s="59">
        <v>117533</v>
      </c>
      <c r="P161" s="45"/>
      <c r="R161" s="58" t="s">
        <v>78</v>
      </c>
      <c r="S161" s="58" t="s">
        <v>52</v>
      </c>
      <c r="T161" s="56" t="str">
        <f t="shared" si="16"/>
        <v>ALAPPUZHA1993-94</v>
      </c>
      <c r="U161" s="65">
        <f>(Documentation!$E$337*Calculations!C222)+(Documentation!$D$337*Calculations!C161)</f>
        <v>182270</v>
      </c>
      <c r="V161" s="65">
        <f>(Documentation!$E$337*Calculations!D222)+(Documentation!$D$337*Calculations!D161)</f>
        <v>26689.299973953486</v>
      </c>
      <c r="W161" s="65">
        <f>(Documentation!$E$337*Calculations!E222)+(Documentation!$D$337*Calculations!E161)</f>
        <v>25896.671568372094</v>
      </c>
      <c r="X161" s="65">
        <f>(Documentation!$E$337*Calculations!F222)+(Documentation!$D$337*Calculations!F161)</f>
        <v>295.87218604651162</v>
      </c>
      <c r="Y161" s="65">
        <f>(Documentation!$E$337*Calculations!G222)+(Documentation!$D$337*Calculations!G161)</f>
        <v>5.3756130232558137</v>
      </c>
      <c r="Z161" s="65">
        <f>(Documentation!$E$337*Calculations!H222)+(Documentation!$D$337*Calculations!H161)</f>
        <v>225.6574065116279</v>
      </c>
      <c r="AA161" s="65">
        <f>(Documentation!$E$337*Calculations!I222)+(Documentation!$D$337*Calculations!I161)</f>
        <v>2903.6319106976744</v>
      </c>
      <c r="AB161" s="65">
        <f>(Documentation!$E$337*Calculations!J222)+(Documentation!$D$337*Calculations!J161)</f>
        <v>1732.7734623255815</v>
      </c>
      <c r="AC161" s="65">
        <f>(Documentation!$E$337*Calculations!K222)+(Documentation!$D$337*Calculations!K161)</f>
        <v>3898.4128967441861</v>
      </c>
      <c r="AD161" s="65">
        <f>(Documentation!$E$337*Calculations!L222)+(Documentation!$D$337*Calculations!L161)</f>
        <v>0</v>
      </c>
      <c r="AE161" s="65">
        <f>(Documentation!$E$337*Calculations!M222)+(Documentation!$D$337*Calculations!M161)</f>
        <v>120622.30498232559</v>
      </c>
      <c r="AF161" s="65">
        <f>(Documentation!$E$337*Calculations!N222)+(Documentation!$D$337*Calculations!N161)</f>
        <v>54528.685700465117</v>
      </c>
      <c r="AG161" s="65">
        <f>(Documentation!$E$337*Calculations!O222)+(Documentation!$D$337*Calculations!O161)</f>
        <v>175150.9906827907</v>
      </c>
    </row>
    <row r="162" spans="1:33" ht="14.45" customHeight="1" x14ac:dyDescent="0.25">
      <c r="A162" s="58" t="s">
        <v>77</v>
      </c>
      <c r="B162" s="58" t="s">
        <v>53</v>
      </c>
      <c r="C162" s="59">
        <v>268750</v>
      </c>
      <c r="D162" s="59">
        <v>155214</v>
      </c>
      <c r="E162" s="59">
        <v>16161</v>
      </c>
      <c r="F162" s="59">
        <v>514</v>
      </c>
      <c r="G162" s="59">
        <v>4</v>
      </c>
      <c r="H162" s="59">
        <v>128</v>
      </c>
      <c r="I162" s="59">
        <v>509</v>
      </c>
      <c r="J162" s="59">
        <v>691</v>
      </c>
      <c r="K162" s="59">
        <v>1453</v>
      </c>
      <c r="L162" s="59"/>
      <c r="M162" s="59">
        <v>94076</v>
      </c>
      <c r="N162" s="59">
        <v>26250</v>
      </c>
      <c r="O162" s="59">
        <v>120326</v>
      </c>
      <c r="P162" s="45"/>
      <c r="R162" s="58" t="s">
        <v>78</v>
      </c>
      <c r="S162" s="58" t="s">
        <v>53</v>
      </c>
      <c r="T162" s="56" t="str">
        <f t="shared" si="16"/>
        <v>ALAPPUZHA1994-95</v>
      </c>
      <c r="U162" s="65">
        <f>(Documentation!$E$337*Calculations!C223)+(Documentation!$D$337*Calculations!C162)</f>
        <v>182270</v>
      </c>
      <c r="V162" s="65">
        <f>(Documentation!$E$337*Calculations!D223)+(Documentation!$D$337*Calculations!D162)</f>
        <v>26689.299973953486</v>
      </c>
      <c r="W162" s="65">
        <f>(Documentation!$E$337*Calculations!E223)+(Documentation!$D$337*Calculations!E162)</f>
        <v>26725.91025860465</v>
      </c>
      <c r="X162" s="65">
        <f>(Documentation!$E$337*Calculations!F223)+(Documentation!$D$337*Calculations!F162)</f>
        <v>324.38313674418606</v>
      </c>
      <c r="Y162" s="65">
        <f>(Documentation!$E$337*Calculations!G223)+(Documentation!$D$337*Calculations!G162)</f>
        <v>4.6878065116279073</v>
      </c>
      <c r="Z162" s="65">
        <f>(Documentation!$E$337*Calculations!H223)+(Documentation!$D$337*Calculations!H162)</f>
        <v>175.00980837209303</v>
      </c>
      <c r="AA162" s="65">
        <f>(Documentation!$E$337*Calculations!I223)+(Documentation!$D$337*Calculations!I162)</f>
        <v>3023.523378604651</v>
      </c>
      <c r="AB162" s="65">
        <f>(Documentation!$E$337*Calculations!J223)+(Documentation!$D$337*Calculations!J162)</f>
        <v>1682.8185748837209</v>
      </c>
      <c r="AC162" s="65">
        <f>(Documentation!$E$337*Calculations!K223)+(Documentation!$D$337*Calculations!K162)</f>
        <v>4516.8457153488371</v>
      </c>
      <c r="AD162" s="65">
        <f>(Documentation!$E$337*Calculations!L223)+(Documentation!$D$337*Calculations!L162)</f>
        <v>0</v>
      </c>
      <c r="AE162" s="65">
        <f>(Documentation!$E$337*Calculations!M223)+(Documentation!$D$337*Calculations!M162)</f>
        <v>119127.52134697675</v>
      </c>
      <c r="AF162" s="65">
        <f>(Documentation!$E$337*Calculations!N223)+(Documentation!$D$337*Calculations!N162)</f>
        <v>67026.73023255814</v>
      </c>
      <c r="AG162" s="65">
        <f>(Documentation!$E$337*Calculations!O223)+(Documentation!$D$337*Calculations!O162)</f>
        <v>186154.25157953487</v>
      </c>
    </row>
    <row r="163" spans="1:33" ht="14.45" customHeight="1" x14ac:dyDescent="0.25">
      <c r="A163" s="58" t="s">
        <v>77</v>
      </c>
      <c r="B163" s="58" t="s">
        <v>54</v>
      </c>
      <c r="C163" s="59">
        <v>268750</v>
      </c>
      <c r="D163" s="59">
        <v>155214</v>
      </c>
      <c r="E163" s="59">
        <v>13894</v>
      </c>
      <c r="F163" s="59">
        <v>461</v>
      </c>
      <c r="G163" s="59">
        <v>1</v>
      </c>
      <c r="H163" s="59">
        <v>99</v>
      </c>
      <c r="I163" s="59">
        <v>415</v>
      </c>
      <c r="J163" s="59">
        <v>528</v>
      </c>
      <c r="K163" s="59">
        <v>1668</v>
      </c>
      <c r="L163" s="59"/>
      <c r="M163" s="59">
        <v>96470</v>
      </c>
      <c r="N163" s="59">
        <v>20121</v>
      </c>
      <c r="O163" s="59">
        <v>116591</v>
      </c>
      <c r="P163" s="45"/>
      <c r="R163" s="58" t="s">
        <v>78</v>
      </c>
      <c r="S163" s="58" t="s">
        <v>54</v>
      </c>
      <c r="T163" s="56" t="str">
        <f t="shared" si="16"/>
        <v>ALAPPUZHA1995-96</v>
      </c>
      <c r="U163" s="65">
        <f>(Documentation!$E$337*Calculations!C224)+(Documentation!$D$337*Calculations!C163)</f>
        <v>182270</v>
      </c>
      <c r="V163" s="65">
        <f>(Documentation!$E$337*Calculations!D224)+(Documentation!$D$337*Calculations!D163)</f>
        <v>26689.299973953486</v>
      </c>
      <c r="W163" s="65">
        <f>(Documentation!$E$337*Calculations!E224)+(Documentation!$D$337*Calculations!E163)</f>
        <v>25267.095918139534</v>
      </c>
      <c r="X163" s="65">
        <f>(Documentation!$E$337*Calculations!F224)+(Documentation!$D$337*Calculations!F163)</f>
        <v>250.26970046511627</v>
      </c>
      <c r="Y163" s="65">
        <f>(Documentation!$E$337*Calculations!G224)+(Documentation!$D$337*Calculations!G163)</f>
        <v>6.171951627906977</v>
      </c>
      <c r="Z163" s="65">
        <f>(Documentation!$E$337*Calculations!H224)+(Documentation!$D$337*Calculations!H163)</f>
        <v>157.02321116279069</v>
      </c>
      <c r="AA163" s="65">
        <f>(Documentation!$E$337*Calculations!I224)+(Documentation!$D$337*Calculations!I163)</f>
        <v>3075.3599255813951</v>
      </c>
      <c r="AB163" s="65">
        <f>(Documentation!$E$337*Calculations!J224)+(Documentation!$D$337*Calculations!J163)</f>
        <v>1850.7904595348837</v>
      </c>
      <c r="AC163" s="65">
        <f>(Documentation!$E$337*Calculations!K224)+(Documentation!$D$337*Calculations!K163)</f>
        <v>4824.8153153488374</v>
      </c>
      <c r="AD163" s="65">
        <f>(Documentation!$E$337*Calculations!L224)+(Documentation!$D$337*Calculations!L163)</f>
        <v>0</v>
      </c>
      <c r="AE163" s="65">
        <f>(Documentation!$E$337*Calculations!M224)+(Documentation!$D$337*Calculations!M163)</f>
        <v>120149.17354418605</v>
      </c>
      <c r="AF163" s="65">
        <f>(Documentation!$E$337*Calculations!N224)+(Documentation!$D$337*Calculations!N163)</f>
        <v>56177.838705116279</v>
      </c>
      <c r="AG163" s="65">
        <f>(Documentation!$E$337*Calculations!O224)+(Documentation!$D$337*Calculations!O163)</f>
        <v>176327.01224930232</v>
      </c>
    </row>
    <row r="164" spans="1:33" ht="14.45" customHeight="1" x14ac:dyDescent="0.25">
      <c r="A164" s="58" t="s">
        <v>77</v>
      </c>
      <c r="B164" s="58" t="s">
        <v>55</v>
      </c>
      <c r="C164" s="59">
        <v>268750</v>
      </c>
      <c r="D164" s="59">
        <v>155214</v>
      </c>
      <c r="E164" s="59">
        <v>14007</v>
      </c>
      <c r="F164" s="59">
        <v>426</v>
      </c>
      <c r="G164" s="59">
        <v>1</v>
      </c>
      <c r="H164" s="59">
        <v>86</v>
      </c>
      <c r="I164" s="59">
        <v>292</v>
      </c>
      <c r="J164" s="59">
        <v>487</v>
      </c>
      <c r="K164" s="59">
        <v>1922</v>
      </c>
      <c r="L164" s="59"/>
      <c r="M164" s="59">
        <v>96315</v>
      </c>
      <c r="N164" s="59">
        <v>20473</v>
      </c>
      <c r="O164" s="59">
        <v>116788</v>
      </c>
      <c r="P164" s="45"/>
      <c r="R164" s="58" t="s">
        <v>78</v>
      </c>
      <c r="S164" s="58" t="s">
        <v>55</v>
      </c>
      <c r="T164" s="56" t="str">
        <f t="shared" si="16"/>
        <v>ALAPPUZHA1996-97</v>
      </c>
      <c r="U164" s="65">
        <f>(Documentation!$E$337*Calculations!C225)+(Documentation!$D$337*Calculations!C164)</f>
        <v>182270</v>
      </c>
      <c r="V164" s="65">
        <f>(Documentation!$E$337*Calculations!D225)+(Documentation!$D$337*Calculations!D164)</f>
        <v>26689.299973953486</v>
      </c>
      <c r="W164" s="65">
        <f>(Documentation!$E$337*Calculations!E225)+(Documentation!$D$337*Calculations!E164)</f>
        <v>24820.526452093021</v>
      </c>
      <c r="X164" s="65">
        <f>(Documentation!$E$337*Calculations!F225)+(Documentation!$D$337*Calculations!F164)</f>
        <v>222.25139348837209</v>
      </c>
      <c r="Y164" s="65">
        <f>(Documentation!$E$337*Calculations!G225)+(Documentation!$D$337*Calculations!G164)</f>
        <v>3.1719516279069766</v>
      </c>
      <c r="Z164" s="65">
        <f>(Documentation!$E$337*Calculations!H225)+(Documentation!$D$337*Calculations!H164)</f>
        <v>190.78783999999999</v>
      </c>
      <c r="AA164" s="65">
        <f>(Documentation!$E$337*Calculations!I225)+(Documentation!$D$337*Calculations!I164)</f>
        <v>3367.2098753488372</v>
      </c>
      <c r="AB164" s="65">
        <f>(Documentation!$E$337*Calculations!J225)+(Documentation!$D$337*Calculations!J164)</f>
        <v>1862.7404427906977</v>
      </c>
      <c r="AC164" s="65">
        <f>(Documentation!$E$337*Calculations!K225)+(Documentation!$D$337*Calculations!K164)</f>
        <v>4756.4910288372093</v>
      </c>
      <c r="AD164" s="65">
        <f>(Documentation!$E$337*Calculations!L225)+(Documentation!$D$337*Calculations!L164)</f>
        <v>0</v>
      </c>
      <c r="AE164" s="65">
        <f>(Documentation!$E$337*Calculations!M225)+(Documentation!$D$337*Calculations!M164)</f>
        <v>120357.52104186047</v>
      </c>
      <c r="AF164" s="65">
        <f>(Documentation!$E$337*Calculations!N225)+(Documentation!$D$337*Calculations!N164)</f>
        <v>48782.365678139533</v>
      </c>
      <c r="AG164" s="65">
        <f>(Documentation!$E$337*Calculations!O225)+(Documentation!$D$337*Calculations!O164)</f>
        <v>169139.88672000001</v>
      </c>
    </row>
    <row r="165" spans="1:33" ht="14.45" customHeight="1" x14ac:dyDescent="0.25">
      <c r="A165" s="58" t="s">
        <v>77</v>
      </c>
      <c r="B165" s="58" t="s">
        <v>56</v>
      </c>
      <c r="C165" s="59">
        <v>268750</v>
      </c>
      <c r="D165" s="59">
        <v>155214</v>
      </c>
      <c r="E165" s="59">
        <v>14759</v>
      </c>
      <c r="F165" s="59">
        <v>490</v>
      </c>
      <c r="G165" s="59">
        <v>1</v>
      </c>
      <c r="H165" s="59">
        <v>89</v>
      </c>
      <c r="I165" s="59">
        <v>290</v>
      </c>
      <c r="J165" s="59">
        <v>423</v>
      </c>
      <c r="K165" s="59">
        <v>2098</v>
      </c>
      <c r="L165" s="59"/>
      <c r="M165" s="59">
        <v>95386</v>
      </c>
      <c r="N165" s="59">
        <v>16713</v>
      </c>
      <c r="O165" s="59">
        <v>112099</v>
      </c>
      <c r="P165" s="45"/>
      <c r="R165" s="58" t="s">
        <v>78</v>
      </c>
      <c r="S165" s="58" t="s">
        <v>56</v>
      </c>
      <c r="T165" s="56" t="str">
        <f t="shared" si="16"/>
        <v>ALAPPUZHA1997-98</v>
      </c>
      <c r="U165" s="65">
        <f>(Documentation!$E$337*Calculations!C226)+(Documentation!$D$337*Calculations!C165)</f>
        <v>182270</v>
      </c>
      <c r="V165" s="65">
        <f>(Documentation!$E$337*Calculations!D226)+(Documentation!$D$337*Calculations!D165)</f>
        <v>26689.299973953486</v>
      </c>
      <c r="W165" s="65">
        <f>(Documentation!$E$337*Calculations!E226)+(Documentation!$D$337*Calculations!E165)</f>
        <v>25314.834076279069</v>
      </c>
      <c r="X165" s="65">
        <f>(Documentation!$E$337*Calculations!F226)+(Documentation!$D$337*Calculations!F165)</f>
        <v>264.25629767441859</v>
      </c>
      <c r="Y165" s="65">
        <f>(Documentation!$E$337*Calculations!G226)+(Documentation!$D$337*Calculations!G165)</f>
        <v>4.171951627906977</v>
      </c>
      <c r="Z165" s="65">
        <f>(Documentation!$E$337*Calculations!H226)+(Documentation!$D$337*Calculations!H165)</f>
        <v>218.30369488372094</v>
      </c>
      <c r="AA165" s="65">
        <f>(Documentation!$E$337*Calculations!I226)+(Documentation!$D$337*Calculations!I165)</f>
        <v>3058.8659720930232</v>
      </c>
      <c r="AB165" s="65">
        <f>(Documentation!$E$337*Calculations!J226)+(Documentation!$D$337*Calculations!J165)</f>
        <v>1842.7355386046511</v>
      </c>
      <c r="AC165" s="65">
        <f>(Documentation!$E$337*Calculations!K226)+(Documentation!$D$337*Calculations!K165)</f>
        <v>5263.7545153488372</v>
      </c>
      <c r="AD165" s="65">
        <f>(Documentation!$E$337*Calculations!L226)+(Documentation!$D$337*Calculations!L165)</f>
        <v>0</v>
      </c>
      <c r="AE165" s="65">
        <f>(Documentation!$E$337*Calculations!M226)+(Documentation!$D$337*Calculations!M165)</f>
        <v>119613.77797953488</v>
      </c>
      <c r="AF165" s="65">
        <f>(Documentation!$E$337*Calculations!N226)+(Documentation!$D$337*Calculations!N165)</f>
        <v>45234.827557209304</v>
      </c>
      <c r="AG165" s="65">
        <f>(Documentation!$E$337*Calculations!O226)+(Documentation!$D$337*Calculations!O165)</f>
        <v>164848.60553674417</v>
      </c>
    </row>
    <row r="166" spans="1:33" ht="14.45" customHeight="1" x14ac:dyDescent="0.25">
      <c r="A166" s="58" t="s">
        <v>77</v>
      </c>
      <c r="B166" s="58" t="s">
        <v>57</v>
      </c>
      <c r="C166" s="59">
        <v>268750</v>
      </c>
      <c r="D166" s="59">
        <v>155214</v>
      </c>
      <c r="E166" s="59">
        <v>14838</v>
      </c>
      <c r="F166" s="59">
        <v>429</v>
      </c>
      <c r="G166" s="59">
        <v>10</v>
      </c>
      <c r="H166" s="59">
        <v>80</v>
      </c>
      <c r="I166" s="59">
        <v>193</v>
      </c>
      <c r="J166" s="59">
        <v>321</v>
      </c>
      <c r="K166" s="59">
        <v>3591</v>
      </c>
      <c r="L166" s="59"/>
      <c r="M166" s="59">
        <v>94074</v>
      </c>
      <c r="N166" s="59">
        <v>15424</v>
      </c>
      <c r="O166" s="59">
        <v>109498</v>
      </c>
      <c r="P166" s="45"/>
      <c r="R166" s="58" t="s">
        <v>78</v>
      </c>
      <c r="S166" s="58" t="s">
        <v>57</v>
      </c>
      <c r="T166" s="56" t="str">
        <f t="shared" si="16"/>
        <v>ALAPPUZHA1998-99</v>
      </c>
      <c r="U166" s="65">
        <f>(Documentation!$E$337*Calculations!C227)+(Documentation!$D$337*Calculations!C166)</f>
        <v>182270</v>
      </c>
      <c r="V166" s="65">
        <f>(Documentation!$E$337*Calculations!D227)+(Documentation!$D$337*Calculations!D166)</f>
        <v>26689.299973953486</v>
      </c>
      <c r="W166" s="65">
        <f>(Documentation!$E$337*Calculations!E227)+(Documentation!$D$337*Calculations!E166)</f>
        <v>25157.41825488372</v>
      </c>
      <c r="X166" s="65">
        <f>(Documentation!$E$337*Calculations!F227)+(Documentation!$D$337*Calculations!F166)</f>
        <v>252.76724837209304</v>
      </c>
      <c r="Y166" s="65">
        <f>(Documentation!$E$337*Calculations!G227)+(Documentation!$D$337*Calculations!G166)</f>
        <v>2.7195162790697673</v>
      </c>
      <c r="Z166" s="65">
        <f>(Documentation!$E$337*Calculations!H227)+(Documentation!$D$337*Calculations!H166)</f>
        <v>182.75613023255815</v>
      </c>
      <c r="AA166" s="65">
        <f>(Documentation!$E$337*Calculations!I227)+(Documentation!$D$337*Calculations!I166)</f>
        <v>3510.1866641860465</v>
      </c>
      <c r="AB166" s="65">
        <f>(Documentation!$E$337*Calculations!J227)+(Documentation!$D$337*Calculations!J166)</f>
        <v>2481.1964725581397</v>
      </c>
      <c r="AC166" s="65">
        <f>(Documentation!$E$337*Calculations!K227)+(Documentation!$D$337*Calculations!K166)</f>
        <v>5691.4782958139531</v>
      </c>
      <c r="AD166" s="65">
        <f>(Documentation!$E$337*Calculations!L227)+(Documentation!$D$337*Calculations!L166)</f>
        <v>0</v>
      </c>
      <c r="AE166" s="65">
        <f>(Documentation!$E$337*Calculations!M227)+(Documentation!$D$337*Calculations!M166)</f>
        <v>118302.17744372092</v>
      </c>
      <c r="AF166" s="65">
        <f>(Documentation!$E$337*Calculations!N227)+(Documentation!$D$337*Calculations!N166)</f>
        <v>35948.181908837207</v>
      </c>
      <c r="AG166" s="65">
        <f>(Documentation!$E$337*Calculations!O227)+(Documentation!$D$337*Calculations!O166)</f>
        <v>154250.35935255815</v>
      </c>
    </row>
    <row r="167" spans="1:33" ht="14.45" customHeight="1" x14ac:dyDescent="0.25">
      <c r="A167" s="58" t="s">
        <v>77</v>
      </c>
      <c r="B167" s="58" t="s">
        <v>58</v>
      </c>
      <c r="C167" s="59">
        <v>268750</v>
      </c>
      <c r="D167" s="59">
        <v>155214</v>
      </c>
      <c r="E167" s="59">
        <v>14986</v>
      </c>
      <c r="F167" s="59">
        <v>446</v>
      </c>
      <c r="G167" s="59"/>
      <c r="H167" s="59">
        <v>90</v>
      </c>
      <c r="I167" s="59">
        <v>282</v>
      </c>
      <c r="J167" s="59">
        <v>468</v>
      </c>
      <c r="K167" s="59">
        <v>3547</v>
      </c>
      <c r="L167" s="59"/>
      <c r="M167" s="59">
        <v>93717</v>
      </c>
      <c r="N167" s="59">
        <v>18564</v>
      </c>
      <c r="O167" s="59">
        <v>112281</v>
      </c>
      <c r="P167" s="45"/>
      <c r="R167" s="58" t="s">
        <v>78</v>
      </c>
      <c r="S167" s="58" t="s">
        <v>58</v>
      </c>
      <c r="T167" s="56" t="str">
        <f t="shared" si="16"/>
        <v>ALAPPUZHA1999-00</v>
      </c>
      <c r="U167" s="65">
        <f>(Documentation!$E$337*Calculations!C228)+(Documentation!$D$337*Calculations!C167)</f>
        <v>182270</v>
      </c>
      <c r="V167" s="65">
        <f>(Documentation!$E$337*Calculations!D228)+(Documentation!$D$337*Calculations!D167)</f>
        <v>26689.299973953486</v>
      </c>
      <c r="W167" s="65">
        <f>(Documentation!$E$337*Calculations!E228)+(Documentation!$D$337*Calculations!E167)</f>
        <v>25470.867095813952</v>
      </c>
      <c r="X167" s="65">
        <f>(Documentation!$E$337*Calculations!F228)+(Documentation!$D$337*Calculations!F167)</f>
        <v>268.69042604651162</v>
      </c>
      <c r="Y167" s="65">
        <f>(Documentation!$E$337*Calculations!G228)+(Documentation!$D$337*Calculations!G167)</f>
        <v>0</v>
      </c>
      <c r="Z167" s="65">
        <f>(Documentation!$E$337*Calculations!H228)+(Documentation!$D$337*Calculations!H167)</f>
        <v>190.4756465116279</v>
      </c>
      <c r="AA167" s="65">
        <f>(Documentation!$E$337*Calculations!I228)+(Documentation!$D$337*Calculations!I167)</f>
        <v>2561.4903590697672</v>
      </c>
      <c r="AB167" s="65">
        <f>(Documentation!$E$337*Calculations!J228)+(Documentation!$D$337*Calculations!J167)</f>
        <v>3876.473361860465</v>
      </c>
      <c r="AC167" s="65">
        <f>(Documentation!$E$337*Calculations!K228)+(Documentation!$D$337*Calculations!K167)</f>
        <v>6444.9124241860463</v>
      </c>
      <c r="AD167" s="65">
        <f>(Documentation!$E$337*Calculations!L228)+(Documentation!$D$337*Calculations!L167)</f>
        <v>0</v>
      </c>
      <c r="AE167" s="65">
        <f>(Documentation!$E$337*Calculations!M228)+(Documentation!$D$337*Calculations!M167)</f>
        <v>116767.79071255814</v>
      </c>
      <c r="AF167" s="65">
        <f>(Documentation!$E$337*Calculations!N228)+(Documentation!$D$337*Calculations!N167)</f>
        <v>41487.110020465116</v>
      </c>
      <c r="AG167" s="65">
        <f>(Documentation!$E$337*Calculations!O228)+(Documentation!$D$337*Calculations!O167)</f>
        <v>158254.90073302324</v>
      </c>
    </row>
    <row r="168" spans="1:33" ht="14.45" customHeight="1" x14ac:dyDescent="0.25">
      <c r="A168" s="58" t="s">
        <v>77</v>
      </c>
      <c r="B168" s="58" t="s">
        <v>59</v>
      </c>
      <c r="C168" s="59">
        <v>268750</v>
      </c>
      <c r="D168" s="59">
        <v>155214</v>
      </c>
      <c r="E168" s="59">
        <v>15108</v>
      </c>
      <c r="F168" s="59">
        <v>413</v>
      </c>
      <c r="G168" s="59">
        <v>0</v>
      </c>
      <c r="H168" s="59">
        <v>77</v>
      </c>
      <c r="I168" s="59">
        <v>460</v>
      </c>
      <c r="J168" s="59">
        <v>675</v>
      </c>
      <c r="K168" s="59">
        <v>3998</v>
      </c>
      <c r="L168" s="59"/>
      <c r="M168" s="59">
        <v>92805</v>
      </c>
      <c r="N168" s="59">
        <v>22468</v>
      </c>
      <c r="O168" s="59">
        <v>115273</v>
      </c>
      <c r="P168" s="45"/>
      <c r="R168" s="58" t="s">
        <v>78</v>
      </c>
      <c r="S168" s="58" t="s">
        <v>59</v>
      </c>
      <c r="T168" s="56" t="str">
        <f t="shared" si="16"/>
        <v>ALAPPUZHA2000-01</v>
      </c>
      <c r="U168" s="65">
        <f>(Documentation!$E$337*Calculations!C229)+(Documentation!$D$337*Calculations!C168)</f>
        <v>182270</v>
      </c>
      <c r="V168" s="65">
        <f>(Documentation!$E$337*Calculations!D229)+(Documentation!$D$337*Calculations!D168)</f>
        <v>26689.299973953486</v>
      </c>
      <c r="W168" s="65">
        <f>(Documentation!$E$337*Calculations!E229)+(Documentation!$D$337*Calculations!E168)</f>
        <v>26447.845194418605</v>
      </c>
      <c r="X168" s="65">
        <f>(Documentation!$E$337*Calculations!F229)+(Documentation!$D$337*Calculations!F168)</f>
        <v>171.01602232558139</v>
      </c>
      <c r="Y168" s="65">
        <f>(Documentation!$E$337*Calculations!G229)+(Documentation!$D$337*Calculations!G168)</f>
        <v>0</v>
      </c>
      <c r="Z168" s="65">
        <f>(Documentation!$E$337*Calculations!H229)+(Documentation!$D$337*Calculations!H168)</f>
        <v>199.2402753488372</v>
      </c>
      <c r="AA168" s="65">
        <f>(Documentation!$E$337*Calculations!I229)+(Documentation!$D$337*Calculations!I168)</f>
        <v>3435.0977488372091</v>
      </c>
      <c r="AB168" s="65">
        <f>(Documentation!$E$337*Calculations!J229)+(Documentation!$D$337*Calculations!J168)</f>
        <v>3175.0673488372095</v>
      </c>
      <c r="AC168" s="65">
        <f>(Documentation!$E$337*Calculations!K229)+(Documentation!$D$337*Calculations!K168)</f>
        <v>11866.462608372092</v>
      </c>
      <c r="AD168" s="65">
        <f>(Documentation!$E$337*Calculations!L229)+(Documentation!$D$337*Calculations!L168)</f>
        <v>0</v>
      </c>
      <c r="AE168" s="65">
        <f>(Documentation!$E$337*Calculations!M229)+(Documentation!$D$337*Calculations!M168)</f>
        <v>110285.97082790697</v>
      </c>
      <c r="AF168" s="65">
        <f>(Documentation!$E$337*Calculations!N229)+(Documentation!$D$337*Calculations!N168)</f>
        <v>48130.409175813955</v>
      </c>
      <c r="AG168" s="65">
        <f>(Documentation!$E$337*Calculations!O229)+(Documentation!$D$337*Calculations!O168)</f>
        <v>158416.38000372093</v>
      </c>
    </row>
    <row r="169" spans="1:33" ht="14.45" customHeight="1" x14ac:dyDescent="0.25">
      <c r="A169" s="58" t="s">
        <v>77</v>
      </c>
      <c r="B169" s="58" t="s">
        <v>60</v>
      </c>
      <c r="C169" s="59">
        <v>268750</v>
      </c>
      <c r="D169" s="59">
        <v>155214</v>
      </c>
      <c r="E169" s="59">
        <v>15273</v>
      </c>
      <c r="F169" s="59">
        <v>438</v>
      </c>
      <c r="G169" s="59">
        <v>0</v>
      </c>
      <c r="H169" s="59">
        <v>66</v>
      </c>
      <c r="I169" s="59">
        <v>520</v>
      </c>
      <c r="J169" s="59">
        <v>776</v>
      </c>
      <c r="K169" s="59">
        <v>4398</v>
      </c>
      <c r="L169" s="59"/>
      <c r="M169" s="59">
        <v>92065</v>
      </c>
      <c r="N169" s="59">
        <v>24430</v>
      </c>
      <c r="O169" s="59">
        <v>116495</v>
      </c>
      <c r="P169" s="45"/>
      <c r="R169" s="58" t="s">
        <v>78</v>
      </c>
      <c r="S169" s="58" t="s">
        <v>60</v>
      </c>
      <c r="T169" s="56" t="str">
        <f t="shared" si="16"/>
        <v>ALAPPUZHA2001-02</v>
      </c>
      <c r="U169" s="65">
        <f>(Documentation!$E$337*Calculations!C230)+(Documentation!$D$337*Calculations!C169)</f>
        <v>182270</v>
      </c>
      <c r="V169" s="65">
        <f>(Documentation!$E$337*Calculations!D230)+(Documentation!$D$337*Calculations!D169)</f>
        <v>26689.299973953486</v>
      </c>
      <c r="W169" s="65">
        <f>(Documentation!$E$337*Calculations!E230)+(Documentation!$D$337*Calculations!E169)</f>
        <v>26716.217213023258</v>
      </c>
      <c r="X169" s="65">
        <f>(Documentation!$E$337*Calculations!F230)+(Documentation!$D$337*Calculations!F169)</f>
        <v>170.31481302325579</v>
      </c>
      <c r="Y169" s="65">
        <f>(Documentation!$E$337*Calculations!G230)+(Documentation!$D$337*Calculations!G169)</f>
        <v>0</v>
      </c>
      <c r="Z169" s="65">
        <f>(Documentation!$E$337*Calculations!H230)+(Documentation!$D$337*Calculations!H169)</f>
        <v>223.34880744186046</v>
      </c>
      <c r="AA169" s="65">
        <f>(Documentation!$E$337*Calculations!I230)+(Documentation!$D$337*Calculations!I169)</f>
        <v>4844.4148465116277</v>
      </c>
      <c r="AB169" s="65">
        <f>(Documentation!$E$337*Calculations!J230)+(Documentation!$D$337*Calculations!J169)</f>
        <v>3493.4344632558141</v>
      </c>
      <c r="AC169" s="65">
        <f>(Documentation!$E$337*Calculations!K230)+(Documentation!$D$337*Calculations!K169)</f>
        <v>10433.243259534884</v>
      </c>
      <c r="AD169" s="65">
        <f>(Documentation!$E$337*Calculations!L230)+(Documentation!$D$337*Calculations!L169)</f>
        <v>0</v>
      </c>
      <c r="AE169" s="65">
        <f>(Documentation!$E$337*Calculations!M230)+(Documentation!$D$337*Calculations!M169)</f>
        <v>109699.72662325582</v>
      </c>
      <c r="AF169" s="65">
        <f>(Documentation!$E$337*Calculations!N230)+(Documentation!$D$337*Calculations!N169)</f>
        <v>40458.778269767441</v>
      </c>
      <c r="AG169" s="65">
        <f>(Documentation!$E$337*Calculations!O230)+(Documentation!$D$337*Calculations!O169)</f>
        <v>150158.50489302326</v>
      </c>
    </row>
    <row r="170" spans="1:33" ht="14.45" customHeight="1" x14ac:dyDescent="0.25">
      <c r="A170" s="58" t="s">
        <v>77</v>
      </c>
      <c r="B170" s="58" t="s">
        <v>61</v>
      </c>
      <c r="C170" s="59">
        <v>268750</v>
      </c>
      <c r="D170" s="59">
        <v>155214</v>
      </c>
      <c r="E170" s="59">
        <v>15304</v>
      </c>
      <c r="F170" s="59">
        <v>438</v>
      </c>
      <c r="G170" s="59">
        <v>0</v>
      </c>
      <c r="H170" s="59">
        <v>74</v>
      </c>
      <c r="I170" s="59">
        <v>526</v>
      </c>
      <c r="J170" s="59">
        <v>871</v>
      </c>
      <c r="K170" s="59">
        <v>4245</v>
      </c>
      <c r="L170" s="59"/>
      <c r="M170" s="59">
        <v>92078</v>
      </c>
      <c r="N170" s="59">
        <v>24547</v>
      </c>
      <c r="O170" s="59">
        <v>116625</v>
      </c>
      <c r="P170" s="45"/>
      <c r="R170" s="58" t="s">
        <v>78</v>
      </c>
      <c r="S170" s="58" t="s">
        <v>61</v>
      </c>
      <c r="T170" s="56" t="str">
        <f t="shared" si="16"/>
        <v>ALAPPUZHA2002-03</v>
      </c>
      <c r="U170" s="65">
        <f>(Documentation!$E$337*Calculations!C231)+(Documentation!$D$337*Calculations!C170)</f>
        <v>182270</v>
      </c>
      <c r="V170" s="65">
        <f>(Documentation!$E$337*Calculations!D231)+(Documentation!$D$337*Calculations!D170)</f>
        <v>26689.299973953486</v>
      </c>
      <c r="W170" s="65">
        <f>(Documentation!$E$337*Calculations!E231)+(Documentation!$D$337*Calculations!E170)</f>
        <v>26745.547713488373</v>
      </c>
      <c r="X170" s="65">
        <f>(Documentation!$E$337*Calculations!F231)+(Documentation!$D$337*Calculations!F170)</f>
        <v>166.31481302325579</v>
      </c>
      <c r="Y170" s="65">
        <f>(Documentation!$E$337*Calculations!G231)+(Documentation!$D$337*Calculations!G170)</f>
        <v>0</v>
      </c>
      <c r="Z170" s="65">
        <f>(Documentation!$E$337*Calculations!H231)+(Documentation!$D$337*Calculations!H170)</f>
        <v>180.72442046511628</v>
      </c>
      <c r="AA170" s="65">
        <f>(Documentation!$E$337*Calculations!I231)+(Documentation!$D$337*Calculations!I170)</f>
        <v>7510.4465562790701</v>
      </c>
      <c r="AB170" s="65">
        <f>(Documentation!$E$337*Calculations!J231)+(Documentation!$D$337*Calculations!J170)</f>
        <v>4299.7698679069763</v>
      </c>
      <c r="AC170" s="65">
        <f>(Documentation!$E$337*Calculations!K231)+(Documentation!$D$337*Calculations!K170)</f>
        <v>6203.9346604651164</v>
      </c>
      <c r="AD170" s="65">
        <f>(Documentation!$E$337*Calculations!L231)+(Documentation!$D$337*Calculations!L170)</f>
        <v>0</v>
      </c>
      <c r="AE170" s="65">
        <f>(Documentation!$E$337*Calculations!M231)+(Documentation!$D$337*Calculations!M170)</f>
        <v>110473.9619944186</v>
      </c>
      <c r="AF170" s="65">
        <f>(Documentation!$E$337*Calculations!N231)+(Documentation!$D$337*Calculations!N170)</f>
        <v>33002.896610232558</v>
      </c>
      <c r="AG170" s="65">
        <f>(Documentation!$E$337*Calculations!O231)+(Documentation!$D$337*Calculations!O170)</f>
        <v>143476.85860465118</v>
      </c>
    </row>
    <row r="171" spans="1:33" ht="14.45" customHeight="1" x14ac:dyDescent="0.25">
      <c r="A171" s="58" t="s">
        <v>77</v>
      </c>
      <c r="B171" s="58" t="s">
        <v>62</v>
      </c>
      <c r="C171" s="59">
        <v>268750</v>
      </c>
      <c r="D171" s="59">
        <v>155214</v>
      </c>
      <c r="E171" s="59">
        <v>15391</v>
      </c>
      <c r="F171" s="59">
        <v>426</v>
      </c>
      <c r="G171" s="59">
        <v>0</v>
      </c>
      <c r="H171" s="59">
        <v>106</v>
      </c>
      <c r="I171" s="59">
        <v>1444</v>
      </c>
      <c r="J171" s="59">
        <v>1687</v>
      </c>
      <c r="K171" s="59">
        <v>4059</v>
      </c>
      <c r="L171" s="59">
        <v>2</v>
      </c>
      <c r="M171" s="59">
        <v>90421</v>
      </c>
      <c r="N171" s="59">
        <v>24855</v>
      </c>
      <c r="O171" s="59">
        <v>115276</v>
      </c>
      <c r="P171" s="45"/>
      <c r="R171" s="58" t="s">
        <v>78</v>
      </c>
      <c r="S171" s="58" t="s">
        <v>62</v>
      </c>
      <c r="T171" s="56" t="str">
        <f t="shared" si="16"/>
        <v>ALAPPUZHA2003-04</v>
      </c>
      <c r="U171" s="65">
        <f>(Documentation!$E$337*Calculations!C232)+(Documentation!$D$337*Calculations!C171)</f>
        <v>182270</v>
      </c>
      <c r="V171" s="65">
        <f>(Documentation!$E$337*Calculations!D232)+(Documentation!$D$337*Calculations!D171)</f>
        <v>26689.299973953486</v>
      </c>
      <c r="W171" s="65">
        <f>(Documentation!$E$337*Calculations!E232)+(Documentation!$D$337*Calculations!E171)</f>
        <v>26906.507505116278</v>
      </c>
      <c r="X171" s="65">
        <f>(Documentation!$E$337*Calculations!F232)+(Documentation!$D$337*Calculations!F171)</f>
        <v>152.25139348837209</v>
      </c>
      <c r="Y171" s="65">
        <f>(Documentation!$E$337*Calculations!G232)+(Documentation!$D$337*Calculations!G171)</f>
        <v>3</v>
      </c>
      <c r="Z171" s="65">
        <f>(Documentation!$E$337*Calculations!H232)+(Documentation!$D$337*Calculations!H171)</f>
        <v>214.22687255813952</v>
      </c>
      <c r="AA171" s="65">
        <f>(Documentation!$E$337*Calculations!I232)+(Documentation!$D$337*Calculations!I171)</f>
        <v>8572.2981506976739</v>
      </c>
      <c r="AB171" s="65">
        <f>(Documentation!$E$337*Calculations!J232)+(Documentation!$D$337*Calculations!J171)</f>
        <v>4971.0823962790701</v>
      </c>
      <c r="AC171" s="65">
        <f>(Documentation!$E$337*Calculations!K232)+(Documentation!$D$337*Calculations!K171)</f>
        <v>5379.951657674419</v>
      </c>
      <c r="AD171" s="65">
        <f>(Documentation!$E$337*Calculations!L232)+(Documentation!$D$337*Calculations!L171)</f>
        <v>12.343903255813954</v>
      </c>
      <c r="AE171" s="65">
        <f>(Documentation!$E$337*Calculations!M232)+(Documentation!$D$337*Calculations!M171)</f>
        <v>109369.03814697675</v>
      </c>
      <c r="AF171" s="65">
        <f>(Documentation!$E$337*Calculations!N232)+(Documentation!$D$337*Calculations!N171)</f>
        <v>36954.857711627905</v>
      </c>
      <c r="AG171" s="65">
        <f>(Documentation!$E$337*Calculations!O232)+(Documentation!$D$337*Calculations!O171)</f>
        <v>146323.89585860464</v>
      </c>
    </row>
    <row r="172" spans="1:33" ht="14.45" customHeight="1" x14ac:dyDescent="0.25">
      <c r="A172" s="58" t="s">
        <v>77</v>
      </c>
      <c r="B172" s="58" t="s">
        <v>63</v>
      </c>
      <c r="C172" s="59">
        <v>268750</v>
      </c>
      <c r="D172" s="59">
        <v>155214</v>
      </c>
      <c r="E172" s="59">
        <v>16472</v>
      </c>
      <c r="F172" s="59">
        <v>391</v>
      </c>
      <c r="G172" s="59">
        <v>1</v>
      </c>
      <c r="H172" s="59">
        <v>104</v>
      </c>
      <c r="I172" s="59">
        <v>1372</v>
      </c>
      <c r="J172" s="59">
        <v>1788</v>
      </c>
      <c r="K172" s="59">
        <v>3572</v>
      </c>
      <c r="L172" s="59">
        <v>0</v>
      </c>
      <c r="M172" s="59">
        <v>89836</v>
      </c>
      <c r="N172" s="59">
        <v>27767</v>
      </c>
      <c r="O172" s="59">
        <v>117603</v>
      </c>
      <c r="P172" s="45"/>
      <c r="R172" s="58" t="s">
        <v>78</v>
      </c>
      <c r="S172" s="58" t="s">
        <v>63</v>
      </c>
      <c r="T172" s="56" t="str">
        <f t="shared" si="16"/>
        <v>ALAPPUZHA2004-05</v>
      </c>
      <c r="U172" s="65">
        <f>(Documentation!$E$337*Calculations!C233)+(Documentation!$D$337*Calculations!C172)</f>
        <v>182270</v>
      </c>
      <c r="V172" s="65">
        <f>(Documentation!$E$337*Calculations!D233)+(Documentation!$D$337*Calculations!D172)</f>
        <v>26689.299973953486</v>
      </c>
      <c r="W172" s="65">
        <f>(Documentation!$E$337*Calculations!E233)+(Documentation!$D$337*Calculations!E172)</f>
        <v>28176.387214883722</v>
      </c>
      <c r="X172" s="65">
        <f>(Documentation!$E$337*Calculations!F233)+(Documentation!$D$337*Calculations!F172)</f>
        <v>141.2330865116279</v>
      </c>
      <c r="Y172" s="65">
        <f>(Documentation!$E$337*Calculations!G233)+(Documentation!$D$337*Calculations!G172)</f>
        <v>2.1719516279069766</v>
      </c>
      <c r="Z172" s="65">
        <f>(Documentation!$E$337*Calculations!H233)+(Documentation!$D$337*Calculations!H172)</f>
        <v>192.88296930232559</v>
      </c>
      <c r="AA172" s="65">
        <f>(Documentation!$E$337*Calculations!I233)+(Documentation!$D$337*Calculations!I172)</f>
        <v>8060.9176334883723</v>
      </c>
      <c r="AB172" s="65">
        <f>(Documentation!$E$337*Calculations!J233)+(Documentation!$D$337*Calculations!J172)</f>
        <v>4778.4495106976747</v>
      </c>
      <c r="AC172" s="65">
        <f>(Documentation!$E$337*Calculations!K233)+(Documentation!$D$337*Calculations!K172)</f>
        <v>4798.2112148837205</v>
      </c>
      <c r="AD172" s="65">
        <f>(Documentation!$E$337*Calculations!L233)+(Documentation!$D$337*Calculations!L172)</f>
        <v>0</v>
      </c>
      <c r="AE172" s="65">
        <f>(Documentation!$E$337*Calculations!M233)+(Documentation!$D$337*Calculations!M172)</f>
        <v>109430.44644465117</v>
      </c>
      <c r="AF172" s="65">
        <f>(Documentation!$E$337*Calculations!N233)+(Documentation!$D$337*Calculations!N172)</f>
        <v>37663.580852093022</v>
      </c>
      <c r="AG172" s="65">
        <f>(Documentation!$E$337*Calculations!O233)+(Documentation!$D$337*Calculations!O172)</f>
        <v>147094.02729674417</v>
      </c>
    </row>
    <row r="173" spans="1:33" ht="14.45" customHeight="1" x14ac:dyDescent="0.25">
      <c r="A173" s="58" t="s">
        <v>77</v>
      </c>
      <c r="B173" s="58" t="s">
        <v>64</v>
      </c>
      <c r="C173" s="59">
        <v>265277</v>
      </c>
      <c r="D173" s="59">
        <v>155214</v>
      </c>
      <c r="E173" s="59">
        <v>14946</v>
      </c>
      <c r="F173" s="59">
        <v>350</v>
      </c>
      <c r="G173" s="59">
        <v>1</v>
      </c>
      <c r="H173" s="59">
        <v>98</v>
      </c>
      <c r="I173" s="59">
        <v>1585</v>
      </c>
      <c r="J173" s="59">
        <v>1925</v>
      </c>
      <c r="K173" s="59">
        <v>3583</v>
      </c>
      <c r="L173" s="59">
        <v>4243</v>
      </c>
      <c r="M173" s="59">
        <v>83332</v>
      </c>
      <c r="N173" s="59">
        <v>31755</v>
      </c>
      <c r="O173" s="59">
        <v>115087</v>
      </c>
      <c r="P173" s="45"/>
      <c r="R173" s="58" t="s">
        <v>78</v>
      </c>
      <c r="S173" s="58" t="s">
        <v>64</v>
      </c>
      <c r="T173" s="56" t="str">
        <f t="shared" si="16"/>
        <v>ALAPPUZHA2005-06</v>
      </c>
      <c r="U173" s="65">
        <f>(Documentation!$E$337*Calculations!C234)+(Documentation!$D$337*Calculations!C173)</f>
        <v>186625.81199627905</v>
      </c>
      <c r="V173" s="65">
        <f>(Documentation!$E$337*Calculations!D234)+(Documentation!$D$337*Calculations!D173)</f>
        <v>26689.299973953486</v>
      </c>
      <c r="W173" s="65">
        <f>(Documentation!$E$337*Calculations!E234)+(Documentation!$D$337*Calculations!E173)</f>
        <v>26722.989030697674</v>
      </c>
      <c r="X173" s="65">
        <f>(Documentation!$E$337*Calculations!F234)+(Documentation!$D$337*Calculations!F173)</f>
        <v>125.18306976744185</v>
      </c>
      <c r="Y173" s="65">
        <f>(Documentation!$E$337*Calculations!G234)+(Documentation!$D$337*Calculations!G173)</f>
        <v>1.1719516279069768</v>
      </c>
      <c r="Z173" s="65">
        <f>(Documentation!$E$337*Calculations!H234)+(Documentation!$D$337*Calculations!H173)</f>
        <v>185.85125953488372</v>
      </c>
      <c r="AA173" s="65">
        <f>(Documentation!$E$337*Calculations!I234)+(Documentation!$D$337*Calculations!I173)</f>
        <v>6801.5433302325582</v>
      </c>
      <c r="AB173" s="65">
        <f>(Documentation!$E$337*Calculations!J234)+(Documentation!$D$337*Calculations!J173)</f>
        <v>5214.0068837209301</v>
      </c>
      <c r="AC173" s="65">
        <f>(Documentation!$E$337*Calculations!K234)+(Documentation!$D$337*Calculations!K173)</f>
        <v>4820.1026827906981</v>
      </c>
      <c r="AD173" s="65">
        <f>(Documentation!$E$337*Calculations!L234)+(Documentation!$D$337*Calculations!L173)</f>
        <v>14530.590757209302</v>
      </c>
      <c r="AE173" s="65">
        <f>(Documentation!$E$337*Calculations!M234)+(Documentation!$D$337*Calculations!M173)</f>
        <v>101535.07305674418</v>
      </c>
      <c r="AF173" s="65">
        <f>(Documentation!$E$337*Calculations!N234)+(Documentation!$D$337*Calculations!N173)</f>
        <v>39665.32394418605</v>
      </c>
      <c r="AG173" s="65">
        <f>(Documentation!$E$337*Calculations!O234)+(Documentation!$D$337*Calculations!O173)</f>
        <v>141200.39700093024</v>
      </c>
    </row>
    <row r="174" spans="1:33" ht="14.45" customHeight="1" x14ac:dyDescent="0.25">
      <c r="A174" s="58" t="s">
        <v>77</v>
      </c>
      <c r="B174" s="58" t="s">
        <v>65</v>
      </c>
      <c r="C174" s="59">
        <v>265277</v>
      </c>
      <c r="D174" s="59">
        <v>155214</v>
      </c>
      <c r="E174" s="59">
        <v>15034</v>
      </c>
      <c r="F174" s="59">
        <v>384</v>
      </c>
      <c r="G174" s="59"/>
      <c r="H174" s="59">
        <v>103</v>
      </c>
      <c r="I174" s="59">
        <v>3205</v>
      </c>
      <c r="J174" s="59">
        <v>3764</v>
      </c>
      <c r="K174" s="59">
        <v>3214</v>
      </c>
      <c r="L174" s="59">
        <v>2938</v>
      </c>
      <c r="M174" s="59">
        <v>81421</v>
      </c>
      <c r="N174" s="59">
        <v>29207</v>
      </c>
      <c r="O174" s="59">
        <v>110628</v>
      </c>
      <c r="P174" s="45"/>
      <c r="R174" s="58" t="s">
        <v>78</v>
      </c>
      <c r="S174" s="58" t="s">
        <v>65</v>
      </c>
      <c r="T174" s="56" t="str">
        <f t="shared" si="16"/>
        <v>ALAPPUZHA2006-07</v>
      </c>
      <c r="U174" s="65">
        <f>(Documentation!$E$337*Calculations!C235)+(Documentation!$D$337*Calculations!C174)</f>
        <v>186625.81199627905</v>
      </c>
      <c r="V174" s="65">
        <f>(Documentation!$E$337*Calculations!D235)+(Documentation!$D$337*Calculations!D174)</f>
        <v>26689.299973953486</v>
      </c>
      <c r="W174" s="65">
        <f>(Documentation!$E$337*Calculations!E235)+(Documentation!$D$337*Calculations!E174)</f>
        <v>23318.120773953488</v>
      </c>
      <c r="X174" s="65">
        <f>(Documentation!$E$337*Calculations!F235)+(Documentation!$D$337*Calculations!F174)</f>
        <v>644.02942511627907</v>
      </c>
      <c r="Y174" s="65">
        <f>(Documentation!$E$337*Calculations!G235)+(Documentation!$D$337*Calculations!G174)</f>
        <v>0</v>
      </c>
      <c r="Z174" s="65">
        <f>(Documentation!$E$337*Calculations!H235)+(Documentation!$D$337*Calculations!H174)</f>
        <v>205.7110176744186</v>
      </c>
      <c r="AA174" s="65">
        <f>(Documentation!$E$337*Calculations!I235)+(Documentation!$D$337*Calculations!I174)</f>
        <v>13175.104967441861</v>
      </c>
      <c r="AB174" s="65">
        <f>(Documentation!$E$337*Calculations!J235)+(Documentation!$D$337*Calculations!J174)</f>
        <v>6081.2259274418602</v>
      </c>
      <c r="AC174" s="65">
        <f>(Documentation!$E$337*Calculations!K235)+(Documentation!$D$337*Calculations!K174)</f>
        <v>5982.6525320930232</v>
      </c>
      <c r="AD174" s="65">
        <f>(Documentation!$E$337*Calculations!L235)+(Documentation!$D$337*Calculations!L174)</f>
        <v>12983.193882790698</v>
      </c>
      <c r="AE174" s="65">
        <f>(Documentation!$E$337*Calculations!M235)+(Documentation!$D$337*Calculations!M174)</f>
        <v>97546.47349581396</v>
      </c>
      <c r="AF174" s="65">
        <f>(Documentation!$E$337*Calculations!N235)+(Documentation!$D$337*Calculations!N174)</f>
        <v>35239.191196279069</v>
      </c>
      <c r="AG174" s="65">
        <f>(Documentation!$E$337*Calculations!O235)+(Documentation!$D$337*Calculations!O174)</f>
        <v>132785.66469209304</v>
      </c>
    </row>
    <row r="175" spans="1:33" ht="14.45" customHeight="1" x14ac:dyDescent="0.25">
      <c r="A175" s="58" t="s">
        <v>77</v>
      </c>
      <c r="B175" s="58" t="s">
        <v>66</v>
      </c>
      <c r="C175" s="59">
        <v>265277</v>
      </c>
      <c r="D175" s="59">
        <v>155214</v>
      </c>
      <c r="E175" s="59">
        <v>14925</v>
      </c>
      <c r="F175" s="59">
        <v>381</v>
      </c>
      <c r="G175" s="59"/>
      <c r="H175" s="59">
        <v>118</v>
      </c>
      <c r="I175" s="59">
        <v>2911</v>
      </c>
      <c r="J175" s="59">
        <v>3571</v>
      </c>
      <c r="K175" s="59">
        <v>3050</v>
      </c>
      <c r="L175" s="59">
        <v>2938</v>
      </c>
      <c r="M175" s="59">
        <v>82169</v>
      </c>
      <c r="N175" s="59">
        <v>24537</v>
      </c>
      <c r="O175" s="59">
        <v>106706</v>
      </c>
      <c r="P175" s="45"/>
      <c r="R175" s="58" t="s">
        <v>78</v>
      </c>
      <c r="S175" s="58" t="s">
        <v>66</v>
      </c>
      <c r="T175" s="56" t="str">
        <f t="shared" si="16"/>
        <v>ALAPPUZHA2007-08</v>
      </c>
      <c r="U175" s="65">
        <f>(Documentation!$E$337*Calculations!C236)+(Documentation!$D$337*Calculations!C175)</f>
        <v>186625.81199627905</v>
      </c>
      <c r="V175" s="65">
        <f>(Documentation!$E$337*Calculations!D236)+(Documentation!$D$337*Calculations!D175)</f>
        <v>26689.299973953486</v>
      </c>
      <c r="W175" s="65">
        <f>(Documentation!$E$337*Calculations!E236)+(Documentation!$D$337*Calculations!E175)</f>
        <v>23423.378046511629</v>
      </c>
      <c r="X175" s="65">
        <f>(Documentation!$E$337*Calculations!F236)+(Documentation!$D$337*Calculations!F175)</f>
        <v>214.51357023255815</v>
      </c>
      <c r="Y175" s="65">
        <f>(Documentation!$E$337*Calculations!G236)+(Documentation!$D$337*Calculations!G175)</f>
        <v>0</v>
      </c>
      <c r="Z175" s="65">
        <f>(Documentation!$E$337*Calculations!H236)+(Documentation!$D$337*Calculations!H175)</f>
        <v>173.29029209302325</v>
      </c>
      <c r="AA175" s="65">
        <f>(Documentation!$E$337*Calculations!I236)+(Documentation!$D$337*Calculations!I175)</f>
        <v>14456.551188837209</v>
      </c>
      <c r="AB175" s="65">
        <f>(Documentation!$E$337*Calculations!J236)+(Documentation!$D$337*Calculations!J175)</f>
        <v>5076.0392632558141</v>
      </c>
      <c r="AC175" s="65">
        <f>(Documentation!$E$337*Calculations!K236)+(Documentation!$D$337*Calculations!K175)</f>
        <v>5158.4524651162792</v>
      </c>
      <c r="AD175" s="65">
        <f>(Documentation!$E$337*Calculations!L236)+(Documentation!$D$337*Calculations!L175)</f>
        <v>12826.193882790698</v>
      </c>
      <c r="AE175" s="65">
        <f>(Documentation!$E$337*Calculations!M236)+(Documentation!$D$337*Calculations!M175)</f>
        <v>98608.093313488367</v>
      </c>
      <c r="AF175" s="65">
        <f>(Documentation!$E$337*Calculations!N236)+(Documentation!$D$337*Calculations!N175)</f>
        <v>29195.177093953487</v>
      </c>
      <c r="AG175" s="65">
        <f>(Documentation!$E$337*Calculations!O236)+(Documentation!$D$337*Calculations!O175)</f>
        <v>127803.27040744186</v>
      </c>
    </row>
    <row r="176" spans="1:33" ht="14.45" customHeight="1" x14ac:dyDescent="0.25">
      <c r="A176" s="58" t="s">
        <v>77</v>
      </c>
      <c r="B176" s="58" t="s">
        <v>68</v>
      </c>
      <c r="C176" s="65">
        <v>265277</v>
      </c>
      <c r="D176" s="65">
        <v>155214</v>
      </c>
      <c r="E176" s="65">
        <v>15182</v>
      </c>
      <c r="F176" s="65">
        <v>211</v>
      </c>
      <c r="G176" s="59"/>
      <c r="H176" s="65">
        <v>122</v>
      </c>
      <c r="I176" s="65">
        <v>2233</v>
      </c>
      <c r="J176" s="65">
        <v>3516</v>
      </c>
      <c r="K176" s="65">
        <v>3029</v>
      </c>
      <c r="L176" s="65">
        <v>2969</v>
      </c>
      <c r="M176" s="65">
        <v>82801</v>
      </c>
      <c r="N176" s="65">
        <v>18701</v>
      </c>
      <c r="O176" s="65">
        <v>101502</v>
      </c>
      <c r="P176" s="45"/>
      <c r="R176" s="58" t="s">
        <v>78</v>
      </c>
      <c r="S176" s="58" t="s">
        <v>68</v>
      </c>
      <c r="T176" s="56" t="str">
        <f t="shared" si="16"/>
        <v>ALAPPUZHA2008-09</v>
      </c>
      <c r="U176" s="65">
        <f>(Documentation!$E$337*Calculations!C237)+(Documentation!$D$337*Calculations!C176)</f>
        <v>186625.81199627905</v>
      </c>
      <c r="V176" s="65">
        <f>(Documentation!$E$337*Calculations!D237)+(Documentation!$D$337*Calculations!D176)</f>
        <v>26689.299973953486</v>
      </c>
      <c r="W176" s="65">
        <f>(Documentation!$E$337*Calculations!E237)+(Documentation!$D$337*Calculations!E176)</f>
        <v>23614.56961488372</v>
      </c>
      <c r="X176" s="65">
        <f>(Documentation!$E$337*Calculations!F237)+(Documentation!$D$337*Calculations!F176)</f>
        <v>212.2817934883721</v>
      </c>
      <c r="Y176" s="65">
        <f>(Documentation!$E$337*Calculations!G237)+(Documentation!$D$337*Calculations!G176)</f>
        <v>0</v>
      </c>
      <c r="Z176" s="65">
        <f>(Documentation!$E$337*Calculations!H237)+(Documentation!$D$337*Calculations!H176)</f>
        <v>186.97809860465117</v>
      </c>
      <c r="AA176" s="65">
        <f>(Documentation!$E$337*Calculations!I237)+(Documentation!$D$337*Calculations!I176)</f>
        <v>13852.967985116278</v>
      </c>
      <c r="AB176" s="65">
        <f>(Documentation!$E$337*Calculations!J237)+(Documentation!$D$337*Calculations!J176)</f>
        <v>4902.5819237209307</v>
      </c>
      <c r="AC176" s="65">
        <f>(Documentation!$E$337*Calculations!K237)+(Documentation!$D$337*Calculations!K176)</f>
        <v>3459.8414809302326</v>
      </c>
      <c r="AD176" s="65">
        <f>(Documentation!$E$337*Calculations!L237)+(Documentation!$D$337*Calculations!L176)</f>
        <v>13046.524383255814</v>
      </c>
      <c r="AE176" s="65">
        <f>(Documentation!$E$337*Calculations!M237)+(Documentation!$D$337*Calculations!M176)</f>
        <v>100660.76674232558</v>
      </c>
      <c r="AF176" s="65">
        <f>(Documentation!$E$337*Calculations!N237)+(Documentation!$D$337*Calculations!N176)</f>
        <v>21835.667393488373</v>
      </c>
      <c r="AG176" s="65">
        <f>(Documentation!$E$337*Calculations!O237)+(Documentation!$D$337*Calculations!O176)</f>
        <v>122496.43413581395</v>
      </c>
    </row>
    <row r="177" spans="1:33" ht="14.45" customHeight="1" x14ac:dyDescent="0.25">
      <c r="A177" s="58" t="s">
        <v>77</v>
      </c>
      <c r="B177" s="58" t="s">
        <v>69</v>
      </c>
      <c r="C177" s="65">
        <v>265277</v>
      </c>
      <c r="D177" s="65">
        <v>155214</v>
      </c>
      <c r="E177" s="65">
        <v>16371</v>
      </c>
      <c r="F177" s="65">
        <v>220</v>
      </c>
      <c r="G177" s="65">
        <v>0</v>
      </c>
      <c r="H177" s="65">
        <v>132</v>
      </c>
      <c r="I177" s="65">
        <v>2411</v>
      </c>
      <c r="J177" s="65">
        <v>1885</v>
      </c>
      <c r="K177" s="65">
        <v>4432</v>
      </c>
      <c r="L177" s="65">
        <v>2969</v>
      </c>
      <c r="M177" s="65">
        <v>81643</v>
      </c>
      <c r="N177" s="65">
        <v>21896</v>
      </c>
      <c r="O177" s="65">
        <v>103539</v>
      </c>
      <c r="P177" s="45"/>
      <c r="R177" s="58" t="s">
        <v>78</v>
      </c>
      <c r="S177" s="58" t="s">
        <v>69</v>
      </c>
      <c r="T177" s="56" t="str">
        <f t="shared" si="16"/>
        <v>ALAPPUZHA2009-10</v>
      </c>
      <c r="U177" s="65">
        <f>(Documentation!$E$337*Calculations!C238)+(Documentation!$D$337*Calculations!C177)</f>
        <v>186625.81199627905</v>
      </c>
      <c r="V177" s="65">
        <f>(Documentation!$E$337*Calculations!D238)+(Documentation!$D$337*Calculations!D177)</f>
        <v>26689.299973953486</v>
      </c>
      <c r="W177" s="65">
        <f>(Documentation!$E$337*Calculations!E238)+(Documentation!$D$337*Calculations!E177)</f>
        <v>24570.020100465117</v>
      </c>
      <c r="X177" s="65">
        <f>(Documentation!$E$337*Calculations!F238)+(Documentation!$D$337*Calculations!F177)</f>
        <v>213.82935813953489</v>
      </c>
      <c r="Y177" s="65">
        <f>(Documentation!$E$337*Calculations!G238)+(Documentation!$D$337*Calculations!G177)</f>
        <v>0</v>
      </c>
      <c r="Z177" s="65">
        <f>(Documentation!$E$337*Calculations!H238)+(Documentation!$D$337*Calculations!H177)</f>
        <v>197.69761488372092</v>
      </c>
      <c r="AA177" s="65">
        <f>(Documentation!$E$337*Calculations!I238)+(Documentation!$D$337*Calculations!I177)</f>
        <v>14678.575374883721</v>
      </c>
      <c r="AB177" s="65">
        <f>(Documentation!$E$337*Calculations!J238)+(Documentation!$D$337*Calculations!J177)</f>
        <v>4388.1288186046513</v>
      </c>
      <c r="AC177" s="65">
        <f>(Documentation!$E$337*Calculations!K238)+(Documentation!$D$337*Calculations!K177)</f>
        <v>3106.089614883721</v>
      </c>
      <c r="AD177" s="65">
        <f>(Documentation!$E$337*Calculations!L238)+(Documentation!$D$337*Calculations!L177)</f>
        <v>13046.524383255814</v>
      </c>
      <c r="AE177" s="65">
        <f>(Documentation!$E$337*Calculations!M238)+(Documentation!$D$337*Calculations!M177)</f>
        <v>99735.646757209295</v>
      </c>
      <c r="AF177" s="65">
        <f>(Documentation!$E$337*Calculations!N238)+(Documentation!$D$337*Calculations!N177)</f>
        <v>23226.052844651163</v>
      </c>
      <c r="AG177" s="65">
        <f>(Documentation!$E$337*Calculations!O238)+(Documentation!$D$337*Calculations!O177)</f>
        <v>122961.69960186047</v>
      </c>
    </row>
    <row r="178" spans="1:33" ht="14.45" customHeight="1" x14ac:dyDescent="0.25">
      <c r="A178" s="58" t="s">
        <v>77</v>
      </c>
      <c r="B178" s="58" t="s">
        <v>70</v>
      </c>
      <c r="C178" s="65">
        <v>265277</v>
      </c>
      <c r="D178" s="65">
        <v>155214</v>
      </c>
      <c r="E178" s="65">
        <v>16361</v>
      </c>
      <c r="F178" s="65">
        <v>220</v>
      </c>
      <c r="G178" s="59"/>
      <c r="H178" s="65">
        <v>102</v>
      </c>
      <c r="I178" s="65">
        <v>1538</v>
      </c>
      <c r="J178" s="65">
        <v>2876</v>
      </c>
      <c r="K178" s="65">
        <v>4219</v>
      </c>
      <c r="L178" s="65">
        <v>2975</v>
      </c>
      <c r="M178" s="65">
        <v>81772</v>
      </c>
      <c r="N178" s="65">
        <v>21669</v>
      </c>
      <c r="O178" s="65">
        <v>103441</v>
      </c>
      <c r="P178" s="45"/>
      <c r="R178" s="58" t="s">
        <v>78</v>
      </c>
      <c r="S178" s="58" t="s">
        <v>70</v>
      </c>
      <c r="T178" s="56" t="str">
        <f t="shared" si="16"/>
        <v>ALAPPUZHA2010-11</v>
      </c>
      <c r="U178" s="65">
        <f>(Documentation!$E$337*Calculations!C239)+(Documentation!$D$337*Calculations!C178)</f>
        <v>186625.81199627905</v>
      </c>
      <c r="V178" s="65">
        <f>(Documentation!$E$337*Calculations!D239)+(Documentation!$D$337*Calculations!D178)</f>
        <v>26689.299973953486</v>
      </c>
      <c r="W178" s="65">
        <f>(Documentation!$E$337*Calculations!E239)+(Documentation!$D$337*Calculations!E178)</f>
        <v>23694.300584186047</v>
      </c>
      <c r="X178" s="65">
        <f>(Documentation!$E$337*Calculations!F239)+(Documentation!$D$337*Calculations!F178)</f>
        <v>69.829358139534889</v>
      </c>
      <c r="Y178" s="65">
        <f>(Documentation!$E$337*Calculations!G239)+(Documentation!$D$337*Calculations!G178)</f>
        <v>39</v>
      </c>
      <c r="Z178" s="65">
        <f>(Documentation!$E$337*Calculations!H239)+(Documentation!$D$337*Calculations!H178)</f>
        <v>167.53906604651164</v>
      </c>
      <c r="AA178" s="65">
        <f>(Documentation!$E$337*Calculations!I239)+(Documentation!$D$337*Calculations!I178)</f>
        <v>13093.461603720931</v>
      </c>
      <c r="AB178" s="65">
        <f>(Documentation!$E$337*Calculations!J239)+(Documentation!$D$337*Calculations!J178)</f>
        <v>4448.5328818604648</v>
      </c>
      <c r="AC178" s="65">
        <f>(Documentation!$E$337*Calculations!K239)+(Documentation!$D$337*Calculations!K178)</f>
        <v>3870.4639181395351</v>
      </c>
      <c r="AD178" s="65">
        <f>(Documentation!$E$337*Calculations!L239)+(Documentation!$D$337*Calculations!L178)</f>
        <v>13047.556093023255</v>
      </c>
      <c r="AE178" s="65">
        <f>(Documentation!$E$337*Calculations!M239)+(Documentation!$D$337*Calculations!M178)</f>
        <v>101505.8285172093</v>
      </c>
      <c r="AF178" s="65">
        <f>(Documentation!$E$337*Calculations!N239)+(Documentation!$D$337*Calculations!N178)</f>
        <v>24770.01982511628</v>
      </c>
      <c r="AG178" s="65">
        <f>(Documentation!$E$337*Calculations!O239)+(Documentation!$D$337*Calculations!O178)</f>
        <v>126275.84834232558</v>
      </c>
    </row>
    <row r="179" spans="1:33" ht="14.45" customHeight="1" x14ac:dyDescent="0.25">
      <c r="A179" s="58" t="s">
        <v>77</v>
      </c>
      <c r="B179" s="58" t="s">
        <v>71</v>
      </c>
      <c r="C179" s="65">
        <v>265277</v>
      </c>
      <c r="D179" s="65">
        <v>155214</v>
      </c>
      <c r="E179" s="65">
        <v>16484</v>
      </c>
      <c r="F179" s="65">
        <v>165</v>
      </c>
      <c r="G179" s="59"/>
      <c r="H179" s="65">
        <v>126</v>
      </c>
      <c r="I179" s="65">
        <v>2323</v>
      </c>
      <c r="J179" s="65">
        <v>2595</v>
      </c>
      <c r="K179" s="65">
        <v>4314</v>
      </c>
      <c r="L179" s="65">
        <v>2985</v>
      </c>
      <c r="M179" s="65">
        <v>81071</v>
      </c>
      <c r="N179" s="65">
        <v>21314</v>
      </c>
      <c r="O179" s="65">
        <v>102385</v>
      </c>
      <c r="P179" s="45"/>
      <c r="R179" s="58" t="s">
        <v>78</v>
      </c>
      <c r="S179" s="58" t="s">
        <v>71</v>
      </c>
      <c r="T179" s="56" t="str">
        <f t="shared" si="16"/>
        <v>ALAPPUZHA2011-12</v>
      </c>
      <c r="U179" s="65">
        <f>(Documentation!$E$337*Calculations!C240)+(Documentation!$D$337*Calculations!C179)</f>
        <v>186625.81199627905</v>
      </c>
      <c r="V179" s="65">
        <f>(Documentation!$E$337*Calculations!D240)+(Documentation!$D$337*Calculations!D179)</f>
        <v>26689.299973953486</v>
      </c>
      <c r="W179" s="65">
        <f>(Documentation!$E$337*Calculations!E240)+(Documentation!$D$337*Calculations!E179)</f>
        <v>25112.450634418605</v>
      </c>
      <c r="X179" s="65">
        <f>(Documentation!$E$337*Calculations!F240)+(Documentation!$D$337*Calculations!F179)</f>
        <v>49.37201860465116</v>
      </c>
      <c r="Y179" s="65">
        <f>(Documentation!$E$337*Calculations!G240)+(Documentation!$D$337*Calculations!G179)</f>
        <v>0</v>
      </c>
      <c r="Z179" s="65">
        <f>(Documentation!$E$337*Calculations!H240)+(Documentation!$D$337*Calculations!H179)</f>
        <v>103.66590511627908</v>
      </c>
      <c r="AA179" s="65">
        <f>(Documentation!$E$337*Calculations!I240)+(Documentation!$D$337*Calculations!I179)</f>
        <v>15732.443631627906</v>
      </c>
      <c r="AB179" s="65">
        <f>(Documentation!$E$337*Calculations!J240)+(Documentation!$D$337*Calculations!J179)</f>
        <v>2696.2144744186048</v>
      </c>
      <c r="AC179" s="65">
        <f>(Documentation!$E$337*Calculations!K240)+(Documentation!$D$337*Calculations!K179)</f>
        <v>4045.7993227906977</v>
      </c>
      <c r="AD179" s="65">
        <f>(Documentation!$E$337*Calculations!L240)+(Documentation!$D$337*Calculations!L179)</f>
        <v>13097.275609302325</v>
      </c>
      <c r="AE179" s="65">
        <f>(Documentation!$E$337*Calculations!M240)+(Documentation!$D$337*Calculations!M179)</f>
        <v>99099.290426046515</v>
      </c>
      <c r="AF179" s="65">
        <f>(Documentation!$E$337*Calculations!N240)+(Documentation!$D$337*Calculations!N179)</f>
        <v>25894.976997209302</v>
      </c>
      <c r="AG179" s="65">
        <f>(Documentation!$E$337*Calculations!O240)+(Documentation!$D$337*Calculations!O179)</f>
        <v>124994.26742325581</v>
      </c>
    </row>
    <row r="180" spans="1:33" ht="14.45" customHeight="1" x14ac:dyDescent="0.25">
      <c r="A180" s="58" t="s">
        <v>77</v>
      </c>
      <c r="B180" s="58" t="s">
        <v>72</v>
      </c>
      <c r="C180" s="65">
        <v>265277</v>
      </c>
      <c r="D180" s="65">
        <v>155214</v>
      </c>
      <c r="E180" s="65">
        <v>16126</v>
      </c>
      <c r="F180" s="65">
        <v>180</v>
      </c>
      <c r="G180" s="59"/>
      <c r="H180" s="65">
        <v>125</v>
      </c>
      <c r="I180" s="65">
        <v>1784</v>
      </c>
      <c r="J180" s="65">
        <v>2631</v>
      </c>
      <c r="K180" s="65">
        <v>4577</v>
      </c>
      <c r="L180" s="65">
        <v>2981</v>
      </c>
      <c r="M180" s="65">
        <v>81659</v>
      </c>
      <c r="N180" s="65">
        <v>18060</v>
      </c>
      <c r="O180" s="65">
        <v>99719</v>
      </c>
      <c r="P180" s="45"/>
      <c r="R180" s="58" t="s">
        <v>78</v>
      </c>
      <c r="S180" s="58" t="s">
        <v>72</v>
      </c>
      <c r="T180" s="56" t="str">
        <f t="shared" si="16"/>
        <v>ALAPPUZHA2012-13</v>
      </c>
      <c r="U180" s="65">
        <f>(Documentation!$E$337*Calculations!C241)+(Documentation!$D$337*Calculations!C180)</f>
        <v>186625.81199627905</v>
      </c>
      <c r="V180" s="65">
        <f>(Documentation!$E$337*Calculations!D241)+(Documentation!$D$337*Calculations!D180)</f>
        <v>26689.299973953486</v>
      </c>
      <c r="W180" s="65">
        <f>(Documentation!$E$337*Calculations!E241)+(Documentation!$D$337*Calculations!E180)</f>
        <v>25294.891951627906</v>
      </c>
      <c r="X180" s="65">
        <f>(Documentation!$E$337*Calculations!F241)+(Documentation!$D$337*Calculations!F180)</f>
        <v>53.951293023255815</v>
      </c>
      <c r="Y180" s="65">
        <f>(Documentation!$E$337*Calculations!G241)+(Documentation!$D$337*Calculations!G180)</f>
        <v>1</v>
      </c>
      <c r="Z180" s="65">
        <f>(Documentation!$E$337*Calculations!H241)+(Documentation!$D$337*Calculations!H180)</f>
        <v>85.493953488372085</v>
      </c>
      <c r="AA180" s="65">
        <f>(Documentation!$E$337*Calculations!I241)+(Documentation!$D$337*Calculations!I180)</f>
        <v>15986.761704186047</v>
      </c>
      <c r="AB180" s="65">
        <f>(Documentation!$E$337*Calculations!J241)+(Documentation!$D$337*Calculations!J180)</f>
        <v>2380.4047330232556</v>
      </c>
      <c r="AC180" s="65">
        <f>(Documentation!$E$337*Calculations!K241)+(Documentation!$D$337*Calculations!K180)</f>
        <v>3685.0226009302323</v>
      </c>
      <c r="AD180" s="65">
        <f>(Documentation!$E$337*Calculations!L241)+(Documentation!$D$337*Calculations!L180)</f>
        <v>13046.587802790698</v>
      </c>
      <c r="AE180" s="65">
        <f>(Documentation!$E$337*Calculations!M241)+(Documentation!$D$337*Calculations!M180)</f>
        <v>99402.397983255811</v>
      </c>
      <c r="AF180" s="65">
        <f>(Documentation!$E$337*Calculations!N241)+(Documentation!$D$337*Calculations!N180)</f>
        <v>22031.446400000001</v>
      </c>
      <c r="AG180" s="65">
        <f>(Documentation!$E$337*Calculations!O241)+(Documentation!$D$337*Calculations!O180)</f>
        <v>121433.84438325581</v>
      </c>
    </row>
    <row r="181" spans="1:33" ht="14.45" customHeight="1" x14ac:dyDescent="0.25">
      <c r="A181" s="58" t="s">
        <v>77</v>
      </c>
      <c r="B181" s="58" t="s">
        <v>73</v>
      </c>
      <c r="C181" s="65">
        <v>265277</v>
      </c>
      <c r="D181" s="65">
        <v>155214</v>
      </c>
      <c r="E181" s="65">
        <v>16488</v>
      </c>
      <c r="F181" s="65">
        <v>162</v>
      </c>
      <c r="G181" s="65">
        <v>0</v>
      </c>
      <c r="H181" s="65">
        <v>93</v>
      </c>
      <c r="I181" s="65">
        <v>1873</v>
      </c>
      <c r="J181" s="65">
        <v>2974</v>
      </c>
      <c r="K181" s="65">
        <v>4128</v>
      </c>
      <c r="L181" s="65">
        <v>2981</v>
      </c>
      <c r="M181" s="65">
        <v>81364</v>
      </c>
      <c r="N181" s="65">
        <v>19962</v>
      </c>
      <c r="O181" s="65">
        <v>101326</v>
      </c>
      <c r="P181" s="45"/>
      <c r="R181" s="58" t="s">
        <v>78</v>
      </c>
      <c r="S181" s="58" t="s">
        <v>73</v>
      </c>
      <c r="T181" s="56" t="str">
        <f t="shared" si="16"/>
        <v>ALAPPUZHA2013-14</v>
      </c>
      <c r="U181" s="65">
        <f>(Documentation!$E$337*Calculations!C242)+(Documentation!$D$337*Calculations!C181)</f>
        <v>186625.81199627905</v>
      </c>
      <c r="V181" s="65">
        <f>(Documentation!$E$337*Calculations!D242)+(Documentation!$D$337*Calculations!D181)</f>
        <v>26689.299973953486</v>
      </c>
      <c r="W181" s="65">
        <f>(Documentation!$E$337*Calculations!E242)+(Documentation!$D$337*Calculations!E181)</f>
        <v>25402.138440930234</v>
      </c>
      <c r="X181" s="65">
        <f>(Documentation!$E$337*Calculations!F242)+(Documentation!$D$337*Calculations!F181)</f>
        <v>56.856163720930233</v>
      </c>
      <c r="Y181" s="65">
        <f>(Documentation!$E$337*Calculations!G242)+(Documentation!$D$337*Calculations!G181)</f>
        <v>0</v>
      </c>
      <c r="Z181" s="65">
        <f>(Documentation!$E$337*Calculations!H242)+(Documentation!$D$337*Calculations!H181)</f>
        <v>87.991501395348834</v>
      </c>
      <c r="AA181" s="65">
        <f>(Documentation!$E$337*Calculations!I242)+(Documentation!$D$337*Calculations!I181)</f>
        <v>15386.065399069768</v>
      </c>
      <c r="AB181" s="65">
        <f>(Documentation!$E$337*Calculations!J242)+(Documentation!$D$337*Calculations!J181)</f>
        <v>3181.3841413953487</v>
      </c>
      <c r="AC181" s="65">
        <f>(Documentation!$E$337*Calculations!K242)+(Documentation!$D$337*Calculations!K181)</f>
        <v>4072.8163199999999</v>
      </c>
      <c r="AD181" s="65">
        <f>(Documentation!$E$337*Calculations!L242)+(Documentation!$D$337*Calculations!L181)</f>
        <v>13053.587802790698</v>
      </c>
      <c r="AE181" s="65">
        <f>(Documentation!$E$337*Calculations!M242)+(Documentation!$D$337*Calculations!M181)</f>
        <v>98695.672253023251</v>
      </c>
      <c r="AF181" s="65">
        <f>(Documentation!$E$337*Calculations!N242)+(Documentation!$D$337*Calculations!N181)</f>
        <v>25346.498396279068</v>
      </c>
      <c r="AG181" s="65">
        <f>(Documentation!$E$337*Calculations!O242)+(Documentation!$D$337*Calculations!O181)</f>
        <v>124042.17064930232</v>
      </c>
    </row>
    <row r="182" spans="1:33" ht="14.45" customHeight="1" x14ac:dyDescent="0.25">
      <c r="A182" s="58" t="s">
        <v>77</v>
      </c>
      <c r="B182" s="58" t="s">
        <v>74</v>
      </c>
      <c r="C182" s="65">
        <v>265277</v>
      </c>
      <c r="D182" s="65">
        <v>155214</v>
      </c>
      <c r="E182" s="65">
        <v>16647</v>
      </c>
      <c r="F182" s="65">
        <v>162</v>
      </c>
      <c r="G182" s="59"/>
      <c r="H182" s="65">
        <v>90</v>
      </c>
      <c r="I182" s="65">
        <v>1901</v>
      </c>
      <c r="J182" s="65">
        <v>2987</v>
      </c>
      <c r="K182" s="65">
        <v>3575</v>
      </c>
      <c r="L182" s="65">
        <v>2981</v>
      </c>
      <c r="M182" s="65">
        <v>81720</v>
      </c>
      <c r="N182" s="65">
        <v>21624</v>
      </c>
      <c r="O182" s="65">
        <v>103344</v>
      </c>
      <c r="P182" s="45"/>
      <c r="R182" s="58" t="s">
        <v>78</v>
      </c>
      <c r="S182" s="58" t="s">
        <v>74</v>
      </c>
      <c r="T182" s="56" t="str">
        <f t="shared" si="16"/>
        <v>ALAPPUZHA2014-15</v>
      </c>
      <c r="U182" s="65">
        <f>(Documentation!$E$337*Calculations!C243)+(Documentation!$D$337*Calculations!C182)</f>
        <v>186625.81199627905</v>
      </c>
      <c r="V182" s="65">
        <f>(Documentation!$E$337*Calculations!D243)+(Documentation!$D$337*Calculations!D182)</f>
        <v>26689.299973953486</v>
      </c>
      <c r="W182" s="65">
        <f>(Documentation!$E$337*Calculations!E243)+(Documentation!$D$337*Calculations!E182)</f>
        <v>26060.478749767441</v>
      </c>
      <c r="X182" s="65">
        <f>(Documentation!$E$337*Calculations!F243)+(Documentation!$D$337*Calculations!F182)</f>
        <v>36.856163720930233</v>
      </c>
      <c r="Y182" s="65">
        <f>(Documentation!$E$337*Calculations!G243)+(Documentation!$D$337*Calculations!G182)</f>
        <v>0</v>
      </c>
      <c r="Z182" s="65">
        <f>(Documentation!$E$337*Calculations!H243)+(Documentation!$D$337*Calculations!H182)</f>
        <v>93.4756465116279</v>
      </c>
      <c r="AA182" s="65">
        <f>(Documentation!$E$337*Calculations!I243)+(Documentation!$D$337*Calculations!I182)</f>
        <v>16747.880044651163</v>
      </c>
      <c r="AB182" s="65">
        <f>(Documentation!$E$337*Calculations!J243)+(Documentation!$D$337*Calculations!J182)</f>
        <v>3703.6195125581394</v>
      </c>
      <c r="AC182" s="65">
        <f>(Documentation!$E$337*Calculations!K243)+(Documentation!$D$337*Calculations!K182)</f>
        <v>3734.7270697674421</v>
      </c>
      <c r="AD182" s="65">
        <f>(Documentation!$E$337*Calculations!L243)+(Documentation!$D$337*Calculations!L182)</f>
        <v>13374.587802790698</v>
      </c>
      <c r="AE182" s="65">
        <f>(Documentation!$E$337*Calculations!M243)+(Documentation!$D$337*Calculations!M182)</f>
        <v>96184.887032558137</v>
      </c>
      <c r="AF182" s="65">
        <f>(Documentation!$E$337*Calculations!N243)+(Documentation!$D$337*Calculations!N182)</f>
        <v>24720.282001860465</v>
      </c>
      <c r="AG182" s="65">
        <f>(Documentation!$E$337*Calculations!O243)+(Documentation!$D$337*Calculations!O182)</f>
        <v>120905.16903441861</v>
      </c>
    </row>
    <row r="183" spans="1:33" ht="14.45" customHeight="1" x14ac:dyDescent="0.25">
      <c r="A183" s="58" t="s">
        <v>77</v>
      </c>
      <c r="B183" s="58" t="s">
        <v>75</v>
      </c>
      <c r="C183" s="65">
        <v>265277</v>
      </c>
      <c r="D183" s="65">
        <v>155214</v>
      </c>
      <c r="E183" s="65">
        <v>17666</v>
      </c>
      <c r="F183" s="65">
        <v>181</v>
      </c>
      <c r="G183" s="65">
        <v>0</v>
      </c>
      <c r="H183" s="65">
        <v>100</v>
      </c>
      <c r="I183" s="65">
        <v>1694</v>
      </c>
      <c r="J183" s="65">
        <v>3165</v>
      </c>
      <c r="K183" s="65">
        <v>4053</v>
      </c>
      <c r="L183" s="65">
        <v>2981</v>
      </c>
      <c r="M183" s="65">
        <v>80223</v>
      </c>
      <c r="N183" s="65">
        <v>23348</v>
      </c>
      <c r="O183" s="65">
        <v>103571</v>
      </c>
      <c r="P183" s="45"/>
      <c r="R183" s="58" t="s">
        <v>78</v>
      </c>
      <c r="S183" s="58" t="s">
        <v>75</v>
      </c>
      <c r="T183" s="56" t="str">
        <f t="shared" si="16"/>
        <v>ALAPPUZHA2015-16</v>
      </c>
      <c r="U183" s="65">
        <f>(Documentation!$E$337*Calculations!C244)+(Documentation!$D$337*Calculations!C183)</f>
        <v>186625.81199627905</v>
      </c>
      <c r="V183" s="65">
        <f>(Documentation!$E$337*Calculations!D244)+(Documentation!$D$337*Calculations!D183)</f>
        <v>26689.299973953486</v>
      </c>
      <c r="W183" s="65">
        <f>(Documentation!$E$337*Calculations!E244)+(Documentation!$D$337*Calculations!E183)</f>
        <v>28151.697458604653</v>
      </c>
      <c r="X183" s="65">
        <f>(Documentation!$E$337*Calculations!F244)+(Documentation!$D$337*Calculations!F183)</f>
        <v>39.123244651162793</v>
      </c>
      <c r="Y183" s="65">
        <f>(Documentation!$E$337*Calculations!G244)+(Documentation!$D$337*Calculations!G183)</f>
        <v>0</v>
      </c>
      <c r="Z183" s="65">
        <f>(Documentation!$E$337*Calculations!H244)+(Documentation!$D$337*Calculations!H183)</f>
        <v>111.19516279069768</v>
      </c>
      <c r="AA183" s="65">
        <f>(Documentation!$E$337*Calculations!I244)+(Documentation!$D$337*Calculations!I183)</f>
        <v>13985.286057674419</v>
      </c>
      <c r="AB183" s="65">
        <f>(Documentation!$E$337*Calculations!J244)+(Documentation!$D$337*Calculations!J183)</f>
        <v>3038.2269023255812</v>
      </c>
      <c r="AC183" s="65">
        <f>(Documentation!$E$337*Calculations!K244)+(Documentation!$D$337*Calculations!K183)</f>
        <v>3879.9199479069766</v>
      </c>
      <c r="AD183" s="65">
        <f>(Documentation!$E$337*Calculations!L244)+(Documentation!$D$337*Calculations!L183)</f>
        <v>13346.587802790698</v>
      </c>
      <c r="AE183" s="65">
        <f>(Documentation!$E$337*Calculations!M244)+(Documentation!$D$337*Calculations!M183)</f>
        <v>97384.475445581396</v>
      </c>
      <c r="AF183" s="65">
        <f>(Documentation!$E$337*Calculations!N244)+(Documentation!$D$337*Calculations!N183)</f>
        <v>21922.726608372093</v>
      </c>
      <c r="AG183" s="65">
        <f>(Documentation!$E$337*Calculations!O244)+(Documentation!$D$337*Calculations!O183)</f>
        <v>119307.20205395349</v>
      </c>
    </row>
    <row r="184" spans="1:33" ht="14.45" customHeight="1" x14ac:dyDescent="0.25">
      <c r="A184" s="58" t="s">
        <v>77</v>
      </c>
      <c r="B184" s="58" t="s">
        <v>190</v>
      </c>
      <c r="C184" s="65">
        <v>265277</v>
      </c>
      <c r="D184" s="65">
        <v>155214</v>
      </c>
      <c r="E184" s="65">
        <v>18269</v>
      </c>
      <c r="F184" s="65">
        <v>169</v>
      </c>
      <c r="G184" s="65">
        <v>0</v>
      </c>
      <c r="H184" s="65">
        <v>97</v>
      </c>
      <c r="I184" s="65">
        <v>2154</v>
      </c>
      <c r="J184" s="65">
        <v>2693</v>
      </c>
      <c r="K184" s="65">
        <v>3783</v>
      </c>
      <c r="L184" s="65">
        <v>2397</v>
      </c>
      <c r="M184" s="65">
        <v>80501</v>
      </c>
      <c r="N184" s="65">
        <v>23471.53</v>
      </c>
      <c r="O184" s="65">
        <v>103972.53</v>
      </c>
      <c r="P184" s="45"/>
      <c r="R184" s="58" t="s">
        <v>78</v>
      </c>
      <c r="S184" s="58" t="s">
        <v>190</v>
      </c>
      <c r="T184" s="56" t="str">
        <f t="shared" si="16"/>
        <v>ALAPPUZHA2016-17</v>
      </c>
      <c r="U184" s="65">
        <f>(Documentation!$E$337*Calculations!C245)+(Documentation!$D$337*Calculations!C184)</f>
        <v>186625.81199627905</v>
      </c>
      <c r="V184" s="65">
        <f>(Documentation!$E$337*Calculations!D245)+(Documentation!$D$337*Calculations!D184)</f>
        <v>26689.299973953486</v>
      </c>
      <c r="W184" s="65">
        <f>(Documentation!$E$337*Calculations!E245)+(Documentation!$D$337*Calculations!E184)</f>
        <v>27464.38429023256</v>
      </c>
      <c r="X184" s="65">
        <f>(Documentation!$E$337*Calculations!F245)+(Documentation!$D$337*Calculations!F184)</f>
        <v>37.059825116279072</v>
      </c>
      <c r="Y184" s="65">
        <f>(Documentation!$E$337*Calculations!G245)+(Documentation!$D$337*Calculations!G184)</f>
        <v>0</v>
      </c>
      <c r="Z184" s="65">
        <f>(Documentation!$E$337*Calculations!H245)+(Documentation!$D$337*Calculations!H184)</f>
        <v>94.679307906976746</v>
      </c>
      <c r="AA184" s="65">
        <f>(Documentation!$E$337*Calculations!I245)+(Documentation!$D$337*Calculations!I184)</f>
        <v>14282.383806511629</v>
      </c>
      <c r="AB184" s="65">
        <f>(Documentation!$E$337*Calculations!J245)+(Documentation!$D$337*Calculations!J184)</f>
        <v>2363.0657339534882</v>
      </c>
      <c r="AC184" s="65">
        <f>(Documentation!$E$337*Calculations!K245)+(Documentation!$D$337*Calculations!K184)</f>
        <v>4056.4930083720928</v>
      </c>
      <c r="AD184" s="65">
        <f>(Documentation!$E$337*Calculations!L245)+(Documentation!$D$337*Calculations!L184)</f>
        <v>13208.168052093024</v>
      </c>
      <c r="AE184" s="65">
        <f>(Documentation!$E$337*Calculations!M245)+(Documentation!$D$337*Calculations!M184)</f>
        <v>98430.277998139529</v>
      </c>
      <c r="AF184" s="65">
        <f>(Documentation!$E$337*Calculations!N245)+(Documentation!$D$337*Calculations!N184)</f>
        <v>22068.657792967439</v>
      </c>
      <c r="AG184" s="65">
        <f>(Documentation!$E$337*Calculations!O245)+(Documentation!$D$337*Calculations!O184)</f>
        <v>120498.93579110698</v>
      </c>
    </row>
    <row r="185" spans="1:33" ht="14.45" customHeight="1" x14ac:dyDescent="0.25">
      <c r="A185" s="58" t="s">
        <v>78</v>
      </c>
      <c r="B185" s="56" t="s">
        <v>38</v>
      </c>
      <c r="C185" s="65">
        <v>184385.87313101476</v>
      </c>
      <c r="D185" s="65">
        <v>501.37998039319729</v>
      </c>
      <c r="E185" s="65">
        <v>10447.36786773452</v>
      </c>
      <c r="F185" s="65">
        <v>4903.1516017494614</v>
      </c>
      <c r="G185" s="65">
        <v>861.33731672620547</v>
      </c>
      <c r="H185" s="65">
        <v>4692.3041778511724</v>
      </c>
      <c r="I185" s="65">
        <v>3874.4353742899962</v>
      </c>
      <c r="J185" s="65">
        <v>1652.8498580576863</v>
      </c>
      <c r="K185" s="65">
        <v>1568.9287257995909</v>
      </c>
      <c r="L185" s="65"/>
      <c r="M185" s="65">
        <v>155884.11822841293</v>
      </c>
      <c r="N185" s="65">
        <v>37930.979645784653</v>
      </c>
      <c r="O185" s="65">
        <v>193815.09787419759</v>
      </c>
      <c r="P185" s="45"/>
      <c r="R185" s="58" t="s">
        <v>79</v>
      </c>
      <c r="S185" s="56" t="s">
        <v>38</v>
      </c>
      <c r="T185" s="56" t="str">
        <f t="shared" si="16"/>
        <v>KOTTAYAM1956-57</v>
      </c>
      <c r="U185" s="65">
        <f>(Documentation!$F$338*Calculations!C246)+(Documentation!$D$338*Calculations!C124)+(Documentation!$G$338*Calculations!C307)</f>
        <v>618165.01633636549</v>
      </c>
      <c r="V185" s="65">
        <f>(Documentation!$F$338*Calculations!D246)+(Documentation!$D$338*Calculations!D124)+(Documentation!$G$338*Calculations!D307)</f>
        <v>234008.59934796102</v>
      </c>
      <c r="W185" s="65">
        <f>(Documentation!$F$338*Calculations!E246)+(Documentation!$D$338*Calculations!E124)+(Documentation!$G$338*Calculations!E307)</f>
        <v>12919.506659692632</v>
      </c>
      <c r="X185" s="65">
        <f>(Documentation!$F$338*Calculations!F246)+(Documentation!$D$338*Calculations!F124)+(Documentation!$G$338*Calculations!F307)</f>
        <v>28752.275216943457</v>
      </c>
      <c r="Y185" s="65">
        <f>(Documentation!$F$338*Calculations!G246)+(Documentation!$D$338*Calculations!G124)+(Documentation!$G$338*Calculations!G307)</f>
        <v>5191.3032872957792</v>
      </c>
      <c r="Z185" s="65">
        <f>(Documentation!$F$338*Calculations!H246)+(Documentation!$D$338*Calculations!H124)+(Documentation!$G$338*Calculations!H307)</f>
        <v>20545.750144124784</v>
      </c>
      <c r="AA185" s="65">
        <f>(Documentation!$F$338*Calculations!I246)+(Documentation!$D$338*Calculations!I124)+(Documentation!$G$338*Calculations!I307)</f>
        <v>34910.740963549804</v>
      </c>
      <c r="AB185" s="65">
        <f>(Documentation!$F$338*Calculations!J246)+(Documentation!$D$338*Calculations!J124)+(Documentation!$G$338*Calculations!J307)</f>
        <v>1850.1449690073248</v>
      </c>
      <c r="AC185" s="65">
        <f>(Documentation!$F$338*Calculations!K246)+(Documentation!$D$338*Calculations!K124)+(Documentation!$G$338*Calculations!K307)</f>
        <v>5188.8127202290389</v>
      </c>
      <c r="AD185" s="65">
        <f>(Documentation!$F$338*Calculations!L246)+(Documentation!$D$338*Calculations!L124)+(Documentation!$G$338*Calculations!L307)</f>
        <v>0</v>
      </c>
      <c r="AE185" s="65">
        <f>(Documentation!$F$338*Calculations!M246)+(Documentation!$D$338*Calculations!M124)+(Documentation!$G$338*Calculations!M307)</f>
        <v>274797.88302756159</v>
      </c>
      <c r="AF185" s="65">
        <f>(Documentation!$F$338*Calculations!N246)+(Documentation!$D$338*Calculations!N124)+(Documentation!$G$338*Calculations!N307)</f>
        <v>11122.153720642906</v>
      </c>
      <c r="AG185" s="65">
        <f>(Documentation!$F$338*Calculations!O246)+(Documentation!$D$338*Calculations!O124)+(Documentation!$G$338*Calculations!O307)</f>
        <v>285920.0367482045</v>
      </c>
    </row>
    <row r="186" spans="1:33" ht="14.45" customHeight="1" x14ac:dyDescent="0.25">
      <c r="A186" s="58" t="s">
        <v>78</v>
      </c>
      <c r="B186" s="56" t="s">
        <v>35</v>
      </c>
      <c r="C186" s="65">
        <v>186790</v>
      </c>
      <c r="D186" s="65">
        <v>513</v>
      </c>
      <c r="E186" s="65">
        <v>10320</v>
      </c>
      <c r="F186" s="65">
        <v>4847</v>
      </c>
      <c r="G186" s="65">
        <v>851</v>
      </c>
      <c r="H186" s="65">
        <v>4992</v>
      </c>
      <c r="I186" s="65">
        <v>4176</v>
      </c>
      <c r="J186" s="65">
        <v>1642</v>
      </c>
      <c r="K186" s="65">
        <v>1507</v>
      </c>
      <c r="L186" s="59"/>
      <c r="M186" s="65">
        <v>157942</v>
      </c>
      <c r="N186" s="65">
        <v>39122</v>
      </c>
      <c r="O186" s="65">
        <v>197064</v>
      </c>
      <c r="P186" s="45"/>
      <c r="R186" s="58" t="s">
        <v>79</v>
      </c>
      <c r="S186" s="56" t="s">
        <v>35</v>
      </c>
      <c r="T186" s="56" t="str">
        <f t="shared" si="16"/>
        <v>KOTTAYAM1957-58</v>
      </c>
      <c r="U186" s="65">
        <f>(Documentation!$F$338*Calculations!C247)+(Documentation!$D$338*Calculations!C125)+(Documentation!$G$338*Calculations!C308)</f>
        <v>626225</v>
      </c>
      <c r="V186" s="65">
        <f>(Documentation!$F$338*Calculations!D247)+(Documentation!$D$338*Calculations!D125)+(Documentation!$G$338*Calculations!D308)</f>
        <v>239432</v>
      </c>
      <c r="W186" s="65">
        <f>(Documentation!$F$338*Calculations!E247)+(Documentation!$D$338*Calculations!E125)+(Documentation!$G$338*Calculations!E308)</f>
        <v>12762</v>
      </c>
      <c r="X186" s="65">
        <f>(Documentation!$F$338*Calculations!F247)+(Documentation!$D$338*Calculations!F125)+(Documentation!$G$338*Calculations!F308)</f>
        <v>28423</v>
      </c>
      <c r="Y186" s="65">
        <f>(Documentation!$F$338*Calculations!G247)+(Documentation!$D$338*Calculations!G125)+(Documentation!$G$338*Calculations!G308)</f>
        <v>5129</v>
      </c>
      <c r="Z186" s="65">
        <f>(Documentation!$F$338*Calculations!H247)+(Documentation!$D$338*Calculations!H125)+(Documentation!$G$338*Calculations!H308)</f>
        <v>21858</v>
      </c>
      <c r="AA186" s="65">
        <f>(Documentation!$F$338*Calculations!I247)+(Documentation!$D$338*Calculations!I125)+(Documentation!$G$338*Calculations!I308)</f>
        <v>37628</v>
      </c>
      <c r="AB186" s="65">
        <f>(Documentation!$F$338*Calculations!J247)+(Documentation!$D$338*Calculations!J125)+(Documentation!$G$338*Calculations!J308)</f>
        <v>1838</v>
      </c>
      <c r="AC186" s="65">
        <f>(Documentation!$F$338*Calculations!K247)+(Documentation!$D$338*Calculations!K125)+(Documentation!$G$338*Calculations!K308)</f>
        <v>4984</v>
      </c>
      <c r="AD186" s="65">
        <f>(Documentation!$F$338*Calculations!L247)+(Documentation!$D$338*Calculations!L125)+(Documentation!$G$338*Calculations!L308)</f>
        <v>0</v>
      </c>
      <c r="AE186" s="65">
        <f>(Documentation!$F$338*Calculations!M247)+(Documentation!$D$338*Calculations!M125)+(Documentation!$G$338*Calculations!M308)</f>
        <v>274171</v>
      </c>
      <c r="AF186" s="65">
        <f>(Documentation!$F$338*Calculations!N247)+(Documentation!$D$338*Calculations!N125)+(Documentation!$G$338*Calculations!N308)</f>
        <v>17129</v>
      </c>
      <c r="AG186" s="65">
        <f>(Documentation!$F$338*Calculations!O247)+(Documentation!$D$338*Calculations!O125)+(Documentation!$G$338*Calculations!O308)</f>
        <v>291300</v>
      </c>
    </row>
    <row r="187" spans="1:33" ht="14.45" customHeight="1" x14ac:dyDescent="0.25">
      <c r="A187" s="58" t="s">
        <v>78</v>
      </c>
      <c r="B187" s="56" t="s">
        <v>36</v>
      </c>
      <c r="C187" s="65">
        <v>186790</v>
      </c>
      <c r="D187" s="65">
        <v>532.20120890380349</v>
      </c>
      <c r="E187" s="65">
        <v>10380.623069999652</v>
      </c>
      <c r="F187" s="65">
        <v>4460.3811699539583</v>
      </c>
      <c r="G187" s="65">
        <v>833.42637491790242</v>
      </c>
      <c r="H187" s="65">
        <v>4880.917654691576</v>
      </c>
      <c r="I187" s="65">
        <v>3830.8084677947968</v>
      </c>
      <c r="J187" s="65">
        <v>1507.0102147826158</v>
      </c>
      <c r="K187" s="65">
        <v>1565.2535288543068</v>
      </c>
      <c r="L187" s="59"/>
      <c r="M187" s="65">
        <v>158799.3783101014</v>
      </c>
      <c r="N187" s="65">
        <v>41424.806976805732</v>
      </c>
      <c r="O187" s="65">
        <v>200224.18528690713</v>
      </c>
      <c r="P187" s="45"/>
      <c r="R187" s="58" t="s">
        <v>79</v>
      </c>
      <c r="S187" s="56" t="s">
        <v>36</v>
      </c>
      <c r="T187" s="56" t="str">
        <f t="shared" si="16"/>
        <v>KOTTAYAM1958-59</v>
      </c>
      <c r="U187" s="65">
        <f>(Documentation!$F$338*Calculations!C248)+(Documentation!$D$338*Calculations!C126)+(Documentation!$G$338*Calculations!C309)</f>
        <v>626225</v>
      </c>
      <c r="V187" s="65">
        <f>(Documentation!$F$338*Calculations!D248)+(Documentation!$D$338*Calculations!D126)+(Documentation!$G$338*Calculations!D309)</f>
        <v>248393.76189133618</v>
      </c>
      <c r="W187" s="65">
        <f>(Documentation!$F$338*Calculations!E248)+(Documentation!$D$338*Calculations!E126)+(Documentation!$G$338*Calculations!E309)</f>
        <v>12836.968180168175</v>
      </c>
      <c r="X187" s="65">
        <f>(Documentation!$F$338*Calculations!F248)+(Documentation!$D$338*Calculations!F126)+(Documentation!$G$338*Calculations!F309)</f>
        <v>26155.85186581418</v>
      </c>
      <c r="Y187" s="65">
        <f>(Documentation!$F$338*Calculations!G248)+(Documentation!$D$338*Calculations!G126)+(Documentation!$G$338*Calculations!G309)</f>
        <v>5023.0832866673582</v>
      </c>
      <c r="Z187" s="65">
        <f>(Documentation!$F$338*Calculations!H248)+(Documentation!$D$338*Calculations!H126)+(Documentation!$G$338*Calculations!H309)</f>
        <v>21371.61420197285</v>
      </c>
      <c r="AA187" s="65">
        <f>(Documentation!$F$338*Calculations!I248)+(Documentation!$D$338*Calculations!I126)+(Documentation!$G$338*Calculations!I309)</f>
        <v>34517.639134622274</v>
      </c>
      <c r="AB187" s="65">
        <f>(Documentation!$F$338*Calculations!J248)+(Documentation!$D$338*Calculations!J126)+(Documentation!$G$338*Calculations!J309)</f>
        <v>1686.896939567873</v>
      </c>
      <c r="AC187" s="65">
        <f>(Documentation!$F$338*Calculations!K248)+(Documentation!$D$338*Calculations!K126)+(Documentation!$G$338*Calculations!K309)</f>
        <v>5176.6579879295723</v>
      </c>
      <c r="AD187" s="65">
        <f>(Documentation!$F$338*Calculations!L248)+(Documentation!$D$338*Calculations!L126)+(Documentation!$G$338*Calculations!L309)</f>
        <v>0</v>
      </c>
      <c r="AE187" s="65">
        <f>(Documentation!$F$338*Calculations!M248)+(Documentation!$D$338*Calculations!M126)+(Documentation!$G$338*Calculations!M309)</f>
        <v>271062.52651192149</v>
      </c>
      <c r="AF187" s="65">
        <f>(Documentation!$F$338*Calculations!N248)+(Documentation!$D$338*Calculations!N126)+(Documentation!$G$338*Calculations!N309)</f>
        <v>25074.441866369976</v>
      </c>
      <c r="AG187" s="65">
        <f>(Documentation!$F$338*Calculations!O248)+(Documentation!$D$338*Calculations!O126)+(Documentation!$G$338*Calculations!O309)</f>
        <v>296136.96837829147</v>
      </c>
    </row>
    <row r="188" spans="1:33" ht="14.45" customHeight="1" x14ac:dyDescent="0.25">
      <c r="A188" s="58" t="s">
        <v>78</v>
      </c>
      <c r="B188" s="56" t="s">
        <v>37</v>
      </c>
      <c r="C188" s="65">
        <v>186790</v>
      </c>
      <c r="D188" s="65">
        <v>532.20120890380349</v>
      </c>
      <c r="E188" s="65">
        <v>10441.246139999304</v>
      </c>
      <c r="F188" s="65">
        <v>4073.7623399079157</v>
      </c>
      <c r="G188" s="65">
        <v>815.85274983580496</v>
      </c>
      <c r="H188" s="65">
        <v>4769.835309383152</v>
      </c>
      <c r="I188" s="65">
        <v>3485.6169355895936</v>
      </c>
      <c r="J188" s="65">
        <v>1372.0204295652316</v>
      </c>
      <c r="K188" s="65">
        <v>1623.5070577086137</v>
      </c>
      <c r="L188" s="59"/>
      <c r="M188" s="65">
        <v>159675.95782910657</v>
      </c>
      <c r="N188" s="65">
        <v>46479.628828010289</v>
      </c>
      <c r="O188" s="65">
        <v>206155.58665711686</v>
      </c>
      <c r="P188" s="45"/>
      <c r="R188" s="58" t="s">
        <v>79</v>
      </c>
      <c r="S188" s="56" t="s">
        <v>37</v>
      </c>
      <c r="T188" s="56" t="str">
        <f t="shared" si="16"/>
        <v>KOTTAYAM1959-60</v>
      </c>
      <c r="U188" s="65">
        <f>(Documentation!$F$338*Calculations!C249)+(Documentation!$D$338*Calculations!C127)+(Documentation!$G$338*Calculations!C310)</f>
        <v>626225</v>
      </c>
      <c r="V188" s="65">
        <f>(Documentation!$F$338*Calculations!D249)+(Documentation!$D$338*Calculations!D127)+(Documentation!$G$338*Calculations!D310)</f>
        <v>248393.76189133618</v>
      </c>
      <c r="W188" s="65">
        <f>(Documentation!$F$338*Calculations!E249)+(Documentation!$D$338*Calculations!E127)+(Documentation!$G$338*Calculations!E310)</f>
        <v>12911.936360336351</v>
      </c>
      <c r="X188" s="65">
        <f>(Documentation!$F$338*Calculations!F249)+(Documentation!$D$338*Calculations!F127)+(Documentation!$G$338*Calculations!F310)</f>
        <v>23888.703731628364</v>
      </c>
      <c r="Y188" s="65">
        <f>(Documentation!$F$338*Calculations!G249)+(Documentation!$D$338*Calculations!G127)+(Documentation!$G$338*Calculations!G310)</f>
        <v>4917.1665733347172</v>
      </c>
      <c r="Z188" s="65">
        <f>(Documentation!$F$338*Calculations!H249)+(Documentation!$D$338*Calculations!H127)+(Documentation!$G$338*Calculations!H310)</f>
        <v>20885.228403945701</v>
      </c>
      <c r="AA188" s="65">
        <f>(Documentation!$F$338*Calculations!I249)+(Documentation!$D$338*Calculations!I127)+(Documentation!$G$338*Calculations!I310)</f>
        <v>31407.278269244547</v>
      </c>
      <c r="AB188" s="65">
        <f>(Documentation!$F$338*Calculations!J249)+(Documentation!$D$338*Calculations!J127)+(Documentation!$G$338*Calculations!J310)</f>
        <v>1535.7938791357462</v>
      </c>
      <c r="AC188" s="65">
        <f>(Documentation!$F$338*Calculations!K249)+(Documentation!$D$338*Calculations!K127)+(Documentation!$G$338*Calculations!K310)</f>
        <v>5369.3159758591446</v>
      </c>
      <c r="AD188" s="65">
        <f>(Documentation!$F$338*Calculations!L249)+(Documentation!$D$338*Calculations!L127)+(Documentation!$G$338*Calculations!L310)</f>
        <v>0</v>
      </c>
      <c r="AE188" s="65">
        <f>(Documentation!$F$338*Calculations!M249)+(Documentation!$D$338*Calculations!M127)+(Documentation!$G$338*Calculations!M310)</f>
        <v>276915.81491517933</v>
      </c>
      <c r="AF188" s="65">
        <f>(Documentation!$F$338*Calculations!N249)+(Documentation!$D$338*Calculations!N127)+(Documentation!$G$338*Calculations!N310)</f>
        <v>28074.60792823782</v>
      </c>
      <c r="AG188" s="65">
        <f>(Documentation!$F$338*Calculations!O249)+(Documentation!$D$338*Calculations!O127)+(Documentation!$G$338*Calculations!O310)</f>
        <v>304990.42284341715</v>
      </c>
    </row>
    <row r="189" spans="1:33" ht="14.45" customHeight="1" x14ac:dyDescent="0.25">
      <c r="A189" s="58" t="s">
        <v>78</v>
      </c>
      <c r="B189" s="56" t="s">
        <v>15</v>
      </c>
      <c r="C189" s="65">
        <v>186790</v>
      </c>
      <c r="D189" s="65">
        <v>513</v>
      </c>
      <c r="E189" s="65">
        <v>10229</v>
      </c>
      <c r="F189" s="65">
        <v>2778</v>
      </c>
      <c r="G189" s="65">
        <v>477</v>
      </c>
      <c r="H189" s="65">
        <v>4984</v>
      </c>
      <c r="I189" s="65">
        <v>2849</v>
      </c>
      <c r="J189" s="65">
        <v>961</v>
      </c>
      <c r="K189" s="65">
        <v>5935</v>
      </c>
      <c r="L189" s="59"/>
      <c r="M189" s="65">
        <v>158064</v>
      </c>
      <c r="N189" s="65">
        <v>63838</v>
      </c>
      <c r="O189" s="65">
        <v>221902</v>
      </c>
      <c r="P189" s="45"/>
      <c r="R189" s="58" t="s">
        <v>79</v>
      </c>
      <c r="S189" s="56" t="s">
        <v>15</v>
      </c>
      <c r="T189" s="56" t="str">
        <f t="shared" si="16"/>
        <v>KOTTAYAM1960-61</v>
      </c>
      <c r="U189" s="65">
        <f>(Documentation!$F$338*Calculations!C250)+(Documentation!$D$338*Calculations!C128)+(Documentation!$G$338*Calculations!C311)</f>
        <v>626225</v>
      </c>
      <c r="V189" s="65">
        <f>(Documentation!$F$338*Calculations!D250)+(Documentation!$D$338*Calculations!D128)+(Documentation!$G$338*Calculations!D311)</f>
        <v>248758</v>
      </c>
      <c r="W189" s="65">
        <f>(Documentation!$F$338*Calculations!E250)+(Documentation!$D$338*Calculations!E128)+(Documentation!$G$338*Calculations!E311)</f>
        <v>13352</v>
      </c>
      <c r="X189" s="65">
        <f>(Documentation!$F$338*Calculations!F250)+(Documentation!$D$338*Calculations!F128)+(Documentation!$G$338*Calculations!F311)</f>
        <v>27648</v>
      </c>
      <c r="Y189" s="65">
        <f>(Documentation!$F$338*Calculations!G250)+(Documentation!$D$338*Calculations!G128)+(Documentation!$G$338*Calculations!G311)</f>
        <v>5129</v>
      </c>
      <c r="Z189" s="65">
        <f>(Documentation!$F$338*Calculations!H250)+(Documentation!$D$338*Calculations!H128)+(Documentation!$G$338*Calculations!H311)</f>
        <v>17618</v>
      </c>
      <c r="AA189" s="65">
        <f>(Documentation!$F$338*Calculations!I250)+(Documentation!$D$338*Calculations!I128)+(Documentation!$G$338*Calculations!I311)</f>
        <v>23763</v>
      </c>
      <c r="AB189" s="65">
        <f>(Documentation!$F$338*Calculations!J250)+(Documentation!$D$338*Calculations!J128)+(Documentation!$G$338*Calculations!J311)</f>
        <v>1904</v>
      </c>
      <c r="AC189" s="65">
        <f>(Documentation!$F$338*Calculations!K250)+(Documentation!$D$338*Calculations!K128)+(Documentation!$G$338*Calculations!K311)</f>
        <v>7041</v>
      </c>
      <c r="AD189" s="65">
        <f>(Documentation!$F$338*Calculations!L250)+(Documentation!$D$338*Calculations!L128)+(Documentation!$G$338*Calculations!L311)</f>
        <v>0</v>
      </c>
      <c r="AE189" s="65">
        <f>(Documentation!$F$338*Calculations!M250)+(Documentation!$D$338*Calculations!M128)+(Documentation!$G$338*Calculations!M311)</f>
        <v>281012</v>
      </c>
      <c r="AF189" s="65">
        <f>(Documentation!$F$338*Calculations!N250)+(Documentation!$D$338*Calculations!N128)+(Documentation!$G$338*Calculations!N311)</f>
        <v>29675</v>
      </c>
      <c r="AG189" s="65">
        <f>(Documentation!$F$338*Calculations!O250)+(Documentation!$D$338*Calculations!O128)+(Documentation!$G$338*Calculations!O311)</f>
        <v>310650</v>
      </c>
    </row>
    <row r="190" spans="1:33" ht="14.45" customHeight="1" x14ac:dyDescent="0.25">
      <c r="A190" s="58" t="s">
        <v>78</v>
      </c>
      <c r="B190" s="56" t="s">
        <v>0</v>
      </c>
      <c r="C190" s="65">
        <v>186790</v>
      </c>
      <c r="D190" s="65">
        <v>513</v>
      </c>
      <c r="E190" s="65">
        <v>10460</v>
      </c>
      <c r="F190" s="65">
        <v>2609</v>
      </c>
      <c r="G190" s="65">
        <v>448</v>
      </c>
      <c r="H190" s="65">
        <v>4587</v>
      </c>
      <c r="I190" s="65">
        <v>2590</v>
      </c>
      <c r="J190" s="65">
        <v>864</v>
      </c>
      <c r="K190" s="65">
        <v>5935</v>
      </c>
      <c r="L190" s="59"/>
      <c r="M190" s="65">
        <v>158784</v>
      </c>
      <c r="N190" s="65">
        <v>62577</v>
      </c>
      <c r="O190" s="65">
        <v>221361</v>
      </c>
      <c r="P190" s="45"/>
      <c r="R190" s="58" t="s">
        <v>79</v>
      </c>
      <c r="S190" s="56" t="s">
        <v>0</v>
      </c>
      <c r="T190" s="56" t="str">
        <f t="shared" si="16"/>
        <v>KOTTAYAM1961-62</v>
      </c>
      <c r="U190" s="65">
        <f>(Documentation!$F$338*Calculations!C251)+(Documentation!$D$338*Calculations!C129)+(Documentation!$G$338*Calculations!C312)</f>
        <v>626225</v>
      </c>
      <c r="V190" s="65">
        <f>(Documentation!$F$338*Calculations!D251)+(Documentation!$D$338*Calculations!D129)+(Documentation!$G$338*Calculations!D312)</f>
        <v>248758</v>
      </c>
      <c r="W190" s="65">
        <f>(Documentation!$F$338*Calculations!E251)+(Documentation!$D$338*Calculations!E129)+(Documentation!$G$338*Calculations!E312)</f>
        <v>13740</v>
      </c>
      <c r="X190" s="65">
        <f>(Documentation!$F$338*Calculations!F251)+(Documentation!$D$338*Calculations!F129)+(Documentation!$G$338*Calculations!F312)</f>
        <v>25556</v>
      </c>
      <c r="Y190" s="65">
        <f>(Documentation!$F$338*Calculations!G251)+(Documentation!$D$338*Calculations!G129)+(Documentation!$G$338*Calculations!G312)</f>
        <v>5129</v>
      </c>
      <c r="Z190" s="65">
        <f>(Documentation!$F$338*Calculations!H251)+(Documentation!$D$338*Calculations!H129)+(Documentation!$G$338*Calculations!H312)</f>
        <v>16820</v>
      </c>
      <c r="AA190" s="65">
        <f>(Documentation!$F$338*Calculations!I251)+(Documentation!$D$338*Calculations!I129)+(Documentation!$G$338*Calculations!I312)</f>
        <v>23668</v>
      </c>
      <c r="AB190" s="65">
        <f>(Documentation!$F$338*Calculations!J251)+(Documentation!$D$338*Calculations!J129)+(Documentation!$G$338*Calculations!J312)</f>
        <v>1728</v>
      </c>
      <c r="AC190" s="65">
        <f>(Documentation!$F$338*Calculations!K251)+(Documentation!$D$338*Calculations!K129)+(Documentation!$G$338*Calculations!K312)</f>
        <v>6698</v>
      </c>
      <c r="AD190" s="65">
        <f>(Documentation!$F$338*Calculations!L251)+(Documentation!$D$338*Calculations!L129)+(Documentation!$G$338*Calculations!L312)</f>
        <v>0</v>
      </c>
      <c r="AE190" s="65">
        <f>(Documentation!$F$338*Calculations!M251)+(Documentation!$D$338*Calculations!M129)+(Documentation!$G$338*Calculations!M312)</f>
        <v>284128</v>
      </c>
      <c r="AF190" s="65">
        <f>(Documentation!$F$338*Calculations!N251)+(Documentation!$D$338*Calculations!N129)+(Documentation!$G$338*Calculations!N312)</f>
        <v>29468</v>
      </c>
      <c r="AG190" s="65">
        <f>(Documentation!$F$338*Calculations!O251)+(Documentation!$D$338*Calculations!O129)+(Documentation!$G$338*Calculations!O312)</f>
        <v>313596</v>
      </c>
    </row>
    <row r="191" spans="1:33" ht="14.45" customHeight="1" x14ac:dyDescent="0.25">
      <c r="A191" s="58" t="s">
        <v>78</v>
      </c>
      <c r="B191" s="56" t="s">
        <v>1</v>
      </c>
      <c r="C191" s="65">
        <v>186790</v>
      </c>
      <c r="D191" s="65">
        <v>513</v>
      </c>
      <c r="E191" s="65">
        <v>10781</v>
      </c>
      <c r="F191" s="65">
        <v>1904</v>
      </c>
      <c r="G191" s="65">
        <v>336</v>
      </c>
      <c r="H191" s="65">
        <v>7840</v>
      </c>
      <c r="I191" s="65">
        <v>2590</v>
      </c>
      <c r="J191" s="65">
        <v>618</v>
      </c>
      <c r="K191" s="65">
        <v>3439</v>
      </c>
      <c r="L191" s="59"/>
      <c r="M191" s="65">
        <v>158769</v>
      </c>
      <c r="N191" s="65">
        <v>62691</v>
      </c>
      <c r="O191" s="65">
        <v>221460</v>
      </c>
      <c r="P191" s="45"/>
      <c r="R191" s="58" t="s">
        <v>79</v>
      </c>
      <c r="S191" s="56" t="s">
        <v>1</v>
      </c>
      <c r="T191" s="56" t="str">
        <f t="shared" si="16"/>
        <v>KOTTAYAM1962-63</v>
      </c>
      <c r="U191" s="65">
        <f>(Documentation!$F$338*Calculations!C252)+(Documentation!$D$338*Calculations!C130)+(Documentation!$G$338*Calculations!C313)</f>
        <v>626225</v>
      </c>
      <c r="V191" s="65">
        <f>(Documentation!$F$338*Calculations!D252)+(Documentation!$D$338*Calculations!D130)+(Documentation!$G$338*Calculations!D313)</f>
        <v>248758</v>
      </c>
      <c r="W191" s="65">
        <f>(Documentation!$F$338*Calculations!E252)+(Documentation!$D$338*Calculations!E130)+(Documentation!$G$338*Calculations!E313)</f>
        <v>14152</v>
      </c>
      <c r="X191" s="65">
        <f>(Documentation!$F$338*Calculations!F252)+(Documentation!$D$338*Calculations!F130)+(Documentation!$G$338*Calculations!F313)</f>
        <v>22460</v>
      </c>
      <c r="Y191" s="65">
        <f>(Documentation!$F$338*Calculations!G252)+(Documentation!$D$338*Calculations!G130)+(Documentation!$G$338*Calculations!G313)</f>
        <v>4503</v>
      </c>
      <c r="Z191" s="65">
        <f>(Documentation!$F$338*Calculations!H252)+(Documentation!$D$338*Calculations!H130)+(Documentation!$G$338*Calculations!H313)</f>
        <v>16820</v>
      </c>
      <c r="AA191" s="65">
        <f>(Documentation!$F$338*Calculations!I252)+(Documentation!$D$338*Calculations!I130)+(Documentation!$G$338*Calculations!I313)</f>
        <v>21774</v>
      </c>
      <c r="AB191" s="65">
        <f>(Documentation!$F$338*Calculations!J252)+(Documentation!$D$338*Calculations!J130)+(Documentation!$G$338*Calculations!J313)</f>
        <v>1728</v>
      </c>
      <c r="AC191" s="65">
        <f>(Documentation!$F$338*Calculations!K252)+(Documentation!$D$338*Calculations!K130)+(Documentation!$G$338*Calculations!K313)</f>
        <v>5986</v>
      </c>
      <c r="AD191" s="65">
        <f>(Documentation!$F$338*Calculations!L252)+(Documentation!$D$338*Calculations!L130)+(Documentation!$G$338*Calculations!L313)</f>
        <v>0</v>
      </c>
      <c r="AE191" s="65">
        <f>(Documentation!$F$338*Calculations!M252)+(Documentation!$D$338*Calculations!M130)+(Documentation!$G$338*Calculations!M313)</f>
        <v>290044</v>
      </c>
      <c r="AF191" s="65">
        <f>(Documentation!$F$338*Calculations!N252)+(Documentation!$D$338*Calculations!N130)+(Documentation!$G$338*Calculations!N313)</f>
        <v>30206</v>
      </c>
      <c r="AG191" s="65">
        <f>(Documentation!$F$338*Calculations!O252)+(Documentation!$D$338*Calculations!O130)+(Documentation!$G$338*Calculations!O313)</f>
        <v>320250</v>
      </c>
    </row>
    <row r="192" spans="1:33" ht="14.45" customHeight="1" x14ac:dyDescent="0.25">
      <c r="A192" s="58" t="s">
        <v>78</v>
      </c>
      <c r="B192" s="56" t="s">
        <v>2</v>
      </c>
      <c r="C192" s="65">
        <v>186790</v>
      </c>
      <c r="D192" s="65">
        <v>513</v>
      </c>
      <c r="E192" s="65">
        <v>10878</v>
      </c>
      <c r="F192" s="65">
        <v>1939</v>
      </c>
      <c r="G192" s="65">
        <v>271</v>
      </c>
      <c r="H192" s="65">
        <v>8256</v>
      </c>
      <c r="I192" s="65">
        <v>2529</v>
      </c>
      <c r="J192" s="65">
        <v>461</v>
      </c>
      <c r="K192" s="65">
        <v>1924</v>
      </c>
      <c r="L192" s="59"/>
      <c r="M192" s="65">
        <v>160019</v>
      </c>
      <c r="N192" s="65">
        <v>60188</v>
      </c>
      <c r="O192" s="65">
        <v>220207</v>
      </c>
      <c r="P192" s="45"/>
      <c r="R192" s="58" t="s">
        <v>79</v>
      </c>
      <c r="S192" s="56" t="s">
        <v>2</v>
      </c>
      <c r="T192" s="56" t="str">
        <f t="shared" si="16"/>
        <v>KOTTAYAM1963-64</v>
      </c>
      <c r="U192" s="65">
        <f>(Documentation!$F$338*Calculations!C253)+(Documentation!$D$338*Calculations!C131)+(Documentation!$G$338*Calculations!C314)</f>
        <v>626225</v>
      </c>
      <c r="V192" s="65">
        <f>(Documentation!$F$338*Calculations!D253)+(Documentation!$D$338*Calculations!D131)+(Documentation!$G$338*Calculations!D314)</f>
        <v>248756</v>
      </c>
      <c r="W192" s="65">
        <f>(Documentation!$F$338*Calculations!E253)+(Documentation!$D$338*Calculations!E131)+(Documentation!$G$338*Calculations!E314)</f>
        <v>14251</v>
      </c>
      <c r="X192" s="65">
        <f>(Documentation!$F$338*Calculations!F253)+(Documentation!$D$338*Calculations!F131)+(Documentation!$G$338*Calculations!F314)</f>
        <v>22038</v>
      </c>
      <c r="Y192" s="65">
        <f>(Documentation!$F$338*Calculations!G253)+(Documentation!$D$338*Calculations!G131)+(Documentation!$G$338*Calculations!G314)</f>
        <v>4503</v>
      </c>
      <c r="Z192" s="65">
        <f>(Documentation!$F$338*Calculations!H253)+(Documentation!$D$338*Calculations!H131)+(Documentation!$G$338*Calculations!H314)</f>
        <v>15886</v>
      </c>
      <c r="AA192" s="65">
        <f>(Documentation!$F$338*Calculations!I253)+(Documentation!$D$338*Calculations!I131)+(Documentation!$G$338*Calculations!I314)</f>
        <v>19998</v>
      </c>
      <c r="AB192" s="65">
        <f>(Documentation!$F$338*Calculations!J253)+(Documentation!$D$338*Calculations!J131)+(Documentation!$G$338*Calculations!J314)</f>
        <v>1528</v>
      </c>
      <c r="AC192" s="65">
        <f>(Documentation!$F$338*Calculations!K253)+(Documentation!$D$338*Calculations!K131)+(Documentation!$G$338*Calculations!K314)</f>
        <v>4818</v>
      </c>
      <c r="AD192" s="65">
        <f>(Documentation!$F$338*Calculations!L253)+(Documentation!$D$338*Calculations!L131)+(Documentation!$G$338*Calculations!L314)</f>
        <v>0</v>
      </c>
      <c r="AE192" s="65">
        <f>(Documentation!$F$338*Calculations!M253)+(Documentation!$D$338*Calculations!M131)+(Documentation!$G$338*Calculations!M314)</f>
        <v>294447</v>
      </c>
      <c r="AF192" s="65">
        <f>(Documentation!$F$338*Calculations!N253)+(Documentation!$D$338*Calculations!N131)+(Documentation!$G$338*Calculations!N314)</f>
        <v>28581</v>
      </c>
      <c r="AG192" s="65">
        <f>(Documentation!$F$338*Calculations!O253)+(Documentation!$D$338*Calculations!O131)+(Documentation!$G$338*Calculations!O314)</f>
        <v>323028</v>
      </c>
    </row>
    <row r="193" spans="1:33" ht="14.45" customHeight="1" x14ac:dyDescent="0.25">
      <c r="A193" s="58" t="s">
        <v>78</v>
      </c>
      <c r="B193" s="56" t="s">
        <v>3</v>
      </c>
      <c r="C193" s="65">
        <v>186790</v>
      </c>
      <c r="D193" s="65">
        <v>513</v>
      </c>
      <c r="E193" s="65">
        <v>11270</v>
      </c>
      <c r="F193" s="65">
        <v>1740</v>
      </c>
      <c r="G193" s="65">
        <v>271</v>
      </c>
      <c r="H193" s="65">
        <v>9145</v>
      </c>
      <c r="I193" s="65">
        <v>2566</v>
      </c>
      <c r="J193" s="65">
        <v>460</v>
      </c>
      <c r="K193" s="65">
        <v>639</v>
      </c>
      <c r="L193" s="59"/>
      <c r="M193" s="65">
        <v>160186</v>
      </c>
      <c r="N193" s="65">
        <v>59595</v>
      </c>
      <c r="O193" s="65">
        <v>219781</v>
      </c>
      <c r="P193" s="45"/>
      <c r="R193" s="58" t="s">
        <v>79</v>
      </c>
      <c r="S193" s="56" t="s">
        <v>3</v>
      </c>
      <c r="T193" s="56" t="str">
        <f t="shared" si="16"/>
        <v>KOTTAYAM1964-65</v>
      </c>
      <c r="U193" s="65">
        <f>(Documentation!$F$338*Calculations!C254)+(Documentation!$D$338*Calculations!C132)+(Documentation!$G$338*Calculations!C315)</f>
        <v>626225</v>
      </c>
      <c r="V193" s="65">
        <f>(Documentation!$F$338*Calculations!D254)+(Documentation!$D$338*Calculations!D132)+(Documentation!$G$338*Calculations!D315)</f>
        <v>248238</v>
      </c>
      <c r="W193" s="65">
        <f>(Documentation!$F$338*Calculations!E254)+(Documentation!$D$338*Calculations!E132)+(Documentation!$G$338*Calculations!E315)</f>
        <v>14523</v>
      </c>
      <c r="X193" s="65">
        <f>(Documentation!$F$338*Calculations!F254)+(Documentation!$D$338*Calculations!F132)+(Documentation!$G$338*Calculations!F315)</f>
        <v>21575</v>
      </c>
      <c r="Y193" s="65">
        <f>(Documentation!$F$338*Calculations!G254)+(Documentation!$D$338*Calculations!G132)+(Documentation!$G$338*Calculations!G315)</f>
        <v>4503</v>
      </c>
      <c r="Z193" s="65">
        <f>(Documentation!$F$338*Calculations!H254)+(Documentation!$D$338*Calculations!H132)+(Documentation!$G$338*Calculations!H315)</f>
        <v>16404</v>
      </c>
      <c r="AA193" s="65">
        <f>(Documentation!$F$338*Calculations!I254)+(Documentation!$D$338*Calculations!I132)+(Documentation!$G$338*Calculations!I315)</f>
        <v>21000</v>
      </c>
      <c r="AB193" s="65">
        <f>(Documentation!$F$338*Calculations!J254)+(Documentation!$D$338*Calculations!J132)+(Documentation!$G$338*Calculations!J315)</f>
        <v>1030</v>
      </c>
      <c r="AC193" s="65">
        <f>(Documentation!$F$338*Calculations!K254)+(Documentation!$D$338*Calculations!K132)+(Documentation!$G$338*Calculations!K315)</f>
        <v>3648</v>
      </c>
      <c r="AD193" s="65">
        <f>(Documentation!$F$338*Calculations!L254)+(Documentation!$D$338*Calculations!L132)+(Documentation!$G$338*Calculations!L315)</f>
        <v>0</v>
      </c>
      <c r="AE193" s="65">
        <f>(Documentation!$F$338*Calculations!M254)+(Documentation!$D$338*Calculations!M132)+(Documentation!$G$338*Calculations!M315)</f>
        <v>295304</v>
      </c>
      <c r="AF193" s="65">
        <f>(Documentation!$F$338*Calculations!N254)+(Documentation!$D$338*Calculations!N132)+(Documentation!$G$338*Calculations!N315)</f>
        <v>32547</v>
      </c>
      <c r="AG193" s="65">
        <f>(Documentation!$F$338*Calculations!O254)+(Documentation!$D$338*Calculations!O132)+(Documentation!$G$338*Calculations!O315)</f>
        <v>327851</v>
      </c>
    </row>
    <row r="194" spans="1:33" ht="14.45" customHeight="1" x14ac:dyDescent="0.25">
      <c r="A194" s="58" t="s">
        <v>78</v>
      </c>
      <c r="B194" s="56" t="s">
        <v>4</v>
      </c>
      <c r="C194" s="65">
        <v>186790</v>
      </c>
      <c r="D194" s="65">
        <v>513</v>
      </c>
      <c r="E194" s="65">
        <v>13115</v>
      </c>
      <c r="F194" s="65">
        <v>1310</v>
      </c>
      <c r="G194" s="65">
        <v>250</v>
      </c>
      <c r="H194" s="65">
        <v>6150</v>
      </c>
      <c r="I194" s="65">
        <v>2535</v>
      </c>
      <c r="J194" s="65">
        <v>480</v>
      </c>
      <c r="K194" s="65">
        <v>790</v>
      </c>
      <c r="L194" s="59"/>
      <c r="M194" s="65">
        <v>161647</v>
      </c>
      <c r="N194" s="65">
        <v>60635</v>
      </c>
      <c r="O194" s="65">
        <v>222282</v>
      </c>
      <c r="P194" s="45"/>
      <c r="R194" s="58" t="s">
        <v>79</v>
      </c>
      <c r="S194" s="56" t="s">
        <v>4</v>
      </c>
      <c r="T194" s="56" t="str">
        <f t="shared" si="16"/>
        <v>KOTTAYAM1965-66</v>
      </c>
      <c r="U194" s="65">
        <f>(Documentation!$F$338*Calculations!C255)+(Documentation!$D$338*Calculations!C133)+(Documentation!$G$338*Calculations!C316)</f>
        <v>626225</v>
      </c>
      <c r="V194" s="65">
        <f>(Documentation!$F$338*Calculations!D255)+(Documentation!$D$338*Calculations!D133)+(Documentation!$G$338*Calculations!D316)</f>
        <v>251779</v>
      </c>
      <c r="W194" s="65">
        <f>(Documentation!$F$338*Calculations!E255)+(Documentation!$D$338*Calculations!E133)+(Documentation!$G$338*Calculations!E316)</f>
        <v>15305</v>
      </c>
      <c r="X194" s="65">
        <f>(Documentation!$F$338*Calculations!F255)+(Documentation!$D$338*Calculations!F133)+(Documentation!$G$338*Calculations!F316)</f>
        <v>17950</v>
      </c>
      <c r="Y194" s="65">
        <f>(Documentation!$F$338*Calculations!G255)+(Documentation!$D$338*Calculations!G133)+(Documentation!$G$338*Calculations!G316)</f>
        <v>3500</v>
      </c>
      <c r="Z194" s="65">
        <f>(Documentation!$F$338*Calculations!H255)+(Documentation!$D$338*Calculations!H133)+(Documentation!$G$338*Calculations!H316)</f>
        <v>14355</v>
      </c>
      <c r="AA194" s="65">
        <f>(Documentation!$F$338*Calculations!I255)+(Documentation!$D$338*Calculations!I133)+(Documentation!$G$338*Calculations!I316)</f>
        <v>18380</v>
      </c>
      <c r="AB194" s="65">
        <f>(Documentation!$F$338*Calculations!J255)+(Documentation!$D$338*Calculations!J133)+(Documentation!$G$338*Calculations!J316)</f>
        <v>980</v>
      </c>
      <c r="AC194" s="65">
        <f>(Documentation!$F$338*Calculations!K255)+(Documentation!$D$338*Calculations!K133)+(Documentation!$G$338*Calculations!K316)</f>
        <v>1945</v>
      </c>
      <c r="AD194" s="65">
        <f>(Documentation!$F$338*Calculations!L255)+(Documentation!$D$338*Calculations!L133)+(Documentation!$G$338*Calculations!L316)</f>
        <v>0</v>
      </c>
      <c r="AE194" s="65">
        <f>(Documentation!$F$338*Calculations!M255)+(Documentation!$D$338*Calculations!M133)+(Documentation!$G$338*Calculations!M316)</f>
        <v>302031</v>
      </c>
      <c r="AF194" s="65">
        <f>(Documentation!$F$338*Calculations!N255)+(Documentation!$D$338*Calculations!N133)+(Documentation!$G$338*Calculations!N316)</f>
        <v>3682</v>
      </c>
      <c r="AG194" s="65">
        <f>(Documentation!$F$338*Calculations!O255)+(Documentation!$D$338*Calculations!O133)+(Documentation!$G$338*Calculations!O316)</f>
        <v>305713</v>
      </c>
    </row>
    <row r="195" spans="1:33" ht="14.45" customHeight="1" x14ac:dyDescent="0.25">
      <c r="A195" s="58" t="s">
        <v>78</v>
      </c>
      <c r="B195" s="56" t="s">
        <v>5</v>
      </c>
      <c r="C195" s="65">
        <v>186790</v>
      </c>
      <c r="D195" s="65">
        <v>513</v>
      </c>
      <c r="E195" s="65">
        <v>11803</v>
      </c>
      <c r="F195" s="65">
        <v>1102</v>
      </c>
      <c r="G195" s="65">
        <v>250</v>
      </c>
      <c r="H195" s="65">
        <v>6920</v>
      </c>
      <c r="I195" s="65">
        <v>1789</v>
      </c>
      <c r="J195" s="65">
        <v>1517</v>
      </c>
      <c r="K195" s="65">
        <v>600</v>
      </c>
      <c r="L195" s="59"/>
      <c r="M195" s="65">
        <v>162296</v>
      </c>
      <c r="N195" s="65">
        <v>63844</v>
      </c>
      <c r="O195" s="65">
        <v>226140</v>
      </c>
      <c r="P195" s="45"/>
      <c r="R195" s="58" t="s">
        <v>79</v>
      </c>
      <c r="S195" s="56" t="s">
        <v>5</v>
      </c>
      <c r="T195" s="56" t="str">
        <f t="shared" ref="T195:T258" si="17">R195&amp;S195</f>
        <v>KOTTAYAM1966-67</v>
      </c>
      <c r="U195" s="65">
        <f>(Documentation!$F$338*Calculations!C256)+(Documentation!$D$338*Calculations!C134)+(Documentation!$G$338*Calculations!C317)</f>
        <v>626225</v>
      </c>
      <c r="V195" s="65">
        <f>(Documentation!$F$338*Calculations!D256)+(Documentation!$D$338*Calculations!D134)+(Documentation!$G$338*Calculations!D317)</f>
        <v>252964</v>
      </c>
      <c r="W195" s="65">
        <f>(Documentation!$F$338*Calculations!E256)+(Documentation!$D$338*Calculations!E134)+(Documentation!$G$338*Calculations!E317)</f>
        <v>16072</v>
      </c>
      <c r="X195" s="65">
        <f>(Documentation!$F$338*Calculations!F256)+(Documentation!$D$338*Calculations!F134)+(Documentation!$G$338*Calculations!F317)</f>
        <v>17591</v>
      </c>
      <c r="Y195" s="65">
        <f>(Documentation!$F$338*Calculations!G256)+(Documentation!$D$338*Calculations!G134)+(Documentation!$G$338*Calculations!G317)</f>
        <v>3500</v>
      </c>
      <c r="Z195" s="65">
        <f>(Documentation!$F$338*Calculations!H256)+(Documentation!$D$338*Calculations!H134)+(Documentation!$G$338*Calculations!H317)</f>
        <v>11355</v>
      </c>
      <c r="AA195" s="65">
        <f>(Documentation!$F$338*Calculations!I256)+(Documentation!$D$338*Calculations!I134)+(Documentation!$G$338*Calculations!I317)</f>
        <v>18380</v>
      </c>
      <c r="AB195" s="65">
        <f>(Documentation!$F$338*Calculations!J256)+(Documentation!$D$338*Calculations!J134)+(Documentation!$G$338*Calculations!J317)</f>
        <v>1050</v>
      </c>
      <c r="AC195" s="65">
        <f>(Documentation!$F$338*Calculations!K256)+(Documentation!$D$338*Calculations!K134)+(Documentation!$G$338*Calculations!K317)</f>
        <v>1815</v>
      </c>
      <c r="AD195" s="65">
        <f>(Documentation!$F$338*Calculations!L256)+(Documentation!$D$338*Calculations!L134)+(Documentation!$G$338*Calculations!L317)</f>
        <v>0</v>
      </c>
      <c r="AE195" s="65">
        <f>(Documentation!$F$338*Calculations!M256)+(Documentation!$D$338*Calculations!M134)+(Documentation!$G$338*Calculations!M317)</f>
        <v>303498</v>
      </c>
      <c r="AF195" s="65">
        <f>(Documentation!$F$338*Calculations!N256)+(Documentation!$D$338*Calculations!N134)+(Documentation!$G$338*Calculations!N317)</f>
        <v>47359</v>
      </c>
      <c r="AG195" s="65">
        <f>(Documentation!$F$338*Calculations!O256)+(Documentation!$D$338*Calculations!O134)+(Documentation!$G$338*Calculations!O317)</f>
        <v>350857</v>
      </c>
    </row>
    <row r="196" spans="1:33" ht="14.45" customHeight="1" x14ac:dyDescent="0.25">
      <c r="A196" s="58" t="s">
        <v>78</v>
      </c>
      <c r="B196" s="56" t="s">
        <v>6</v>
      </c>
      <c r="C196" s="65">
        <v>186790</v>
      </c>
      <c r="D196" s="65">
        <v>513</v>
      </c>
      <c r="E196" s="65">
        <v>12510</v>
      </c>
      <c r="F196" s="65">
        <v>950</v>
      </c>
      <c r="G196" s="65">
        <v>250</v>
      </c>
      <c r="H196" s="65">
        <v>7221</v>
      </c>
      <c r="I196" s="65">
        <v>1037</v>
      </c>
      <c r="J196" s="65">
        <v>1517</v>
      </c>
      <c r="K196" s="65">
        <v>494</v>
      </c>
      <c r="L196" s="59"/>
      <c r="M196" s="65">
        <v>162298</v>
      </c>
      <c r="N196" s="65">
        <v>67715</v>
      </c>
      <c r="O196" s="65">
        <v>230013</v>
      </c>
      <c r="P196" s="45"/>
      <c r="R196" s="58" t="s">
        <v>79</v>
      </c>
      <c r="S196" s="56" t="s">
        <v>6</v>
      </c>
      <c r="T196" s="56" t="str">
        <f t="shared" si="17"/>
        <v>KOTTAYAM1967-68</v>
      </c>
      <c r="U196" s="65">
        <f>(Documentation!$F$338*Calculations!C257)+(Documentation!$D$338*Calculations!C135)+(Documentation!$G$338*Calculations!C318)</f>
        <v>626225</v>
      </c>
      <c r="V196" s="65">
        <f>(Documentation!$F$338*Calculations!D257)+(Documentation!$D$338*Calculations!D135)+(Documentation!$G$338*Calculations!D318)</f>
        <v>252964</v>
      </c>
      <c r="W196" s="65">
        <f>(Documentation!$F$338*Calculations!E257)+(Documentation!$D$338*Calculations!E135)+(Documentation!$G$338*Calculations!E318)</f>
        <v>16235</v>
      </c>
      <c r="X196" s="65">
        <f>(Documentation!$F$338*Calculations!F257)+(Documentation!$D$338*Calculations!F135)+(Documentation!$G$338*Calculations!F318)</f>
        <v>15130</v>
      </c>
      <c r="Y196" s="65">
        <f>(Documentation!$F$338*Calculations!G257)+(Documentation!$D$338*Calculations!G135)+(Documentation!$G$338*Calculations!G318)</f>
        <v>3500</v>
      </c>
      <c r="Z196" s="65">
        <f>(Documentation!$F$338*Calculations!H257)+(Documentation!$D$338*Calculations!H135)+(Documentation!$G$338*Calculations!H318)</f>
        <v>3156</v>
      </c>
      <c r="AA196" s="65">
        <f>(Documentation!$F$338*Calculations!I257)+(Documentation!$D$338*Calculations!I135)+(Documentation!$G$338*Calculations!I318)</f>
        <v>16910</v>
      </c>
      <c r="AB196" s="65">
        <f>(Documentation!$F$338*Calculations!J257)+(Documentation!$D$338*Calculations!J135)+(Documentation!$G$338*Calculations!J318)</f>
        <v>872</v>
      </c>
      <c r="AC196" s="65">
        <f>(Documentation!$F$338*Calculations!K257)+(Documentation!$D$338*Calculations!K135)+(Documentation!$G$338*Calculations!K318)</f>
        <v>1815</v>
      </c>
      <c r="AD196" s="65">
        <f>(Documentation!$F$338*Calculations!L257)+(Documentation!$D$338*Calculations!L135)+(Documentation!$G$338*Calculations!L318)</f>
        <v>0</v>
      </c>
      <c r="AE196" s="65">
        <f>(Documentation!$F$338*Calculations!M257)+(Documentation!$D$338*Calculations!M135)+(Documentation!$G$338*Calculations!M318)</f>
        <v>315643</v>
      </c>
      <c r="AF196" s="65">
        <f>(Documentation!$F$338*Calculations!N257)+(Documentation!$D$338*Calculations!N135)+(Documentation!$G$338*Calculations!N318)</f>
        <v>38998</v>
      </c>
      <c r="AG196" s="65">
        <f>(Documentation!$F$338*Calculations!O257)+(Documentation!$D$338*Calculations!O135)+(Documentation!$G$338*Calculations!O318)</f>
        <v>354641</v>
      </c>
    </row>
    <row r="197" spans="1:33" ht="14.45" customHeight="1" x14ac:dyDescent="0.25">
      <c r="A197" s="58" t="s">
        <v>78</v>
      </c>
      <c r="B197" s="63" t="s">
        <v>7</v>
      </c>
      <c r="C197" s="65">
        <v>186790</v>
      </c>
      <c r="D197" s="65">
        <v>513</v>
      </c>
      <c r="E197" s="65">
        <v>12660</v>
      </c>
      <c r="F197" s="65">
        <v>722</v>
      </c>
      <c r="G197" s="65">
        <v>250</v>
      </c>
      <c r="H197" s="65">
        <v>2762</v>
      </c>
      <c r="I197" s="65">
        <v>1001</v>
      </c>
      <c r="J197" s="65">
        <v>1371</v>
      </c>
      <c r="K197" s="65">
        <v>344</v>
      </c>
      <c r="L197" s="59"/>
      <c r="M197" s="65">
        <v>167167</v>
      </c>
      <c r="N197" s="65">
        <v>68708</v>
      </c>
      <c r="O197" s="65">
        <v>235875</v>
      </c>
      <c r="P197" s="45"/>
      <c r="R197" s="58" t="s">
        <v>79</v>
      </c>
      <c r="S197" s="63" t="s">
        <v>7</v>
      </c>
      <c r="T197" s="56" t="str">
        <f t="shared" si="17"/>
        <v>KOTTAYAM1968-69</v>
      </c>
      <c r="U197" s="65">
        <f>(Documentation!$F$338*Calculations!C258)+(Documentation!$D$338*Calculations!C136)+(Documentation!$G$338*Calculations!C319)</f>
        <v>626225</v>
      </c>
      <c r="V197" s="65">
        <f>(Documentation!$F$338*Calculations!D258)+(Documentation!$D$338*Calculations!D136)+(Documentation!$G$338*Calculations!D319)</f>
        <v>252964</v>
      </c>
      <c r="W197" s="65">
        <f>(Documentation!$F$338*Calculations!E258)+(Documentation!$D$338*Calculations!E136)+(Documentation!$G$338*Calculations!E319)</f>
        <v>16332</v>
      </c>
      <c r="X197" s="65">
        <f>(Documentation!$F$338*Calculations!F258)+(Documentation!$D$338*Calculations!F136)+(Documentation!$G$338*Calculations!F319)</f>
        <v>18176</v>
      </c>
      <c r="Y197" s="65">
        <f>(Documentation!$F$338*Calculations!G258)+(Documentation!$D$338*Calculations!G136)+(Documentation!$G$338*Calculations!G319)</f>
        <v>3500</v>
      </c>
      <c r="Z197" s="65">
        <f>(Documentation!$F$338*Calculations!H258)+(Documentation!$D$338*Calculations!H136)+(Documentation!$G$338*Calculations!H319)</f>
        <v>3156</v>
      </c>
      <c r="AA197" s="65">
        <f>(Documentation!$F$338*Calculations!I258)+(Documentation!$D$338*Calculations!I136)+(Documentation!$G$338*Calculations!I319)</f>
        <v>16572</v>
      </c>
      <c r="AB197" s="65">
        <f>(Documentation!$F$338*Calculations!J258)+(Documentation!$D$338*Calculations!J136)+(Documentation!$G$338*Calculations!J319)</f>
        <v>1290</v>
      </c>
      <c r="AC197" s="65">
        <f>(Documentation!$F$338*Calculations!K258)+(Documentation!$D$338*Calculations!K136)+(Documentation!$G$338*Calculations!K319)</f>
        <v>3159</v>
      </c>
      <c r="AD197" s="65">
        <f>(Documentation!$F$338*Calculations!L258)+(Documentation!$D$338*Calculations!L136)+(Documentation!$G$338*Calculations!L319)</f>
        <v>0</v>
      </c>
      <c r="AE197" s="65">
        <f>(Documentation!$F$338*Calculations!M258)+(Documentation!$D$338*Calculations!M136)+(Documentation!$G$338*Calculations!M319)</f>
        <v>311076</v>
      </c>
      <c r="AF197" s="65">
        <f>(Documentation!$F$338*Calculations!N258)+(Documentation!$D$338*Calculations!N136)+(Documentation!$G$338*Calculations!N319)</f>
        <v>53076</v>
      </c>
      <c r="AG197" s="65">
        <f>(Documentation!$F$338*Calculations!O258)+(Documentation!$D$338*Calculations!O136)+(Documentation!$G$338*Calculations!O319)</f>
        <v>364152</v>
      </c>
    </row>
    <row r="198" spans="1:33" ht="14.45" customHeight="1" x14ac:dyDescent="0.25">
      <c r="A198" s="58" t="s">
        <v>78</v>
      </c>
      <c r="B198" s="63" t="s">
        <v>8</v>
      </c>
      <c r="C198" s="65">
        <v>186790</v>
      </c>
      <c r="D198" s="65">
        <v>513</v>
      </c>
      <c r="E198" s="65">
        <v>12913</v>
      </c>
      <c r="F198" s="65">
        <v>650</v>
      </c>
      <c r="G198" s="65">
        <v>250</v>
      </c>
      <c r="H198" s="65">
        <v>2875</v>
      </c>
      <c r="I198" s="65">
        <v>892</v>
      </c>
      <c r="J198" s="65">
        <v>1139</v>
      </c>
      <c r="K198" s="65">
        <v>458</v>
      </c>
      <c r="L198" s="59"/>
      <c r="M198" s="65">
        <v>167100</v>
      </c>
      <c r="N198" s="65">
        <v>69075</v>
      </c>
      <c r="O198" s="65">
        <v>236175</v>
      </c>
      <c r="P198" s="45"/>
      <c r="R198" s="58" t="s">
        <v>79</v>
      </c>
      <c r="S198" s="63" t="s">
        <v>8</v>
      </c>
      <c r="T198" s="56" t="str">
        <f t="shared" si="17"/>
        <v>KOTTAYAM1969-70</v>
      </c>
      <c r="U198" s="65">
        <f>(Documentation!$F$338*Calculations!C259)+(Documentation!$D$338*Calculations!C137)+(Documentation!$G$338*Calculations!C320)</f>
        <v>626225</v>
      </c>
      <c r="V198" s="65">
        <f>(Documentation!$F$338*Calculations!D259)+(Documentation!$D$338*Calculations!D137)+(Documentation!$G$338*Calculations!D320)</f>
        <v>252964</v>
      </c>
      <c r="W198" s="65">
        <f>(Documentation!$F$338*Calculations!E259)+(Documentation!$D$338*Calculations!E137)+(Documentation!$G$338*Calculations!E320)</f>
        <v>17312</v>
      </c>
      <c r="X198" s="65">
        <f>(Documentation!$F$338*Calculations!F259)+(Documentation!$D$338*Calculations!F137)+(Documentation!$G$338*Calculations!F320)</f>
        <v>7585</v>
      </c>
      <c r="Y198" s="65">
        <f>(Documentation!$F$338*Calculations!G259)+(Documentation!$D$338*Calculations!G137)+(Documentation!$G$338*Calculations!G320)</f>
        <v>3500</v>
      </c>
      <c r="Z198" s="65">
        <f>(Documentation!$F$338*Calculations!H259)+(Documentation!$D$338*Calculations!H137)+(Documentation!$G$338*Calculations!H320)</f>
        <v>2242</v>
      </c>
      <c r="AA198" s="65">
        <f>(Documentation!$F$338*Calculations!I259)+(Documentation!$D$338*Calculations!I137)+(Documentation!$G$338*Calculations!I320)</f>
        <v>16075</v>
      </c>
      <c r="AB198" s="65">
        <f>(Documentation!$F$338*Calculations!J259)+(Documentation!$D$338*Calculations!J137)+(Documentation!$G$338*Calculations!J320)</f>
        <v>1291</v>
      </c>
      <c r="AC198" s="65">
        <f>(Documentation!$F$338*Calculations!K259)+(Documentation!$D$338*Calculations!K137)+(Documentation!$G$338*Calculations!K320)</f>
        <v>3258</v>
      </c>
      <c r="AD198" s="65">
        <f>(Documentation!$F$338*Calculations!L259)+(Documentation!$D$338*Calculations!L137)+(Documentation!$G$338*Calculations!L320)</f>
        <v>0</v>
      </c>
      <c r="AE198" s="65">
        <f>(Documentation!$F$338*Calculations!M259)+(Documentation!$D$338*Calculations!M137)+(Documentation!$G$338*Calculations!M320)</f>
        <v>321998</v>
      </c>
      <c r="AF198" s="65">
        <f>(Documentation!$F$338*Calculations!N259)+(Documentation!$D$338*Calculations!N137)+(Documentation!$G$338*Calculations!N320)</f>
        <v>50475</v>
      </c>
      <c r="AG198" s="65">
        <f>(Documentation!$F$338*Calculations!O259)+(Documentation!$D$338*Calculations!O137)+(Documentation!$G$338*Calculations!O320)</f>
        <v>372473</v>
      </c>
    </row>
    <row r="199" spans="1:33" ht="14.45" customHeight="1" x14ac:dyDescent="0.25">
      <c r="A199" s="58" t="s">
        <v>78</v>
      </c>
      <c r="B199" s="63" t="s">
        <v>16</v>
      </c>
      <c r="C199" s="65">
        <v>186790</v>
      </c>
      <c r="D199" s="65">
        <v>513</v>
      </c>
      <c r="E199" s="65">
        <v>13267</v>
      </c>
      <c r="F199" s="65">
        <v>634</v>
      </c>
      <c r="G199" s="65">
        <v>250</v>
      </c>
      <c r="H199" s="65">
        <v>2706</v>
      </c>
      <c r="I199" s="65">
        <v>878</v>
      </c>
      <c r="J199" s="65">
        <v>1146</v>
      </c>
      <c r="K199" s="65">
        <v>473</v>
      </c>
      <c r="L199" s="59"/>
      <c r="M199" s="65">
        <v>166923</v>
      </c>
      <c r="N199" s="65">
        <v>70616</v>
      </c>
      <c r="O199" s="65">
        <v>237539</v>
      </c>
      <c r="P199" s="45"/>
      <c r="R199" s="58" t="s">
        <v>79</v>
      </c>
      <c r="S199" s="63" t="s">
        <v>16</v>
      </c>
      <c r="T199" s="56" t="str">
        <f t="shared" si="17"/>
        <v>KOTTAYAM1970-71</v>
      </c>
      <c r="U199" s="65">
        <f>(Documentation!$F$338*Calculations!C260)+(Documentation!$D$338*Calculations!C138)+(Documentation!$G$338*Calculations!C321)</f>
        <v>626225</v>
      </c>
      <c r="V199" s="65">
        <f>(Documentation!$F$338*Calculations!D260)+(Documentation!$D$338*Calculations!D138)+(Documentation!$G$338*Calculations!D321)</f>
        <v>252964</v>
      </c>
      <c r="W199" s="65">
        <f>(Documentation!$F$338*Calculations!E260)+(Documentation!$D$338*Calculations!E138)+(Documentation!$G$338*Calculations!E321)</f>
        <v>17786</v>
      </c>
      <c r="X199" s="65">
        <f>(Documentation!$F$338*Calculations!F260)+(Documentation!$D$338*Calculations!F138)+(Documentation!$G$338*Calculations!F321)</f>
        <v>7399</v>
      </c>
      <c r="Y199" s="65">
        <f>(Documentation!$F$338*Calculations!G260)+(Documentation!$D$338*Calculations!G138)+(Documentation!$G$338*Calculations!G321)</f>
        <v>3500</v>
      </c>
      <c r="Z199" s="65">
        <f>(Documentation!$F$338*Calculations!H260)+(Documentation!$D$338*Calculations!H138)+(Documentation!$G$338*Calculations!H321)</f>
        <v>2110</v>
      </c>
      <c r="AA199" s="65">
        <f>(Documentation!$F$338*Calculations!I260)+(Documentation!$D$338*Calculations!I138)+(Documentation!$G$338*Calculations!I321)</f>
        <v>15823</v>
      </c>
      <c r="AB199" s="65">
        <f>(Documentation!$F$338*Calculations!J260)+(Documentation!$D$338*Calculations!J138)+(Documentation!$G$338*Calculations!J321)</f>
        <v>1299</v>
      </c>
      <c r="AC199" s="65">
        <f>(Documentation!$F$338*Calculations!K260)+(Documentation!$D$338*Calculations!K138)+(Documentation!$G$338*Calculations!K321)</f>
        <v>3364</v>
      </c>
      <c r="AD199" s="65">
        <f>(Documentation!$F$338*Calculations!L260)+(Documentation!$D$338*Calculations!L138)+(Documentation!$G$338*Calculations!L321)</f>
        <v>0</v>
      </c>
      <c r="AE199" s="65">
        <f>(Documentation!$F$338*Calculations!M260)+(Documentation!$D$338*Calculations!M138)+(Documentation!$G$338*Calculations!M321)</f>
        <v>321979</v>
      </c>
      <c r="AF199" s="65">
        <f>(Documentation!$F$338*Calculations!N260)+(Documentation!$D$338*Calculations!N138)+(Documentation!$G$338*Calculations!N321)</f>
        <v>52645</v>
      </c>
      <c r="AG199" s="65">
        <f>(Documentation!$F$338*Calculations!O260)+(Documentation!$D$338*Calculations!O138)+(Documentation!$G$338*Calculations!O321)</f>
        <v>374624</v>
      </c>
    </row>
    <row r="200" spans="1:33" ht="14.45" customHeight="1" x14ac:dyDescent="0.25">
      <c r="A200" s="58" t="s">
        <v>78</v>
      </c>
      <c r="B200" s="63" t="s">
        <v>17</v>
      </c>
      <c r="C200" s="65">
        <v>186790</v>
      </c>
      <c r="D200" s="65">
        <v>513</v>
      </c>
      <c r="E200" s="65">
        <v>13315</v>
      </c>
      <c r="F200" s="65">
        <v>608</v>
      </c>
      <c r="G200" s="65">
        <v>250</v>
      </c>
      <c r="H200" s="65">
        <v>2481</v>
      </c>
      <c r="I200" s="65">
        <v>856</v>
      </c>
      <c r="J200" s="65">
        <v>1046</v>
      </c>
      <c r="K200" s="65">
        <v>453</v>
      </c>
      <c r="L200" s="59"/>
      <c r="M200" s="65">
        <v>167268</v>
      </c>
      <c r="N200" s="65">
        <v>72296</v>
      </c>
      <c r="O200" s="65">
        <v>239564</v>
      </c>
      <c r="P200" s="45"/>
      <c r="R200" s="58" t="s">
        <v>79</v>
      </c>
      <c r="S200" s="63" t="s">
        <v>17</v>
      </c>
      <c r="T200" s="56" t="str">
        <f t="shared" si="17"/>
        <v>KOTTAYAM1971-72</v>
      </c>
      <c r="U200" s="65">
        <f>(Documentation!$F$338*Calculations!C261)+(Documentation!$D$338*Calculations!C139)+(Documentation!$G$338*Calculations!C322)</f>
        <v>626225</v>
      </c>
      <c r="V200" s="65">
        <f>(Documentation!$F$338*Calculations!D261)+(Documentation!$D$338*Calculations!D139)+(Documentation!$G$338*Calculations!D322)</f>
        <v>252964</v>
      </c>
      <c r="W200" s="65">
        <f>(Documentation!$F$338*Calculations!E261)+(Documentation!$D$338*Calculations!E139)+(Documentation!$G$338*Calculations!E322)</f>
        <v>17851</v>
      </c>
      <c r="X200" s="65">
        <f>(Documentation!$F$338*Calculations!F261)+(Documentation!$D$338*Calculations!F139)+(Documentation!$G$338*Calculations!F322)</f>
        <v>7091</v>
      </c>
      <c r="Y200" s="65">
        <f>(Documentation!$F$338*Calculations!G261)+(Documentation!$D$338*Calculations!G139)+(Documentation!$G$338*Calculations!G322)</f>
        <v>3500</v>
      </c>
      <c r="Z200" s="65">
        <f>(Documentation!$F$338*Calculations!H261)+(Documentation!$D$338*Calculations!H139)+(Documentation!$G$338*Calculations!H322)</f>
        <v>1934</v>
      </c>
      <c r="AA200" s="65">
        <f>(Documentation!$F$338*Calculations!I261)+(Documentation!$D$338*Calculations!I139)+(Documentation!$G$338*Calculations!I322)</f>
        <v>15427</v>
      </c>
      <c r="AB200" s="65">
        <f>(Documentation!$F$338*Calculations!J261)+(Documentation!$D$338*Calculations!J139)+(Documentation!$G$338*Calculations!J322)</f>
        <v>1186</v>
      </c>
      <c r="AC200" s="65">
        <f>(Documentation!$F$338*Calculations!K261)+(Documentation!$D$338*Calculations!K139)+(Documentation!$G$338*Calculations!K322)</f>
        <v>3224</v>
      </c>
      <c r="AD200" s="65">
        <f>(Documentation!$F$338*Calculations!L261)+(Documentation!$D$338*Calculations!L139)+(Documentation!$G$338*Calculations!L322)</f>
        <v>0</v>
      </c>
      <c r="AE200" s="65">
        <f>(Documentation!$F$338*Calculations!M261)+(Documentation!$D$338*Calculations!M139)+(Documentation!$G$338*Calculations!M322)</f>
        <v>323047</v>
      </c>
      <c r="AF200" s="65">
        <f>(Documentation!$F$338*Calculations!N261)+(Documentation!$D$338*Calculations!N139)+(Documentation!$G$338*Calculations!N322)</f>
        <v>54770</v>
      </c>
      <c r="AG200" s="65">
        <f>(Documentation!$F$338*Calculations!O261)+(Documentation!$D$338*Calculations!O139)+(Documentation!$G$338*Calculations!O322)</f>
        <v>377817</v>
      </c>
    </row>
    <row r="201" spans="1:33" ht="14.45" customHeight="1" x14ac:dyDescent="0.25">
      <c r="A201" s="58" t="s">
        <v>78</v>
      </c>
      <c r="B201" s="63" t="s">
        <v>9</v>
      </c>
      <c r="C201" s="65">
        <v>186790</v>
      </c>
      <c r="D201" s="65">
        <v>513</v>
      </c>
      <c r="E201" s="65">
        <v>13315</v>
      </c>
      <c r="F201" s="65">
        <v>599</v>
      </c>
      <c r="G201" s="65">
        <v>250</v>
      </c>
      <c r="H201" s="65">
        <v>2317</v>
      </c>
      <c r="I201" s="65">
        <v>812</v>
      </c>
      <c r="J201" s="65">
        <v>1046</v>
      </c>
      <c r="K201" s="65">
        <v>512</v>
      </c>
      <c r="L201" s="59"/>
      <c r="M201" s="65">
        <v>167426</v>
      </c>
      <c r="N201" s="65">
        <v>74406</v>
      </c>
      <c r="O201" s="65">
        <v>241831</v>
      </c>
      <c r="P201" s="45"/>
      <c r="R201" s="58" t="s">
        <v>79</v>
      </c>
      <c r="S201" s="63" t="s">
        <v>9</v>
      </c>
      <c r="T201" s="56" t="str">
        <f t="shared" si="17"/>
        <v>KOTTAYAM1972-73</v>
      </c>
      <c r="U201" s="65">
        <f>(Documentation!$F$338*Calculations!C262)+(Documentation!$D$338*Calculations!C140)+(Documentation!$G$338*Calculations!C323)</f>
        <v>626225</v>
      </c>
      <c r="V201" s="65">
        <f>(Documentation!$F$338*Calculations!D262)+(Documentation!$D$338*Calculations!D140)+(Documentation!$G$338*Calculations!D323)</f>
        <v>252964</v>
      </c>
      <c r="W201" s="65">
        <f>(Documentation!$F$338*Calculations!E262)+(Documentation!$D$338*Calculations!E140)+(Documentation!$G$338*Calculations!E323)</f>
        <v>17851</v>
      </c>
      <c r="X201" s="65">
        <f>(Documentation!$F$338*Calculations!F262)+(Documentation!$D$338*Calculations!F140)+(Documentation!$G$338*Calculations!F323)</f>
        <v>6988</v>
      </c>
      <c r="Y201" s="65">
        <f>(Documentation!$F$338*Calculations!G262)+(Documentation!$D$338*Calculations!G140)+(Documentation!$G$338*Calculations!G323)</f>
        <v>3500</v>
      </c>
      <c r="Z201" s="65">
        <f>(Documentation!$F$338*Calculations!H262)+(Documentation!$D$338*Calculations!H140)+(Documentation!$G$338*Calculations!H323)</f>
        <v>1807</v>
      </c>
      <c r="AA201" s="65">
        <f>(Documentation!$F$338*Calculations!I262)+(Documentation!$D$338*Calculations!I140)+(Documentation!$G$338*Calculations!I323)</f>
        <v>14636</v>
      </c>
      <c r="AB201" s="65">
        <f>(Documentation!$F$338*Calculations!J262)+(Documentation!$D$338*Calculations!J140)+(Documentation!$G$338*Calculations!J323)</f>
        <v>1186</v>
      </c>
      <c r="AC201" s="65">
        <f>(Documentation!$F$338*Calculations!K262)+(Documentation!$D$338*Calculations!K140)+(Documentation!$G$338*Calculations!K323)</f>
        <v>3645</v>
      </c>
      <c r="AD201" s="65">
        <f>(Documentation!$F$338*Calculations!L262)+(Documentation!$D$338*Calculations!L140)+(Documentation!$G$338*Calculations!L323)</f>
        <v>0</v>
      </c>
      <c r="AE201" s="65">
        <f>(Documentation!$F$338*Calculations!M262)+(Documentation!$D$338*Calculations!M140)+(Documentation!$G$338*Calculations!M323)</f>
        <v>323649</v>
      </c>
      <c r="AF201" s="65">
        <f>(Documentation!$F$338*Calculations!N262)+(Documentation!$D$338*Calculations!N140)+(Documentation!$G$338*Calculations!N323)</f>
        <v>57745</v>
      </c>
      <c r="AG201" s="65">
        <f>(Documentation!$F$338*Calculations!O262)+(Documentation!$D$338*Calculations!O140)+(Documentation!$G$338*Calculations!O323)</f>
        <v>381394</v>
      </c>
    </row>
    <row r="202" spans="1:33" ht="14.45" customHeight="1" x14ac:dyDescent="0.25">
      <c r="A202" s="58" t="s">
        <v>78</v>
      </c>
      <c r="B202" s="63" t="s">
        <v>10</v>
      </c>
      <c r="C202" s="65">
        <v>186790</v>
      </c>
      <c r="D202" s="65">
        <v>513</v>
      </c>
      <c r="E202" s="65">
        <v>12199</v>
      </c>
      <c r="F202" s="65">
        <v>731</v>
      </c>
      <c r="G202" s="65">
        <v>250</v>
      </c>
      <c r="H202" s="65">
        <v>7993</v>
      </c>
      <c r="I202" s="65">
        <v>826</v>
      </c>
      <c r="J202" s="65">
        <v>825</v>
      </c>
      <c r="K202" s="65">
        <v>561</v>
      </c>
      <c r="L202" s="59"/>
      <c r="M202" s="65">
        <v>162892</v>
      </c>
      <c r="N202" s="65">
        <v>77073</v>
      </c>
      <c r="O202" s="65">
        <v>239965</v>
      </c>
      <c r="P202" s="45"/>
      <c r="R202" s="58" t="s">
        <v>79</v>
      </c>
      <c r="S202" s="63" t="s">
        <v>10</v>
      </c>
      <c r="T202" s="56" t="str">
        <f t="shared" si="17"/>
        <v>KOTTAYAM1973-74</v>
      </c>
      <c r="U202" s="65">
        <f>(Documentation!$F$338*Calculations!C263)+(Documentation!$D$338*Calculations!C141)+(Documentation!$G$338*Calculations!C324)</f>
        <v>626225</v>
      </c>
      <c r="V202" s="65">
        <f>(Documentation!$F$338*Calculations!D263)+(Documentation!$D$338*Calculations!D141)+(Documentation!$G$338*Calculations!D324)</f>
        <v>248791.9561541118</v>
      </c>
      <c r="W202" s="65">
        <f>(Documentation!$F$338*Calculations!E263)+(Documentation!$D$338*Calculations!E141)+(Documentation!$G$338*Calculations!E324)</f>
        <v>23620.848009471658</v>
      </c>
      <c r="X202" s="65">
        <f>(Documentation!$F$338*Calculations!F263)+(Documentation!$D$338*Calculations!F141)+(Documentation!$G$338*Calculations!F324)</f>
        <v>7471.1969315771303</v>
      </c>
      <c r="Y202" s="65">
        <f>(Documentation!$F$338*Calculations!G263)+(Documentation!$D$338*Calculations!G141)+(Documentation!$G$338*Calculations!G324)</f>
        <v>3637.3957180208181</v>
      </c>
      <c r="Z202" s="65">
        <f>(Documentation!$F$338*Calculations!H263)+(Documentation!$D$338*Calculations!H141)+(Documentation!$G$338*Calculations!H324)</f>
        <v>5874.2963938631547</v>
      </c>
      <c r="AA202" s="65">
        <f>(Documentation!$F$338*Calculations!I263)+(Documentation!$D$338*Calculations!I141)+(Documentation!$G$338*Calculations!I324)</f>
        <v>12312.597829411474</v>
      </c>
      <c r="AB202" s="65">
        <f>(Documentation!$F$338*Calculations!J263)+(Documentation!$D$338*Calculations!J141)+(Documentation!$G$338*Calculations!J324)</f>
        <v>1394.2922598786445</v>
      </c>
      <c r="AC202" s="65">
        <f>(Documentation!$F$338*Calculations!K263)+(Documentation!$D$338*Calculations!K141)+(Documentation!$G$338*Calculations!K324)</f>
        <v>5874.2193873020569</v>
      </c>
      <c r="AD202" s="65">
        <f>(Documentation!$F$338*Calculations!L263)+(Documentation!$D$338*Calculations!L141)+(Documentation!$G$338*Calculations!L324)</f>
        <v>0</v>
      </c>
      <c r="AE202" s="65">
        <f>(Documentation!$F$338*Calculations!M263)+(Documentation!$D$338*Calculations!M141)+(Documentation!$G$338*Calculations!M324)</f>
        <v>317248.19731636328</v>
      </c>
      <c r="AF202" s="65">
        <f>(Documentation!$F$338*Calculations!N263)+(Documentation!$D$338*Calculations!N141)+(Documentation!$G$338*Calculations!N324)</f>
        <v>91687.0991860293</v>
      </c>
      <c r="AG202" s="65">
        <f>(Documentation!$F$338*Calculations!O263)+(Documentation!$D$338*Calculations!O141)+(Documentation!$G$338*Calculations!O324)</f>
        <v>408935.29650239262</v>
      </c>
    </row>
    <row r="203" spans="1:33" ht="14.45" customHeight="1" x14ac:dyDescent="0.25">
      <c r="A203" s="58" t="s">
        <v>78</v>
      </c>
      <c r="B203" s="63" t="s">
        <v>11</v>
      </c>
      <c r="C203" s="65">
        <v>186790</v>
      </c>
      <c r="D203" s="65">
        <v>513</v>
      </c>
      <c r="E203" s="65">
        <v>12450</v>
      </c>
      <c r="F203" s="65">
        <v>753</v>
      </c>
      <c r="G203" s="65">
        <v>250</v>
      </c>
      <c r="H203" s="65">
        <v>6350</v>
      </c>
      <c r="I203" s="65">
        <v>800</v>
      </c>
      <c r="J203" s="65">
        <v>760</v>
      </c>
      <c r="K203" s="65">
        <v>530</v>
      </c>
      <c r="L203" s="59"/>
      <c r="M203" s="65">
        <v>164384</v>
      </c>
      <c r="N203" s="65">
        <v>80329</v>
      </c>
      <c r="O203" s="65">
        <v>244713</v>
      </c>
      <c r="P203" s="45"/>
      <c r="R203" s="58" t="s">
        <v>79</v>
      </c>
      <c r="S203" s="63" t="s">
        <v>11</v>
      </c>
      <c r="T203" s="56" t="str">
        <f t="shared" si="17"/>
        <v>KOTTAYAM1974-75</v>
      </c>
      <c r="U203" s="65">
        <f>(Documentation!$F$338*Calculations!C264)+(Documentation!$D$338*Calculations!C142)+(Documentation!$G$338*Calculations!C325)</f>
        <v>626225</v>
      </c>
      <c r="V203" s="65">
        <f>(Documentation!$F$338*Calculations!D264)+(Documentation!$D$338*Calculations!D142)+(Documentation!$G$338*Calculations!D325)</f>
        <v>247013.87317843226</v>
      </c>
      <c r="W203" s="65">
        <f>(Documentation!$F$338*Calculations!E264)+(Documentation!$D$338*Calculations!E142)+(Documentation!$G$338*Calculations!E325)</f>
        <v>25597.383621922945</v>
      </c>
      <c r="X203" s="65">
        <f>(Documentation!$F$338*Calculations!F264)+(Documentation!$D$338*Calculations!F142)+(Documentation!$G$338*Calculations!F325)</f>
        <v>7457.2742637265055</v>
      </c>
      <c r="Y203" s="65">
        <f>(Documentation!$F$338*Calculations!G264)+(Documentation!$D$338*Calculations!G142)+(Documentation!$G$338*Calculations!G325)</f>
        <v>3637.3957180208181</v>
      </c>
      <c r="Z203" s="65">
        <f>(Documentation!$F$338*Calculations!H264)+(Documentation!$D$338*Calculations!H142)+(Documentation!$G$338*Calculations!H325)</f>
        <v>5849.3972275664746</v>
      </c>
      <c r="AA203" s="65">
        <f>(Documentation!$F$338*Calculations!I264)+(Documentation!$D$338*Calculations!I142)+(Documentation!$G$338*Calculations!I325)</f>
        <v>12289.490168220611</v>
      </c>
      <c r="AB203" s="65">
        <f>(Documentation!$F$338*Calculations!J264)+(Documentation!$D$338*Calculations!J142)+(Documentation!$G$338*Calculations!J325)</f>
        <v>1410.6451778402643</v>
      </c>
      <c r="AC203" s="65">
        <f>(Documentation!$F$338*Calculations!K264)+(Documentation!$D$338*Calculations!K142)+(Documentation!$G$338*Calculations!K325)</f>
        <v>4855.2193873020569</v>
      </c>
      <c r="AD203" s="65">
        <f>(Documentation!$F$338*Calculations!L264)+(Documentation!$D$338*Calculations!L142)+(Documentation!$G$338*Calculations!L325)</f>
        <v>0</v>
      </c>
      <c r="AE203" s="65">
        <f>(Documentation!$F$338*Calculations!M264)+(Documentation!$D$338*Calculations!M142)+(Documentation!$G$338*Calculations!M325)</f>
        <v>318114.32125696808</v>
      </c>
      <c r="AF203" s="65">
        <f>(Documentation!$F$338*Calculations!N264)+(Documentation!$D$338*Calculations!N142)+(Documentation!$G$338*Calculations!N325)</f>
        <v>91436.80469636427</v>
      </c>
      <c r="AG203" s="65">
        <f>(Documentation!$F$338*Calculations!O264)+(Documentation!$D$338*Calculations!O142)+(Documentation!$G$338*Calculations!O325)</f>
        <v>409551.12595333235</v>
      </c>
    </row>
    <row r="204" spans="1:33" ht="14.45" customHeight="1" x14ac:dyDescent="0.25">
      <c r="A204" s="58" t="s">
        <v>78</v>
      </c>
      <c r="B204" s="63" t="s">
        <v>12</v>
      </c>
      <c r="C204" s="65">
        <v>182270</v>
      </c>
      <c r="D204" s="65">
        <v>518</v>
      </c>
      <c r="E204" s="65">
        <v>26965</v>
      </c>
      <c r="F204" s="65">
        <v>638</v>
      </c>
      <c r="G204" s="65">
        <v>76</v>
      </c>
      <c r="H204" s="65">
        <v>457</v>
      </c>
      <c r="I204" s="65">
        <v>2311</v>
      </c>
      <c r="J204" s="65">
        <v>735</v>
      </c>
      <c r="K204" s="65">
        <v>1475</v>
      </c>
      <c r="L204" s="59"/>
      <c r="M204" s="65">
        <v>149095</v>
      </c>
      <c r="N204" s="65">
        <v>87671</v>
      </c>
      <c r="O204" s="65">
        <v>236766</v>
      </c>
      <c r="P204" s="45"/>
      <c r="R204" s="58" t="s">
        <v>79</v>
      </c>
      <c r="S204" s="63" t="s">
        <v>12</v>
      </c>
      <c r="T204" s="56" t="str">
        <f t="shared" si="17"/>
        <v>KOTTAYAM1975-76</v>
      </c>
      <c r="U204" s="65">
        <f>(Documentation!$F$338*Calculations!C265)+(Documentation!$D$338*Calculations!C143)+(Documentation!$G$338*Calculations!C326)</f>
        <v>636781.81972275663</v>
      </c>
      <c r="V204" s="65">
        <f>(Documentation!$F$338*Calculations!D265)+(Documentation!$D$338*Calculations!D143)+(Documentation!$G$338*Calculations!D326)</f>
        <v>219567.08907306005</v>
      </c>
      <c r="W204" s="65">
        <f>(Documentation!$F$338*Calculations!E265)+(Documentation!$D$338*Calculations!E143)+(Documentation!$G$338*Calculations!E326)</f>
        <v>28645.896916777663</v>
      </c>
      <c r="X204" s="65">
        <f>(Documentation!$F$338*Calculations!F265)+(Documentation!$D$338*Calculations!F143)+(Documentation!$G$338*Calculations!F326)</f>
        <v>16068.467712495683</v>
      </c>
      <c r="Y204" s="65">
        <f>(Documentation!$F$338*Calculations!G265)+(Documentation!$D$338*Calculations!G143)+(Documentation!$G$338*Calculations!G326)</f>
        <v>8519.2321148438659</v>
      </c>
      <c r="Z204" s="65">
        <f>(Documentation!$F$338*Calculations!H265)+(Documentation!$D$338*Calculations!H143)+(Documentation!$G$338*Calculations!H326)</f>
        <v>17829.317902422179</v>
      </c>
      <c r="AA204" s="65">
        <f>(Documentation!$F$338*Calculations!I265)+(Documentation!$D$338*Calculations!I143)+(Documentation!$G$338*Calculations!I326)</f>
        <v>29405.806561097135</v>
      </c>
      <c r="AB204" s="65">
        <f>(Documentation!$F$338*Calculations!J265)+(Documentation!$D$338*Calculations!J143)+(Documentation!$G$338*Calculations!J326)</f>
        <v>3195.5950865768832</v>
      </c>
      <c r="AC204" s="65">
        <f>(Documentation!$F$338*Calculations!K265)+(Documentation!$D$338*Calculations!K143)+(Documentation!$G$338*Calculations!K326)</f>
        <v>3101.1129100685712</v>
      </c>
      <c r="AD204" s="65">
        <f>(Documentation!$F$338*Calculations!L265)+(Documentation!$D$338*Calculations!L143)+(Documentation!$G$338*Calculations!L326)</f>
        <v>0</v>
      </c>
      <c r="AE204" s="65">
        <f>(Documentation!$F$338*Calculations!M265)+(Documentation!$D$338*Calculations!M143)+(Documentation!$G$338*Calculations!M326)</f>
        <v>310449.30144541466</v>
      </c>
      <c r="AF204" s="65">
        <f>(Documentation!$F$338*Calculations!N265)+(Documentation!$D$338*Calculations!N143)+(Documentation!$G$338*Calculations!N326)</f>
        <v>72278.428069656162</v>
      </c>
      <c r="AG204" s="65">
        <f>(Documentation!$F$338*Calculations!O265)+(Documentation!$D$338*Calculations!O143)+(Documentation!$G$338*Calculations!O326)</f>
        <v>382727.72951507079</v>
      </c>
    </row>
    <row r="205" spans="1:33" ht="14.45" customHeight="1" x14ac:dyDescent="0.25">
      <c r="A205" s="58" t="s">
        <v>78</v>
      </c>
      <c r="B205" s="63" t="s">
        <v>13</v>
      </c>
      <c r="C205" s="65">
        <v>182270</v>
      </c>
      <c r="D205" s="65">
        <v>518</v>
      </c>
      <c r="E205" s="65">
        <v>27855</v>
      </c>
      <c r="F205" s="65">
        <v>847</v>
      </c>
      <c r="G205" s="65">
        <v>38</v>
      </c>
      <c r="H205" s="65">
        <v>287</v>
      </c>
      <c r="I205" s="65">
        <v>2068</v>
      </c>
      <c r="J205" s="65">
        <v>634</v>
      </c>
      <c r="K205" s="65">
        <v>2013</v>
      </c>
      <c r="L205" s="59"/>
      <c r="M205" s="65">
        <v>148010</v>
      </c>
      <c r="N205" s="65">
        <v>78383</v>
      </c>
      <c r="O205" s="65">
        <v>226393</v>
      </c>
      <c r="P205" s="45"/>
      <c r="R205" s="58" t="s">
        <v>79</v>
      </c>
      <c r="S205" s="63" t="s">
        <v>13</v>
      </c>
      <c r="T205" s="56" t="str">
        <f t="shared" si="17"/>
        <v>KOTTAYAM1976-77</v>
      </c>
      <c r="U205" s="65">
        <f>(Documentation!$F$338*Calculations!C266)+(Documentation!$D$338*Calculations!C144)+(Documentation!$G$338*Calculations!C327)</f>
        <v>636781.81972275663</v>
      </c>
      <c r="V205" s="65">
        <f>(Documentation!$F$338*Calculations!D266)+(Documentation!$D$338*Calculations!D144)+(Documentation!$G$338*Calculations!D327)</f>
        <v>219567.08907306005</v>
      </c>
      <c r="W205" s="65">
        <f>(Documentation!$F$338*Calculations!E266)+(Documentation!$D$338*Calculations!E144)+(Documentation!$G$338*Calculations!E327)</f>
        <v>28550.028079522468</v>
      </c>
      <c r="X205" s="65">
        <f>(Documentation!$F$338*Calculations!F266)+(Documentation!$D$338*Calculations!F144)+(Documentation!$G$338*Calculations!F327)</f>
        <v>16263.706141778895</v>
      </c>
      <c r="Y205" s="65">
        <f>(Documentation!$F$338*Calculations!G266)+(Documentation!$D$338*Calculations!G144)+(Documentation!$G$338*Calculations!G327)</f>
        <v>6937.0752207587193</v>
      </c>
      <c r="Z205" s="65">
        <f>(Documentation!$F$338*Calculations!H266)+(Documentation!$D$338*Calculations!H144)+(Documentation!$G$338*Calculations!H327)</f>
        <v>16866.953233683587</v>
      </c>
      <c r="AA205" s="65">
        <f>(Documentation!$F$338*Calculations!I266)+(Documentation!$D$338*Calculations!I144)+(Documentation!$G$338*Calculations!I327)</f>
        <v>31421.073346159537</v>
      </c>
      <c r="AB205" s="65">
        <f>(Documentation!$F$338*Calculations!J266)+(Documentation!$D$338*Calculations!J144)+(Documentation!$G$338*Calculations!J327)</f>
        <v>2462.9673721079375</v>
      </c>
      <c r="AC205" s="65">
        <f>(Documentation!$F$338*Calculations!K266)+(Documentation!$D$338*Calculations!K144)+(Documentation!$G$338*Calculations!K327)</f>
        <v>2923.6898820975775</v>
      </c>
      <c r="AD205" s="65">
        <f>(Documentation!$F$338*Calculations!L266)+(Documentation!$D$338*Calculations!L144)+(Documentation!$G$338*Calculations!L327)</f>
        <v>0</v>
      </c>
      <c r="AE205" s="65">
        <f>(Documentation!$F$338*Calculations!M266)+(Documentation!$D$338*Calculations!M144)+(Documentation!$G$338*Calculations!M327)</f>
        <v>311789.23737358791</v>
      </c>
      <c r="AF205" s="65">
        <f>(Documentation!$F$338*Calculations!N266)+(Documentation!$D$338*Calculations!N144)+(Documentation!$G$338*Calculations!N327)</f>
        <v>74321.921878545705</v>
      </c>
      <c r="AG205" s="65">
        <f>(Documentation!$F$338*Calculations!O266)+(Documentation!$D$338*Calculations!O144)+(Documentation!$G$338*Calculations!O327)</f>
        <v>386111.15925213357</v>
      </c>
    </row>
    <row r="206" spans="1:33" ht="14.45" customHeight="1" x14ac:dyDescent="0.25">
      <c r="A206" s="58" t="s">
        <v>78</v>
      </c>
      <c r="B206" s="63" t="s">
        <v>18</v>
      </c>
      <c r="C206" s="65">
        <v>182270</v>
      </c>
      <c r="D206" s="65">
        <v>518</v>
      </c>
      <c r="E206" s="65">
        <v>30230</v>
      </c>
      <c r="F206" s="65">
        <v>650</v>
      </c>
      <c r="G206" s="65">
        <v>21</v>
      </c>
      <c r="H206" s="65">
        <v>231</v>
      </c>
      <c r="I206" s="65">
        <v>2792</v>
      </c>
      <c r="J206" s="65">
        <v>863</v>
      </c>
      <c r="K206" s="65">
        <v>5435</v>
      </c>
      <c r="L206" s="59"/>
      <c r="M206" s="65">
        <v>141530</v>
      </c>
      <c r="N206" s="65">
        <v>79629</v>
      </c>
      <c r="O206" s="65">
        <v>221159</v>
      </c>
      <c r="P206" s="45"/>
      <c r="R206" s="58" t="s">
        <v>79</v>
      </c>
      <c r="S206" s="63" t="s">
        <v>18</v>
      </c>
      <c r="T206" s="56" t="str">
        <f t="shared" si="17"/>
        <v>KOTTAYAM1977-78</v>
      </c>
      <c r="U206" s="65">
        <f>(Documentation!$F$338*Calculations!C267)+(Documentation!$D$338*Calculations!C145)+(Documentation!$G$338*Calculations!C328)</f>
        <v>636781.81972275663</v>
      </c>
      <c r="V206" s="65">
        <f>(Documentation!$F$338*Calculations!D267)+(Documentation!$D$338*Calculations!D145)+(Documentation!$G$338*Calculations!D328)</f>
        <v>219567.08907306005</v>
      </c>
      <c r="W206" s="65">
        <f>(Documentation!$F$338*Calculations!E267)+(Documentation!$D$338*Calculations!E145)+(Documentation!$G$338*Calculations!E328)</f>
        <v>27408.831335405259</v>
      </c>
      <c r="X206" s="65">
        <f>(Documentation!$F$338*Calculations!F267)+(Documentation!$D$338*Calculations!F145)+(Documentation!$G$338*Calculations!F328)</f>
        <v>15839.706141778895</v>
      </c>
      <c r="Y206" s="65">
        <f>(Documentation!$F$338*Calculations!G267)+(Documentation!$D$338*Calculations!G145)+(Documentation!$G$338*Calculations!G328)</f>
        <v>4451.9225297222638</v>
      </c>
      <c r="Z206" s="65">
        <f>(Documentation!$F$338*Calculations!H267)+(Documentation!$D$338*Calculations!H145)+(Documentation!$G$338*Calculations!H328)</f>
        <v>14829.068906319373</v>
      </c>
      <c r="AA206" s="65">
        <f>(Documentation!$F$338*Calculations!I267)+(Documentation!$D$338*Calculations!I145)+(Documentation!$G$338*Calculations!I328)</f>
        <v>33771.450811504124</v>
      </c>
      <c r="AB206" s="65">
        <f>(Documentation!$F$338*Calculations!J267)+(Documentation!$D$338*Calculations!J145)+(Documentation!$G$338*Calculations!J328)</f>
        <v>4202.2933747718416</v>
      </c>
      <c r="AC206" s="65">
        <f>(Documentation!$F$338*Calculations!K267)+(Documentation!$D$338*Calculations!K145)+(Documentation!$G$338*Calculations!K328)</f>
        <v>4713.7857925114695</v>
      </c>
      <c r="AD206" s="65">
        <f>(Documentation!$F$338*Calculations!L267)+(Documentation!$D$338*Calculations!L145)+(Documentation!$G$338*Calculations!L328)</f>
        <v>0</v>
      </c>
      <c r="AE206" s="65">
        <f>(Documentation!$F$338*Calculations!M267)+(Documentation!$D$338*Calculations!M145)+(Documentation!$G$338*Calculations!M328)</f>
        <v>311997.67175768339</v>
      </c>
      <c r="AF206" s="65">
        <f>(Documentation!$F$338*Calculations!N267)+(Documentation!$D$338*Calculations!N145)+(Documentation!$G$338*Calculations!N328)</f>
        <v>55062.549987667109</v>
      </c>
      <c r="AG206" s="65">
        <f>(Documentation!$F$338*Calculations!O267)+(Documentation!$D$338*Calculations!O145)+(Documentation!$G$338*Calculations!O328)</f>
        <v>367060.22174535051</v>
      </c>
    </row>
    <row r="207" spans="1:33" ht="14.45" customHeight="1" x14ac:dyDescent="0.25">
      <c r="A207" s="58" t="s">
        <v>78</v>
      </c>
      <c r="B207" s="64" t="s">
        <v>19</v>
      </c>
      <c r="C207" s="65">
        <v>182270</v>
      </c>
      <c r="D207" s="65">
        <v>518</v>
      </c>
      <c r="E207" s="65">
        <v>30869</v>
      </c>
      <c r="F207" s="65">
        <v>667</v>
      </c>
      <c r="G207" s="65">
        <v>20</v>
      </c>
      <c r="H207" s="65">
        <v>221</v>
      </c>
      <c r="I207" s="65">
        <v>2434</v>
      </c>
      <c r="J207" s="65">
        <v>1076</v>
      </c>
      <c r="K207" s="65">
        <v>3817</v>
      </c>
      <c r="L207" s="59"/>
      <c r="M207" s="65">
        <v>142648</v>
      </c>
      <c r="N207" s="65">
        <v>66391</v>
      </c>
      <c r="O207" s="65">
        <v>209039</v>
      </c>
      <c r="P207" s="45"/>
      <c r="R207" s="58" t="s">
        <v>79</v>
      </c>
      <c r="S207" s="64" t="s">
        <v>19</v>
      </c>
      <c r="T207" s="56" t="str">
        <f t="shared" si="17"/>
        <v>KOTTAYAM1978-79</v>
      </c>
      <c r="U207" s="65">
        <f>(Documentation!$F$338*Calculations!C268)+(Documentation!$D$338*Calculations!C146)+(Documentation!$G$338*Calculations!C329)</f>
        <v>636781.81972275663</v>
      </c>
      <c r="V207" s="65">
        <f>(Documentation!$F$338*Calculations!D268)+(Documentation!$D$338*Calculations!D146)+(Documentation!$G$338*Calculations!D329)</f>
        <v>219567.08907306005</v>
      </c>
      <c r="W207" s="65">
        <f>(Documentation!$F$338*Calculations!E268)+(Documentation!$D$338*Calculations!E146)+(Documentation!$G$338*Calculations!E329)</f>
        <v>28865.205850722708</v>
      </c>
      <c r="X207" s="65">
        <f>(Documentation!$F$338*Calculations!F268)+(Documentation!$D$338*Calculations!F146)+(Documentation!$G$338*Calculations!F329)</f>
        <v>15569.706141778895</v>
      </c>
      <c r="Y207" s="65">
        <f>(Documentation!$F$338*Calculations!G268)+(Documentation!$D$338*Calculations!G146)+(Documentation!$G$338*Calculations!G329)</f>
        <v>2248.7982635291796</v>
      </c>
      <c r="Z207" s="65">
        <f>(Documentation!$F$338*Calculations!H268)+(Documentation!$D$338*Calculations!H146)+(Documentation!$G$338*Calculations!H329)</f>
        <v>12228.000374919837</v>
      </c>
      <c r="AA207" s="65">
        <f>(Documentation!$F$338*Calculations!I268)+(Documentation!$D$338*Calculations!I146)+(Documentation!$G$338*Calculations!I329)</f>
        <v>35603.970075477286</v>
      </c>
      <c r="AB207" s="65">
        <f>(Documentation!$F$338*Calculations!J268)+(Documentation!$D$338*Calculations!J146)+(Documentation!$G$338*Calculations!J329)</f>
        <v>3357.4260470623058</v>
      </c>
      <c r="AC207" s="65">
        <f>(Documentation!$F$338*Calculations!K268)+(Documentation!$D$338*Calculations!K146)+(Documentation!$G$338*Calculations!K329)</f>
        <v>4707.5772976172857</v>
      </c>
      <c r="AD207" s="65">
        <f>(Documentation!$F$338*Calculations!L268)+(Documentation!$D$338*Calculations!L146)+(Documentation!$G$338*Calculations!L329)</f>
        <v>0</v>
      </c>
      <c r="AE207" s="65">
        <f>(Documentation!$F$338*Calculations!M268)+(Documentation!$D$338*Calculations!M146)+(Documentation!$G$338*Calculations!M329)</f>
        <v>314634.04659858911</v>
      </c>
      <c r="AF207" s="65">
        <f>(Documentation!$F$338*Calculations!N268)+(Documentation!$D$338*Calculations!N146)+(Documentation!$G$338*Calculations!N329)</f>
        <v>53502.157219673427</v>
      </c>
      <c r="AG207" s="65">
        <f>(Documentation!$F$338*Calculations!O268)+(Documentation!$D$338*Calculations!O146)+(Documentation!$G$338*Calculations!O329)</f>
        <v>368136.20381826255</v>
      </c>
    </row>
    <row r="208" spans="1:33" ht="14.45" customHeight="1" x14ac:dyDescent="0.25">
      <c r="A208" s="58" t="s">
        <v>78</v>
      </c>
      <c r="B208" s="58" t="s">
        <v>40</v>
      </c>
      <c r="C208" s="65">
        <v>182270</v>
      </c>
      <c r="D208" s="65">
        <v>518</v>
      </c>
      <c r="E208" s="65">
        <v>29866</v>
      </c>
      <c r="F208" s="65">
        <v>686</v>
      </c>
      <c r="G208" s="65">
        <v>18</v>
      </c>
      <c r="H208" s="65">
        <v>215</v>
      </c>
      <c r="I208" s="65">
        <v>2213</v>
      </c>
      <c r="J208" s="65">
        <v>1047</v>
      </c>
      <c r="K208" s="65">
        <v>2955</v>
      </c>
      <c r="L208" s="59"/>
      <c r="M208" s="65">
        <v>144752</v>
      </c>
      <c r="N208" s="65">
        <v>69190</v>
      </c>
      <c r="O208" s="65">
        <v>213942</v>
      </c>
      <c r="P208" s="45"/>
      <c r="R208" s="58" t="s">
        <v>79</v>
      </c>
      <c r="S208" s="58" t="s">
        <v>40</v>
      </c>
      <c r="T208" s="56" t="str">
        <f t="shared" si="17"/>
        <v>KOTTAYAM1979-80</v>
      </c>
      <c r="U208" s="65">
        <f>(Documentation!$F$338*Calculations!C269)+(Documentation!$D$338*Calculations!C147)+(Documentation!$G$338*Calculations!C330)</f>
        <v>636781.81972275663</v>
      </c>
      <c r="V208" s="65">
        <f>(Documentation!$F$338*Calculations!D269)+(Documentation!$D$338*Calculations!D147)+(Documentation!$G$338*Calculations!D330)</f>
        <v>219567.08907306005</v>
      </c>
      <c r="W208" s="65">
        <f>(Documentation!$F$338*Calculations!E269)+(Documentation!$D$338*Calculations!E147)+(Documentation!$G$338*Calculations!E330)</f>
        <v>30375.482551428147</v>
      </c>
      <c r="X208" s="65">
        <f>(Documentation!$F$338*Calculations!F269)+(Documentation!$D$338*Calculations!F147)+(Documentation!$G$338*Calculations!F330)</f>
        <v>16381.968072616053</v>
      </c>
      <c r="Y208" s="65">
        <f>(Documentation!$F$338*Calculations!G269)+(Documentation!$D$338*Calculations!G147)+(Documentation!$G$338*Calculations!G330)</f>
        <v>1898.3346652853832</v>
      </c>
      <c r="Z208" s="65">
        <f>(Documentation!$F$338*Calculations!H269)+(Documentation!$D$338*Calculations!H147)+(Documentation!$G$338*Calculations!H330)</f>
        <v>13436.43968230477</v>
      </c>
      <c r="AA208" s="65">
        <f>(Documentation!$F$338*Calculations!I269)+(Documentation!$D$338*Calculations!I147)+(Documentation!$G$338*Calculations!I330)</f>
        <v>32862.792767993684</v>
      </c>
      <c r="AB208" s="65">
        <f>(Documentation!$F$338*Calculations!J269)+(Documentation!$D$338*Calculations!J147)+(Documentation!$G$338*Calculations!J330)</f>
        <v>3261.8597109170737</v>
      </c>
      <c r="AC208" s="65">
        <f>(Documentation!$F$338*Calculations!K269)+(Documentation!$D$338*Calculations!K147)+(Documentation!$G$338*Calculations!K330)</f>
        <v>6196.03748211731</v>
      </c>
      <c r="AD208" s="65">
        <f>(Documentation!$F$338*Calculations!L269)+(Documentation!$D$338*Calculations!L147)+(Documentation!$G$338*Calculations!L330)</f>
        <v>0</v>
      </c>
      <c r="AE208" s="65">
        <f>(Documentation!$F$338*Calculations!M269)+(Documentation!$D$338*Calculations!M147)+(Documentation!$G$338*Calculations!M330)</f>
        <v>312801.81571703416</v>
      </c>
      <c r="AF208" s="65">
        <f>(Documentation!$F$338*Calculations!N269)+(Documentation!$D$338*Calculations!N147)+(Documentation!$G$338*Calculations!N330)</f>
        <v>43082.913472448323</v>
      </c>
      <c r="AG208" s="65">
        <f>(Documentation!$F$338*Calculations!O269)+(Documentation!$D$338*Calculations!O147)+(Documentation!$G$338*Calculations!O330)</f>
        <v>355884.72918948252</v>
      </c>
    </row>
    <row r="209" spans="1:33" ht="14.45" customHeight="1" x14ac:dyDescent="0.25">
      <c r="A209" s="58" t="s">
        <v>78</v>
      </c>
      <c r="B209" s="58" t="s">
        <v>42</v>
      </c>
      <c r="C209" s="59">
        <v>182270</v>
      </c>
      <c r="D209" s="59">
        <v>518</v>
      </c>
      <c r="E209" s="59">
        <v>30838</v>
      </c>
      <c r="F209" s="59">
        <v>576</v>
      </c>
      <c r="G209" s="59">
        <v>15</v>
      </c>
      <c r="H209" s="59">
        <v>192</v>
      </c>
      <c r="I209" s="59">
        <v>2000</v>
      </c>
      <c r="J209" s="59">
        <v>1092</v>
      </c>
      <c r="K209" s="59">
        <v>2067</v>
      </c>
      <c r="L209" s="59"/>
      <c r="M209" s="59">
        <v>144972</v>
      </c>
      <c r="N209" s="59">
        <v>73352</v>
      </c>
      <c r="O209" s="59">
        <v>218324</v>
      </c>
      <c r="P209" s="45"/>
      <c r="R209" s="58" t="s">
        <v>79</v>
      </c>
      <c r="S209" s="58" t="s">
        <v>42</v>
      </c>
      <c r="T209" s="56" t="str">
        <f t="shared" si="17"/>
        <v>KOTTAYAM1980-81</v>
      </c>
      <c r="U209" s="65">
        <f>(Documentation!$F$338*Calculations!C270)+(Documentation!$D$338*Calculations!C148)+(Documentation!$G$338*Calculations!C331)</f>
        <v>636781.81972275663</v>
      </c>
      <c r="V209" s="65">
        <f>(Documentation!$F$338*Calculations!D270)+(Documentation!$D$338*Calculations!D148)+(Documentation!$G$338*Calculations!D331)</f>
        <v>219567.08907306005</v>
      </c>
      <c r="W209" s="65">
        <f>(Documentation!$F$338*Calculations!E270)+(Documentation!$D$338*Calculations!E148)+(Documentation!$G$338*Calculations!E331)</f>
        <v>31674.757742587935</v>
      </c>
      <c r="X209" s="65">
        <f>(Documentation!$F$338*Calculations!F270)+(Documentation!$D$338*Calculations!F148)+(Documentation!$G$338*Calculations!F331)</f>
        <v>16179.474145330769</v>
      </c>
      <c r="Y209" s="65">
        <f>(Documentation!$F$338*Calculations!G270)+(Documentation!$D$338*Calculations!G148)+(Documentation!$G$338*Calculations!G331)</f>
        <v>1880.3346652853832</v>
      </c>
      <c r="Z209" s="65">
        <f>(Documentation!$F$338*Calculations!H270)+(Documentation!$D$338*Calculations!H148)+(Documentation!$G$338*Calculations!H331)</f>
        <v>13445.43968230477</v>
      </c>
      <c r="AA209" s="65">
        <f>(Documentation!$F$338*Calculations!I270)+(Documentation!$D$338*Calculations!I148)+(Documentation!$G$338*Calculations!I331)</f>
        <v>33150.792767993684</v>
      </c>
      <c r="AB209" s="65">
        <f>(Documentation!$F$338*Calculations!J270)+(Documentation!$D$338*Calculations!J148)+(Documentation!$G$338*Calculations!J331)</f>
        <v>3215.5807113610576</v>
      </c>
      <c r="AC209" s="65">
        <f>(Documentation!$F$338*Calculations!K270)+(Documentation!$D$338*Calculations!K148)+(Documentation!$G$338*Calculations!K331)</f>
        <v>5144.7349810073501</v>
      </c>
      <c r="AD209" s="65">
        <f>(Documentation!$F$338*Calculations!L270)+(Documentation!$D$338*Calculations!L148)+(Documentation!$G$338*Calculations!L331)</f>
        <v>0</v>
      </c>
      <c r="AE209" s="65">
        <f>(Documentation!$F$338*Calculations!M270)+(Documentation!$D$338*Calculations!M148)+(Documentation!$G$338*Calculations!M331)</f>
        <v>312523.61595382565</v>
      </c>
      <c r="AF209" s="65">
        <f>(Documentation!$F$338*Calculations!N270)+(Documentation!$D$338*Calculations!N148)+(Documentation!$G$338*Calculations!N331)</f>
        <v>55951.475862068968</v>
      </c>
      <c r="AG209" s="65">
        <f>(Documentation!$F$338*Calculations!O270)+(Documentation!$D$338*Calculations!O148)+(Documentation!$G$338*Calculations!O331)</f>
        <v>368475.09181589464</v>
      </c>
    </row>
    <row r="210" spans="1:33" ht="14.45" customHeight="1" x14ac:dyDescent="0.25">
      <c r="A210" s="58" t="s">
        <v>78</v>
      </c>
      <c r="B210" s="58" t="s">
        <v>43</v>
      </c>
      <c r="C210" s="59">
        <v>182270</v>
      </c>
      <c r="D210" s="59">
        <v>518</v>
      </c>
      <c r="E210" s="59">
        <v>30761</v>
      </c>
      <c r="F210" s="59">
        <v>576</v>
      </c>
      <c r="G210" s="59">
        <v>15</v>
      </c>
      <c r="H210" s="59">
        <v>168</v>
      </c>
      <c r="I210" s="59">
        <v>1925</v>
      </c>
      <c r="J210" s="59">
        <v>1130</v>
      </c>
      <c r="K210" s="59">
        <v>2131</v>
      </c>
      <c r="L210" s="59"/>
      <c r="M210" s="59">
        <v>145046</v>
      </c>
      <c r="N210" s="59">
        <v>77059</v>
      </c>
      <c r="O210" s="59">
        <v>222105</v>
      </c>
      <c r="P210" s="45"/>
      <c r="R210" s="58" t="s">
        <v>79</v>
      </c>
      <c r="S210" s="58" t="s">
        <v>43</v>
      </c>
      <c r="T210" s="56" t="str">
        <f t="shared" si="17"/>
        <v>KOTTAYAM1981-82</v>
      </c>
      <c r="U210" s="65">
        <f>(Documentation!$F$338*Calculations!C271)+(Documentation!$D$338*Calculations!C149)+(Documentation!$G$338*Calculations!C332)</f>
        <v>636781.81972275663</v>
      </c>
      <c r="V210" s="65">
        <f>(Documentation!$F$338*Calculations!D271)+(Documentation!$D$338*Calculations!D149)+(Documentation!$G$338*Calculations!D332)</f>
        <v>219567.08907306005</v>
      </c>
      <c r="W210" s="65">
        <f>(Documentation!$F$338*Calculations!E271)+(Documentation!$D$338*Calculations!E149)+(Documentation!$G$338*Calculations!E332)</f>
        <v>31789.717566967589</v>
      </c>
      <c r="X210" s="65">
        <f>(Documentation!$F$338*Calculations!F271)+(Documentation!$D$338*Calculations!F149)+(Documentation!$G$338*Calculations!F332)</f>
        <v>16218.605308075576</v>
      </c>
      <c r="Y210" s="65">
        <f>(Documentation!$F$338*Calculations!G271)+(Documentation!$D$338*Calculations!G149)+(Documentation!$G$338*Calculations!G332)</f>
        <v>1860.3346652853832</v>
      </c>
      <c r="Z210" s="65">
        <f>(Documentation!$F$338*Calculations!H271)+(Documentation!$D$338*Calculations!H149)+(Documentation!$G$338*Calculations!H332)</f>
        <v>12875.788071629422</v>
      </c>
      <c r="AA210" s="65">
        <f>(Documentation!$F$338*Calculations!I271)+(Documentation!$D$338*Calculations!I149)+(Documentation!$G$338*Calculations!I332)</f>
        <v>34214.842395540429</v>
      </c>
      <c r="AB210" s="65">
        <f>(Documentation!$F$338*Calculations!J271)+(Documentation!$D$338*Calculations!J149)+(Documentation!$G$338*Calculations!J332)</f>
        <v>3350.2092151349216</v>
      </c>
      <c r="AC210" s="65">
        <f>(Documentation!$F$338*Calculations!K271)+(Documentation!$D$338*Calculations!K149)+(Documentation!$G$338*Calculations!K332)</f>
        <v>4134.3938138227022</v>
      </c>
      <c r="AD210" s="65">
        <f>(Documentation!$F$338*Calculations!L271)+(Documentation!$D$338*Calculations!L149)+(Documentation!$G$338*Calculations!L332)</f>
        <v>0</v>
      </c>
      <c r="AE210" s="65">
        <f>(Documentation!$F$338*Calculations!M271)+(Documentation!$D$338*Calculations!M149)+(Documentation!$G$338*Calculations!M332)</f>
        <v>312770.83961324056</v>
      </c>
      <c r="AF210" s="65">
        <f>(Documentation!$F$338*Calculations!N271)+(Documentation!$D$338*Calculations!N149)+(Documentation!$G$338*Calculations!N332)</f>
        <v>56220.364066893591</v>
      </c>
      <c r="AG210" s="65">
        <f>(Documentation!$F$338*Calculations!O271)+(Documentation!$D$338*Calculations!O149)+(Documentation!$G$338*Calculations!O332)</f>
        <v>368991.20368013415</v>
      </c>
    </row>
    <row r="211" spans="1:33" ht="14.45" customHeight="1" x14ac:dyDescent="0.25">
      <c r="A211" s="58" t="s">
        <v>78</v>
      </c>
      <c r="B211" s="58" t="s">
        <v>44</v>
      </c>
      <c r="C211" s="59">
        <v>182270</v>
      </c>
      <c r="D211" s="59">
        <v>518</v>
      </c>
      <c r="E211" s="59">
        <v>30800</v>
      </c>
      <c r="F211" s="59">
        <v>576</v>
      </c>
      <c r="G211" s="59">
        <v>15</v>
      </c>
      <c r="H211" s="59">
        <v>153</v>
      </c>
      <c r="I211" s="59">
        <v>2070</v>
      </c>
      <c r="J211" s="59">
        <v>1192</v>
      </c>
      <c r="K211" s="59">
        <v>2337</v>
      </c>
      <c r="L211" s="59"/>
      <c r="M211" s="59">
        <v>144609</v>
      </c>
      <c r="N211" s="59">
        <v>67636</v>
      </c>
      <c r="O211" s="59">
        <v>212245</v>
      </c>
      <c r="P211" s="45"/>
      <c r="R211" s="58" t="s">
        <v>79</v>
      </c>
      <c r="S211" s="58" t="s">
        <v>44</v>
      </c>
      <c r="T211" s="56" t="str">
        <f t="shared" si="17"/>
        <v>KOTTAYAM1982-83</v>
      </c>
      <c r="U211" s="65">
        <f>(Documentation!$F$338*Calculations!C272)+(Documentation!$D$338*Calculations!C150)+(Documentation!$G$338*Calculations!C333)</f>
        <v>636781.81972275663</v>
      </c>
      <c r="V211" s="65">
        <f>(Documentation!$F$338*Calculations!D272)+(Documentation!$D$338*Calculations!D150)+(Documentation!$G$338*Calculations!D333)</f>
        <v>219567.08907306005</v>
      </c>
      <c r="W211" s="65">
        <f>(Documentation!$F$338*Calculations!E272)+(Documentation!$D$338*Calculations!E150)+(Documentation!$G$338*Calculations!E333)</f>
        <v>31390.73765477776</v>
      </c>
      <c r="X211" s="65">
        <f>(Documentation!$F$338*Calculations!F272)+(Documentation!$D$338*Calculations!F150)+(Documentation!$G$338*Calculations!F333)</f>
        <v>16198.539726703173</v>
      </c>
      <c r="Y211" s="65">
        <f>(Documentation!$F$338*Calculations!G272)+(Documentation!$D$338*Calculations!G150)+(Documentation!$G$338*Calculations!G333)</f>
        <v>1860.3346652853832</v>
      </c>
      <c r="Z211" s="65">
        <f>(Documentation!$F$338*Calculations!H272)+(Documentation!$D$338*Calculations!H150)+(Documentation!$G$338*Calculations!H333)</f>
        <v>12755.667150115929</v>
      </c>
      <c r="AA211" s="65">
        <f>(Documentation!$F$338*Calculations!I272)+(Documentation!$D$338*Calculations!I150)+(Documentation!$G$338*Calculations!I333)</f>
        <v>33683.222623452224</v>
      </c>
      <c r="AB211" s="65">
        <f>(Documentation!$F$338*Calculations!J272)+(Documentation!$D$338*Calculations!J150)+(Documentation!$G$338*Calculations!J333)</f>
        <v>3267.5033792116819</v>
      </c>
      <c r="AC211" s="65">
        <f>(Documentation!$F$338*Calculations!K272)+(Documentation!$D$338*Calculations!K150)+(Documentation!$G$338*Calculations!K333)</f>
        <v>3781.5499876671106</v>
      </c>
      <c r="AD211" s="65">
        <f>(Documentation!$F$338*Calculations!L272)+(Documentation!$D$338*Calculations!L150)+(Documentation!$G$338*Calculations!L333)</f>
        <v>0</v>
      </c>
      <c r="AE211" s="65">
        <f>(Documentation!$F$338*Calculations!M272)+(Documentation!$D$338*Calculations!M150)+(Documentation!$G$338*Calculations!M333)</f>
        <v>314277.17546248337</v>
      </c>
      <c r="AF211" s="65">
        <f>(Documentation!$F$338*Calculations!N272)+(Documentation!$D$338*Calculations!N150)+(Documentation!$G$338*Calculations!N333)</f>
        <v>53536.882472497658</v>
      </c>
      <c r="AG211" s="65">
        <f>(Documentation!$F$338*Calculations!O272)+(Documentation!$D$338*Calculations!O150)+(Documentation!$G$338*Calculations!O333)</f>
        <v>367814.05793498101</v>
      </c>
    </row>
    <row r="212" spans="1:33" ht="14.45" customHeight="1" x14ac:dyDescent="0.25">
      <c r="A212" s="58" t="s">
        <v>78</v>
      </c>
      <c r="B212" s="58" t="s">
        <v>45</v>
      </c>
      <c r="C212" s="59">
        <v>136058</v>
      </c>
      <c r="D212" s="59"/>
      <c r="E212" s="59">
        <v>26148</v>
      </c>
      <c r="F212" s="59">
        <v>576</v>
      </c>
      <c r="G212" s="59">
        <v>14</v>
      </c>
      <c r="H212" s="59">
        <v>150</v>
      </c>
      <c r="I212" s="59">
        <v>1900</v>
      </c>
      <c r="J212" s="59">
        <v>1038</v>
      </c>
      <c r="K212" s="59">
        <v>1958</v>
      </c>
      <c r="L212" s="59"/>
      <c r="M212" s="59">
        <v>104274</v>
      </c>
      <c r="N212" s="59">
        <v>64053</v>
      </c>
      <c r="O212" s="59">
        <v>168327</v>
      </c>
      <c r="P212" s="45"/>
      <c r="R212" s="58" t="s">
        <v>79</v>
      </c>
      <c r="S212" s="58" t="s">
        <v>45</v>
      </c>
      <c r="T212" s="56" t="str">
        <f t="shared" si="17"/>
        <v>KOTTAYAM1983-84</v>
      </c>
      <c r="U212" s="65">
        <f>(Documentation!$F$338*Calculations!C273)+(Documentation!$D$338*Calculations!C151)+(Documentation!$G$338*Calculations!C334)</f>
        <v>636781.81972275663</v>
      </c>
      <c r="V212" s="65">
        <f>(Documentation!$F$338*Calculations!D273)+(Documentation!$D$338*Calculations!D151)+(Documentation!$G$338*Calculations!D334)</f>
        <v>219537.65751288916</v>
      </c>
      <c r="W212" s="65">
        <f>(Documentation!$F$338*Calculations!E273)+(Documentation!$D$338*Calculations!E151)+(Documentation!$G$338*Calculations!E334)</f>
        <v>32363.93395055399</v>
      </c>
      <c r="X212" s="65">
        <f>(Documentation!$F$338*Calculations!F273)+(Documentation!$D$338*Calculations!F151)+(Documentation!$G$338*Calculations!F334)</f>
        <v>16304.714189235066</v>
      </c>
      <c r="Y212" s="65">
        <f>(Documentation!$F$338*Calculations!G273)+(Documentation!$D$338*Calculations!G151)+(Documentation!$G$338*Calculations!G334)</f>
        <v>1847.1468224691432</v>
      </c>
      <c r="Z212" s="65">
        <f>(Documentation!$F$338*Calculations!H273)+(Documentation!$D$338*Calculations!H151)+(Documentation!$G$338*Calculations!H334)</f>
        <v>12983.480127719007</v>
      </c>
      <c r="AA212" s="65">
        <f>(Documentation!$F$338*Calculations!I273)+(Documentation!$D$338*Calculations!I151)+(Documentation!$G$338*Calculations!I334)</f>
        <v>33150.930676586649</v>
      </c>
      <c r="AB212" s="65">
        <f>(Documentation!$F$338*Calculations!J273)+(Documentation!$D$338*Calculations!J151)+(Documentation!$G$338*Calculations!J334)</f>
        <v>3252.1614840984657</v>
      </c>
      <c r="AC212" s="65">
        <f>(Documentation!$F$338*Calculations!K273)+(Documentation!$D$338*Calculations!K151)+(Documentation!$G$338*Calculations!K334)</f>
        <v>4353.5319433200139</v>
      </c>
      <c r="AD212" s="65">
        <f>(Documentation!$F$338*Calculations!L273)+(Documentation!$D$338*Calculations!L151)+(Documentation!$G$338*Calculations!L334)</f>
        <v>0</v>
      </c>
      <c r="AE212" s="65">
        <f>(Documentation!$F$338*Calculations!M273)+(Documentation!$D$338*Calculations!M151)+(Documentation!$G$338*Calculations!M334)</f>
        <v>312988.26301588514</v>
      </c>
      <c r="AF212" s="65">
        <f>(Documentation!$F$338*Calculations!N273)+(Documentation!$D$338*Calculations!N151)+(Documentation!$G$338*Calculations!N334)</f>
        <v>65299.576531817867</v>
      </c>
      <c r="AG212" s="65">
        <f>(Documentation!$F$338*Calculations!O273)+(Documentation!$D$338*Calculations!O151)+(Documentation!$G$338*Calculations!O334)</f>
        <v>378287.83954770304</v>
      </c>
    </row>
    <row r="213" spans="1:33" ht="14.45" customHeight="1" x14ac:dyDescent="0.25">
      <c r="A213" s="58" t="s">
        <v>78</v>
      </c>
      <c r="B213" s="58" t="s">
        <v>39</v>
      </c>
      <c r="C213" s="59">
        <v>136058</v>
      </c>
      <c r="D213" s="59"/>
      <c r="E213" s="59">
        <v>27451</v>
      </c>
      <c r="F213" s="59">
        <v>576</v>
      </c>
      <c r="G213" s="59">
        <v>10</v>
      </c>
      <c r="H213" s="59">
        <v>134</v>
      </c>
      <c r="I213" s="59">
        <v>1849</v>
      </c>
      <c r="J213" s="59">
        <v>1088</v>
      </c>
      <c r="K213" s="59">
        <v>2122</v>
      </c>
      <c r="L213" s="59"/>
      <c r="M213" s="59">
        <v>102828</v>
      </c>
      <c r="N213" s="59">
        <v>69137</v>
      </c>
      <c r="O213" s="59">
        <v>171965</v>
      </c>
      <c r="P213" s="45"/>
      <c r="R213" s="58" t="s">
        <v>79</v>
      </c>
      <c r="S213" s="58" t="s">
        <v>39</v>
      </c>
      <c r="T213" s="56" t="str">
        <f t="shared" si="17"/>
        <v>KOTTAYAM1984-85</v>
      </c>
      <c r="U213" s="65">
        <f>(Documentation!$F$338*Calculations!C274)+(Documentation!$D$338*Calculations!C152)+(Documentation!$G$338*Calculations!C335)</f>
        <v>636781.81972275663</v>
      </c>
      <c r="V213" s="65">
        <f>(Documentation!$F$338*Calculations!D274)+(Documentation!$D$338*Calculations!D152)+(Documentation!$G$338*Calculations!D335)</f>
        <v>219537.65751288916</v>
      </c>
      <c r="W213" s="65">
        <f>(Documentation!$F$338*Calculations!E274)+(Documentation!$D$338*Calculations!E152)+(Documentation!$G$338*Calculations!E335)</f>
        <v>30074.791269659319</v>
      </c>
      <c r="X213" s="65">
        <f>(Documentation!$F$338*Calculations!F274)+(Documentation!$D$338*Calculations!F152)+(Documentation!$G$338*Calculations!F335)</f>
        <v>17589.435257578214</v>
      </c>
      <c r="Y213" s="65">
        <f>(Documentation!$F$338*Calculations!G274)+(Documentation!$D$338*Calculations!G152)+(Documentation!$G$338*Calculations!G335)</f>
        <v>1407.942913651226</v>
      </c>
      <c r="Z213" s="65">
        <f>(Documentation!$F$338*Calculations!H274)+(Documentation!$D$338*Calculations!H152)+(Documentation!$G$338*Calculations!H335)</f>
        <v>12820.2769925462</v>
      </c>
      <c r="AA213" s="65">
        <f>(Documentation!$F$338*Calculations!I274)+(Documentation!$D$338*Calculations!I152)+(Documentation!$G$338*Calculations!I335)</f>
        <v>33390.386973166394</v>
      </c>
      <c r="AB213" s="65">
        <f>(Documentation!$F$338*Calculations!J274)+(Documentation!$D$338*Calculations!J152)+(Documentation!$G$338*Calculations!J335)</f>
        <v>2940.1912508896453</v>
      </c>
      <c r="AC213" s="65">
        <f>(Documentation!$F$338*Calculations!K274)+(Documentation!$D$338*Calculations!K152)+(Documentation!$G$338*Calculations!K335)</f>
        <v>3823.9800820892901</v>
      </c>
      <c r="AD213" s="65">
        <f>(Documentation!$F$338*Calculations!L274)+(Documentation!$D$338*Calculations!L152)+(Documentation!$G$338*Calculations!L335)</f>
        <v>0</v>
      </c>
      <c r="AE213" s="65">
        <f>(Documentation!$F$338*Calculations!M274)+(Documentation!$D$338*Calculations!M152)+(Documentation!$G$338*Calculations!M335)</f>
        <v>315197.15747028723</v>
      </c>
      <c r="AF213" s="65">
        <f>(Documentation!$F$338*Calculations!N274)+(Documentation!$D$338*Calculations!N152)+(Documentation!$G$338*Calculations!N335)</f>
        <v>63695.578548368809</v>
      </c>
      <c r="AG213" s="65">
        <f>(Documentation!$F$338*Calculations!O274)+(Documentation!$D$338*Calculations!O152)+(Documentation!$G$338*Calculations!O335)</f>
        <v>378892.736018656</v>
      </c>
    </row>
    <row r="214" spans="1:33" ht="14.45" customHeight="1" x14ac:dyDescent="0.25">
      <c r="A214" s="58" t="s">
        <v>78</v>
      </c>
      <c r="B214" s="58" t="s">
        <v>84</v>
      </c>
      <c r="C214" s="59">
        <v>136058</v>
      </c>
      <c r="D214" s="59"/>
      <c r="E214" s="59">
        <v>26540</v>
      </c>
      <c r="F214" s="59">
        <v>467</v>
      </c>
      <c r="G214" s="59">
        <v>10</v>
      </c>
      <c r="H214" s="59">
        <v>134</v>
      </c>
      <c r="I214" s="59">
        <v>2091</v>
      </c>
      <c r="J214" s="59">
        <v>1287</v>
      </c>
      <c r="K214" s="59">
        <v>2510</v>
      </c>
      <c r="L214" s="59"/>
      <c r="M214" s="59">
        <v>103019</v>
      </c>
      <c r="N214" s="59">
        <v>53015</v>
      </c>
      <c r="O214" s="59">
        <v>156034</v>
      </c>
      <c r="P214" s="45"/>
      <c r="R214" s="58" t="s">
        <v>79</v>
      </c>
      <c r="S214" s="58" t="s">
        <v>84</v>
      </c>
      <c r="T214" s="56" t="str">
        <f t="shared" si="17"/>
        <v>KOTTAYAM1985-86</v>
      </c>
      <c r="U214" s="65">
        <f>(Documentation!$F$338*Calculations!C275)+(Documentation!$D$338*Calculations!C153)+(Documentation!$G$338*Calculations!C336)</f>
        <v>636781.81972275663</v>
      </c>
      <c r="V214" s="65">
        <f>(Documentation!$F$338*Calculations!D275)+(Documentation!$D$338*Calculations!D153)+(Documentation!$G$338*Calculations!D336)</f>
        <v>219537.65751288916</v>
      </c>
      <c r="W214" s="65">
        <f>(Documentation!$F$338*Calculations!E275)+(Documentation!$D$338*Calculations!E153)+(Documentation!$G$338*Calculations!E336)</f>
        <v>31487.43119035627</v>
      </c>
      <c r="X214" s="65">
        <f>(Documentation!$F$338*Calculations!F275)+(Documentation!$D$338*Calculations!F153)+(Documentation!$G$338*Calculations!F336)</f>
        <v>17689.997707820632</v>
      </c>
      <c r="Y214" s="65">
        <f>(Documentation!$F$338*Calculations!G275)+(Documentation!$D$338*Calculations!G153)+(Documentation!$G$338*Calculations!G336)</f>
        <v>1733.595132391298</v>
      </c>
      <c r="Z214" s="65">
        <f>(Documentation!$F$338*Calculations!H275)+(Documentation!$D$338*Calculations!H153)+(Documentation!$G$338*Calculations!H336)</f>
        <v>11880.434820969465</v>
      </c>
      <c r="AA214" s="65">
        <f>(Documentation!$F$338*Calculations!I275)+(Documentation!$D$338*Calculations!I153)+(Documentation!$G$338*Calculations!I336)</f>
        <v>29830.773195669084</v>
      </c>
      <c r="AB214" s="65">
        <f>(Documentation!$F$338*Calculations!J275)+(Documentation!$D$338*Calculations!J153)+(Documentation!$G$338*Calculations!J336)</f>
        <v>3263.6914454296289</v>
      </c>
      <c r="AC214" s="65">
        <f>(Documentation!$F$338*Calculations!K275)+(Documentation!$D$338*Calculations!K153)+(Documentation!$G$338*Calculations!K336)</f>
        <v>4308.6835834348576</v>
      </c>
      <c r="AD214" s="65">
        <f>(Documentation!$F$338*Calculations!L275)+(Documentation!$D$338*Calculations!L153)+(Documentation!$G$338*Calculations!L336)</f>
        <v>0</v>
      </c>
      <c r="AE214" s="65">
        <f>(Documentation!$F$338*Calculations!M275)+(Documentation!$D$338*Calculations!M153)+(Documentation!$G$338*Calculations!M336)</f>
        <v>317049.55513379624</v>
      </c>
      <c r="AF214" s="65">
        <f>(Documentation!$F$338*Calculations!N275)+(Documentation!$D$338*Calculations!N153)+(Documentation!$G$338*Calculations!N336)</f>
        <v>80737.17213180603</v>
      </c>
      <c r="AG214" s="65">
        <f>(Documentation!$F$338*Calculations!O275)+(Documentation!$D$338*Calculations!O153)+(Documentation!$G$338*Calculations!O336)</f>
        <v>397786.72726560233</v>
      </c>
    </row>
    <row r="215" spans="1:33" ht="14.45" customHeight="1" x14ac:dyDescent="0.25">
      <c r="A215" s="58" t="s">
        <v>78</v>
      </c>
      <c r="B215" s="58" t="s">
        <v>46</v>
      </c>
      <c r="C215" s="59">
        <v>136058</v>
      </c>
      <c r="D215" s="59"/>
      <c r="E215" s="59">
        <v>28229</v>
      </c>
      <c r="F215" s="59">
        <v>366</v>
      </c>
      <c r="G215" s="59">
        <v>7</v>
      </c>
      <c r="H215" s="59">
        <v>126</v>
      </c>
      <c r="I215" s="59">
        <v>2018</v>
      </c>
      <c r="J215" s="59">
        <v>1067</v>
      </c>
      <c r="K215" s="59">
        <v>2413</v>
      </c>
      <c r="L215" s="59"/>
      <c r="M215" s="59">
        <v>101832</v>
      </c>
      <c r="N215" s="59">
        <v>63770</v>
      </c>
      <c r="O215" s="59">
        <v>165602</v>
      </c>
      <c r="P215" s="45"/>
      <c r="R215" s="58" t="s">
        <v>79</v>
      </c>
      <c r="S215" s="58" t="s">
        <v>46</v>
      </c>
      <c r="T215" s="56" t="str">
        <f t="shared" si="17"/>
        <v>KOTTAYAM1986-87</v>
      </c>
      <c r="U215" s="65">
        <f>(Documentation!$F$338*Calculations!C276)+(Documentation!$D$338*Calculations!C154)+(Documentation!$G$338*Calculations!C337)</f>
        <v>636781.81972275663</v>
      </c>
      <c r="V215" s="65">
        <f>(Documentation!$F$338*Calculations!D276)+(Documentation!$D$338*Calculations!D154)+(Documentation!$G$338*Calculations!D337)</f>
        <v>219537.65751288916</v>
      </c>
      <c r="W215" s="65">
        <f>(Documentation!$F$338*Calculations!E276)+(Documentation!$D$338*Calculations!E154)+(Documentation!$G$338*Calculations!E337)</f>
        <v>29569.604846875241</v>
      </c>
      <c r="X215" s="65">
        <f>(Documentation!$F$338*Calculations!F276)+(Documentation!$D$338*Calculations!F154)+(Documentation!$G$338*Calculations!F337)</f>
        <v>18309.478331466235</v>
      </c>
      <c r="Y215" s="65">
        <f>(Documentation!$F$338*Calculations!G276)+(Documentation!$D$338*Calculations!G154)+(Documentation!$G$338*Calculations!G337)</f>
        <v>1726.785049020966</v>
      </c>
      <c r="Z215" s="65">
        <f>(Documentation!$F$338*Calculations!H276)+(Documentation!$D$338*Calculations!H154)+(Documentation!$G$338*Calculations!H337)</f>
        <v>10331.122660093335</v>
      </c>
      <c r="AA215" s="65">
        <f>(Documentation!$F$338*Calculations!I276)+(Documentation!$D$338*Calculations!I154)+(Documentation!$G$338*Calculations!I337)</f>
        <v>28864.250207338566</v>
      </c>
      <c r="AB215" s="65">
        <f>(Documentation!$F$338*Calculations!J276)+(Documentation!$D$338*Calculations!J154)+(Documentation!$G$338*Calculations!J337)</f>
        <v>2983.1353071986582</v>
      </c>
      <c r="AC215" s="65">
        <f>(Documentation!$F$338*Calculations!K276)+(Documentation!$D$338*Calculations!K154)+(Documentation!$G$338*Calculations!K337)</f>
        <v>4444.9012373191254</v>
      </c>
      <c r="AD215" s="65">
        <f>(Documentation!$F$338*Calculations!L276)+(Documentation!$D$338*Calculations!L154)+(Documentation!$G$338*Calculations!L337)</f>
        <v>0</v>
      </c>
      <c r="AE215" s="65">
        <f>(Documentation!$F$338*Calculations!M276)+(Documentation!$D$338*Calculations!M154)+(Documentation!$G$338*Calculations!M337)</f>
        <v>321014.88457055541</v>
      </c>
      <c r="AF215" s="65">
        <f>(Documentation!$F$338*Calculations!N276)+(Documentation!$D$338*Calculations!N154)+(Documentation!$G$338*Calculations!N337)</f>
        <v>84736.771686906417</v>
      </c>
      <c r="AG215" s="65">
        <f>(Documentation!$F$338*Calculations!O276)+(Documentation!$D$338*Calculations!O154)+(Documentation!$G$338*Calculations!O337)</f>
        <v>405751.65625746176</v>
      </c>
    </row>
    <row r="216" spans="1:33" ht="14.45" customHeight="1" x14ac:dyDescent="0.25">
      <c r="A216" s="58" t="s">
        <v>78</v>
      </c>
      <c r="B216" s="58" t="s">
        <v>47</v>
      </c>
      <c r="C216" s="59">
        <v>136058</v>
      </c>
      <c r="D216" s="59"/>
      <c r="E216" s="59">
        <v>24861</v>
      </c>
      <c r="F216" s="59">
        <v>341</v>
      </c>
      <c r="G216" s="59">
        <v>6</v>
      </c>
      <c r="H216" s="59">
        <v>95</v>
      </c>
      <c r="I216" s="59">
        <v>2311</v>
      </c>
      <c r="J216" s="59">
        <v>1150</v>
      </c>
      <c r="K216" s="59">
        <v>2318</v>
      </c>
      <c r="L216" s="59"/>
      <c r="M216" s="59">
        <v>104976</v>
      </c>
      <c r="N216" s="59">
        <v>56689</v>
      </c>
      <c r="O216" s="59">
        <v>161665</v>
      </c>
      <c r="P216" s="45"/>
      <c r="R216" s="58" t="s">
        <v>79</v>
      </c>
      <c r="S216" s="58" t="s">
        <v>47</v>
      </c>
      <c r="T216" s="56" t="str">
        <f t="shared" si="17"/>
        <v>KOTTAYAM1987-88</v>
      </c>
      <c r="U216" s="65">
        <f>(Documentation!$F$338*Calculations!C277)+(Documentation!$D$338*Calculations!C155)+(Documentation!$G$338*Calculations!C338)</f>
        <v>636781.81972275663</v>
      </c>
      <c r="V216" s="65">
        <f>(Documentation!$F$338*Calculations!D277)+(Documentation!$D$338*Calculations!D155)+(Documentation!$G$338*Calculations!D338)</f>
        <v>219537.65751288916</v>
      </c>
      <c r="W216" s="65">
        <f>(Documentation!$F$338*Calculations!E277)+(Documentation!$D$338*Calculations!E155)+(Documentation!$G$338*Calculations!E338)</f>
        <v>32479.532022042131</v>
      </c>
      <c r="X216" s="65">
        <f>(Documentation!$F$338*Calculations!F277)+(Documentation!$D$338*Calculations!F155)+(Documentation!$G$338*Calculations!F338)</f>
        <v>16150.649127853585</v>
      </c>
      <c r="Y216" s="65">
        <f>(Documentation!$F$338*Calculations!G277)+(Documentation!$D$338*Calculations!G155)+(Documentation!$G$338*Calculations!G338)</f>
        <v>1447.6474534410736</v>
      </c>
      <c r="Z216" s="65">
        <f>(Documentation!$F$338*Calculations!H277)+(Documentation!$D$338*Calculations!H155)+(Documentation!$G$338*Calculations!H338)</f>
        <v>8757.7533867487546</v>
      </c>
      <c r="AA216" s="65">
        <f>(Documentation!$F$338*Calculations!I277)+(Documentation!$D$338*Calculations!I155)+(Documentation!$G$338*Calculations!I338)</f>
        <v>24526.230293383847</v>
      </c>
      <c r="AB216" s="65">
        <f>(Documentation!$F$338*Calculations!J277)+(Documentation!$D$338*Calculations!J155)+(Documentation!$G$338*Calculations!J338)</f>
        <v>3022.1688305192642</v>
      </c>
      <c r="AC216" s="65">
        <f>(Documentation!$F$338*Calculations!K277)+(Documentation!$D$338*Calculations!K155)+(Documentation!$G$338*Calculations!K338)</f>
        <v>4951.8379013929261</v>
      </c>
      <c r="AD216" s="65">
        <f>(Documentation!$F$338*Calculations!L277)+(Documentation!$D$338*Calculations!L155)+(Documentation!$G$338*Calculations!L338)</f>
        <v>0</v>
      </c>
      <c r="AE216" s="65">
        <f>(Documentation!$F$338*Calculations!M277)+(Documentation!$D$338*Calculations!M155)+(Documentation!$G$338*Calculations!M338)</f>
        <v>325908.34319448593</v>
      </c>
      <c r="AF216" s="65">
        <f>(Documentation!$F$338*Calculations!N277)+(Documentation!$D$338*Calculations!N155)+(Documentation!$G$338*Calculations!N338)</f>
        <v>90971.3014870552</v>
      </c>
      <c r="AG216" s="65">
        <f>(Documentation!$F$338*Calculations!O277)+(Documentation!$D$338*Calculations!O155)+(Documentation!$G$338*Calculations!O338)</f>
        <v>416879.64468154113</v>
      </c>
    </row>
    <row r="217" spans="1:33" ht="14.45" customHeight="1" x14ac:dyDescent="0.25">
      <c r="A217" s="58" t="s">
        <v>78</v>
      </c>
      <c r="B217" s="58" t="s">
        <v>48</v>
      </c>
      <c r="C217" s="59">
        <v>136058</v>
      </c>
      <c r="D217" s="59"/>
      <c r="E217" s="59">
        <v>24613</v>
      </c>
      <c r="F217" s="59">
        <v>296</v>
      </c>
      <c r="G217" s="59">
        <v>6</v>
      </c>
      <c r="H217" s="59">
        <v>101</v>
      </c>
      <c r="I217" s="59">
        <v>2258</v>
      </c>
      <c r="J217" s="59">
        <v>1138</v>
      </c>
      <c r="K217" s="59">
        <v>2403</v>
      </c>
      <c r="L217" s="59"/>
      <c r="M217" s="59">
        <v>105243</v>
      </c>
      <c r="N217" s="59">
        <v>62647</v>
      </c>
      <c r="O217" s="59">
        <v>167890</v>
      </c>
      <c r="P217" s="45"/>
      <c r="R217" s="58" t="s">
        <v>79</v>
      </c>
      <c r="S217" s="58" t="s">
        <v>48</v>
      </c>
      <c r="T217" s="56" t="str">
        <f t="shared" si="17"/>
        <v>KOTTAYAM1988-89</v>
      </c>
      <c r="U217" s="65">
        <f>(Documentation!$F$338*Calculations!C278)+(Documentation!$D$338*Calculations!C156)+(Documentation!$G$338*Calculations!C339)</f>
        <v>636781.81972275663</v>
      </c>
      <c r="V217" s="65">
        <f>(Documentation!$F$338*Calculations!D278)+(Documentation!$D$338*Calculations!D156)+(Documentation!$G$338*Calculations!D339)</f>
        <v>219537.65751288916</v>
      </c>
      <c r="W217" s="65">
        <f>(Documentation!$F$338*Calculations!E278)+(Documentation!$D$338*Calculations!E156)+(Documentation!$G$338*Calculations!E339)</f>
        <v>32433.129591207144</v>
      </c>
      <c r="X217" s="65">
        <f>(Documentation!$F$338*Calculations!F278)+(Documentation!$D$338*Calculations!F156)+(Documentation!$G$338*Calculations!F339)</f>
        <v>14680.810202422772</v>
      </c>
      <c r="Y217" s="65">
        <f>(Documentation!$F$338*Calculations!G278)+(Documentation!$D$338*Calculations!G156)+(Documentation!$G$338*Calculations!G339)</f>
        <v>1510.0238729566377</v>
      </c>
      <c r="Z217" s="65">
        <f>(Documentation!$F$338*Calculations!H278)+(Documentation!$D$338*Calculations!H156)+(Documentation!$G$338*Calculations!H339)</f>
        <v>9645.6951396923687</v>
      </c>
      <c r="AA217" s="65">
        <f>(Documentation!$F$338*Calculations!I278)+(Documentation!$D$338*Calculations!I156)+(Documentation!$G$338*Calculations!I339)</f>
        <v>24695.280147985199</v>
      </c>
      <c r="AB217" s="65">
        <f>(Documentation!$F$338*Calculations!J278)+(Documentation!$D$338*Calculations!J156)+(Documentation!$G$338*Calculations!J339)</f>
        <v>2874.997492154112</v>
      </c>
      <c r="AC217" s="65">
        <f>(Documentation!$F$338*Calculations!K278)+(Documentation!$D$338*Calculations!K156)+(Documentation!$G$338*Calculations!K339)</f>
        <v>4797.6545550415867</v>
      </c>
      <c r="AD217" s="65">
        <f>(Documentation!$F$338*Calculations!L278)+(Documentation!$D$338*Calculations!L156)+(Documentation!$G$338*Calculations!L339)</f>
        <v>0</v>
      </c>
      <c r="AE217" s="65">
        <f>(Documentation!$F$338*Calculations!M278)+(Documentation!$D$338*Calculations!M156)+(Documentation!$G$338*Calculations!M339)</f>
        <v>326606.57120840769</v>
      </c>
      <c r="AF217" s="65">
        <f>(Documentation!$F$338*Calculations!N278)+(Documentation!$D$338*Calculations!N156)+(Documentation!$G$338*Calculations!N339)</f>
        <v>100789.49845494668</v>
      </c>
      <c r="AG217" s="65">
        <f>(Documentation!$F$338*Calculations!O278)+(Documentation!$D$338*Calculations!O156)+(Documentation!$G$338*Calculations!O339)</f>
        <v>427396.06966335431</v>
      </c>
    </row>
    <row r="218" spans="1:33" ht="14.45" customHeight="1" x14ac:dyDescent="0.25">
      <c r="A218" s="58" t="s">
        <v>78</v>
      </c>
      <c r="B218" s="58" t="s">
        <v>49</v>
      </c>
      <c r="C218" s="59">
        <v>136058</v>
      </c>
      <c r="D218" s="59"/>
      <c r="E218" s="59">
        <v>23962</v>
      </c>
      <c r="F218" s="59">
        <v>286</v>
      </c>
      <c r="G218" s="59">
        <v>5</v>
      </c>
      <c r="H218" s="59">
        <v>96</v>
      </c>
      <c r="I218" s="59">
        <v>2014</v>
      </c>
      <c r="J218" s="59">
        <v>1237</v>
      </c>
      <c r="K218" s="59">
        <v>2526</v>
      </c>
      <c r="L218" s="59"/>
      <c r="M218" s="59">
        <v>105932</v>
      </c>
      <c r="N218" s="59">
        <v>65701</v>
      </c>
      <c r="O218" s="59">
        <v>171633</v>
      </c>
      <c r="P218" s="45"/>
      <c r="R218" s="58" t="s">
        <v>79</v>
      </c>
      <c r="S218" s="58" t="s">
        <v>49</v>
      </c>
      <c r="T218" s="56" t="str">
        <f t="shared" si="17"/>
        <v>KOTTAYAM1989-90</v>
      </c>
      <c r="U218" s="65">
        <f>(Documentation!$F$338*Calculations!C279)+(Documentation!$D$338*Calculations!C157)+(Documentation!$G$338*Calculations!C340)</f>
        <v>636781.81972275663</v>
      </c>
      <c r="V218" s="65">
        <f>(Documentation!$F$338*Calculations!D279)+(Documentation!$D$338*Calculations!D157)+(Documentation!$G$338*Calculations!D340)</f>
        <v>219537.65751288916</v>
      </c>
      <c r="W218" s="65">
        <f>(Documentation!$F$338*Calculations!E279)+(Documentation!$D$338*Calculations!E157)+(Documentation!$G$338*Calculations!E340)</f>
        <v>33278.834773153372</v>
      </c>
      <c r="X218" s="65">
        <f>(Documentation!$F$338*Calculations!F279)+(Documentation!$D$338*Calculations!F157)+(Documentation!$G$338*Calculations!F340)</f>
        <v>13485.913037525528</v>
      </c>
      <c r="Y218" s="65">
        <f>(Documentation!$F$338*Calculations!G279)+(Documentation!$D$338*Calculations!G157)+(Documentation!$G$338*Calculations!G340)</f>
        <v>1338.1466986682453</v>
      </c>
      <c r="Z218" s="65">
        <f>(Documentation!$F$338*Calculations!H279)+(Documentation!$D$338*Calculations!H157)+(Documentation!$G$338*Calculations!H340)</f>
        <v>9116.1485521266841</v>
      </c>
      <c r="AA218" s="65">
        <f>(Documentation!$F$338*Calculations!I279)+(Documentation!$D$338*Calculations!I157)+(Documentation!$G$338*Calculations!I340)</f>
        <v>23327.939383042969</v>
      </c>
      <c r="AB218" s="65">
        <f>(Documentation!$F$338*Calculations!J279)+(Documentation!$D$338*Calculations!J157)+(Documentation!$G$338*Calculations!J340)</f>
        <v>2740.269795613438</v>
      </c>
      <c r="AC218" s="65">
        <f>(Documentation!$F$338*Calculations!K279)+(Documentation!$D$338*Calculations!K157)+(Documentation!$G$338*Calculations!K340)</f>
        <v>4448.8474112385184</v>
      </c>
      <c r="AD218" s="65">
        <f>(Documentation!$F$338*Calculations!L279)+(Documentation!$D$338*Calculations!L157)+(Documentation!$G$338*Calculations!L340)</f>
        <v>0</v>
      </c>
      <c r="AE218" s="65">
        <f>(Documentation!$F$338*Calculations!M279)+(Documentation!$D$338*Calculations!M157)+(Documentation!$G$338*Calculations!M340)</f>
        <v>329508.0625584987</v>
      </c>
      <c r="AF218" s="65">
        <f>(Documentation!$F$338*Calculations!N279)+(Documentation!$D$338*Calculations!N157)+(Documentation!$G$338*Calculations!N340)</f>
        <v>100816.55139373805</v>
      </c>
      <c r="AG218" s="65">
        <f>(Documentation!$F$338*Calculations!O279)+(Documentation!$D$338*Calculations!O157)+(Documentation!$G$338*Calculations!O340)</f>
        <v>430324.61395223683</v>
      </c>
    </row>
    <row r="219" spans="1:33" ht="14.45" customHeight="1" x14ac:dyDescent="0.25">
      <c r="A219" s="58" t="s">
        <v>78</v>
      </c>
      <c r="B219" s="58" t="s">
        <v>67</v>
      </c>
      <c r="C219" s="59">
        <v>136058</v>
      </c>
      <c r="D219" s="59"/>
      <c r="E219" s="59">
        <v>23546</v>
      </c>
      <c r="F219" s="59">
        <v>271</v>
      </c>
      <c r="G219" s="59">
        <v>5</v>
      </c>
      <c r="H219" s="59">
        <v>191</v>
      </c>
      <c r="I219" s="59">
        <v>2049</v>
      </c>
      <c r="J219" s="59">
        <v>1612</v>
      </c>
      <c r="K219" s="59">
        <v>2706</v>
      </c>
      <c r="L219" s="59"/>
      <c r="M219" s="59">
        <v>105678</v>
      </c>
      <c r="N219" s="59">
        <v>68090</v>
      </c>
      <c r="O219" s="59">
        <v>173768</v>
      </c>
      <c r="P219" s="45"/>
      <c r="R219" s="58" t="s">
        <v>79</v>
      </c>
      <c r="S219" s="58" t="s">
        <v>67</v>
      </c>
      <c r="T219" s="56" t="str">
        <f t="shared" si="17"/>
        <v>KOTTAYAM1990-91</v>
      </c>
      <c r="U219" s="65">
        <f>(Documentation!$F$338*Calculations!C280)+(Documentation!$D$338*Calculations!C158)+(Documentation!$G$338*Calculations!C341)</f>
        <v>636781.81972275663</v>
      </c>
      <c r="V219" s="65">
        <f>(Documentation!$F$338*Calculations!D280)+(Documentation!$D$338*Calculations!D158)+(Documentation!$G$338*Calculations!D341)</f>
        <v>219537.65751288916</v>
      </c>
      <c r="W219" s="65">
        <f>(Documentation!$F$338*Calculations!E280)+(Documentation!$D$338*Calculations!E158)+(Documentation!$G$338*Calculations!E341)</f>
        <v>35043.501044302502</v>
      </c>
      <c r="X219" s="65">
        <f>(Documentation!$F$338*Calculations!F280)+(Documentation!$D$338*Calculations!F158)+(Documentation!$G$338*Calculations!F341)</f>
        <v>12740.250367696906</v>
      </c>
      <c r="Y219" s="65">
        <f>(Documentation!$F$338*Calculations!G280)+(Documentation!$D$338*Calculations!G158)+(Documentation!$G$338*Calculations!G341)</f>
        <v>643.61449996073213</v>
      </c>
      <c r="Z219" s="65">
        <f>(Documentation!$F$338*Calculations!H280)+(Documentation!$D$338*Calculations!H158)+(Documentation!$G$338*Calculations!H341)</f>
        <v>9208.3661597166411</v>
      </c>
      <c r="AA219" s="65">
        <f>(Documentation!$F$338*Calculations!I280)+(Documentation!$D$338*Calculations!I158)+(Documentation!$G$338*Calculations!I341)</f>
        <v>19183.807923532142</v>
      </c>
      <c r="AB219" s="65">
        <f>(Documentation!$F$338*Calculations!J280)+(Documentation!$D$338*Calculations!J158)+(Documentation!$G$338*Calculations!J341)</f>
        <v>2858.1276170324109</v>
      </c>
      <c r="AC219" s="65">
        <f>(Documentation!$F$338*Calculations!K280)+(Documentation!$D$338*Calculations!K158)+(Documentation!$G$338*Calculations!K341)</f>
        <v>4279.4420867485569</v>
      </c>
      <c r="AD219" s="65">
        <f>(Documentation!$F$338*Calculations!L280)+(Documentation!$D$338*Calculations!L158)+(Documentation!$G$338*Calculations!L341)</f>
        <v>0</v>
      </c>
      <c r="AE219" s="65">
        <f>(Documentation!$F$338*Calculations!M280)+(Documentation!$D$338*Calculations!M158)+(Documentation!$G$338*Calculations!M341)</f>
        <v>333287.05251087761</v>
      </c>
      <c r="AF219" s="65">
        <f>(Documentation!$F$338*Calculations!N280)+(Documentation!$D$338*Calculations!N158)+(Documentation!$G$338*Calculations!N341)</f>
        <v>66468.431852128459</v>
      </c>
      <c r="AG219" s="65">
        <f>(Documentation!$F$338*Calculations!O280)+(Documentation!$D$338*Calculations!O158)+(Documentation!$G$338*Calculations!O341)</f>
        <v>399755.48436300608</v>
      </c>
    </row>
    <row r="220" spans="1:33" ht="14.45" customHeight="1" x14ac:dyDescent="0.25">
      <c r="A220" s="58" t="s">
        <v>78</v>
      </c>
      <c r="B220" s="58" t="s">
        <v>50</v>
      </c>
      <c r="C220" s="59">
        <v>136058</v>
      </c>
      <c r="D220" s="59"/>
      <c r="E220" s="59">
        <v>23777</v>
      </c>
      <c r="F220" s="59">
        <v>288</v>
      </c>
      <c r="G220" s="59">
        <v>5</v>
      </c>
      <c r="H220" s="59">
        <v>199</v>
      </c>
      <c r="I220" s="59">
        <v>2127</v>
      </c>
      <c r="J220" s="59">
        <v>1438</v>
      </c>
      <c r="K220" s="59">
        <v>2982</v>
      </c>
      <c r="L220" s="59"/>
      <c r="M220" s="59">
        <v>105242</v>
      </c>
      <c r="N220" s="59">
        <v>60751</v>
      </c>
      <c r="O220" s="59">
        <v>165993</v>
      </c>
      <c r="P220" s="45"/>
      <c r="R220" s="58" t="s">
        <v>79</v>
      </c>
      <c r="S220" s="58" t="s">
        <v>50</v>
      </c>
      <c r="T220" s="56" t="str">
        <f t="shared" si="17"/>
        <v>KOTTAYAM1991-92</v>
      </c>
      <c r="U220" s="65">
        <f>(Documentation!$F$338*Calculations!C281)+(Documentation!$D$338*Calculations!C159)+(Documentation!$G$338*Calculations!C342)</f>
        <v>636781.81972275663</v>
      </c>
      <c r="V220" s="65">
        <f>(Documentation!$F$338*Calculations!D281)+(Documentation!$D$338*Calculations!D159)+(Documentation!$G$338*Calculations!D342)</f>
        <v>219537.65751288916</v>
      </c>
      <c r="W220" s="65">
        <f>(Documentation!$F$338*Calculations!E281)+(Documentation!$D$338*Calculations!E159)+(Documentation!$G$338*Calculations!E342)</f>
        <v>35376.123111686247</v>
      </c>
      <c r="X220" s="65">
        <f>(Documentation!$F$338*Calculations!F281)+(Documentation!$D$338*Calculations!F159)+(Documentation!$G$338*Calculations!F342)</f>
        <v>11655.819650519461</v>
      </c>
      <c r="Y220" s="65">
        <f>(Documentation!$F$338*Calculations!G281)+(Documentation!$D$338*Calculations!G159)+(Documentation!$G$338*Calculations!G342)</f>
        <v>573.37783944985449</v>
      </c>
      <c r="Z220" s="65">
        <f>(Documentation!$F$338*Calculations!H281)+(Documentation!$D$338*Calculations!H159)+(Documentation!$G$338*Calculations!H342)</f>
        <v>9322.5254880781413</v>
      </c>
      <c r="AA220" s="65">
        <f>(Documentation!$F$338*Calculations!I281)+(Documentation!$D$338*Calculations!I159)+(Documentation!$G$338*Calculations!I342)</f>
        <v>18806.628986051797</v>
      </c>
      <c r="AB220" s="65">
        <f>(Documentation!$F$338*Calculations!J281)+(Documentation!$D$338*Calculations!J159)+(Documentation!$G$338*Calculations!J342)</f>
        <v>2842.8145323853782</v>
      </c>
      <c r="AC220" s="65">
        <f>(Documentation!$F$338*Calculations!K281)+(Documentation!$D$338*Calculations!K159)+(Documentation!$G$338*Calculations!K342)</f>
        <v>3969.62367335721</v>
      </c>
      <c r="AD220" s="65">
        <f>(Documentation!$F$338*Calculations!L281)+(Documentation!$D$338*Calculations!L159)+(Documentation!$G$338*Calculations!L342)</f>
        <v>0</v>
      </c>
      <c r="AE220" s="65">
        <f>(Documentation!$F$338*Calculations!M281)+(Documentation!$D$338*Calculations!M159)+(Documentation!$G$338*Calculations!M342)</f>
        <v>334497.2489283394</v>
      </c>
      <c r="AF220" s="65">
        <f>(Documentation!$F$338*Calculations!N281)+(Documentation!$D$338*Calculations!N159)+(Documentation!$G$338*Calculations!N342)</f>
        <v>67343.099639140841</v>
      </c>
      <c r="AG220" s="65">
        <f>(Documentation!$F$338*Calculations!O281)+(Documentation!$D$338*Calculations!O159)+(Documentation!$G$338*Calculations!O342)</f>
        <v>401840.34856748022</v>
      </c>
    </row>
    <row r="221" spans="1:33" ht="14.45" customHeight="1" x14ac:dyDescent="0.25">
      <c r="A221" s="58" t="s">
        <v>78</v>
      </c>
      <c r="B221" s="58" t="s">
        <v>51</v>
      </c>
      <c r="C221" s="59">
        <v>136058</v>
      </c>
      <c r="D221" s="59"/>
      <c r="E221" s="59">
        <v>23890</v>
      </c>
      <c r="F221" s="59">
        <v>207</v>
      </c>
      <c r="G221" s="59">
        <v>5</v>
      </c>
      <c r="H221" s="59">
        <v>188</v>
      </c>
      <c r="I221" s="59">
        <v>2224</v>
      </c>
      <c r="J221" s="59">
        <v>1519</v>
      </c>
      <c r="K221" s="59">
        <v>2998</v>
      </c>
      <c r="L221" s="59"/>
      <c r="M221" s="59">
        <v>105027</v>
      </c>
      <c r="N221" s="59">
        <v>57553</v>
      </c>
      <c r="O221" s="59">
        <v>162580</v>
      </c>
      <c r="P221" s="45"/>
      <c r="R221" s="58" t="s">
        <v>79</v>
      </c>
      <c r="S221" s="58" t="s">
        <v>51</v>
      </c>
      <c r="T221" s="56" t="str">
        <f t="shared" si="17"/>
        <v>KOTTAYAM1992-93</v>
      </c>
      <c r="U221" s="65">
        <f>(Documentation!$F$338*Calculations!C282)+(Documentation!$D$338*Calculations!C160)+(Documentation!$G$338*Calculations!C343)</f>
        <v>636781.81972275663</v>
      </c>
      <c r="V221" s="65">
        <f>(Documentation!$F$338*Calculations!D282)+(Documentation!$D$338*Calculations!D160)+(Documentation!$G$338*Calculations!D343)</f>
        <v>219537.65751288916</v>
      </c>
      <c r="W221" s="65">
        <f>(Documentation!$F$338*Calculations!E282)+(Documentation!$D$338*Calculations!E160)+(Documentation!$G$338*Calculations!E343)</f>
        <v>35348.559064784175</v>
      </c>
      <c r="X221" s="65">
        <f>(Documentation!$F$338*Calculations!F282)+(Documentation!$D$338*Calculations!F160)+(Documentation!$G$338*Calculations!F343)</f>
        <v>12378.626356353017</v>
      </c>
      <c r="Y221" s="65">
        <f>(Documentation!$F$338*Calculations!G282)+(Documentation!$D$338*Calculations!G160)+(Documentation!$G$338*Calculations!G343)</f>
        <v>538.40449552089194</v>
      </c>
      <c r="Z221" s="65">
        <f>(Documentation!$F$338*Calculations!H282)+(Documentation!$D$338*Calculations!H160)+(Documentation!$G$338*Calculations!H343)</f>
        <v>9542.2095912197728</v>
      </c>
      <c r="AA221" s="65">
        <f>(Documentation!$F$338*Calculations!I282)+(Documentation!$D$338*Calculations!I160)+(Documentation!$G$338*Calculations!I343)</f>
        <v>19386.918735685067</v>
      </c>
      <c r="AB221" s="65">
        <f>(Documentation!$F$338*Calculations!J282)+(Documentation!$D$338*Calculations!J160)+(Documentation!$G$338*Calculations!J343)</f>
        <v>3206.7256648887578</v>
      </c>
      <c r="AC221" s="65">
        <f>(Documentation!$F$338*Calculations!K282)+(Documentation!$D$338*Calculations!K160)+(Documentation!$G$338*Calculations!K343)</f>
        <v>3825.8895379290611</v>
      </c>
      <c r="AD221" s="65">
        <f>(Documentation!$F$338*Calculations!L282)+(Documentation!$D$338*Calculations!L160)+(Documentation!$G$338*Calculations!L343)</f>
        <v>0</v>
      </c>
      <c r="AE221" s="65">
        <f>(Documentation!$F$338*Calculations!M282)+(Documentation!$D$338*Calculations!M160)+(Documentation!$G$338*Calculations!M343)</f>
        <v>332816.82876348676</v>
      </c>
      <c r="AF221" s="65">
        <f>(Documentation!$F$338*Calculations!N282)+(Documentation!$D$338*Calculations!N160)+(Documentation!$G$338*Calculations!N343)</f>
        <v>70779.57607874737</v>
      </c>
      <c r="AG221" s="65">
        <f>(Documentation!$F$338*Calculations!O282)+(Documentation!$D$338*Calculations!O160)+(Documentation!$G$338*Calculations!O343)</f>
        <v>403596.4048422341</v>
      </c>
    </row>
    <row r="222" spans="1:33" ht="14.45" customHeight="1" x14ac:dyDescent="0.25">
      <c r="A222" s="58" t="s">
        <v>78</v>
      </c>
      <c r="B222" s="58" t="s">
        <v>52</v>
      </c>
      <c r="C222" s="59">
        <v>136058</v>
      </c>
      <c r="D222" s="59"/>
      <c r="E222" s="59">
        <v>24004</v>
      </c>
      <c r="F222" s="59">
        <v>197</v>
      </c>
      <c r="G222" s="59">
        <v>4</v>
      </c>
      <c r="H222" s="59">
        <v>188</v>
      </c>
      <c r="I222" s="59">
        <v>2818</v>
      </c>
      <c r="J222" s="59">
        <v>1610</v>
      </c>
      <c r="K222" s="59">
        <v>3603</v>
      </c>
      <c r="L222" s="59"/>
      <c r="M222" s="59">
        <v>103634</v>
      </c>
      <c r="N222" s="59">
        <v>51307</v>
      </c>
      <c r="O222" s="59">
        <v>154941</v>
      </c>
      <c r="P222" s="45"/>
      <c r="R222" s="58" t="s">
        <v>79</v>
      </c>
      <c r="S222" s="58" t="s">
        <v>52</v>
      </c>
      <c r="T222" s="56" t="str">
        <f t="shared" si="17"/>
        <v>KOTTAYAM1993-94</v>
      </c>
      <c r="U222" s="65">
        <f>(Documentation!$F$338*Calculations!C283)+(Documentation!$D$338*Calculations!C161)+(Documentation!$G$338*Calculations!C344)</f>
        <v>636781.81972275663</v>
      </c>
      <c r="V222" s="65">
        <f>(Documentation!$F$338*Calculations!D283)+(Documentation!$D$338*Calculations!D161)+(Documentation!$G$338*Calculations!D344)</f>
        <v>219537.65751288916</v>
      </c>
      <c r="W222" s="65">
        <f>(Documentation!$F$338*Calculations!E283)+(Documentation!$D$338*Calculations!E161)+(Documentation!$G$338*Calculations!E344)</f>
        <v>35520.995017882102</v>
      </c>
      <c r="X222" s="65">
        <f>(Documentation!$F$338*Calculations!F283)+(Documentation!$D$338*Calculations!F161)+(Documentation!$G$338*Calculations!F344)</f>
        <v>11467.408411070002</v>
      </c>
      <c r="Y222" s="65">
        <f>(Documentation!$F$338*Calculations!G283)+(Documentation!$D$338*Calculations!G161)+(Documentation!$G$338*Calculations!G344)</f>
        <v>538.40501397424896</v>
      </c>
      <c r="Z222" s="65">
        <f>(Documentation!$F$338*Calculations!H283)+(Documentation!$D$338*Calculations!H161)+(Documentation!$G$338*Calculations!H344)</f>
        <v>9542.2406984211939</v>
      </c>
      <c r="AA222" s="65">
        <f>(Documentation!$F$338*Calculations!I283)+(Documentation!$D$338*Calculations!I161)+(Documentation!$G$338*Calculations!I344)</f>
        <v>19386.929104752206</v>
      </c>
      <c r="AB222" s="65">
        <f>(Documentation!$F$338*Calculations!J283)+(Documentation!$D$338*Calculations!J161)+(Documentation!$G$338*Calculations!J344)</f>
        <v>3111.9845353350106</v>
      </c>
      <c r="AC222" s="65">
        <f>(Documentation!$F$338*Calculations!K283)+(Documentation!$D$338*Calculations!K161)+(Documentation!$G$338*Calculations!K344)</f>
        <v>3711.8111350654631</v>
      </c>
      <c r="AD222" s="65">
        <f>(Documentation!$F$338*Calculations!L283)+(Documentation!$D$338*Calculations!L161)+(Documentation!$G$338*Calculations!L344)</f>
        <v>0</v>
      </c>
      <c r="AE222" s="65">
        <f>(Documentation!$F$338*Calculations!M283)+(Documentation!$D$338*Calculations!M161)+(Documentation!$G$338*Calculations!M344)</f>
        <v>333964.38829336729</v>
      </c>
      <c r="AF222" s="65">
        <f>(Documentation!$F$338*Calculations!N283)+(Documentation!$D$338*Calculations!N161)+(Documentation!$G$338*Calculations!N344)</f>
        <v>64287.69252789818</v>
      </c>
      <c r="AG222" s="65">
        <f>(Documentation!$F$338*Calculations!O283)+(Documentation!$D$338*Calculations!O161)+(Documentation!$G$338*Calculations!O344)</f>
        <v>398252.08082126547</v>
      </c>
    </row>
    <row r="223" spans="1:33" ht="14.45" customHeight="1" x14ac:dyDescent="0.25">
      <c r="A223" s="58" t="s">
        <v>78</v>
      </c>
      <c r="B223" s="58" t="s">
        <v>53</v>
      </c>
      <c r="C223" s="59">
        <v>136058</v>
      </c>
      <c r="D223" s="59"/>
      <c r="E223" s="59">
        <v>23947</v>
      </c>
      <c r="F223" s="59">
        <v>236</v>
      </c>
      <c r="G223" s="59">
        <v>4</v>
      </c>
      <c r="H223" s="59">
        <v>153</v>
      </c>
      <c r="I223" s="59">
        <v>2936</v>
      </c>
      <c r="J223" s="59">
        <v>1564</v>
      </c>
      <c r="K223" s="59">
        <v>4267</v>
      </c>
      <c r="L223" s="59"/>
      <c r="M223" s="59">
        <v>102951</v>
      </c>
      <c r="N223" s="59">
        <v>62513</v>
      </c>
      <c r="O223" s="59">
        <v>165464</v>
      </c>
      <c r="P223" s="45"/>
      <c r="R223" s="58" t="s">
        <v>79</v>
      </c>
      <c r="S223" s="58" t="s">
        <v>53</v>
      </c>
      <c r="T223" s="56" t="str">
        <f t="shared" si="17"/>
        <v>KOTTAYAM1994-95</v>
      </c>
      <c r="U223" s="65">
        <f>(Documentation!$F$338*Calculations!C284)+(Documentation!$D$338*Calculations!C162)+(Documentation!$G$338*Calculations!C345)</f>
        <v>636781.81972275663</v>
      </c>
      <c r="V223" s="65">
        <f>(Documentation!$F$338*Calculations!D284)+(Documentation!$D$338*Calculations!D162)+(Documentation!$G$338*Calculations!D345)</f>
        <v>219537.65751288916</v>
      </c>
      <c r="W223" s="65">
        <f>(Documentation!$F$338*Calculations!E284)+(Documentation!$D$338*Calculations!E162)+(Documentation!$G$338*Calculations!E345)</f>
        <v>35556.833336501601</v>
      </c>
      <c r="X223" s="65">
        <f>(Documentation!$F$338*Calculations!F284)+(Documentation!$D$338*Calculations!F162)+(Documentation!$G$338*Calculations!F345)</f>
        <v>11816.988868776874</v>
      </c>
      <c r="Y223" s="65">
        <f>(Documentation!$F$338*Calculations!G284)+(Documentation!$D$338*Calculations!G162)+(Documentation!$G$338*Calculations!G345)</f>
        <v>525.86114247624687</v>
      </c>
      <c r="Z223" s="65">
        <f>(Documentation!$F$338*Calculations!H284)+(Documentation!$D$338*Calculations!H162)+(Documentation!$G$338*Calculations!H345)</f>
        <v>8580.1018998743039</v>
      </c>
      <c r="AA223" s="65">
        <f>(Documentation!$F$338*Calculations!I284)+(Documentation!$D$338*Calculations!I162)+(Documentation!$G$338*Calculations!I345)</f>
        <v>13876.195209168565</v>
      </c>
      <c r="AB223" s="65">
        <f>(Documentation!$F$338*Calculations!J284)+(Documentation!$D$338*Calculations!J162)+(Documentation!$G$338*Calculations!J345)</f>
        <v>2813.4861553817773</v>
      </c>
      <c r="AC223" s="65">
        <f>(Documentation!$F$338*Calculations!K284)+(Documentation!$D$338*Calculations!K162)+(Documentation!$G$338*Calculations!K345)</f>
        <v>4279.6578857062796</v>
      </c>
      <c r="AD223" s="65">
        <f>(Documentation!$F$338*Calculations!L284)+(Documentation!$D$338*Calculations!L162)+(Documentation!$G$338*Calculations!L345)</f>
        <v>0</v>
      </c>
      <c r="AE223" s="65">
        <f>(Documentation!$F$338*Calculations!M284)+(Documentation!$D$338*Calculations!M162)+(Documentation!$G$338*Calculations!M345)</f>
        <v>339795.03771198186</v>
      </c>
      <c r="AF223" s="65">
        <f>(Documentation!$F$338*Calculations!N284)+(Documentation!$D$338*Calculations!N162)+(Documentation!$G$338*Calculations!N345)</f>
        <v>61619.412030980217</v>
      </c>
      <c r="AG223" s="65">
        <f>(Documentation!$F$338*Calculations!O284)+(Documentation!$D$338*Calculations!O162)+(Documentation!$G$338*Calculations!O345)</f>
        <v>401414.44974296202</v>
      </c>
    </row>
    <row r="224" spans="1:33" ht="14.45" customHeight="1" x14ac:dyDescent="0.25">
      <c r="A224" s="58" t="s">
        <v>78</v>
      </c>
      <c r="B224" s="58" t="s">
        <v>54</v>
      </c>
      <c r="C224" s="59">
        <v>136058</v>
      </c>
      <c r="D224" s="59"/>
      <c r="E224" s="59">
        <v>22878</v>
      </c>
      <c r="F224" s="59">
        <v>171</v>
      </c>
      <c r="G224" s="59">
        <v>6</v>
      </c>
      <c r="H224" s="59">
        <v>140</v>
      </c>
      <c r="I224" s="59">
        <v>3004</v>
      </c>
      <c r="J224" s="59">
        <v>1760</v>
      </c>
      <c r="K224" s="59">
        <v>4538</v>
      </c>
      <c r="L224" s="59"/>
      <c r="M224" s="59">
        <v>103561</v>
      </c>
      <c r="N224" s="59">
        <v>52718</v>
      </c>
      <c r="O224" s="59">
        <v>156279</v>
      </c>
      <c r="P224" s="45"/>
      <c r="R224" s="58" t="s">
        <v>79</v>
      </c>
      <c r="S224" s="58" t="s">
        <v>54</v>
      </c>
      <c r="T224" s="56" t="str">
        <f t="shared" si="17"/>
        <v>KOTTAYAM1995-96</v>
      </c>
      <c r="U224" s="65">
        <f>(Documentation!$F$338*Calculations!C285)+(Documentation!$D$338*Calculations!C163)+(Documentation!$G$338*Calculations!C346)</f>
        <v>636781.81972275663</v>
      </c>
      <c r="V224" s="65">
        <f>(Documentation!$F$338*Calculations!D285)+(Documentation!$D$338*Calculations!D163)+(Documentation!$G$338*Calculations!D346)</f>
        <v>219537.65751288916</v>
      </c>
      <c r="W224" s="65">
        <f>(Documentation!$F$338*Calculations!E285)+(Documentation!$D$338*Calculations!E163)+(Documentation!$G$338*Calculations!E346)</f>
        <v>33927.834066839132</v>
      </c>
      <c r="X224" s="65">
        <f>(Documentation!$F$338*Calculations!F285)+(Documentation!$D$338*Calculations!F163)+(Documentation!$G$338*Calculations!F346)</f>
        <v>9626.6124342866169</v>
      </c>
      <c r="Y224" s="65">
        <f>(Documentation!$F$338*Calculations!G285)+(Documentation!$D$338*Calculations!G163)+(Documentation!$G$338*Calculations!G346)</f>
        <v>377.62685880242714</v>
      </c>
      <c r="Z224" s="65">
        <f>(Documentation!$F$338*Calculations!H285)+(Documentation!$D$338*Calculations!H163)+(Documentation!$G$338*Calculations!H346)</f>
        <v>6142.0846047859504</v>
      </c>
      <c r="AA224" s="65">
        <f>(Documentation!$F$338*Calculations!I285)+(Documentation!$D$338*Calculations!I163)+(Documentation!$G$338*Calculations!I346)</f>
        <v>11922.942328220612</v>
      </c>
      <c r="AB224" s="65">
        <f>(Documentation!$F$338*Calculations!J285)+(Documentation!$D$338*Calculations!J163)+(Documentation!$G$338*Calculations!J346)</f>
        <v>2739.2809001012283</v>
      </c>
      <c r="AC224" s="65">
        <f>(Documentation!$F$338*Calculations!K285)+(Documentation!$D$338*Calculations!K163)+(Documentation!$G$338*Calculations!K346)</f>
        <v>4691.7067919546153</v>
      </c>
      <c r="AD224" s="65">
        <f>(Documentation!$F$338*Calculations!L285)+(Documentation!$D$338*Calculations!L163)+(Documentation!$G$338*Calculations!L346)</f>
        <v>0</v>
      </c>
      <c r="AE224" s="65">
        <f>(Documentation!$F$338*Calculations!M285)+(Documentation!$D$338*Calculations!M163)+(Documentation!$G$338*Calculations!M346)</f>
        <v>347816.07422487694</v>
      </c>
      <c r="AF224" s="65">
        <f>(Documentation!$F$338*Calculations!N285)+(Documentation!$D$338*Calculations!N163)+(Documentation!$G$338*Calculations!N346)</f>
        <v>61162.716753434172</v>
      </c>
      <c r="AG224" s="65">
        <f>(Documentation!$F$338*Calculations!O285)+(Documentation!$D$338*Calculations!O163)+(Documentation!$G$338*Calculations!O346)</f>
        <v>408978.7909783111</v>
      </c>
    </row>
    <row r="225" spans="1:33" ht="14.45" customHeight="1" x14ac:dyDescent="0.25">
      <c r="A225" s="58" t="s">
        <v>78</v>
      </c>
      <c r="B225" s="58" t="s">
        <v>55</v>
      </c>
      <c r="C225" s="59">
        <v>136058</v>
      </c>
      <c r="D225" s="59"/>
      <c r="E225" s="59">
        <v>22412</v>
      </c>
      <c r="F225" s="59">
        <v>149</v>
      </c>
      <c r="G225" s="59">
        <v>3</v>
      </c>
      <c r="H225" s="59">
        <v>176</v>
      </c>
      <c r="I225" s="59">
        <v>3317</v>
      </c>
      <c r="J225" s="59">
        <v>1779</v>
      </c>
      <c r="K225" s="59">
        <v>4426</v>
      </c>
      <c r="L225" s="59"/>
      <c r="M225" s="59">
        <v>103796</v>
      </c>
      <c r="N225" s="59">
        <v>45262</v>
      </c>
      <c r="O225" s="59">
        <v>149058</v>
      </c>
      <c r="P225" s="45"/>
      <c r="R225" s="58" t="s">
        <v>79</v>
      </c>
      <c r="S225" s="58" t="s">
        <v>55</v>
      </c>
      <c r="T225" s="56" t="str">
        <f t="shared" si="17"/>
        <v>KOTTAYAM1996-97</v>
      </c>
      <c r="U225" s="65">
        <f>(Documentation!$F$338*Calculations!C286)+(Documentation!$D$338*Calculations!C164)+(Documentation!$G$338*Calculations!C347)</f>
        <v>636781.81972275663</v>
      </c>
      <c r="V225" s="65">
        <f>(Documentation!$F$338*Calculations!D286)+(Documentation!$D$338*Calculations!D164)+(Documentation!$G$338*Calculations!D347)</f>
        <v>219537.65751288916</v>
      </c>
      <c r="W225" s="65">
        <f>(Documentation!$F$338*Calculations!E286)+(Documentation!$D$338*Calculations!E164)+(Documentation!$G$338*Calculations!E347)</f>
        <v>33713.83493461043</v>
      </c>
      <c r="X225" s="65">
        <f>(Documentation!$F$338*Calculations!F286)+(Documentation!$D$338*Calculations!F164)+(Documentation!$G$338*Calculations!F347)</f>
        <v>8755.1450810509596</v>
      </c>
      <c r="Y225" s="65">
        <f>(Documentation!$F$338*Calculations!G286)+(Documentation!$D$338*Calculations!G164)+(Documentation!$G$338*Calculations!G347)</f>
        <v>315.680689397859</v>
      </c>
      <c r="Z225" s="65">
        <f>(Documentation!$F$338*Calculations!H286)+(Documentation!$D$338*Calculations!H164)+(Documentation!$G$338*Calculations!H347)</f>
        <v>4954.724182893</v>
      </c>
      <c r="AA225" s="65">
        <f>(Documentation!$F$338*Calculations!I286)+(Documentation!$D$338*Calculations!I164)+(Documentation!$G$338*Calculations!I347)</f>
        <v>9869.0265106273982</v>
      </c>
      <c r="AB225" s="65">
        <f>(Documentation!$F$338*Calculations!J286)+(Documentation!$D$338*Calculations!J164)+(Documentation!$G$338*Calculations!J347)</f>
        <v>2357.1611010708893</v>
      </c>
      <c r="AC225" s="65">
        <f>(Documentation!$F$338*Calculations!K286)+(Documentation!$D$338*Calculations!K164)+(Documentation!$G$338*Calculations!K347)</f>
        <v>5021.3776377508757</v>
      </c>
      <c r="AD225" s="65">
        <f>(Documentation!$F$338*Calculations!L286)+(Documentation!$D$338*Calculations!L164)+(Documentation!$G$338*Calculations!L347)</f>
        <v>0</v>
      </c>
      <c r="AE225" s="65">
        <f>(Documentation!$F$338*Calculations!M286)+(Documentation!$D$338*Calculations!M164)+(Documentation!$G$338*Calculations!M347)</f>
        <v>352257.21207246609</v>
      </c>
      <c r="AF225" s="65">
        <f>(Documentation!$F$338*Calculations!N286)+(Documentation!$D$338*Calculations!N164)+(Documentation!$G$338*Calculations!N347)</f>
        <v>59386.966542984163</v>
      </c>
      <c r="AG225" s="65">
        <f>(Documentation!$F$338*Calculations!O286)+(Documentation!$D$338*Calculations!O164)+(Documentation!$G$338*Calculations!O347)</f>
        <v>411644.17861545028</v>
      </c>
    </row>
    <row r="226" spans="1:33" ht="14.45" customHeight="1" x14ac:dyDescent="0.25">
      <c r="A226" s="58" t="s">
        <v>78</v>
      </c>
      <c r="B226" s="58" t="s">
        <v>56</v>
      </c>
      <c r="C226" s="59">
        <v>136058</v>
      </c>
      <c r="D226" s="59"/>
      <c r="E226" s="59">
        <v>22777</v>
      </c>
      <c r="F226" s="59">
        <v>180</v>
      </c>
      <c r="G226" s="59">
        <v>4</v>
      </c>
      <c r="H226" s="59">
        <v>203</v>
      </c>
      <c r="I226" s="59">
        <v>3009</v>
      </c>
      <c r="J226" s="59">
        <v>1770</v>
      </c>
      <c r="K226" s="59">
        <v>4903</v>
      </c>
      <c r="L226" s="59"/>
      <c r="M226" s="59">
        <v>103212</v>
      </c>
      <c r="N226" s="59">
        <v>42361</v>
      </c>
      <c r="O226" s="59">
        <v>145573</v>
      </c>
      <c r="P226" s="45"/>
      <c r="R226" s="58" t="s">
        <v>79</v>
      </c>
      <c r="S226" s="58" t="s">
        <v>56</v>
      </c>
      <c r="T226" s="56" t="str">
        <f t="shared" si="17"/>
        <v>KOTTAYAM1997-98</v>
      </c>
      <c r="U226" s="65">
        <f>(Documentation!$F$338*Calculations!C287)+(Documentation!$D$338*Calculations!C165)+(Documentation!$G$338*Calculations!C348)</f>
        <v>636781.81972275663</v>
      </c>
      <c r="V226" s="65">
        <f>(Documentation!$F$338*Calculations!D287)+(Documentation!$D$338*Calculations!D165)+(Documentation!$G$338*Calculations!D348)</f>
        <v>219537.65751288916</v>
      </c>
      <c r="W226" s="65">
        <f>(Documentation!$F$338*Calculations!E287)+(Documentation!$D$338*Calculations!E165)+(Documentation!$G$338*Calculations!E348)</f>
        <v>33660.255042033248</v>
      </c>
      <c r="X226" s="65">
        <f>(Documentation!$F$338*Calculations!F287)+(Documentation!$D$338*Calculations!F165)+(Documentation!$G$338*Calculations!F348)</f>
        <v>8842.1783456247849</v>
      </c>
      <c r="Y226" s="65">
        <f>(Documentation!$F$338*Calculations!G287)+(Documentation!$D$338*Calculations!G165)+(Documentation!$G$338*Calculations!G348)</f>
        <v>276.41685436258695</v>
      </c>
      <c r="Z226" s="65">
        <f>(Documentation!$F$338*Calculations!H287)+(Documentation!$D$338*Calculations!H165)+(Documentation!$G$338*Calculations!H348)</f>
        <v>5089.566882530512</v>
      </c>
      <c r="AA226" s="65">
        <f>(Documentation!$F$338*Calculations!I287)+(Documentation!$D$338*Calculations!I165)+(Documentation!$G$338*Calculations!I348)</f>
        <v>9670.406220085837</v>
      </c>
      <c r="AB226" s="65">
        <f>(Documentation!$F$338*Calculations!J287)+(Documentation!$D$338*Calculations!J165)+(Documentation!$G$338*Calculations!J348)</f>
        <v>2126.7025096754969</v>
      </c>
      <c r="AC226" s="65">
        <f>(Documentation!$F$338*Calculations!K287)+(Documentation!$D$338*Calculations!K165)+(Documentation!$G$338*Calculations!K348)</f>
        <v>5043.8334239471169</v>
      </c>
      <c r="AD226" s="65">
        <f>(Documentation!$F$338*Calculations!L287)+(Documentation!$D$338*Calculations!L165)+(Documentation!$G$338*Calculations!L348)</f>
        <v>0</v>
      </c>
      <c r="AE226" s="65">
        <f>(Documentation!$F$338*Calculations!M287)+(Documentation!$D$338*Calculations!M165)+(Documentation!$G$338*Calculations!M348)</f>
        <v>352534.80293160793</v>
      </c>
      <c r="AF226" s="65">
        <f>(Documentation!$F$338*Calculations!N287)+(Documentation!$D$338*Calculations!N165)+(Documentation!$G$338*Calculations!N348)</f>
        <v>59557.265581618667</v>
      </c>
      <c r="AG226" s="65">
        <f>(Documentation!$F$338*Calculations!O287)+(Documentation!$D$338*Calculations!O165)+(Documentation!$G$338*Calculations!O348)</f>
        <v>412092.06851322658</v>
      </c>
    </row>
    <row r="227" spans="1:33" ht="14.45" customHeight="1" x14ac:dyDescent="0.25">
      <c r="A227" s="58" t="s">
        <v>78</v>
      </c>
      <c r="B227" s="58" t="s">
        <v>57</v>
      </c>
      <c r="C227" s="59">
        <v>136058</v>
      </c>
      <c r="D227" s="59"/>
      <c r="E227" s="59">
        <v>22606</v>
      </c>
      <c r="F227" s="59">
        <v>179</v>
      </c>
      <c r="G227" s="59">
        <v>1</v>
      </c>
      <c r="H227" s="59">
        <v>169</v>
      </c>
      <c r="I227" s="59">
        <v>3477</v>
      </c>
      <c r="J227" s="59">
        <v>2426</v>
      </c>
      <c r="K227" s="59">
        <v>5074</v>
      </c>
      <c r="L227" s="59"/>
      <c r="M227" s="59">
        <v>102126</v>
      </c>
      <c r="N227" s="59">
        <v>33296</v>
      </c>
      <c r="O227" s="59">
        <v>135422</v>
      </c>
      <c r="P227" s="45"/>
      <c r="R227" s="58" t="s">
        <v>79</v>
      </c>
      <c r="S227" s="58" t="s">
        <v>57</v>
      </c>
      <c r="T227" s="56" t="str">
        <f t="shared" si="17"/>
        <v>KOTTAYAM1998-99</v>
      </c>
      <c r="U227" s="65">
        <f>(Documentation!$F$338*Calculations!C288)+(Documentation!$D$338*Calculations!C166)+(Documentation!$G$338*Calculations!C349)</f>
        <v>636781.81972275663</v>
      </c>
      <c r="V227" s="65">
        <f>(Documentation!$F$338*Calculations!D288)+(Documentation!$D$338*Calculations!D166)+(Documentation!$G$338*Calculations!D349)</f>
        <v>219537.65751288916</v>
      </c>
      <c r="W227" s="65">
        <f>(Documentation!$F$338*Calculations!E288)+(Documentation!$D$338*Calculations!E166)+(Documentation!$G$338*Calculations!E349)</f>
        <v>34965.579531596464</v>
      </c>
      <c r="X227" s="65">
        <f>(Documentation!$F$338*Calculations!F288)+(Documentation!$D$338*Calculations!F166)+(Documentation!$G$338*Calculations!F349)</f>
        <v>4819.7756155264169</v>
      </c>
      <c r="Y227" s="65">
        <f>(Documentation!$F$338*Calculations!G288)+(Documentation!$D$338*Calculations!G166)+(Documentation!$G$338*Calculations!G349)</f>
        <v>210.19401844210941</v>
      </c>
      <c r="Z227" s="65">
        <f>(Documentation!$F$338*Calculations!H288)+(Documentation!$D$338*Calculations!H166)+(Documentation!$G$338*Calculations!H349)</f>
        <v>5149.9174674520254</v>
      </c>
      <c r="AA227" s="65">
        <f>(Documentation!$F$338*Calculations!I288)+(Documentation!$D$338*Calculations!I166)+(Documentation!$G$338*Calculations!I349)</f>
        <v>8191.8902359682306</v>
      </c>
      <c r="AB227" s="65">
        <f>(Documentation!$F$338*Calculations!J288)+(Documentation!$D$338*Calculations!J166)+(Documentation!$G$338*Calculations!J349)</f>
        <v>2998.5316454868534</v>
      </c>
      <c r="AC227" s="65">
        <f>(Documentation!$F$338*Calculations!K288)+(Documentation!$D$338*Calculations!K166)+(Documentation!$G$338*Calculations!K349)</f>
        <v>6405.7632839694143</v>
      </c>
      <c r="AD227" s="65">
        <f>(Documentation!$F$338*Calculations!L288)+(Documentation!$D$338*Calculations!L166)+(Documentation!$G$338*Calculations!L349)</f>
        <v>0</v>
      </c>
      <c r="AE227" s="65">
        <f>(Documentation!$F$338*Calculations!M288)+(Documentation!$D$338*Calculations!M166)+(Documentation!$G$338*Calculations!M349)</f>
        <v>354502.51041142596</v>
      </c>
      <c r="AF227" s="65">
        <f>(Documentation!$F$338*Calculations!N288)+(Documentation!$D$338*Calculations!N166)+(Documentation!$G$338*Calculations!N349)</f>
        <v>62829.811049697397</v>
      </c>
      <c r="AG227" s="65">
        <f>(Documentation!$F$338*Calculations!O288)+(Documentation!$D$338*Calculations!O166)+(Documentation!$G$338*Calculations!O349)</f>
        <v>417332.32146112341</v>
      </c>
    </row>
    <row r="228" spans="1:33" ht="14.45" customHeight="1" x14ac:dyDescent="0.25">
      <c r="A228" s="58" t="s">
        <v>78</v>
      </c>
      <c r="B228" s="58" t="s">
        <v>58</v>
      </c>
      <c r="C228" s="59">
        <v>136058</v>
      </c>
      <c r="D228" s="59"/>
      <c r="E228" s="59">
        <v>22894</v>
      </c>
      <c r="F228" s="59">
        <v>192</v>
      </c>
      <c r="G228" s="59"/>
      <c r="H228" s="59">
        <v>175</v>
      </c>
      <c r="I228" s="59">
        <v>2513</v>
      </c>
      <c r="J228" s="59">
        <v>3796</v>
      </c>
      <c r="K228" s="59">
        <v>5835</v>
      </c>
      <c r="L228" s="59"/>
      <c r="M228" s="59">
        <v>100653</v>
      </c>
      <c r="N228" s="59">
        <v>38295</v>
      </c>
      <c r="O228" s="59">
        <v>138948</v>
      </c>
      <c r="P228" s="45"/>
      <c r="R228" s="58" t="s">
        <v>79</v>
      </c>
      <c r="S228" s="58" t="s">
        <v>58</v>
      </c>
      <c r="T228" s="56" t="str">
        <f t="shared" si="17"/>
        <v>KOTTAYAM1999-00</v>
      </c>
      <c r="U228" s="65">
        <f>(Documentation!$F$338*Calculations!C289)+(Documentation!$D$338*Calculations!C167)+(Documentation!$G$338*Calculations!C350)</f>
        <v>636781.81972275663</v>
      </c>
      <c r="V228" s="65">
        <f>(Documentation!$F$338*Calculations!D289)+(Documentation!$D$338*Calculations!D167)+(Documentation!$G$338*Calculations!D350)</f>
        <v>219537.65751288916</v>
      </c>
      <c r="W228" s="65">
        <f>(Documentation!$F$338*Calculations!E289)+(Documentation!$D$338*Calculations!E167)+(Documentation!$G$338*Calculations!E350)</f>
        <v>36980.553825318137</v>
      </c>
      <c r="X228" s="65">
        <f>(Documentation!$F$338*Calculations!F289)+(Documentation!$D$338*Calculations!F167)+(Documentation!$G$338*Calculations!F350)</f>
        <v>4768.6204347917719</v>
      </c>
      <c r="Y228" s="65">
        <f>(Documentation!$F$338*Calculations!G289)+(Documentation!$D$338*Calculations!G167)+(Documentation!$G$338*Calculations!G350)</f>
        <v>125.56292240146021</v>
      </c>
      <c r="Z228" s="65">
        <f>(Documentation!$F$338*Calculations!H289)+(Documentation!$D$338*Calculations!H167)+(Documentation!$G$338*Calculations!H350)</f>
        <v>4900.7942149158898</v>
      </c>
      <c r="AA228" s="65">
        <f>(Documentation!$F$338*Calculations!I289)+(Documentation!$D$338*Calculations!I167)+(Documentation!$G$338*Calculations!I350)</f>
        <v>4197.2542178031672</v>
      </c>
      <c r="AB228" s="65">
        <f>(Documentation!$F$338*Calculations!J289)+(Documentation!$D$338*Calculations!J167)+(Documentation!$G$338*Calculations!J350)</f>
        <v>4004.2046884175425</v>
      </c>
      <c r="AC228" s="65">
        <f>(Documentation!$F$338*Calculations!K289)+(Documentation!$D$338*Calculations!K167)+(Documentation!$G$338*Calculations!K350)</f>
        <v>6699.2863755536473</v>
      </c>
      <c r="AD228" s="65">
        <f>(Documentation!$F$338*Calculations!L289)+(Documentation!$D$338*Calculations!L167)+(Documentation!$G$338*Calculations!L350)</f>
        <v>0</v>
      </c>
      <c r="AE228" s="65">
        <f>(Documentation!$F$338*Calculations!M289)+(Documentation!$D$338*Calculations!M167)+(Documentation!$G$338*Calculations!M350)</f>
        <v>355567.88553066587</v>
      </c>
      <c r="AF228" s="65">
        <f>(Documentation!$F$338*Calculations!N289)+(Documentation!$D$338*Calculations!N167)+(Documentation!$G$338*Calculations!N350)</f>
        <v>79567.350994532884</v>
      </c>
      <c r="AG228" s="65">
        <f>(Documentation!$F$338*Calculations!O289)+(Documentation!$D$338*Calculations!O167)+(Documentation!$G$338*Calculations!O350)</f>
        <v>435135.23652519879</v>
      </c>
    </row>
    <row r="229" spans="1:33" ht="14.45" customHeight="1" x14ac:dyDescent="0.25">
      <c r="A229" s="58" t="s">
        <v>78</v>
      </c>
      <c r="B229" s="58" t="s">
        <v>59</v>
      </c>
      <c r="C229" s="59">
        <v>136058</v>
      </c>
      <c r="D229" s="59"/>
      <c r="E229" s="59">
        <v>23850</v>
      </c>
      <c r="F229" s="59">
        <v>100</v>
      </c>
      <c r="G229" s="59"/>
      <c r="H229" s="59">
        <v>186</v>
      </c>
      <c r="I229" s="59">
        <v>3356</v>
      </c>
      <c r="J229" s="59">
        <v>3059</v>
      </c>
      <c r="K229" s="59">
        <v>11179</v>
      </c>
      <c r="L229" s="59"/>
      <c r="M229" s="59">
        <v>94328</v>
      </c>
      <c r="N229" s="59">
        <v>44267</v>
      </c>
      <c r="O229" s="59">
        <v>138595</v>
      </c>
      <c r="P229" s="45"/>
      <c r="R229" s="58" t="s">
        <v>79</v>
      </c>
      <c r="S229" s="58" t="s">
        <v>59</v>
      </c>
      <c r="T229" s="56" t="str">
        <f t="shared" si="17"/>
        <v>KOTTAYAM2000-01</v>
      </c>
      <c r="U229" s="65">
        <f>(Documentation!$F$338*Calculations!C290)+(Documentation!$D$338*Calculations!C168)+(Documentation!$G$338*Calculations!C351)</f>
        <v>636781.81972275663</v>
      </c>
      <c r="V229" s="65">
        <f>(Documentation!$F$338*Calculations!D290)+(Documentation!$D$338*Calculations!D168)+(Documentation!$G$338*Calculations!D351)</f>
        <v>219537.65751288916</v>
      </c>
      <c r="W229" s="65">
        <f>(Documentation!$F$338*Calculations!E290)+(Documentation!$D$338*Calculations!E168)+(Documentation!$G$338*Calculations!E351)</f>
        <v>38393.067627481229</v>
      </c>
      <c r="X229" s="65">
        <f>(Documentation!$F$338*Calculations!F290)+(Documentation!$D$338*Calculations!F168)+(Documentation!$G$338*Calculations!F351)</f>
        <v>5100.4507831775445</v>
      </c>
      <c r="Y229" s="65">
        <f>(Documentation!$F$338*Calculations!G290)+(Documentation!$D$338*Calculations!G168)+(Documentation!$G$338*Calculations!G351)</f>
        <v>79.388170292536131</v>
      </c>
      <c r="Z229" s="65">
        <f>(Documentation!$F$338*Calculations!H290)+(Documentation!$D$338*Calculations!H168)+(Documentation!$G$338*Calculations!H351)</f>
        <v>3203.1351003092104</v>
      </c>
      <c r="AA229" s="65">
        <f>(Documentation!$F$338*Calculations!I290)+(Documentation!$D$338*Calculations!I168)+(Documentation!$G$338*Calculations!I351)</f>
        <v>5152.6987716757931</v>
      </c>
      <c r="AB229" s="65">
        <f>(Documentation!$F$338*Calculations!J290)+(Documentation!$D$338*Calculations!J168)+(Documentation!$G$338*Calculations!J351)</f>
        <v>3225.2632716294215</v>
      </c>
      <c r="AC229" s="65">
        <f>(Documentation!$F$338*Calculations!K290)+(Documentation!$D$338*Calculations!K168)+(Documentation!$G$338*Calculations!K351)</f>
        <v>5745.1951865439296</v>
      </c>
      <c r="AD229" s="65">
        <f>(Documentation!$F$338*Calculations!L290)+(Documentation!$D$338*Calculations!L168)+(Documentation!$G$338*Calculations!L351)</f>
        <v>0</v>
      </c>
      <c r="AE229" s="65">
        <f>(Documentation!$F$338*Calculations!M290)+(Documentation!$D$338*Calculations!M168)+(Documentation!$G$338*Calculations!M351)</f>
        <v>356344.96329875785</v>
      </c>
      <c r="AF229" s="65">
        <f>(Documentation!$F$338*Calculations!N290)+(Documentation!$D$338*Calculations!N168)+(Documentation!$G$338*Calculations!N351)</f>
        <v>85664.327763154841</v>
      </c>
      <c r="AG229" s="65">
        <f>(Documentation!$F$338*Calculations!O290)+(Documentation!$D$338*Calculations!O168)+(Documentation!$G$338*Calculations!O351)</f>
        <v>442009.29106191266</v>
      </c>
    </row>
    <row r="230" spans="1:33" ht="14.45" customHeight="1" x14ac:dyDescent="0.25">
      <c r="A230" s="58" t="s">
        <v>78</v>
      </c>
      <c r="B230" s="58" t="s">
        <v>60</v>
      </c>
      <c r="C230" s="59">
        <v>136058</v>
      </c>
      <c r="D230" s="59"/>
      <c r="E230" s="59">
        <v>24090</v>
      </c>
      <c r="F230" s="59">
        <v>95</v>
      </c>
      <c r="G230" s="59"/>
      <c r="H230" s="59">
        <v>212</v>
      </c>
      <c r="I230" s="59">
        <v>4755</v>
      </c>
      <c r="J230" s="59">
        <v>3360</v>
      </c>
      <c r="K230" s="59">
        <v>9677</v>
      </c>
      <c r="L230" s="59"/>
      <c r="M230" s="59">
        <v>93869</v>
      </c>
      <c r="N230" s="59">
        <v>36258</v>
      </c>
      <c r="O230" s="59">
        <v>130127</v>
      </c>
      <c r="P230" s="45"/>
      <c r="R230" s="58" t="s">
        <v>79</v>
      </c>
      <c r="S230" s="58" t="s">
        <v>60</v>
      </c>
      <c r="T230" s="56" t="str">
        <f t="shared" si="17"/>
        <v>KOTTAYAM2001-02</v>
      </c>
      <c r="U230" s="65">
        <f>(Documentation!$F$338*Calculations!C291)+(Documentation!$D$338*Calculations!C169)+(Documentation!$G$338*Calculations!C352)</f>
        <v>636781.81972275663</v>
      </c>
      <c r="V230" s="65">
        <f>(Documentation!$F$338*Calculations!D291)+(Documentation!$D$338*Calculations!D169)+(Documentation!$G$338*Calculations!D352)</f>
        <v>219537.65751288916</v>
      </c>
      <c r="W230" s="65">
        <f>(Documentation!$F$338*Calculations!E291)+(Documentation!$D$338*Calculations!E169)+(Documentation!$G$338*Calculations!E352)</f>
        <v>38974.676736028414</v>
      </c>
      <c r="X230" s="65">
        <f>(Documentation!$F$338*Calculations!F291)+(Documentation!$D$338*Calculations!F169)+(Documentation!$G$338*Calculations!F352)</f>
        <v>5184.7681019876673</v>
      </c>
      <c r="Y230" s="65">
        <f>(Documentation!$F$338*Calculations!G291)+(Documentation!$D$338*Calculations!G169)+(Documentation!$G$338*Calculations!G352)</f>
        <v>124.94275566079621</v>
      </c>
      <c r="Z230" s="65">
        <f>(Documentation!$F$338*Calculations!H291)+(Documentation!$D$338*Calculations!H169)+(Documentation!$G$338*Calculations!H352)</f>
        <v>2363.7581281507573</v>
      </c>
      <c r="AA230" s="65">
        <f>(Documentation!$F$338*Calculations!I291)+(Documentation!$D$338*Calculations!I169)+(Documentation!$G$338*Calculations!I352)</f>
        <v>5248.3780813812837</v>
      </c>
      <c r="AB230" s="65">
        <f>(Documentation!$F$338*Calculations!J291)+(Documentation!$D$338*Calculations!J169)+(Documentation!$G$338*Calculations!J352)</f>
        <v>3053.0828628278823</v>
      </c>
      <c r="AC230" s="65">
        <f>(Documentation!$F$338*Calculations!K291)+(Documentation!$D$338*Calculations!K169)+(Documentation!$G$338*Calculations!K352)</f>
        <v>6046.3341295462487</v>
      </c>
      <c r="AD230" s="65">
        <f>(Documentation!$F$338*Calculations!L291)+(Documentation!$D$338*Calculations!L169)+(Documentation!$G$338*Calculations!L352)</f>
        <v>0</v>
      </c>
      <c r="AE230" s="65">
        <f>(Documentation!$F$338*Calculations!M291)+(Documentation!$D$338*Calculations!M169)+(Documentation!$G$338*Calculations!M352)</f>
        <v>356248.22141428443</v>
      </c>
      <c r="AF230" s="65">
        <f>(Documentation!$F$338*Calculations!N291)+(Documentation!$D$338*Calculations!N169)+(Documentation!$G$338*Calculations!N352)</f>
        <v>88459.802415920276</v>
      </c>
      <c r="AG230" s="65">
        <f>(Documentation!$F$338*Calculations!O291)+(Documentation!$D$338*Calculations!O169)+(Documentation!$G$338*Calculations!O352)</f>
        <v>444708.02383020474</v>
      </c>
    </row>
    <row r="231" spans="1:33" ht="14.45" customHeight="1" x14ac:dyDescent="0.25">
      <c r="A231" s="58" t="s">
        <v>78</v>
      </c>
      <c r="B231" s="58" t="s">
        <v>61</v>
      </c>
      <c r="C231" s="59">
        <v>136058</v>
      </c>
      <c r="D231" s="59"/>
      <c r="E231" s="59">
        <v>24114</v>
      </c>
      <c r="F231" s="59">
        <v>91</v>
      </c>
      <c r="G231" s="59"/>
      <c r="H231" s="59">
        <v>168</v>
      </c>
      <c r="I231" s="59">
        <v>7420</v>
      </c>
      <c r="J231" s="59">
        <v>4150</v>
      </c>
      <c r="K231" s="59">
        <v>5474</v>
      </c>
      <c r="L231" s="59"/>
      <c r="M231" s="59">
        <v>94641</v>
      </c>
      <c r="N231" s="59">
        <v>28782</v>
      </c>
      <c r="O231" s="59">
        <v>123423</v>
      </c>
      <c r="P231" s="45"/>
      <c r="R231" s="58" t="s">
        <v>79</v>
      </c>
      <c r="S231" s="58" t="s">
        <v>61</v>
      </c>
      <c r="T231" s="56" t="str">
        <f t="shared" si="17"/>
        <v>KOTTAYAM2002-03</v>
      </c>
      <c r="U231" s="65">
        <f>(Documentation!$F$338*Calculations!C292)+(Documentation!$D$338*Calculations!C170)+(Documentation!$G$338*Calculations!C353)</f>
        <v>636781.81972275663</v>
      </c>
      <c r="V231" s="65">
        <f>(Documentation!$F$338*Calculations!D292)+(Documentation!$D$338*Calculations!D170)+(Documentation!$G$338*Calculations!D353)</f>
        <v>219537.65751288916</v>
      </c>
      <c r="W231" s="65">
        <f>(Documentation!$F$338*Calculations!E292)+(Documentation!$D$338*Calculations!E170)+(Documentation!$G$338*Calculations!E353)</f>
        <v>38961.940270057516</v>
      </c>
      <c r="X231" s="65">
        <f>(Documentation!$F$338*Calculations!F292)+(Documentation!$D$338*Calculations!F170)+(Documentation!$G$338*Calculations!F353)</f>
        <v>4864.3211778102705</v>
      </c>
      <c r="Y231" s="65">
        <f>(Documentation!$F$338*Calculations!G292)+(Documentation!$D$338*Calculations!G170)+(Documentation!$G$338*Calculations!G353)</f>
        <v>122.51250554980021</v>
      </c>
      <c r="Z231" s="65">
        <f>(Documentation!$F$338*Calculations!H292)+(Documentation!$D$338*Calculations!H170)+(Documentation!$G$338*Calculations!H353)</f>
        <v>2796.3868015399339</v>
      </c>
      <c r="AA231" s="65">
        <f>(Documentation!$F$338*Calculations!I292)+(Documentation!$D$338*Calculations!I170)+(Documentation!$G$338*Calculations!I353)</f>
        <v>4815.7598646531496</v>
      </c>
      <c r="AB231" s="65">
        <f>(Documentation!$F$338*Calculations!J292)+(Documentation!$D$338*Calculations!J170)+(Documentation!$G$338*Calculations!J353)</f>
        <v>3220.7936321278676</v>
      </c>
      <c r="AC231" s="65">
        <f>(Documentation!$F$338*Calculations!K292)+(Documentation!$D$338*Calculations!K170)+(Documentation!$G$338*Calculations!K353)</f>
        <v>6902.4222168654724</v>
      </c>
      <c r="AD231" s="65">
        <f>(Documentation!$F$338*Calculations!L292)+(Documentation!$D$338*Calculations!L170)+(Documentation!$G$338*Calculations!L353)</f>
        <v>0</v>
      </c>
      <c r="AE231" s="65">
        <f>(Documentation!$F$338*Calculations!M292)+(Documentation!$D$338*Calculations!M170)+(Documentation!$G$338*Calculations!M353)</f>
        <v>355560.02574126353</v>
      </c>
      <c r="AF231" s="65">
        <f>(Documentation!$F$338*Calculations!N292)+(Documentation!$D$338*Calculations!N170)+(Documentation!$G$338*Calculations!N353)</f>
        <v>90694.421399183455</v>
      </c>
      <c r="AG231" s="65">
        <f>(Documentation!$F$338*Calculations!O292)+(Documentation!$D$338*Calculations!O170)+(Documentation!$G$338*Calculations!O353)</f>
        <v>446254.44714044698</v>
      </c>
    </row>
    <row r="232" spans="1:33" ht="14.45" customHeight="1" x14ac:dyDescent="0.25">
      <c r="A232" s="58" t="s">
        <v>78</v>
      </c>
      <c r="B232" s="58" t="s">
        <v>62</v>
      </c>
      <c r="C232" s="59">
        <v>136058</v>
      </c>
      <c r="D232" s="59"/>
      <c r="E232" s="59">
        <v>24260</v>
      </c>
      <c r="F232" s="59">
        <v>79</v>
      </c>
      <c r="G232" s="59">
        <v>3</v>
      </c>
      <c r="H232" s="59">
        <v>196</v>
      </c>
      <c r="I232" s="59">
        <v>8324</v>
      </c>
      <c r="J232" s="59">
        <v>4681</v>
      </c>
      <c r="K232" s="59">
        <v>4682</v>
      </c>
      <c r="L232" s="59">
        <v>12</v>
      </c>
      <c r="M232" s="59">
        <v>93821</v>
      </c>
      <c r="N232" s="59">
        <v>32681</v>
      </c>
      <c r="O232" s="59">
        <v>126502</v>
      </c>
      <c r="P232" s="45"/>
      <c r="R232" s="58" t="s">
        <v>79</v>
      </c>
      <c r="S232" s="58" t="s">
        <v>62</v>
      </c>
      <c r="T232" s="56" t="str">
        <f t="shared" si="17"/>
        <v>KOTTAYAM2003-04</v>
      </c>
      <c r="U232" s="65">
        <f>(Documentation!$F$338*Calculations!C293)+(Documentation!$D$338*Calculations!C171)+(Documentation!$G$338*Calculations!C354)</f>
        <v>636781.81972275663</v>
      </c>
      <c r="V232" s="65">
        <f>(Documentation!$F$338*Calculations!D293)+(Documentation!$D$338*Calculations!D171)+(Documentation!$G$338*Calculations!D354)</f>
        <v>219537.65751288916</v>
      </c>
      <c r="W232" s="65">
        <f>(Documentation!$F$338*Calculations!E293)+(Documentation!$D$338*Calculations!E171)+(Documentation!$G$338*Calculations!E354)</f>
        <v>39119.176240962159</v>
      </c>
      <c r="X232" s="65">
        <f>(Documentation!$F$338*Calculations!F293)+(Documentation!$D$338*Calculations!F171)+(Documentation!$G$338*Calculations!F354)</f>
        <v>4536.0678870299444</v>
      </c>
      <c r="Y232" s="65">
        <f>(Documentation!$F$338*Calculations!G293)+(Documentation!$D$338*Calculations!G171)+(Documentation!$G$338*Calculations!G354)</f>
        <v>79.388170292536131</v>
      </c>
      <c r="Z232" s="65">
        <f>(Documentation!$F$338*Calculations!H293)+(Documentation!$D$338*Calculations!H171)+(Documentation!$G$338*Calculations!H354)</f>
        <v>2120.824232011445</v>
      </c>
      <c r="AA232" s="65">
        <f>(Documentation!$F$338*Calculations!I293)+(Documentation!$D$338*Calculations!I171)+(Documentation!$G$338*Calculations!I354)</f>
        <v>4090.679054220117</v>
      </c>
      <c r="AB232" s="65">
        <f>(Documentation!$F$338*Calculations!J293)+(Documentation!$D$338*Calculations!J171)+(Documentation!$G$338*Calculations!J354)</f>
        <v>3180.9562537915249</v>
      </c>
      <c r="AC232" s="65">
        <f>(Documentation!$F$338*Calculations!K293)+(Documentation!$D$338*Calculations!K171)+(Documentation!$G$338*Calculations!K354)</f>
        <v>6711.9642330549059</v>
      </c>
      <c r="AD232" s="65">
        <f>(Documentation!$F$338*Calculations!L293)+(Documentation!$D$338*Calculations!L171)+(Documentation!$G$338*Calculations!L354)</f>
        <v>266.40043952286521</v>
      </c>
      <c r="AE232" s="65">
        <f>(Documentation!$F$338*Calculations!M293)+(Documentation!$D$338*Calculations!M171)+(Documentation!$G$338*Calculations!M354)</f>
        <v>357138.705698982</v>
      </c>
      <c r="AF232" s="65">
        <f>(Documentation!$F$338*Calculations!N293)+(Documentation!$D$338*Calculations!N171)+(Documentation!$G$338*Calculations!N354)</f>
        <v>92118.500639155449</v>
      </c>
      <c r="AG232" s="65">
        <f>(Documentation!$F$338*Calculations!O293)+(Documentation!$D$338*Calculations!O171)+(Documentation!$G$338*Calculations!O354)</f>
        <v>449257.20633813745</v>
      </c>
    </row>
    <row r="233" spans="1:33" ht="14.45" customHeight="1" x14ac:dyDescent="0.25">
      <c r="A233" s="58" t="s">
        <v>78</v>
      </c>
      <c r="B233" s="58" t="s">
        <v>63</v>
      </c>
      <c r="C233" s="59">
        <v>136058</v>
      </c>
      <c r="D233" s="59"/>
      <c r="E233" s="59">
        <v>25344</v>
      </c>
      <c r="F233" s="59">
        <v>74</v>
      </c>
      <c r="G233" s="59">
        <v>2</v>
      </c>
      <c r="H233" s="59">
        <v>175</v>
      </c>
      <c r="I233" s="59">
        <v>7825</v>
      </c>
      <c r="J233" s="59">
        <v>4471</v>
      </c>
      <c r="K233" s="59">
        <v>4184</v>
      </c>
      <c r="L233" s="59">
        <v>0</v>
      </c>
      <c r="M233" s="59">
        <v>93983</v>
      </c>
      <c r="N233" s="59">
        <v>32889</v>
      </c>
      <c r="O233" s="59">
        <v>126872</v>
      </c>
      <c r="P233" s="45"/>
      <c r="R233" s="58" t="s">
        <v>79</v>
      </c>
      <c r="S233" s="58" t="s">
        <v>63</v>
      </c>
      <c r="T233" s="56" t="str">
        <f t="shared" si="17"/>
        <v>KOTTAYAM2004-05</v>
      </c>
      <c r="U233" s="65">
        <f>(Documentation!$F$338*Calculations!C294)+(Documentation!$D$338*Calculations!C172)+(Documentation!$G$338*Calculations!C355)</f>
        <v>636781.81972275663</v>
      </c>
      <c r="V233" s="65">
        <f>(Documentation!$F$338*Calculations!D294)+(Documentation!$D$338*Calculations!D172)+(Documentation!$G$338*Calculations!D355)</f>
        <v>219537.65751288916</v>
      </c>
      <c r="W233" s="65">
        <f>(Documentation!$F$338*Calculations!E294)+(Documentation!$D$338*Calculations!E172)+(Documentation!$G$338*Calculations!E355)</f>
        <v>40736.774199696512</v>
      </c>
      <c r="X233" s="65">
        <f>(Documentation!$F$338*Calculations!F294)+(Documentation!$D$338*Calculations!F172)+(Documentation!$G$338*Calculations!F355)</f>
        <v>4087.9212185163042</v>
      </c>
      <c r="Y233" s="65">
        <f>(Documentation!$F$338*Calculations!G294)+(Documentation!$D$338*Calculations!G172)+(Documentation!$G$338*Calculations!G355)</f>
        <v>79.38842951921464</v>
      </c>
      <c r="Z233" s="65">
        <f>(Documentation!$F$338*Calculations!H294)+(Documentation!$D$338*Calculations!H172)+(Documentation!$G$338*Calculations!H355)</f>
        <v>2015.2338758589117</v>
      </c>
      <c r="AA233" s="65">
        <f>(Documentation!$F$338*Calculations!I294)+(Documentation!$D$338*Calculations!I172)+(Documentation!$G$338*Calculations!I355)</f>
        <v>3941.8537202727048</v>
      </c>
      <c r="AB233" s="65">
        <f>(Documentation!$F$338*Calculations!J294)+(Documentation!$D$338*Calculations!J172)+(Documentation!$G$338*Calculations!J355)</f>
        <v>3159.6295177244342</v>
      </c>
      <c r="AC233" s="65">
        <f>(Documentation!$F$338*Calculations!K294)+(Documentation!$D$338*Calculations!K172)+(Documentation!$G$338*Calculations!K355)</f>
        <v>7163.9304863325942</v>
      </c>
      <c r="AD233" s="65">
        <f>(Documentation!$F$338*Calculations!L294)+(Documentation!$D$338*Calculations!L172)+(Documentation!$G$338*Calculations!L355)</f>
        <v>0</v>
      </c>
      <c r="AE233" s="65">
        <f>(Documentation!$F$338*Calculations!M294)+(Documentation!$D$338*Calculations!M172)+(Documentation!$G$338*Calculations!M355)</f>
        <v>356059.43076194683</v>
      </c>
      <c r="AF233" s="65">
        <f>(Documentation!$F$338*Calculations!N294)+(Documentation!$D$338*Calculations!N172)+(Documentation!$G$338*Calculations!N355)</f>
        <v>107745.94216305699</v>
      </c>
      <c r="AG233" s="65">
        <f>(Documentation!$F$338*Calculations!O294)+(Documentation!$D$338*Calculations!O172)+(Documentation!$G$338*Calculations!O355)</f>
        <v>463805.37292500382</v>
      </c>
    </row>
    <row r="234" spans="1:33" ht="14.45" customHeight="1" x14ac:dyDescent="0.25">
      <c r="A234" s="58" t="s">
        <v>78</v>
      </c>
      <c r="B234" s="58" t="s">
        <v>64</v>
      </c>
      <c r="C234" s="59">
        <v>141011</v>
      </c>
      <c r="D234" s="59"/>
      <c r="E234" s="59">
        <v>24153</v>
      </c>
      <c r="F234" s="59">
        <v>65</v>
      </c>
      <c r="G234" s="59">
        <v>1</v>
      </c>
      <c r="H234" s="59">
        <v>169</v>
      </c>
      <c r="I234" s="59">
        <v>6529</v>
      </c>
      <c r="J234" s="59">
        <v>4883</v>
      </c>
      <c r="K234" s="59">
        <v>4204</v>
      </c>
      <c r="L234" s="59">
        <v>13801</v>
      </c>
      <c r="M234" s="59">
        <v>87206</v>
      </c>
      <c r="N234" s="59">
        <v>34205</v>
      </c>
      <c r="O234" s="59">
        <v>121411</v>
      </c>
      <c r="P234" s="45"/>
      <c r="R234" s="58" t="s">
        <v>79</v>
      </c>
      <c r="S234" s="58" t="s">
        <v>64</v>
      </c>
      <c r="T234" s="56" t="str">
        <f t="shared" si="17"/>
        <v>KOTTAYAM2005-06</v>
      </c>
      <c r="U234" s="65">
        <f>(Documentation!$F$338*Calculations!C295)+(Documentation!$D$338*Calculations!C173)+(Documentation!$G$338*Calculations!C356)</f>
        <v>573972.82368581556</v>
      </c>
      <c r="V234" s="65">
        <f>(Documentation!$F$338*Calculations!D295)+(Documentation!$D$338*Calculations!D173)+(Documentation!$G$338*Calculations!D356)</f>
        <v>168912.30736736106</v>
      </c>
      <c r="W234" s="65">
        <f>(Documentation!$F$338*Calculations!E295)+(Documentation!$D$338*Calculations!E173)+(Documentation!$G$338*Calculations!E356)</f>
        <v>31563.542479486165</v>
      </c>
      <c r="X234" s="65">
        <f>(Documentation!$F$338*Calculations!F295)+(Documentation!$D$338*Calculations!F173)+(Documentation!$G$338*Calculations!F356)</f>
        <v>3686.9359959745448</v>
      </c>
      <c r="Y234" s="65">
        <f>(Documentation!$F$338*Calculations!G295)+(Documentation!$D$338*Calculations!G173)+(Documentation!$G$338*Calculations!G356)</f>
        <v>77.76826277855065</v>
      </c>
      <c r="Z234" s="65">
        <f>(Documentation!$F$338*Calculations!H295)+(Documentation!$D$338*Calculations!H173)+(Documentation!$G$338*Calculations!H356)</f>
        <v>1963.3365679459328</v>
      </c>
      <c r="AA234" s="65">
        <f>(Documentation!$F$338*Calculations!I295)+(Documentation!$D$338*Calculations!I173)+(Documentation!$G$338*Calculations!I356)</f>
        <v>4016.6451005199547</v>
      </c>
      <c r="AB234" s="65">
        <f>(Documentation!$F$338*Calculations!J295)+(Documentation!$D$338*Calculations!J173)+(Documentation!$G$338*Calculations!J356)</f>
        <v>3493.498616703665</v>
      </c>
      <c r="AC234" s="65">
        <f>(Documentation!$F$338*Calculations!K295)+(Documentation!$D$338*Calculations!K173)+(Documentation!$G$338*Calculations!K356)</f>
        <v>6190.235838936017</v>
      </c>
      <c r="AD234" s="65">
        <f>(Documentation!$F$338*Calculations!L295)+(Documentation!$D$338*Calculations!L173)+(Documentation!$G$338*Calculations!L356)</f>
        <v>11595.050064057621</v>
      </c>
      <c r="AE234" s="65">
        <f>(Documentation!$F$338*Calculations!M295)+(Documentation!$D$338*Calculations!M173)+(Documentation!$G$338*Calculations!M356)</f>
        <v>342473.50339205214</v>
      </c>
      <c r="AF234" s="65">
        <f>(Documentation!$F$338*Calculations!N295)+(Documentation!$D$338*Calculations!N173)+(Documentation!$G$338*Calculations!N356)</f>
        <v>119168.44977879335</v>
      </c>
      <c r="AG234" s="65">
        <f>(Documentation!$F$338*Calculations!O295)+(Documentation!$D$338*Calculations!O173)+(Documentation!$G$338*Calculations!O356)</f>
        <v>461641.9531708454</v>
      </c>
    </row>
    <row r="235" spans="1:33" ht="14.45" customHeight="1" x14ac:dyDescent="0.25">
      <c r="A235" s="58" t="s">
        <v>78</v>
      </c>
      <c r="B235" s="58" t="s">
        <v>65</v>
      </c>
      <c r="C235" s="59">
        <v>141011</v>
      </c>
      <c r="D235" s="59"/>
      <c r="E235" s="59">
        <v>20733</v>
      </c>
      <c r="F235" s="59">
        <v>578</v>
      </c>
      <c r="G235" s="59"/>
      <c r="H235" s="59">
        <v>188</v>
      </c>
      <c r="I235" s="59">
        <v>12624</v>
      </c>
      <c r="J235" s="59">
        <v>5434</v>
      </c>
      <c r="K235" s="59">
        <v>5430</v>
      </c>
      <c r="L235" s="59">
        <v>12478</v>
      </c>
      <c r="M235" s="59">
        <v>83546</v>
      </c>
      <c r="N235" s="59">
        <v>30217</v>
      </c>
      <c r="O235" s="59">
        <v>113763</v>
      </c>
      <c r="P235" s="45"/>
      <c r="R235" s="58" t="s">
        <v>79</v>
      </c>
      <c r="S235" s="58" t="s">
        <v>65</v>
      </c>
      <c r="T235" s="56" t="str">
        <f t="shared" si="17"/>
        <v>KOTTAYAM2006-07</v>
      </c>
      <c r="U235" s="65">
        <f>(Documentation!$F$338*Calculations!C296)+(Documentation!$D$338*Calculations!C174)+(Documentation!$G$338*Calculations!C357)</f>
        <v>573972.82368581556</v>
      </c>
      <c r="V235" s="65">
        <f>(Documentation!$F$338*Calculations!D296)+(Documentation!$D$338*Calculations!D174)+(Documentation!$G$338*Calculations!D357)</f>
        <v>168912.30736736106</v>
      </c>
      <c r="W235" s="65">
        <f>(Documentation!$F$338*Calculations!E296)+(Documentation!$D$338*Calculations!E174)+(Documentation!$G$338*Calculations!E357)</f>
        <v>29806.34655530837</v>
      </c>
      <c r="X235" s="65">
        <f>(Documentation!$F$338*Calculations!F296)+(Documentation!$D$338*Calculations!F174)+(Documentation!$G$338*Calculations!F357)</f>
        <v>3773.8424664326376</v>
      </c>
      <c r="Y235" s="65">
        <f>(Documentation!$F$338*Calculations!G296)+(Documentation!$D$338*Calculations!G174)+(Documentation!$G$338*Calculations!G357)</f>
        <v>149.52425632677225</v>
      </c>
      <c r="Z235" s="65">
        <f>(Documentation!$F$338*Calculations!H296)+(Documentation!$D$338*Calculations!H174)+(Documentation!$G$338*Calculations!H357)</f>
        <v>320.86520856159041</v>
      </c>
      <c r="AA235" s="65">
        <f>(Documentation!$F$338*Calculations!I296)+(Documentation!$D$338*Calculations!I174)+(Documentation!$G$338*Calculations!I357)</f>
        <v>8460.7272942982581</v>
      </c>
      <c r="AB235" s="65">
        <f>(Documentation!$F$338*Calculations!J296)+(Documentation!$D$338*Calculations!J174)+(Documentation!$G$338*Calculations!J357)</f>
        <v>4050.4324999741502</v>
      </c>
      <c r="AC235" s="65">
        <f>(Documentation!$F$338*Calculations!K296)+(Documentation!$D$338*Calculations!K174)+(Documentation!$G$338*Calculations!K357)</f>
        <v>5070.3869506080609</v>
      </c>
      <c r="AD235" s="65">
        <f>(Documentation!$F$338*Calculations!L296)+(Documentation!$D$338*Calculations!L174)+(Documentation!$G$338*Calculations!L357)</f>
        <v>16175.365544639732</v>
      </c>
      <c r="AE235" s="65">
        <f>(Documentation!$F$338*Calculations!M296)+(Documentation!$D$338*Calculations!M174)+(Documentation!$G$338*Calculations!M357)</f>
        <v>337253.02554230497</v>
      </c>
      <c r="AF235" s="65">
        <f>(Documentation!$F$338*Calculations!N296)+(Documentation!$D$338*Calculations!N174)+(Documentation!$G$338*Calculations!N357)</f>
        <v>140605.99609670407</v>
      </c>
      <c r="AG235" s="65">
        <f>(Documentation!$F$338*Calculations!O296)+(Documentation!$D$338*Calculations!O174)+(Documentation!$G$338*Calculations!O357)</f>
        <v>477859.02163900901</v>
      </c>
    </row>
    <row r="236" spans="1:33" ht="14.45" customHeight="1" x14ac:dyDescent="0.25">
      <c r="A236" s="58" t="s">
        <v>78</v>
      </c>
      <c r="B236" s="58" t="s">
        <v>66</v>
      </c>
      <c r="C236" s="59">
        <v>141011</v>
      </c>
      <c r="D236" s="59"/>
      <c r="E236" s="59">
        <v>20857</v>
      </c>
      <c r="F236" s="59">
        <v>149</v>
      </c>
      <c r="G236" s="59"/>
      <c r="H236" s="59">
        <v>153</v>
      </c>
      <c r="I236" s="59">
        <v>13956</v>
      </c>
      <c r="J236" s="59">
        <v>4462</v>
      </c>
      <c r="K236" s="59">
        <v>4634</v>
      </c>
      <c r="L236" s="59">
        <v>12321</v>
      </c>
      <c r="M236" s="59">
        <v>84479</v>
      </c>
      <c r="N236" s="59">
        <v>24976</v>
      </c>
      <c r="O236" s="59">
        <v>109455</v>
      </c>
      <c r="P236" s="45"/>
      <c r="R236" s="58" t="s">
        <v>79</v>
      </c>
      <c r="S236" s="58" t="s">
        <v>66</v>
      </c>
      <c r="T236" s="56" t="str">
        <f t="shared" si="17"/>
        <v>KOTTAYAM2007-08</v>
      </c>
      <c r="U236" s="65">
        <f>(Documentation!$F$338*Calculations!C297)+(Documentation!$D$338*Calculations!C175)+(Documentation!$G$338*Calculations!C358)</f>
        <v>573972.82368581556</v>
      </c>
      <c r="V236" s="65">
        <f>(Documentation!$F$338*Calculations!D297)+(Documentation!$D$338*Calculations!D175)+(Documentation!$G$338*Calculations!D358)</f>
        <v>168912.30736736106</v>
      </c>
      <c r="W236" s="65">
        <f>(Documentation!$F$338*Calculations!E297)+(Documentation!$D$338*Calculations!E175)+(Documentation!$G$338*Calculations!E358)</f>
        <v>32125.167374633715</v>
      </c>
      <c r="X236" s="65">
        <f>(Documentation!$F$338*Calculations!F297)+(Documentation!$D$338*Calculations!F175)+(Documentation!$G$338*Calculations!F358)</f>
        <v>3923.4667787826947</v>
      </c>
      <c r="Y236" s="65">
        <f>(Documentation!$F$338*Calculations!G297)+(Documentation!$D$338*Calculations!G175)+(Documentation!$G$338*Calculations!G358)</f>
        <v>138.52425632677225</v>
      </c>
      <c r="Z236" s="65">
        <f>(Documentation!$F$338*Calculations!H297)+(Documentation!$D$338*Calculations!H175)+(Documentation!$G$338*Calculations!H358)</f>
        <v>360.93126459040008</v>
      </c>
      <c r="AA236" s="65">
        <f>(Documentation!$F$338*Calculations!I297)+(Documentation!$D$338*Calculations!I175)+(Documentation!$G$338*Calculations!I358)</f>
        <v>7806.651081654778</v>
      </c>
      <c r="AB236" s="65">
        <f>(Documentation!$F$338*Calculations!J297)+(Documentation!$D$338*Calculations!J175)+(Documentation!$G$338*Calculations!J358)</f>
        <v>4095.5200648050914</v>
      </c>
      <c r="AC236" s="65">
        <f>(Documentation!$F$338*Calculations!K297)+(Documentation!$D$338*Calculations!K175)+(Documentation!$G$338*Calculations!K358)</f>
        <v>4721.7966795520697</v>
      </c>
      <c r="AD236" s="65">
        <f>(Documentation!$F$338*Calculations!L297)+(Documentation!$D$338*Calculations!L175)+(Documentation!$G$338*Calculations!L358)</f>
        <v>16209.757128676039</v>
      </c>
      <c r="AE236" s="65">
        <f>(Documentation!$F$338*Calculations!M297)+(Documentation!$D$338*Calculations!M175)+(Documentation!$G$338*Calculations!M358)</f>
        <v>335678.70168943296</v>
      </c>
      <c r="AF236" s="65">
        <f>(Documentation!$F$338*Calculations!N297)+(Documentation!$D$338*Calculations!N175)+(Documentation!$G$338*Calculations!N358)</f>
        <v>119859.84887943408</v>
      </c>
      <c r="AG236" s="65">
        <f>(Documentation!$F$338*Calculations!O297)+(Documentation!$D$338*Calculations!O175)+(Documentation!$G$338*Calculations!O358)</f>
        <v>455538.55056886707</v>
      </c>
    </row>
    <row r="237" spans="1:33" ht="14.45" customHeight="1" x14ac:dyDescent="0.25">
      <c r="A237" s="58" t="s">
        <v>78</v>
      </c>
      <c r="B237" s="58" t="s">
        <v>68</v>
      </c>
      <c r="C237" s="65">
        <v>141011</v>
      </c>
      <c r="D237" s="59"/>
      <c r="E237" s="65">
        <v>21004</v>
      </c>
      <c r="F237" s="65">
        <v>176</v>
      </c>
      <c r="G237" s="59"/>
      <c r="H237" s="65">
        <v>166</v>
      </c>
      <c r="I237" s="65">
        <v>13469</v>
      </c>
      <c r="J237" s="65">
        <v>4298</v>
      </c>
      <c r="K237" s="65">
        <v>2939</v>
      </c>
      <c r="L237" s="65">
        <v>12536</v>
      </c>
      <c r="M237" s="65">
        <v>86423</v>
      </c>
      <c r="N237" s="65">
        <v>18620</v>
      </c>
      <c r="O237" s="65">
        <v>105043</v>
      </c>
      <c r="P237" s="45"/>
      <c r="R237" s="58" t="s">
        <v>79</v>
      </c>
      <c r="S237" s="58" t="s">
        <v>68</v>
      </c>
      <c r="T237" s="56" t="str">
        <f t="shared" si="17"/>
        <v>KOTTAYAM2008-09</v>
      </c>
      <c r="U237" s="65">
        <f>(Documentation!$F$338*Calculations!C298)+(Documentation!$D$338*Calculations!C176)+(Documentation!$G$338*Calculations!C359)</f>
        <v>573972.82368581556</v>
      </c>
      <c r="V237" s="65">
        <f>(Documentation!$F$338*Calculations!D298)+(Documentation!$D$338*Calculations!D176)+(Documentation!$G$338*Calculations!D359)</f>
        <v>168912.30736736106</v>
      </c>
      <c r="W237" s="65">
        <f>(Documentation!$F$338*Calculations!E298)+(Documentation!$D$338*Calculations!E176)+(Documentation!$G$338*Calculations!E359)</f>
        <v>32831.194935162945</v>
      </c>
      <c r="X237" s="65">
        <f>(Documentation!$F$338*Calculations!F298)+(Documentation!$D$338*Calculations!F176)+(Documentation!$G$338*Calculations!F359)</f>
        <v>3394.8465275232602</v>
      </c>
      <c r="Y237" s="65">
        <f>(Documentation!$F$338*Calculations!G298)+(Documentation!$D$338*Calculations!G176)+(Documentation!$G$338*Calculations!G359)</f>
        <v>138.52425632677225</v>
      </c>
      <c r="Z237" s="65">
        <f>(Documentation!$F$338*Calculations!H298)+(Documentation!$D$338*Calculations!H176)+(Documentation!$G$338*Calculations!H359)</f>
        <v>271.22646557387401</v>
      </c>
      <c r="AA237" s="65">
        <f>(Documentation!$F$338*Calculations!I298)+(Documentation!$D$338*Calculations!I176)+(Documentation!$G$338*Calculations!I359)</f>
        <v>6567.3005738578258</v>
      </c>
      <c r="AB237" s="65">
        <f>(Documentation!$F$338*Calculations!J298)+(Documentation!$D$338*Calculations!J176)+(Documentation!$G$338*Calculations!J359)</f>
        <v>3439.373135047309</v>
      </c>
      <c r="AC237" s="65">
        <f>(Documentation!$F$338*Calculations!K298)+(Documentation!$D$338*Calculations!K176)+(Documentation!$G$338*Calculations!K359)</f>
        <v>3816.2635657212768</v>
      </c>
      <c r="AD237" s="65">
        <f>(Documentation!$F$338*Calculations!L298)+(Documentation!$D$338*Calculations!L176)+(Documentation!$G$338*Calculations!L359)</f>
        <v>16204.865998406392</v>
      </c>
      <c r="AE237" s="65">
        <f>(Documentation!$F$338*Calculations!M298)+(Documentation!$D$338*Calculations!M176)+(Documentation!$G$338*Calculations!M359)</f>
        <v>338396.92086083489</v>
      </c>
      <c r="AF237" s="65">
        <f>(Documentation!$F$338*Calculations!N298)+(Documentation!$D$338*Calculations!N176)+(Documentation!$G$338*Calculations!N359)</f>
        <v>109137.79688794751</v>
      </c>
      <c r="AG237" s="65">
        <f>(Documentation!$F$338*Calculations!O298)+(Documentation!$D$338*Calculations!O176)+(Documentation!$G$338*Calculations!O359)</f>
        <v>447534.71774878236</v>
      </c>
    </row>
    <row r="238" spans="1:33" ht="14.45" customHeight="1" x14ac:dyDescent="0.25">
      <c r="A238" s="58" t="s">
        <v>78</v>
      </c>
      <c r="B238" s="58" t="s">
        <v>69</v>
      </c>
      <c r="C238" s="65">
        <v>141011</v>
      </c>
      <c r="D238" s="65">
        <v>0</v>
      </c>
      <c r="E238" s="65">
        <v>21755</v>
      </c>
      <c r="F238" s="65">
        <v>176</v>
      </c>
      <c r="G238" s="65">
        <v>0</v>
      </c>
      <c r="H238" s="65">
        <v>175</v>
      </c>
      <c r="I238" s="65">
        <v>14264</v>
      </c>
      <c r="J238" s="65">
        <v>4064</v>
      </c>
      <c r="K238" s="65">
        <v>2344</v>
      </c>
      <c r="L238" s="65">
        <v>12536</v>
      </c>
      <c r="M238" s="65">
        <v>85697</v>
      </c>
      <c r="N238" s="65">
        <v>19461</v>
      </c>
      <c r="O238" s="65">
        <v>105158</v>
      </c>
      <c r="P238" s="45"/>
      <c r="R238" s="58" t="s">
        <v>79</v>
      </c>
      <c r="S238" s="58" t="s">
        <v>69</v>
      </c>
      <c r="T238" s="56" t="str">
        <f t="shared" si="17"/>
        <v>KOTTAYAM2009-10</v>
      </c>
      <c r="U238" s="65">
        <f>(Documentation!$F$338*Calculations!C299)+(Documentation!$D$338*Calculations!C177)+(Documentation!$G$338*Calculations!C360)</f>
        <v>573972.82368581556</v>
      </c>
      <c r="V238" s="65">
        <f>(Documentation!$F$338*Calculations!D299)+(Documentation!$D$338*Calculations!D177)+(Documentation!$G$338*Calculations!D360)</f>
        <v>168912.30736736106</v>
      </c>
      <c r="W238" s="65">
        <f>(Documentation!$F$338*Calculations!E299)+(Documentation!$D$338*Calculations!E177)+(Documentation!$G$338*Calculations!E360)</f>
        <v>33272.856862950226</v>
      </c>
      <c r="X238" s="65">
        <f>(Documentation!$F$338*Calculations!F299)+(Documentation!$D$338*Calculations!F177)+(Documentation!$G$338*Calculations!F360)</f>
        <v>3226.1934414917864</v>
      </c>
      <c r="Y238" s="65">
        <f>(Documentation!$F$338*Calculations!G299)+(Documentation!$D$338*Calculations!G177)+(Documentation!$G$338*Calculations!G360)</f>
        <v>138.52425632677225</v>
      </c>
      <c r="Z238" s="65">
        <f>(Documentation!$F$338*Calculations!H299)+(Documentation!$D$338*Calculations!H177)+(Documentation!$G$338*Calculations!H360)</f>
        <v>303.01222591327513</v>
      </c>
      <c r="AA238" s="65">
        <f>(Documentation!$F$338*Calculations!I299)+(Documentation!$D$338*Calculations!I177)+(Documentation!$G$338*Calculations!I360)</f>
        <v>6898.0400120479499</v>
      </c>
      <c r="AB238" s="65">
        <f>(Documentation!$F$338*Calculations!J299)+(Documentation!$D$338*Calculations!J177)+(Documentation!$G$338*Calculations!J360)</f>
        <v>3974.6610955473338</v>
      </c>
      <c r="AC238" s="65">
        <f>(Documentation!$F$338*Calculations!K299)+(Documentation!$D$338*Calculations!K177)+(Documentation!$G$338*Calculations!K360)</f>
        <v>6262.4456811547525</v>
      </c>
      <c r="AD238" s="65">
        <f>(Documentation!$F$338*Calculations!L299)+(Documentation!$D$338*Calculations!L177)+(Documentation!$G$338*Calculations!L360)</f>
        <v>16198.865998406392</v>
      </c>
      <c r="AE238" s="65">
        <f>(Documentation!$F$338*Calculations!M299)+(Documentation!$D$338*Calculations!M177)+(Documentation!$G$338*Calculations!M360)</f>
        <v>334785.91674461606</v>
      </c>
      <c r="AF238" s="65">
        <f>(Documentation!$F$338*Calculations!N299)+(Documentation!$D$338*Calculations!N177)+(Documentation!$G$338*Calculations!N360)</f>
        <v>119529.10142323832</v>
      </c>
      <c r="AG238" s="65">
        <f>(Documentation!$F$338*Calculations!O299)+(Documentation!$D$338*Calculations!O177)+(Documentation!$G$338*Calculations!O360)</f>
        <v>454315.0181678544</v>
      </c>
    </row>
    <row r="239" spans="1:33" ht="14.45" customHeight="1" x14ac:dyDescent="0.25">
      <c r="A239" s="58" t="s">
        <v>78</v>
      </c>
      <c r="B239" s="58" t="s">
        <v>70</v>
      </c>
      <c r="C239" s="65">
        <v>141011</v>
      </c>
      <c r="D239" s="65">
        <v>0</v>
      </c>
      <c r="E239" s="65">
        <v>20881</v>
      </c>
      <c r="F239" s="65">
        <v>32</v>
      </c>
      <c r="G239" s="65">
        <v>39</v>
      </c>
      <c r="H239" s="65">
        <v>150</v>
      </c>
      <c r="I239" s="65">
        <v>12829</v>
      </c>
      <c r="J239" s="65">
        <v>3954</v>
      </c>
      <c r="K239" s="65">
        <v>3145</v>
      </c>
      <c r="L239" s="65">
        <v>12536</v>
      </c>
      <c r="M239" s="65">
        <v>87445</v>
      </c>
      <c r="N239" s="65">
        <v>21044</v>
      </c>
      <c r="O239" s="65">
        <v>108489</v>
      </c>
      <c r="P239" s="45"/>
      <c r="R239" s="58" t="s">
        <v>79</v>
      </c>
      <c r="S239" s="58" t="s">
        <v>70</v>
      </c>
      <c r="T239" s="56" t="str">
        <f t="shared" si="17"/>
        <v>KOTTAYAM2010-11</v>
      </c>
      <c r="U239" s="65">
        <f>(Documentation!$F$338*Calculations!C300)+(Documentation!$D$338*Calculations!C178)+(Documentation!$G$338*Calculations!C361)</f>
        <v>573972.82368581556</v>
      </c>
      <c r="V239" s="65">
        <f>(Documentation!$F$338*Calculations!D300)+(Documentation!$D$338*Calculations!D178)+(Documentation!$G$338*Calculations!D361)</f>
        <v>168912.30736736106</v>
      </c>
      <c r="W239" s="65">
        <f>(Documentation!$F$338*Calculations!E300)+(Documentation!$D$338*Calculations!E178)+(Documentation!$G$338*Calculations!E361)</f>
        <v>35594.749233931434</v>
      </c>
      <c r="X239" s="65">
        <f>(Documentation!$F$338*Calculations!F300)+(Documentation!$D$338*Calculations!F178)+(Documentation!$G$338*Calculations!F361)</f>
        <v>3059.2506858309903</v>
      </c>
      <c r="Y239" s="65">
        <f>(Documentation!$F$338*Calculations!G300)+(Documentation!$D$338*Calculations!G178)+(Documentation!$G$338*Calculations!G361)</f>
        <v>84.248670514528143</v>
      </c>
      <c r="Z239" s="65">
        <f>(Documentation!$F$338*Calculations!H300)+(Documentation!$D$338*Calculations!H178)+(Documentation!$G$338*Calculations!H361)</f>
        <v>320.15569966789997</v>
      </c>
      <c r="AA239" s="65">
        <f>(Documentation!$F$338*Calculations!I300)+(Documentation!$D$338*Calculations!I178)+(Documentation!$G$338*Calculations!I361)</f>
        <v>7008.7667040497254</v>
      </c>
      <c r="AB239" s="65">
        <f>(Documentation!$F$338*Calculations!J300)+(Documentation!$D$338*Calculations!J178)+(Documentation!$G$338*Calculations!J361)</f>
        <v>3704.5332326369689</v>
      </c>
      <c r="AC239" s="65">
        <f>(Documentation!$F$338*Calculations!K300)+(Documentation!$D$338*Calculations!K178)+(Documentation!$G$338*Calculations!K361)</f>
        <v>7088.2153191108482</v>
      </c>
      <c r="AD239" s="65">
        <f>(Documentation!$F$338*Calculations!L300)+(Documentation!$D$338*Calculations!L178)+(Documentation!$G$338*Calculations!L361)</f>
        <v>16195.867553766464</v>
      </c>
      <c r="AE239" s="65">
        <f>(Documentation!$F$338*Calculations!M300)+(Documentation!$D$338*Calculations!M178)+(Documentation!$G$338*Calculations!M361)</f>
        <v>332004.72921894572</v>
      </c>
      <c r="AF239" s="65">
        <f>(Documentation!$F$338*Calculations!N300)+(Documentation!$D$338*Calculations!N178)+(Documentation!$G$338*Calculations!N361)</f>
        <v>124533.86585341109</v>
      </c>
      <c r="AG239" s="65">
        <f>(Documentation!$F$338*Calculations!O300)+(Documentation!$D$338*Calculations!O178)+(Documentation!$G$338*Calculations!O361)</f>
        <v>456538.59507235675</v>
      </c>
    </row>
    <row r="240" spans="1:33" ht="14.45" customHeight="1" x14ac:dyDescent="0.25">
      <c r="A240" s="58" t="s">
        <v>78</v>
      </c>
      <c r="B240" s="58" t="s">
        <v>71</v>
      </c>
      <c r="C240" s="65">
        <v>141011</v>
      </c>
      <c r="D240" s="65">
        <v>0</v>
      </c>
      <c r="E240" s="65">
        <v>22278</v>
      </c>
      <c r="F240" s="65">
        <v>21</v>
      </c>
      <c r="G240" s="59"/>
      <c r="H240" s="65">
        <v>82</v>
      </c>
      <c r="I240" s="65">
        <v>15333</v>
      </c>
      <c r="J240" s="65">
        <v>2250</v>
      </c>
      <c r="K240" s="65">
        <v>3304</v>
      </c>
      <c r="L240" s="65">
        <v>12584</v>
      </c>
      <c r="M240" s="65">
        <v>85159</v>
      </c>
      <c r="N240" s="65">
        <v>22230</v>
      </c>
      <c r="O240" s="65">
        <v>107389</v>
      </c>
      <c r="P240" s="45"/>
      <c r="R240" s="58" t="s">
        <v>79</v>
      </c>
      <c r="S240" s="58" t="s">
        <v>71</v>
      </c>
      <c r="T240" s="56" t="str">
        <f t="shared" si="17"/>
        <v>KOTTAYAM2011-12</v>
      </c>
      <c r="U240" s="65">
        <f>(Documentation!$F$338*Calculations!C301)+(Documentation!$D$338*Calculations!C179)+(Documentation!$G$338*Calculations!C362)</f>
        <v>573972.82368581556</v>
      </c>
      <c r="V240" s="65">
        <f>(Documentation!$F$338*Calculations!D301)+(Documentation!$D$338*Calculations!D179)+(Documentation!$G$338*Calculations!D362)</f>
        <v>168912.30736736106</v>
      </c>
      <c r="W240" s="65">
        <f>(Documentation!$F$338*Calculations!E301)+(Documentation!$D$338*Calculations!E179)+(Documentation!$G$338*Calculations!E362)</f>
        <v>35429.982786219523</v>
      </c>
      <c r="X240" s="65">
        <f>(Documentation!$F$338*Calculations!F301)+(Documentation!$D$338*Calculations!F179)+(Documentation!$G$338*Calculations!F362)</f>
        <v>2875.6735059622119</v>
      </c>
      <c r="Y240" s="65">
        <f>(Documentation!$F$338*Calculations!G301)+(Documentation!$D$338*Calculations!G179)+(Documentation!$G$338*Calculations!G362)</f>
        <v>66.426836367224112</v>
      </c>
      <c r="Z240" s="65">
        <f>(Documentation!$F$338*Calculations!H301)+(Documentation!$D$338*Calculations!H179)+(Documentation!$G$338*Calculations!H362)</f>
        <v>535.64409761649642</v>
      </c>
      <c r="AA240" s="65">
        <f>(Documentation!$F$338*Calculations!I301)+(Documentation!$D$338*Calculations!I179)+(Documentation!$G$338*Calculations!I362)</f>
        <v>10562.173768597109</v>
      </c>
      <c r="AB240" s="65">
        <f>(Documentation!$F$338*Calculations!J301)+(Documentation!$D$338*Calculations!J179)+(Documentation!$G$338*Calculations!J362)</f>
        <v>5931.1393105658335</v>
      </c>
      <c r="AC240" s="65">
        <f>(Documentation!$F$338*Calculations!K301)+(Documentation!$D$338*Calculations!K179)+(Documentation!$G$338*Calculations!K362)</f>
        <v>7923.8096955343099</v>
      </c>
      <c r="AD240" s="65">
        <f>(Documentation!$F$338*Calculations!L301)+(Documentation!$D$338*Calculations!L179)+(Documentation!$G$338*Calculations!L362)</f>
        <v>16202.920562884909</v>
      </c>
      <c r="AE240" s="65">
        <f>(Documentation!$F$338*Calculations!M301)+(Documentation!$D$338*Calculations!M179)+(Documentation!$G$338*Calculations!M362)</f>
        <v>325532.74575470691</v>
      </c>
      <c r="AF240" s="65">
        <f>(Documentation!$F$338*Calculations!N301)+(Documentation!$D$338*Calculations!N179)+(Documentation!$G$338*Calculations!N362)</f>
        <v>107928.17648197801</v>
      </c>
      <c r="AG240" s="65">
        <f>(Documentation!$F$338*Calculations!O301)+(Documentation!$D$338*Calculations!O179)+(Documentation!$G$338*Calculations!O362)</f>
        <v>433460.92223668494</v>
      </c>
    </row>
    <row r="241" spans="1:33" ht="14.45" customHeight="1" x14ac:dyDescent="0.25">
      <c r="A241" s="58" t="s">
        <v>78</v>
      </c>
      <c r="B241" s="58" t="s">
        <v>72</v>
      </c>
      <c r="C241" s="65">
        <v>141011</v>
      </c>
      <c r="D241" s="59"/>
      <c r="E241" s="65">
        <v>22522</v>
      </c>
      <c r="F241" s="65">
        <v>23</v>
      </c>
      <c r="G241" s="65">
        <v>1</v>
      </c>
      <c r="H241" s="65">
        <v>64</v>
      </c>
      <c r="I241" s="65">
        <v>15680</v>
      </c>
      <c r="J241" s="65">
        <v>1928</v>
      </c>
      <c r="K241" s="65">
        <v>2898</v>
      </c>
      <c r="L241" s="65">
        <v>12534</v>
      </c>
      <c r="M241" s="65">
        <v>85361</v>
      </c>
      <c r="N241" s="65">
        <v>18926</v>
      </c>
      <c r="O241" s="65">
        <v>104287</v>
      </c>
      <c r="P241" s="45"/>
      <c r="R241" s="58" t="s">
        <v>79</v>
      </c>
      <c r="S241" s="58" t="s">
        <v>72</v>
      </c>
      <c r="T241" s="56" t="str">
        <f t="shared" si="17"/>
        <v>KOTTAYAM2012-13</v>
      </c>
      <c r="U241" s="65">
        <f>(Documentation!$F$338*Calculations!C302)+(Documentation!$D$338*Calculations!C180)+(Documentation!$G$338*Calculations!C363)</f>
        <v>573972.82368581556</v>
      </c>
      <c r="V241" s="65">
        <f>(Documentation!$F$338*Calculations!D302)+(Documentation!$D$338*Calculations!D180)+(Documentation!$G$338*Calculations!D363)</f>
        <v>168912.30736736106</v>
      </c>
      <c r="W241" s="65">
        <f>(Documentation!$F$338*Calculations!E302)+(Documentation!$D$338*Calculations!E180)+(Documentation!$G$338*Calculations!E363)</f>
        <v>36678.331589304129</v>
      </c>
      <c r="X241" s="65">
        <f>(Documentation!$F$338*Calculations!F302)+(Documentation!$D$338*Calculations!F180)+(Documentation!$G$338*Calculations!F363)</f>
        <v>2780.8673109920574</v>
      </c>
      <c r="Y241" s="65">
        <f>(Documentation!$F$338*Calculations!G302)+(Documentation!$D$338*Calculations!G180)+(Documentation!$G$338*Calculations!G363)</f>
        <v>73.717586700212124</v>
      </c>
      <c r="Z241" s="65">
        <f>(Documentation!$F$338*Calculations!H302)+(Documentation!$D$338*Calculations!H180)+(Documentation!$G$338*Calculations!H363)</f>
        <v>296.13816032756154</v>
      </c>
      <c r="AA241" s="65">
        <f>(Documentation!$F$338*Calculations!I302)+(Documentation!$D$338*Calculations!I180)+(Documentation!$G$338*Calculations!I363)</f>
        <v>7675.2171345595179</v>
      </c>
      <c r="AB241" s="65">
        <f>(Documentation!$F$338*Calculations!J302)+(Documentation!$D$338*Calculations!J180)+(Documentation!$G$338*Calculations!J363)</f>
        <v>4290.7434037148641</v>
      </c>
      <c r="AC241" s="65">
        <f>(Documentation!$F$338*Calculations!K302)+(Documentation!$D$338*Calculations!K180)+(Documentation!$G$338*Calculations!K363)</f>
        <v>7494.4271395771302</v>
      </c>
      <c r="AD241" s="65">
        <f>(Documentation!$F$338*Calculations!L302)+(Documentation!$D$338*Calculations!L180)+(Documentation!$G$338*Calculations!L363)</f>
        <v>16205.919525978195</v>
      </c>
      <c r="AE241" s="65">
        <f>(Documentation!$F$338*Calculations!M302)+(Documentation!$D$338*Calculations!M180)+(Documentation!$G$338*Calculations!M363)</f>
        <v>329565.15446730086</v>
      </c>
      <c r="AF241" s="65">
        <f>(Documentation!$F$338*Calculations!N302)+(Documentation!$D$338*Calculations!N180)+(Documentation!$G$338*Calculations!N363)</f>
        <v>89730.070445416612</v>
      </c>
      <c r="AG241" s="65">
        <f>(Documentation!$F$338*Calculations!O302)+(Documentation!$D$338*Calculations!O180)+(Documentation!$G$338*Calculations!O363)</f>
        <v>419295.22491271747</v>
      </c>
    </row>
    <row r="242" spans="1:33" ht="14.45" customHeight="1" x14ac:dyDescent="0.25">
      <c r="A242" s="58" t="s">
        <v>78</v>
      </c>
      <c r="B242" s="58" t="s">
        <v>73</v>
      </c>
      <c r="C242" s="65">
        <v>141011</v>
      </c>
      <c r="D242" s="65">
        <v>0</v>
      </c>
      <c r="E242" s="65">
        <v>22567</v>
      </c>
      <c r="F242" s="65">
        <v>29</v>
      </c>
      <c r="G242" s="65">
        <v>0</v>
      </c>
      <c r="H242" s="65">
        <v>72</v>
      </c>
      <c r="I242" s="65">
        <v>15064</v>
      </c>
      <c r="J242" s="65">
        <v>2670</v>
      </c>
      <c r="K242" s="65">
        <v>3363</v>
      </c>
      <c r="L242" s="65">
        <v>12541</v>
      </c>
      <c r="M242" s="65">
        <v>84705</v>
      </c>
      <c r="N242" s="65">
        <v>21914</v>
      </c>
      <c r="O242" s="65">
        <v>106619</v>
      </c>
      <c r="P242" s="45"/>
      <c r="R242" s="58" t="s">
        <v>79</v>
      </c>
      <c r="S242" s="58" t="s">
        <v>73</v>
      </c>
      <c r="T242" s="56" t="str">
        <f t="shared" si="17"/>
        <v>KOTTAYAM2013-14</v>
      </c>
      <c r="U242" s="65">
        <f>(Documentation!$F$338*Calculations!C303)+(Documentation!$D$338*Calculations!C181)+(Documentation!$G$338*Calculations!C364)</f>
        <v>573972.82368581556</v>
      </c>
      <c r="V242" s="65">
        <f>(Documentation!$F$338*Calculations!D303)+(Documentation!$D$338*Calculations!D181)+(Documentation!$G$338*Calculations!D364)</f>
        <v>168912.30736736106</v>
      </c>
      <c r="W242" s="65">
        <f>(Documentation!$F$338*Calculations!E303)+(Documentation!$D$338*Calculations!E181)+(Documentation!$G$338*Calculations!E364)</f>
        <v>37903.332932691628</v>
      </c>
      <c r="X242" s="65">
        <f>(Documentation!$F$338*Calculations!F303)+(Documentation!$D$338*Calculations!F181)+(Documentation!$G$338*Calculations!F364)</f>
        <v>2715.9248125404765</v>
      </c>
      <c r="Y242" s="65">
        <f>(Documentation!$F$338*Calculations!G303)+(Documentation!$D$338*Calculations!G181)+(Documentation!$G$338*Calculations!G364)</f>
        <v>0</v>
      </c>
      <c r="Z242" s="65">
        <f>(Documentation!$F$338*Calculations!H303)+(Documentation!$D$338*Calculations!H181)+(Documentation!$G$338*Calculations!H364)</f>
        <v>345.92478392343742</v>
      </c>
      <c r="AA242" s="65">
        <f>(Documentation!$F$338*Calculations!I303)+(Documentation!$D$338*Calculations!I181)+(Documentation!$G$338*Calculations!I364)</f>
        <v>8125.6890341094168</v>
      </c>
      <c r="AB242" s="65">
        <f>(Documentation!$F$338*Calculations!J303)+(Documentation!$D$338*Calculations!J181)+(Documentation!$G$338*Calculations!J364)</f>
        <v>4097.072651946919</v>
      </c>
      <c r="AC242" s="65">
        <f>(Documentation!$F$338*Calculations!K303)+(Documentation!$D$338*Calculations!K181)+(Documentation!$G$338*Calculations!K364)</f>
        <v>7461.2773986656803</v>
      </c>
      <c r="AD242" s="65">
        <f>(Documentation!$F$338*Calculations!L303)+(Documentation!$D$338*Calculations!L181)+(Documentation!$G$338*Calculations!L364)</f>
        <v>16206.919525978195</v>
      </c>
      <c r="AE242" s="65">
        <f>(Documentation!$F$338*Calculations!M303)+(Documentation!$D$338*Calculations!M181)+(Documentation!$G$338*Calculations!M364)</f>
        <v>328204.3751785988</v>
      </c>
      <c r="AF242" s="65">
        <f>(Documentation!$F$338*Calculations!N303)+(Documentation!$D$338*Calculations!N181)+(Documentation!$G$338*Calculations!N364)</f>
        <v>84547.341877470666</v>
      </c>
      <c r="AG242" s="65">
        <f>(Documentation!$F$338*Calculations!O303)+(Documentation!$D$338*Calculations!O181)+(Documentation!$G$338*Calculations!O364)</f>
        <v>412751.71705606946</v>
      </c>
    </row>
    <row r="243" spans="1:33" ht="14.45" customHeight="1" x14ac:dyDescent="0.25">
      <c r="A243" s="58" t="s">
        <v>78</v>
      </c>
      <c r="B243" s="58" t="s">
        <v>74</v>
      </c>
      <c r="C243" s="65">
        <v>141011</v>
      </c>
      <c r="D243" s="65">
        <v>0</v>
      </c>
      <c r="E243" s="65">
        <v>23198</v>
      </c>
      <c r="F243" s="65">
        <v>9</v>
      </c>
      <c r="G243" s="59"/>
      <c r="H243" s="65">
        <v>78</v>
      </c>
      <c r="I243" s="65">
        <v>16421</v>
      </c>
      <c r="J243" s="65">
        <v>3190</v>
      </c>
      <c r="K243" s="65">
        <v>3120</v>
      </c>
      <c r="L243" s="65">
        <v>12862</v>
      </c>
      <c r="M243" s="65">
        <v>82133</v>
      </c>
      <c r="N243" s="65">
        <v>21002</v>
      </c>
      <c r="O243" s="65">
        <v>103135</v>
      </c>
      <c r="P243" s="45"/>
      <c r="R243" s="58" t="s">
        <v>79</v>
      </c>
      <c r="S243" s="58" t="s">
        <v>74</v>
      </c>
      <c r="T243" s="56" t="str">
        <f t="shared" si="17"/>
        <v>KOTTAYAM2014-15</v>
      </c>
      <c r="U243" s="65">
        <f>(Documentation!$F$338*Calculations!C304)+(Documentation!$D$338*Calculations!C182)+(Documentation!$G$338*Calculations!C365)</f>
        <v>573972.82368581556</v>
      </c>
      <c r="V243" s="65">
        <f>(Documentation!$F$338*Calculations!D304)+(Documentation!$D$338*Calculations!D182)+(Documentation!$G$338*Calculations!D365)</f>
        <v>168912.30736736106</v>
      </c>
      <c r="W243" s="65">
        <f>(Documentation!$F$338*Calculations!E304)+(Documentation!$D$338*Calculations!E182)+(Documentation!$G$338*Calculations!E365)</f>
        <v>38540.106506302007</v>
      </c>
      <c r="X243" s="65">
        <f>(Documentation!$F$338*Calculations!F304)+(Documentation!$D$338*Calculations!F182)+(Documentation!$G$338*Calculations!F365)</f>
        <v>2485.0358874751118</v>
      </c>
      <c r="Y243" s="65">
        <f>(Documentation!$F$338*Calculations!G304)+(Documentation!$D$338*Calculations!G182)+(Documentation!$G$338*Calculations!G365)</f>
        <v>0</v>
      </c>
      <c r="Z243" s="65">
        <f>(Documentation!$F$338*Calculations!H304)+(Documentation!$D$338*Calculations!H182)+(Documentation!$G$338*Calculations!H365)</f>
        <v>292.73750335750583</v>
      </c>
      <c r="AA243" s="65">
        <f>(Documentation!$F$338*Calculations!I304)+(Documentation!$D$338*Calculations!I182)+(Documentation!$G$338*Calculations!I365)</f>
        <v>8480.4794605290317</v>
      </c>
      <c r="AB243" s="65">
        <f>(Documentation!$F$338*Calculations!J304)+(Documentation!$D$338*Calculations!J182)+(Documentation!$G$338*Calculations!J365)</f>
        <v>3628.2390232256921</v>
      </c>
      <c r="AC243" s="65">
        <f>(Documentation!$F$338*Calculations!K304)+(Documentation!$D$338*Calculations!K182)+(Documentation!$G$338*Calculations!K365)</f>
        <v>7001.2382937595576</v>
      </c>
      <c r="AD243" s="65">
        <f>(Documentation!$F$338*Calculations!L304)+(Documentation!$D$338*Calculations!L182)+(Documentation!$G$338*Calculations!L365)</f>
        <v>16042.941517986483</v>
      </c>
      <c r="AE243" s="65">
        <f>(Documentation!$F$338*Calculations!M304)+(Documentation!$D$338*Calculations!M182)+(Documentation!$G$338*Calculations!M365)</f>
        <v>328589.73812581913</v>
      </c>
      <c r="AF243" s="65">
        <f>(Documentation!$F$338*Calculations!N304)+(Documentation!$D$338*Calculations!N182)+(Documentation!$G$338*Calculations!N365)</f>
        <v>94236.751627902719</v>
      </c>
      <c r="AG243" s="65">
        <f>(Documentation!$F$338*Calculations!O304)+(Documentation!$D$338*Calculations!O182)+(Documentation!$G$338*Calculations!O365)</f>
        <v>422826.48975372186</v>
      </c>
    </row>
    <row r="244" spans="1:33" ht="14.45" customHeight="1" x14ac:dyDescent="0.25">
      <c r="A244" s="58" t="s">
        <v>78</v>
      </c>
      <c r="B244" s="58" t="s">
        <v>75</v>
      </c>
      <c r="C244" s="65">
        <v>141011</v>
      </c>
      <c r="D244" s="65">
        <v>0</v>
      </c>
      <c r="E244" s="65">
        <v>25114</v>
      </c>
      <c r="F244" s="65">
        <v>8</v>
      </c>
      <c r="G244" s="65">
        <v>0</v>
      </c>
      <c r="H244" s="65">
        <v>94</v>
      </c>
      <c r="I244" s="65">
        <v>13694</v>
      </c>
      <c r="J244" s="65">
        <v>2494</v>
      </c>
      <c r="K244" s="65">
        <v>3183</v>
      </c>
      <c r="L244" s="65">
        <v>12834</v>
      </c>
      <c r="M244" s="65">
        <v>83590</v>
      </c>
      <c r="N244" s="65">
        <v>17908</v>
      </c>
      <c r="O244" s="65">
        <v>101498</v>
      </c>
      <c r="P244" s="45"/>
      <c r="R244" s="58" t="s">
        <v>79</v>
      </c>
      <c r="S244" s="58" t="s">
        <v>75</v>
      </c>
      <c r="T244" s="56" t="str">
        <f t="shared" si="17"/>
        <v>KOTTAYAM2015-16</v>
      </c>
      <c r="U244" s="65">
        <f>(Documentation!$F$338*Calculations!C305)+(Documentation!$D$338*Calculations!C183)+(Documentation!$G$338*Calculations!C366)</f>
        <v>573972.82368581556</v>
      </c>
      <c r="V244" s="65">
        <f>(Documentation!$F$338*Calculations!D305)+(Documentation!$D$338*Calculations!D183)+(Documentation!$G$338*Calculations!D366)</f>
        <v>168912.30736736106</v>
      </c>
      <c r="W244" s="65">
        <f>(Documentation!$F$338*Calculations!E305)+(Documentation!$D$338*Calculations!E183)+(Documentation!$G$338*Calculations!E366)</f>
        <v>39563.062839235557</v>
      </c>
      <c r="X244" s="65">
        <f>(Documentation!$F$338*Calculations!F305)+(Documentation!$D$338*Calculations!F183)+(Documentation!$G$338*Calculations!F366)</f>
        <v>2393.3232260817917</v>
      </c>
      <c r="Y244" s="65">
        <f>(Documentation!$F$338*Calculations!G305)+(Documentation!$D$338*Calculations!G183)+(Documentation!$G$338*Calculations!G366)</f>
        <v>0</v>
      </c>
      <c r="Z244" s="65">
        <f>(Documentation!$F$338*Calculations!H305)+(Documentation!$D$338*Calculations!H183)+(Documentation!$G$338*Calculations!H366)</f>
        <v>257.39892843964287</v>
      </c>
      <c r="AA244" s="65">
        <f>(Documentation!$F$338*Calculations!I305)+(Documentation!$D$338*Calculations!I183)+(Documentation!$G$338*Calculations!I366)</f>
        <v>9011.0679593555324</v>
      </c>
      <c r="AB244" s="65">
        <f>(Documentation!$F$338*Calculations!J305)+(Documentation!$D$338*Calculations!J183)+(Documentation!$G$338*Calculations!J366)</f>
        <v>3491.730580206206</v>
      </c>
      <c r="AC244" s="65">
        <f>(Documentation!$F$338*Calculations!K305)+(Documentation!$D$338*Calculations!K183)+(Documentation!$G$338*Calculations!K366)</f>
        <v>6292.2477154334765</v>
      </c>
      <c r="AD244" s="65">
        <f>(Documentation!$F$338*Calculations!L305)+(Documentation!$D$338*Calculations!L183)+(Documentation!$G$338*Calculations!L366)</f>
        <v>16044.941517986483</v>
      </c>
      <c r="AE244" s="65">
        <f>(Documentation!$F$338*Calculations!M305)+(Documentation!$D$338*Calculations!M183)+(Documentation!$G$338*Calculations!M366)</f>
        <v>328006.74355171586</v>
      </c>
      <c r="AF244" s="65">
        <f>(Documentation!$F$338*Calculations!N305)+(Documentation!$D$338*Calculations!N183)+(Documentation!$G$338*Calculations!N366)</f>
        <v>94887.125405595783</v>
      </c>
      <c r="AG244" s="65">
        <f>(Documentation!$F$338*Calculations!O305)+(Documentation!$D$338*Calculations!O183)+(Documentation!$G$338*Calculations!O366)</f>
        <v>422893.86895731161</v>
      </c>
    </row>
    <row r="245" spans="1:33" ht="14.45" customHeight="1" x14ac:dyDescent="0.25">
      <c r="A245" s="58" t="s">
        <v>78</v>
      </c>
      <c r="B245" s="58" t="s">
        <v>190</v>
      </c>
      <c r="C245" s="65">
        <v>141011</v>
      </c>
      <c r="D245" s="65">
        <v>0</v>
      </c>
      <c r="E245" s="65">
        <v>24323</v>
      </c>
      <c r="F245" s="65">
        <v>8</v>
      </c>
      <c r="G245" s="65">
        <v>0</v>
      </c>
      <c r="H245" s="65">
        <v>78</v>
      </c>
      <c r="I245" s="65">
        <v>13912</v>
      </c>
      <c r="J245" s="65">
        <v>1900</v>
      </c>
      <c r="K245" s="65">
        <v>3406</v>
      </c>
      <c r="L245" s="65">
        <v>12796</v>
      </c>
      <c r="M245" s="65">
        <v>84588</v>
      </c>
      <c r="N245" s="65">
        <v>18032.689999999999</v>
      </c>
      <c r="O245" s="65">
        <v>102620.69</v>
      </c>
      <c r="P245" s="45"/>
      <c r="R245" s="58" t="s">
        <v>79</v>
      </c>
      <c r="S245" s="58" t="s">
        <v>190</v>
      </c>
      <c r="T245" s="56" t="str">
        <f t="shared" si="17"/>
        <v>KOTTAYAM2016-17</v>
      </c>
      <c r="U245" s="65">
        <f>(Documentation!$F$338*Calculations!C306)+(Documentation!$D$338*Calculations!C184)+(Documentation!$G$338*Calculations!C367)</f>
        <v>573972.82368581556</v>
      </c>
      <c r="V245" s="65">
        <f>(Documentation!$F$338*Calculations!D306)+(Documentation!$D$338*Calculations!D184)+(Documentation!$G$338*Calculations!D367)</f>
        <v>168912.30736736106</v>
      </c>
      <c r="W245" s="65">
        <f>(Documentation!$F$338*Calculations!E306)+(Documentation!$D$338*Calculations!E184)+(Documentation!$G$338*Calculations!E367)</f>
        <v>40294.079258492231</v>
      </c>
      <c r="X245" s="65">
        <f>(Documentation!$F$338*Calculations!F306)+(Documentation!$D$338*Calculations!F184)+(Documentation!$G$338*Calculations!F367)</f>
        <v>2249.5638625867496</v>
      </c>
      <c r="Y245" s="65">
        <f>(Documentation!$F$338*Calculations!G306)+(Documentation!$D$338*Calculations!G184)+(Documentation!$G$338*Calculations!G367)</f>
        <v>0</v>
      </c>
      <c r="Z245" s="65">
        <f>(Documentation!$F$338*Calculations!H306)+(Documentation!$D$338*Calculations!H184)+(Documentation!$G$338*Calculations!H367)</f>
        <v>255.82840087060333</v>
      </c>
      <c r="AA245" s="65">
        <f>(Documentation!$F$338*Calculations!I306)+(Documentation!$D$338*Calculations!I184)+(Documentation!$G$338*Calculations!I367)</f>
        <v>9042.3115388849092</v>
      </c>
      <c r="AB245" s="65">
        <f>(Documentation!$F$338*Calculations!J306)+(Documentation!$D$338*Calculations!J184)+(Documentation!$G$338*Calculations!J367)</f>
        <v>3802.9645569193426</v>
      </c>
      <c r="AC245" s="65">
        <f>(Documentation!$F$338*Calculations!K306)+(Documentation!$D$338*Calculations!K184)+(Documentation!$G$338*Calculations!K367)</f>
        <v>6219.7141259864839</v>
      </c>
      <c r="AD245" s="65">
        <f>(Documentation!$F$338*Calculations!L306)+(Documentation!$D$338*Calculations!L184)+(Documentation!$G$338*Calculations!L367)</f>
        <v>16046.410296346899</v>
      </c>
      <c r="AE245" s="65">
        <f>(Documentation!$F$338*Calculations!M306)+(Documentation!$D$338*Calculations!M184)+(Documentation!$G$338*Calculations!M367)</f>
        <v>327149.64427836728</v>
      </c>
      <c r="AF245" s="65">
        <f>(Documentation!$F$338*Calculations!N306)+(Documentation!$D$338*Calculations!N184)+(Documentation!$G$338*Calculations!N367)</f>
        <v>96225.437844719039</v>
      </c>
      <c r="AG245" s="65">
        <f>(Documentation!$F$338*Calculations!O306)+(Documentation!$D$338*Calculations!O184)+(Documentation!$G$338*Calculations!O367)</f>
        <v>423375.08212308632</v>
      </c>
    </row>
    <row r="246" spans="1:33" ht="14.45" customHeight="1" x14ac:dyDescent="0.25">
      <c r="A246" s="58" t="s">
        <v>79</v>
      </c>
      <c r="B246" s="56" t="s">
        <v>38</v>
      </c>
      <c r="C246" s="65">
        <v>618165.01633636549</v>
      </c>
      <c r="D246" s="65">
        <v>234008.59934796102</v>
      </c>
      <c r="E246" s="65">
        <v>12919.506659692632</v>
      </c>
      <c r="F246" s="65">
        <v>28752.275216943457</v>
      </c>
      <c r="G246" s="65">
        <v>5191.3032872957792</v>
      </c>
      <c r="H246" s="65">
        <v>20545.750144124784</v>
      </c>
      <c r="I246" s="65">
        <v>34910.740963549804</v>
      </c>
      <c r="J246" s="65">
        <v>1850.1449690073248</v>
      </c>
      <c r="K246" s="65">
        <v>5188.8127202290389</v>
      </c>
      <c r="L246" s="65"/>
      <c r="M246" s="65">
        <v>274797.88302756159</v>
      </c>
      <c r="N246" s="65">
        <v>11122.153720642906</v>
      </c>
      <c r="O246" s="65">
        <v>285920.0367482045</v>
      </c>
      <c r="P246" s="45"/>
      <c r="R246" s="58" t="s">
        <v>81</v>
      </c>
      <c r="S246" s="56" t="s">
        <v>38</v>
      </c>
      <c r="T246" s="56" t="str">
        <f t="shared" si="17"/>
        <v>ERNAKULAM1956-57</v>
      </c>
      <c r="U246" s="59">
        <f>(Documentation!$H$339*Calculations!C368)+(Documentation!$G$339*Calculations!C307)+(Documentation!$D$339*Calculations!C124)</f>
        <v>313342.46445865277</v>
      </c>
      <c r="V246" s="59">
        <f>(Documentation!$H$339*Calculations!D368)+(Documentation!$G$339*Calculations!D307)+(Documentation!$D$339*Calculations!D124)</f>
        <v>54010.254340134248</v>
      </c>
      <c r="W246" s="59">
        <f>(Documentation!$H$339*Calculations!E368)+(Documentation!$G$339*Calculations!E307)+(Documentation!$D$339*Calculations!E124)</f>
        <v>14829.795726205717</v>
      </c>
      <c r="X246" s="59">
        <f>(Documentation!$H$339*Calculations!F368)+(Documentation!$G$339*Calculations!F307)+(Documentation!$D$339*Calculations!F124)</f>
        <v>20218.54571160852</v>
      </c>
      <c r="Y246" s="59">
        <f>(Documentation!$H$339*Calculations!G368)+(Documentation!$G$339*Calculations!G307)+(Documentation!$D$339*Calculations!G124)</f>
        <v>4538.4683057582906</v>
      </c>
      <c r="Z246" s="59">
        <f>(Documentation!$H$339*Calculations!H368)+(Documentation!$G$339*Calculations!H307)+(Documentation!$D$339*Calculations!H124)</f>
        <v>10064.202891076224</v>
      </c>
      <c r="AA246" s="59">
        <f>(Documentation!$H$339*Calculations!I368)+(Documentation!$G$339*Calculations!I307)+(Documentation!$D$339*Calculations!I124)</f>
        <v>11628.872840361784</v>
      </c>
      <c r="AB246" s="59">
        <f>(Documentation!$H$339*Calculations!J368)+(Documentation!$G$339*Calculations!J307)+(Documentation!$D$339*Calculations!J124)</f>
        <v>3311.7393623689331</v>
      </c>
      <c r="AC246" s="59">
        <f>(Documentation!$H$339*Calculations!K368)+(Documentation!$G$339*Calculations!K307)+(Documentation!$D$339*Calculations!K124)</f>
        <v>9169.9563482699396</v>
      </c>
      <c r="AD246" s="59">
        <f>(Documentation!$H$339*Calculations!L368)+(Documentation!$G$339*Calculations!L307)+(Documentation!$D$339*Calculations!L124)</f>
        <v>0</v>
      </c>
      <c r="AE246" s="59">
        <f>(Documentation!$H$339*Calculations!M368)+(Documentation!$G$339*Calculations!M307)+(Documentation!$D$339*Calculations!M124)</f>
        <v>185570.62893286912</v>
      </c>
      <c r="AF246" s="59">
        <f>(Documentation!$H$339*Calculations!N368)+(Documentation!$G$339*Calculations!N307)+(Documentation!$D$339*Calculations!N124)</f>
        <v>25028.925560005184</v>
      </c>
      <c r="AG246" s="59">
        <f>(Documentation!$H$339*Calculations!O368)+(Documentation!$G$339*Calculations!O307)+(Documentation!$D$339*Calculations!O124)</f>
        <v>210599.5544928743</v>
      </c>
    </row>
    <row r="247" spans="1:33" ht="14.45" customHeight="1" x14ac:dyDescent="0.25">
      <c r="A247" s="58" t="s">
        <v>79</v>
      </c>
      <c r="B247" s="56" t="s">
        <v>35</v>
      </c>
      <c r="C247" s="65">
        <v>626225</v>
      </c>
      <c r="D247" s="65">
        <v>239432</v>
      </c>
      <c r="E247" s="65">
        <v>12762</v>
      </c>
      <c r="F247" s="65">
        <v>28423</v>
      </c>
      <c r="G247" s="65">
        <v>5129</v>
      </c>
      <c r="H247" s="65">
        <v>21858</v>
      </c>
      <c r="I247" s="65">
        <v>37628</v>
      </c>
      <c r="J247" s="65">
        <v>1838</v>
      </c>
      <c r="K247" s="65">
        <v>4984</v>
      </c>
      <c r="L247" s="59"/>
      <c r="M247" s="65">
        <v>274171</v>
      </c>
      <c r="N247" s="65">
        <v>17129</v>
      </c>
      <c r="O247" s="65">
        <v>291300</v>
      </c>
      <c r="P247" s="45"/>
      <c r="R247" s="58" t="s">
        <v>81</v>
      </c>
      <c r="S247" s="56" t="s">
        <v>35</v>
      </c>
      <c r="T247" s="56" t="str">
        <f t="shared" si="17"/>
        <v>ERNAKULAM1957-58</v>
      </c>
      <c r="U247" s="59">
        <f>(Documentation!$H$339*Calculations!C369)+(Documentation!$G$339*Calculations!C308)+(Documentation!$D$339*Calculations!C125)</f>
        <v>317428</v>
      </c>
      <c r="V247" s="59">
        <f>(Documentation!$H$339*Calculations!D369)+(Documentation!$G$339*Calculations!D308)+(Documentation!$D$339*Calculations!D125)</f>
        <v>55262</v>
      </c>
      <c r="W247" s="59">
        <f>(Documentation!$H$339*Calculations!E369)+(Documentation!$G$339*Calculations!E308)+(Documentation!$D$339*Calculations!E125)</f>
        <v>14649</v>
      </c>
      <c r="X247" s="59">
        <f>(Documentation!$H$339*Calculations!F369)+(Documentation!$G$339*Calculations!F308)+(Documentation!$D$339*Calculations!F125)</f>
        <v>19987</v>
      </c>
      <c r="Y247" s="59">
        <f>(Documentation!$H$339*Calculations!G369)+(Documentation!$G$339*Calculations!G308)+(Documentation!$D$339*Calculations!G125)</f>
        <v>4484</v>
      </c>
      <c r="Z247" s="59">
        <f>(Documentation!$H$339*Calculations!H369)+(Documentation!$G$339*Calculations!H308)+(Documentation!$D$339*Calculations!H125)</f>
        <v>10707</v>
      </c>
      <c r="AA247" s="59">
        <f>(Documentation!$H$339*Calculations!I369)+(Documentation!$G$339*Calculations!I308)+(Documentation!$D$339*Calculations!I125)</f>
        <v>12534</v>
      </c>
      <c r="AB247" s="59">
        <f>(Documentation!$H$339*Calculations!J369)+(Documentation!$G$339*Calculations!J308)+(Documentation!$D$339*Calculations!J125)</f>
        <v>3290</v>
      </c>
      <c r="AC247" s="59">
        <f>(Documentation!$H$339*Calculations!K369)+(Documentation!$G$339*Calculations!K308)+(Documentation!$D$339*Calculations!K125)</f>
        <v>8808</v>
      </c>
      <c r="AD247" s="59">
        <f>(Documentation!$H$339*Calculations!L369)+(Documentation!$G$339*Calculations!L308)+(Documentation!$D$339*Calculations!L125)</f>
        <v>0</v>
      </c>
      <c r="AE247" s="59">
        <f>(Documentation!$H$339*Calculations!M369)+(Documentation!$G$339*Calculations!M308)+(Documentation!$D$339*Calculations!M125)</f>
        <v>187707</v>
      </c>
      <c r="AF247" s="59">
        <f>(Documentation!$H$339*Calculations!N369)+(Documentation!$G$339*Calculations!N308)+(Documentation!$D$339*Calculations!N125)</f>
        <v>25934</v>
      </c>
      <c r="AG247" s="59">
        <f>(Documentation!$H$339*Calculations!O369)+(Documentation!$G$339*Calculations!O308)+(Documentation!$D$339*Calculations!O125)</f>
        <v>213635</v>
      </c>
    </row>
    <row r="248" spans="1:33" ht="14.45" customHeight="1" x14ac:dyDescent="0.25">
      <c r="A248" s="58" t="s">
        <v>79</v>
      </c>
      <c r="B248" s="56" t="s">
        <v>36</v>
      </c>
      <c r="C248" s="59">
        <v>626225</v>
      </c>
      <c r="D248" s="59">
        <v>248393.76189133618</v>
      </c>
      <c r="E248" s="65">
        <v>12836.968180168175</v>
      </c>
      <c r="F248" s="65">
        <v>26155.85186581418</v>
      </c>
      <c r="G248" s="65">
        <v>5023.0832866673582</v>
      </c>
      <c r="H248" s="65">
        <v>21371.61420197285</v>
      </c>
      <c r="I248" s="65">
        <v>34517.639134622274</v>
      </c>
      <c r="J248" s="65">
        <v>1686.896939567873</v>
      </c>
      <c r="K248" s="65">
        <v>5176.6579879295723</v>
      </c>
      <c r="L248" s="59"/>
      <c r="M248" s="65">
        <v>271062.52651192149</v>
      </c>
      <c r="N248" s="65">
        <v>25074.441866369976</v>
      </c>
      <c r="O248" s="65">
        <v>296136.96837829147</v>
      </c>
      <c r="P248" s="45"/>
      <c r="R248" s="58" t="s">
        <v>81</v>
      </c>
      <c r="S248" s="56" t="s">
        <v>36</v>
      </c>
      <c r="T248" s="56" t="str">
        <f t="shared" si="17"/>
        <v>ERNAKULAM1958-59</v>
      </c>
      <c r="U248" s="59">
        <f>(Documentation!$H$339*Calculations!C370)+(Documentation!$G$339*Calculations!C309)+(Documentation!$D$339*Calculations!C126)</f>
        <v>317428</v>
      </c>
      <c r="V248" s="59">
        <f>(Documentation!$H$339*Calculations!D370)+(Documentation!$G$339*Calculations!D309)+(Documentation!$D$339*Calculations!D126)</f>
        <v>57330.415607099392</v>
      </c>
      <c r="W248" s="59">
        <f>(Documentation!$H$339*Calculations!E370)+(Documentation!$G$339*Calculations!E309)+(Documentation!$D$339*Calculations!E126)</f>
        <v>14735.05303802567</v>
      </c>
      <c r="X248" s="59">
        <f>(Documentation!$H$339*Calculations!F370)+(Documentation!$G$339*Calculations!F309)+(Documentation!$D$339*Calculations!F126)</f>
        <v>18392.745707421036</v>
      </c>
      <c r="Y248" s="59">
        <f>(Documentation!$H$339*Calculations!G370)+(Documentation!$G$339*Calculations!G309)+(Documentation!$D$339*Calculations!G126)</f>
        <v>4391.4028967472095</v>
      </c>
      <c r="Z248" s="59">
        <f>(Documentation!$H$339*Calculations!H370)+(Documentation!$G$339*Calculations!H309)+(Documentation!$D$339*Calculations!H126)</f>
        <v>10468.747061054228</v>
      </c>
      <c r="AA248" s="59">
        <f>(Documentation!$H$339*Calculations!I370)+(Documentation!$G$339*Calculations!I309)+(Documentation!$D$339*Calculations!I126)</f>
        <v>11497.929438539268</v>
      </c>
      <c r="AB248" s="59">
        <f>(Documentation!$H$339*Calculations!J370)+(Documentation!$G$339*Calculations!J309)+(Documentation!$D$339*Calculations!J126)</f>
        <v>3019.5271660382496</v>
      </c>
      <c r="AC248" s="59">
        <f>(Documentation!$H$339*Calculations!K370)+(Documentation!$G$339*Calculations!K309)+(Documentation!$D$339*Calculations!K126)</f>
        <v>9148.4758342061959</v>
      </c>
      <c r="AD248" s="59">
        <f>(Documentation!$H$339*Calculations!L370)+(Documentation!$G$339*Calculations!L309)+(Documentation!$D$339*Calculations!L126)</f>
        <v>0</v>
      </c>
      <c r="AE248" s="59">
        <f>(Documentation!$H$339*Calculations!M370)+(Documentation!$G$339*Calculations!M309)+(Documentation!$D$339*Calculations!M126)</f>
        <v>188443.70325086877</v>
      </c>
      <c r="AF248" s="59">
        <f>(Documentation!$H$339*Calculations!N370)+(Documentation!$G$339*Calculations!N309)+(Documentation!$D$339*Calculations!N126)</f>
        <v>28477.669614043902</v>
      </c>
      <c r="AG248" s="59">
        <f>(Documentation!$H$339*Calculations!O370)+(Documentation!$G$339*Calculations!O309)+(Documentation!$D$339*Calculations!O126)</f>
        <v>216921.37286491267</v>
      </c>
    </row>
    <row r="249" spans="1:33" ht="14.45" customHeight="1" x14ac:dyDescent="0.25">
      <c r="A249" s="58" t="s">
        <v>79</v>
      </c>
      <c r="B249" s="56" t="s">
        <v>37</v>
      </c>
      <c r="C249" s="59">
        <v>626225</v>
      </c>
      <c r="D249" s="59">
        <v>248393.76189133618</v>
      </c>
      <c r="E249" s="65">
        <v>12911.936360336351</v>
      </c>
      <c r="F249" s="65">
        <v>23888.703731628364</v>
      </c>
      <c r="G249" s="65">
        <v>4917.1665733347172</v>
      </c>
      <c r="H249" s="65">
        <v>20885.228403945701</v>
      </c>
      <c r="I249" s="65">
        <v>31407.278269244547</v>
      </c>
      <c r="J249" s="65">
        <v>1535.7938791357462</v>
      </c>
      <c r="K249" s="65">
        <v>5369.3159758591446</v>
      </c>
      <c r="L249" s="59"/>
      <c r="M249" s="65">
        <v>276915.81491517933</v>
      </c>
      <c r="N249" s="65">
        <v>28074.60792823782</v>
      </c>
      <c r="O249" s="65">
        <v>304990.42284341715</v>
      </c>
      <c r="P249" s="45"/>
      <c r="R249" s="58" t="s">
        <v>81</v>
      </c>
      <c r="S249" s="56" t="s">
        <v>37</v>
      </c>
      <c r="T249" s="56" t="str">
        <f t="shared" si="17"/>
        <v>ERNAKULAM1959-60</v>
      </c>
      <c r="U249" s="59">
        <f>(Documentation!$H$339*Calculations!C371)+(Documentation!$G$339*Calculations!C310)+(Documentation!$D$339*Calculations!C127)</f>
        <v>317428</v>
      </c>
      <c r="V249" s="59">
        <f>(Documentation!$H$339*Calculations!D371)+(Documentation!$G$339*Calculations!D310)+(Documentation!$D$339*Calculations!D127)</f>
        <v>57330.415607099392</v>
      </c>
      <c r="W249" s="59">
        <f>(Documentation!$H$339*Calculations!E371)+(Documentation!$G$339*Calculations!E310)+(Documentation!$D$339*Calculations!E127)</f>
        <v>14821.106076051339</v>
      </c>
      <c r="X249" s="59">
        <f>(Documentation!$H$339*Calculations!F371)+(Documentation!$G$339*Calculations!F310)+(Documentation!$D$339*Calculations!F127)</f>
        <v>16798.491414842068</v>
      </c>
      <c r="Y249" s="59">
        <f>(Documentation!$H$339*Calculations!G371)+(Documentation!$G$339*Calculations!G310)+(Documentation!$D$339*Calculations!G127)</f>
        <v>4298.8057934944181</v>
      </c>
      <c r="Z249" s="59">
        <f>(Documentation!$H$339*Calculations!H371)+(Documentation!$G$339*Calculations!H310)+(Documentation!$D$339*Calculations!H127)</f>
        <v>10230.494122108455</v>
      </c>
      <c r="AA249" s="59">
        <f>(Documentation!$H$339*Calculations!I371)+(Documentation!$G$339*Calculations!I310)+(Documentation!$D$339*Calculations!I127)</f>
        <v>10461.858877078535</v>
      </c>
      <c r="AB249" s="59">
        <f>(Documentation!$H$339*Calculations!J371)+(Documentation!$G$339*Calculations!J310)+(Documentation!$D$339*Calculations!J127)</f>
        <v>2749.0543320764991</v>
      </c>
      <c r="AC249" s="59">
        <f>(Documentation!$H$339*Calculations!K371)+(Documentation!$G$339*Calculations!K310)+(Documentation!$D$339*Calculations!K127)</f>
        <v>9488.9516684123901</v>
      </c>
      <c r="AD249" s="59">
        <f>(Documentation!$H$339*Calculations!L371)+(Documentation!$G$339*Calculations!L310)+(Documentation!$D$339*Calculations!L127)</f>
        <v>0</v>
      </c>
      <c r="AE249" s="59">
        <f>(Documentation!$H$339*Calculations!M371)+(Documentation!$G$339*Calculations!M310)+(Documentation!$D$339*Calculations!M127)</f>
        <v>191248.8221088369</v>
      </c>
      <c r="AF249" s="59">
        <f>(Documentation!$H$339*Calculations!N371)+(Documentation!$G$339*Calculations!N310)+(Documentation!$D$339*Calculations!N127)</f>
        <v>32030.529724634718</v>
      </c>
      <c r="AG249" s="59">
        <f>(Documentation!$H$339*Calculations!O371)+(Documentation!$G$339*Calculations!O310)+(Documentation!$D$339*Calculations!O127)</f>
        <v>223279.35183347162</v>
      </c>
    </row>
    <row r="250" spans="1:33" ht="14.45" customHeight="1" x14ac:dyDescent="0.25">
      <c r="A250" s="58" t="s">
        <v>79</v>
      </c>
      <c r="B250" s="56" t="s">
        <v>15</v>
      </c>
      <c r="C250" s="59">
        <v>626225</v>
      </c>
      <c r="D250" s="59">
        <v>248758</v>
      </c>
      <c r="E250" s="59">
        <v>13352</v>
      </c>
      <c r="F250" s="59">
        <v>27648</v>
      </c>
      <c r="G250" s="59">
        <v>5129</v>
      </c>
      <c r="H250" s="59">
        <v>17618</v>
      </c>
      <c r="I250" s="59">
        <v>23763</v>
      </c>
      <c r="J250" s="59">
        <v>1904</v>
      </c>
      <c r="K250" s="59">
        <v>7041</v>
      </c>
      <c r="L250" s="59"/>
      <c r="M250" s="59">
        <v>281012</v>
      </c>
      <c r="N250" s="59">
        <v>29675</v>
      </c>
      <c r="O250" s="59">
        <v>310650</v>
      </c>
      <c r="P250" s="45"/>
      <c r="R250" s="58" t="s">
        <v>81</v>
      </c>
      <c r="S250" s="56" t="s">
        <v>15</v>
      </c>
      <c r="T250" s="56" t="str">
        <f t="shared" si="17"/>
        <v>ERNAKULAM1960-61</v>
      </c>
      <c r="U250" s="59">
        <f>(Documentation!$H$339*Calculations!C372)+(Documentation!$G$339*Calculations!C311)+(Documentation!$D$339*Calculations!C128)</f>
        <v>317428</v>
      </c>
      <c r="V250" s="59">
        <f>(Documentation!$H$339*Calculations!D372)+(Documentation!$G$339*Calculations!D311)+(Documentation!$D$339*Calculations!D128)</f>
        <v>55261</v>
      </c>
      <c r="W250" s="59">
        <f>(Documentation!$H$339*Calculations!E372)+(Documentation!$G$339*Calculations!E311)+(Documentation!$D$339*Calculations!E128)</f>
        <v>16908</v>
      </c>
      <c r="X250" s="59">
        <f>(Documentation!$H$339*Calculations!F372)+(Documentation!$G$339*Calculations!F311)+(Documentation!$D$339*Calculations!F128)</f>
        <v>11226</v>
      </c>
      <c r="Y250" s="59">
        <f>(Documentation!$H$339*Calculations!G372)+(Documentation!$G$339*Calculations!G311)+(Documentation!$D$339*Calculations!G128)</f>
        <v>4080</v>
      </c>
      <c r="Z250" s="59">
        <f>(Documentation!$H$339*Calculations!H372)+(Documentation!$G$339*Calculations!H311)+(Documentation!$D$339*Calculations!H128)</f>
        <v>9598</v>
      </c>
      <c r="AA250" s="59">
        <f>(Documentation!$H$339*Calculations!I372)+(Documentation!$G$339*Calculations!I311)+(Documentation!$D$339*Calculations!I128)</f>
        <v>8909</v>
      </c>
      <c r="AB250" s="59">
        <f>(Documentation!$H$339*Calculations!J372)+(Documentation!$G$339*Calculations!J311)+(Documentation!$D$339*Calculations!J128)</f>
        <v>1865</v>
      </c>
      <c r="AC250" s="59">
        <f>(Documentation!$H$339*Calculations!K372)+(Documentation!$G$339*Calculations!K311)+(Documentation!$D$339*Calculations!K128)</f>
        <v>6910</v>
      </c>
      <c r="AD250" s="59">
        <f>(Documentation!$H$339*Calculations!L372)+(Documentation!$G$339*Calculations!L311)+(Documentation!$D$339*Calculations!L128)</f>
        <v>0</v>
      </c>
      <c r="AE250" s="59">
        <f>(Documentation!$H$339*Calculations!M372)+(Documentation!$G$339*Calculations!M311)+(Documentation!$D$339*Calculations!M128)</f>
        <v>202671</v>
      </c>
      <c r="AF250" s="59">
        <f>(Documentation!$H$339*Calculations!N372)+(Documentation!$G$339*Calculations!N311)+(Documentation!$D$339*Calculations!N128)</f>
        <v>19616</v>
      </c>
      <c r="AG250" s="59">
        <f>(Documentation!$H$339*Calculations!O372)+(Documentation!$G$339*Calculations!O311)+(Documentation!$D$339*Calculations!O128)</f>
        <v>222190</v>
      </c>
    </row>
    <row r="251" spans="1:33" ht="14.45" customHeight="1" x14ac:dyDescent="0.25">
      <c r="A251" s="58" t="s">
        <v>79</v>
      </c>
      <c r="B251" s="56" t="s">
        <v>0</v>
      </c>
      <c r="C251" s="59">
        <v>626225</v>
      </c>
      <c r="D251" s="59">
        <v>248758</v>
      </c>
      <c r="E251" s="59">
        <v>13740</v>
      </c>
      <c r="F251" s="59">
        <v>25556</v>
      </c>
      <c r="G251" s="59">
        <v>5129</v>
      </c>
      <c r="H251" s="59">
        <v>16820</v>
      </c>
      <c r="I251" s="59">
        <v>23668</v>
      </c>
      <c r="J251" s="59">
        <v>1728</v>
      </c>
      <c r="K251" s="59">
        <v>6698</v>
      </c>
      <c r="L251" s="59"/>
      <c r="M251" s="59">
        <v>284128</v>
      </c>
      <c r="N251" s="59">
        <v>29468</v>
      </c>
      <c r="O251" s="59">
        <v>313596</v>
      </c>
      <c r="P251" s="45"/>
      <c r="R251" s="58" t="s">
        <v>81</v>
      </c>
      <c r="S251" s="56" t="s">
        <v>0</v>
      </c>
      <c r="T251" s="56" t="str">
        <f t="shared" si="17"/>
        <v>ERNAKULAM1961-62</v>
      </c>
      <c r="U251" s="59">
        <f>(Documentation!$H$339*Calculations!C373)+(Documentation!$G$339*Calculations!C312)+(Documentation!$D$339*Calculations!C129)</f>
        <v>317428</v>
      </c>
      <c r="V251" s="59">
        <f>(Documentation!$H$339*Calculations!D373)+(Documentation!$G$339*Calculations!D312)+(Documentation!$D$339*Calculations!D129)</f>
        <v>55261</v>
      </c>
      <c r="W251" s="59">
        <f>(Documentation!$H$339*Calculations!E373)+(Documentation!$G$339*Calculations!E312)+(Documentation!$D$339*Calculations!E129)</f>
        <v>17715</v>
      </c>
      <c r="X251" s="59">
        <f>(Documentation!$H$339*Calculations!F373)+(Documentation!$G$339*Calculations!F312)+(Documentation!$D$339*Calculations!F129)</f>
        <v>11004</v>
      </c>
      <c r="Y251" s="59">
        <f>(Documentation!$H$339*Calculations!G373)+(Documentation!$G$339*Calculations!G312)+(Documentation!$D$339*Calculations!G129)</f>
        <v>3999</v>
      </c>
      <c r="Z251" s="59">
        <f>(Documentation!$H$339*Calculations!H373)+(Documentation!$G$339*Calculations!H312)+(Documentation!$D$339*Calculations!H129)</f>
        <v>9987</v>
      </c>
      <c r="AA251" s="59">
        <f>(Documentation!$H$339*Calculations!I373)+(Documentation!$G$339*Calculations!I312)+(Documentation!$D$339*Calculations!I129)</f>
        <v>8779</v>
      </c>
      <c r="AB251" s="59">
        <f>(Documentation!$H$339*Calculations!J373)+(Documentation!$G$339*Calculations!J312)+(Documentation!$D$339*Calculations!J129)</f>
        <v>1865</v>
      </c>
      <c r="AC251" s="59">
        <f>(Documentation!$H$339*Calculations!K373)+(Documentation!$G$339*Calculations!K312)+(Documentation!$D$339*Calculations!K129)</f>
        <v>7112</v>
      </c>
      <c r="AD251" s="59">
        <f>(Documentation!$H$339*Calculations!L373)+(Documentation!$G$339*Calculations!L312)+(Documentation!$D$339*Calculations!L129)</f>
        <v>0</v>
      </c>
      <c r="AE251" s="59">
        <f>(Documentation!$H$339*Calculations!M373)+(Documentation!$G$339*Calculations!M312)+(Documentation!$D$339*Calculations!M129)</f>
        <v>201706</v>
      </c>
      <c r="AF251" s="59">
        <f>(Documentation!$H$339*Calculations!N373)+(Documentation!$G$339*Calculations!N312)+(Documentation!$D$339*Calculations!N129)</f>
        <v>16589</v>
      </c>
      <c r="AG251" s="59">
        <f>(Documentation!$H$339*Calculations!O373)+(Documentation!$G$339*Calculations!O312)+(Documentation!$D$339*Calculations!O129)</f>
        <v>218295</v>
      </c>
    </row>
    <row r="252" spans="1:33" ht="14.45" customHeight="1" x14ac:dyDescent="0.25">
      <c r="A252" s="58" t="s">
        <v>79</v>
      </c>
      <c r="B252" s="56" t="s">
        <v>1</v>
      </c>
      <c r="C252" s="59">
        <v>626225</v>
      </c>
      <c r="D252" s="59">
        <v>248758</v>
      </c>
      <c r="E252" s="59">
        <v>14152</v>
      </c>
      <c r="F252" s="59">
        <v>22460</v>
      </c>
      <c r="G252" s="59">
        <v>4503</v>
      </c>
      <c r="H252" s="59">
        <v>16820</v>
      </c>
      <c r="I252" s="59">
        <v>21774</v>
      </c>
      <c r="J252" s="59">
        <v>1728</v>
      </c>
      <c r="K252" s="59">
        <v>5986</v>
      </c>
      <c r="L252" s="59"/>
      <c r="M252" s="59">
        <v>290044</v>
      </c>
      <c r="N252" s="59">
        <v>30206</v>
      </c>
      <c r="O252" s="59">
        <v>320250</v>
      </c>
      <c r="P252" s="45"/>
      <c r="R252" s="58" t="s">
        <v>81</v>
      </c>
      <c r="S252" s="56" t="s">
        <v>1</v>
      </c>
      <c r="T252" s="56" t="str">
        <f t="shared" si="17"/>
        <v>ERNAKULAM1962-63</v>
      </c>
      <c r="U252" s="59">
        <f>(Documentation!$H$339*Calculations!C374)+(Documentation!$G$339*Calculations!C313)+(Documentation!$D$339*Calculations!C130)</f>
        <v>317428</v>
      </c>
      <c r="V252" s="59">
        <f>(Documentation!$H$339*Calculations!D374)+(Documentation!$G$339*Calculations!D313)+(Documentation!$D$339*Calculations!D130)</f>
        <v>55261</v>
      </c>
      <c r="W252" s="59">
        <f>(Documentation!$H$339*Calculations!E374)+(Documentation!$G$339*Calculations!E313)+(Documentation!$D$339*Calculations!E130)</f>
        <v>19278</v>
      </c>
      <c r="X252" s="59">
        <f>(Documentation!$H$339*Calculations!F374)+(Documentation!$G$339*Calculations!F313)+(Documentation!$D$339*Calculations!F130)</f>
        <v>9897</v>
      </c>
      <c r="Y252" s="59">
        <f>(Documentation!$H$339*Calculations!G374)+(Documentation!$G$339*Calculations!G313)+(Documentation!$D$339*Calculations!G130)</f>
        <v>3605</v>
      </c>
      <c r="Z252" s="59">
        <f>(Documentation!$H$339*Calculations!H374)+(Documentation!$G$339*Calculations!H313)+(Documentation!$D$339*Calculations!H130)</f>
        <v>10506</v>
      </c>
      <c r="AA252" s="59">
        <f>(Documentation!$H$339*Calculations!I374)+(Documentation!$G$339*Calculations!I313)+(Documentation!$D$339*Calculations!I130)</f>
        <v>8734</v>
      </c>
      <c r="AB252" s="59">
        <f>(Documentation!$H$339*Calculations!J374)+(Documentation!$G$339*Calculations!J313)+(Documentation!$D$339*Calculations!J130)</f>
        <v>1861</v>
      </c>
      <c r="AC252" s="59">
        <f>(Documentation!$H$339*Calculations!K374)+(Documentation!$G$339*Calculations!K313)+(Documentation!$D$339*Calculations!K130)</f>
        <v>3214</v>
      </c>
      <c r="AD252" s="59">
        <f>(Documentation!$H$339*Calculations!L374)+(Documentation!$G$339*Calculations!L313)+(Documentation!$D$339*Calculations!L130)</f>
        <v>0</v>
      </c>
      <c r="AE252" s="59">
        <f>(Documentation!$H$339*Calculations!M374)+(Documentation!$G$339*Calculations!M313)+(Documentation!$D$339*Calculations!M130)</f>
        <v>205072</v>
      </c>
      <c r="AF252" s="59">
        <f>(Documentation!$H$339*Calculations!N374)+(Documentation!$G$339*Calculations!N313)+(Documentation!$D$339*Calculations!N130)</f>
        <v>22115</v>
      </c>
      <c r="AG252" s="59">
        <f>(Documentation!$H$339*Calculations!O374)+(Documentation!$G$339*Calculations!O313)+(Documentation!$D$339*Calculations!O130)</f>
        <v>227187</v>
      </c>
    </row>
    <row r="253" spans="1:33" ht="14.45" customHeight="1" x14ac:dyDescent="0.25">
      <c r="A253" s="58" t="s">
        <v>79</v>
      </c>
      <c r="B253" s="56" t="s">
        <v>2</v>
      </c>
      <c r="C253" s="59">
        <v>626225</v>
      </c>
      <c r="D253" s="59">
        <v>248756</v>
      </c>
      <c r="E253" s="59">
        <v>14251</v>
      </c>
      <c r="F253" s="59">
        <v>22038</v>
      </c>
      <c r="G253" s="59">
        <v>4503</v>
      </c>
      <c r="H253" s="59">
        <v>15886</v>
      </c>
      <c r="I253" s="59">
        <v>19998</v>
      </c>
      <c r="J253" s="59">
        <v>1528</v>
      </c>
      <c r="K253" s="59">
        <v>4818</v>
      </c>
      <c r="L253" s="59"/>
      <c r="M253" s="59">
        <v>294447</v>
      </c>
      <c r="N253" s="59">
        <v>28581</v>
      </c>
      <c r="O253" s="59">
        <v>323028</v>
      </c>
      <c r="P253" s="45"/>
      <c r="R253" s="58" t="s">
        <v>81</v>
      </c>
      <c r="S253" s="56" t="s">
        <v>2</v>
      </c>
      <c r="T253" s="56" t="str">
        <f t="shared" si="17"/>
        <v>ERNAKULAM1963-64</v>
      </c>
      <c r="U253" s="59">
        <f>(Documentation!$H$339*Calculations!C375)+(Documentation!$G$339*Calculations!C314)+(Documentation!$D$339*Calculations!C131)</f>
        <v>317428</v>
      </c>
      <c r="V253" s="59">
        <f>(Documentation!$H$339*Calculations!D375)+(Documentation!$G$339*Calculations!D314)+(Documentation!$D$339*Calculations!D131)</f>
        <v>55212</v>
      </c>
      <c r="W253" s="59">
        <f>(Documentation!$H$339*Calculations!E375)+(Documentation!$G$339*Calculations!E314)+(Documentation!$D$339*Calculations!E131)</f>
        <v>20293</v>
      </c>
      <c r="X253" s="59">
        <f>(Documentation!$H$339*Calculations!F375)+(Documentation!$G$339*Calculations!F314)+(Documentation!$D$339*Calculations!F131)</f>
        <v>9036</v>
      </c>
      <c r="Y253" s="59">
        <f>(Documentation!$H$339*Calculations!G375)+(Documentation!$G$339*Calculations!G314)+(Documentation!$D$339*Calculations!G131)</f>
        <v>3334</v>
      </c>
      <c r="Z253" s="59">
        <f>(Documentation!$H$339*Calculations!H375)+(Documentation!$G$339*Calculations!H314)+(Documentation!$D$339*Calculations!H131)</f>
        <v>9979</v>
      </c>
      <c r="AA253" s="59">
        <f>(Documentation!$H$339*Calculations!I375)+(Documentation!$G$339*Calculations!I314)+(Documentation!$D$339*Calculations!I131)</f>
        <v>8558</v>
      </c>
      <c r="AB253" s="59">
        <f>(Documentation!$H$339*Calculations!J375)+(Documentation!$G$339*Calculations!J314)+(Documentation!$D$339*Calculations!J131)</f>
        <v>1768</v>
      </c>
      <c r="AC253" s="59">
        <f>(Documentation!$H$339*Calculations!K375)+(Documentation!$G$339*Calculations!K314)+(Documentation!$D$339*Calculations!K131)</f>
        <v>2646</v>
      </c>
      <c r="AD253" s="59">
        <f>(Documentation!$H$339*Calculations!L375)+(Documentation!$G$339*Calculations!L314)+(Documentation!$D$339*Calculations!L131)</f>
        <v>0</v>
      </c>
      <c r="AE253" s="59">
        <f>(Documentation!$H$339*Calculations!M375)+(Documentation!$G$339*Calculations!M314)+(Documentation!$D$339*Calculations!M131)</f>
        <v>206602</v>
      </c>
      <c r="AF253" s="59">
        <f>(Documentation!$H$339*Calculations!N375)+(Documentation!$G$339*Calculations!N314)+(Documentation!$D$339*Calculations!N131)</f>
        <v>31205</v>
      </c>
      <c r="AG253" s="59">
        <f>(Documentation!$H$339*Calculations!O375)+(Documentation!$G$339*Calculations!O314)+(Documentation!$D$339*Calculations!O131)</f>
        <v>237807</v>
      </c>
    </row>
    <row r="254" spans="1:33" ht="14.45" customHeight="1" x14ac:dyDescent="0.25">
      <c r="A254" s="58" t="s">
        <v>79</v>
      </c>
      <c r="B254" s="56" t="s">
        <v>3</v>
      </c>
      <c r="C254" s="59">
        <v>626225</v>
      </c>
      <c r="D254" s="59">
        <v>248238</v>
      </c>
      <c r="E254" s="59">
        <v>14523</v>
      </c>
      <c r="F254" s="59">
        <v>21575</v>
      </c>
      <c r="G254" s="59">
        <v>4503</v>
      </c>
      <c r="H254" s="59">
        <v>16404</v>
      </c>
      <c r="I254" s="59">
        <v>21000</v>
      </c>
      <c r="J254" s="59">
        <v>1030</v>
      </c>
      <c r="K254" s="59">
        <v>3648</v>
      </c>
      <c r="L254" s="59"/>
      <c r="M254" s="59">
        <v>295304</v>
      </c>
      <c r="N254" s="59">
        <v>32547</v>
      </c>
      <c r="O254" s="59">
        <v>327851</v>
      </c>
      <c r="P254" s="45"/>
      <c r="R254" s="58" t="s">
        <v>81</v>
      </c>
      <c r="S254" s="56" t="s">
        <v>3</v>
      </c>
      <c r="T254" s="56" t="str">
        <f t="shared" si="17"/>
        <v>ERNAKULAM1964-65</v>
      </c>
      <c r="U254" s="59">
        <f>(Documentation!$H$339*Calculations!C376)+(Documentation!$G$339*Calculations!C315)+(Documentation!$D$339*Calculations!C132)</f>
        <v>317428</v>
      </c>
      <c r="V254" s="59">
        <f>(Documentation!$H$339*Calculations!D376)+(Documentation!$G$339*Calculations!D315)+(Documentation!$D$339*Calculations!D132)</f>
        <v>55212</v>
      </c>
      <c r="W254" s="59">
        <f>(Documentation!$H$339*Calculations!E376)+(Documentation!$G$339*Calculations!E315)+(Documentation!$D$339*Calculations!E132)</f>
        <v>20702</v>
      </c>
      <c r="X254" s="59">
        <f>(Documentation!$H$339*Calculations!F376)+(Documentation!$G$339*Calculations!F315)+(Documentation!$D$339*Calculations!F132)</f>
        <v>8928</v>
      </c>
      <c r="Y254" s="59">
        <f>(Documentation!$H$339*Calculations!G376)+(Documentation!$G$339*Calculations!G315)+(Documentation!$D$339*Calculations!G132)</f>
        <v>3334</v>
      </c>
      <c r="Z254" s="59">
        <f>(Documentation!$H$339*Calculations!H376)+(Documentation!$G$339*Calculations!H315)+(Documentation!$D$339*Calculations!H132)</f>
        <v>9156</v>
      </c>
      <c r="AA254" s="59">
        <f>(Documentation!$H$339*Calculations!I376)+(Documentation!$G$339*Calculations!I315)+(Documentation!$D$339*Calculations!I132)</f>
        <v>8387</v>
      </c>
      <c r="AB254" s="59">
        <f>(Documentation!$H$339*Calculations!J376)+(Documentation!$G$339*Calculations!J315)+(Documentation!$D$339*Calculations!J132)</f>
        <v>1484</v>
      </c>
      <c r="AC254" s="59">
        <f>(Documentation!$H$339*Calculations!K376)+(Documentation!$G$339*Calculations!K315)+(Documentation!$D$339*Calculations!K132)</f>
        <v>2178</v>
      </c>
      <c r="AD254" s="59">
        <f>(Documentation!$H$339*Calculations!L376)+(Documentation!$G$339*Calculations!L315)+(Documentation!$D$339*Calculations!L132)</f>
        <v>0</v>
      </c>
      <c r="AE254" s="59">
        <f>(Documentation!$H$339*Calculations!M376)+(Documentation!$G$339*Calculations!M315)+(Documentation!$D$339*Calculations!M132)</f>
        <v>208047</v>
      </c>
      <c r="AF254" s="59">
        <f>(Documentation!$H$339*Calculations!N376)+(Documentation!$G$339*Calculations!N315)+(Documentation!$D$339*Calculations!N132)</f>
        <v>28930</v>
      </c>
      <c r="AG254" s="59">
        <f>(Documentation!$H$339*Calculations!O376)+(Documentation!$G$339*Calculations!O315)+(Documentation!$D$339*Calculations!O132)</f>
        <v>236977</v>
      </c>
    </row>
    <row r="255" spans="1:33" ht="14.45" customHeight="1" x14ac:dyDescent="0.25">
      <c r="A255" s="58" t="s">
        <v>79</v>
      </c>
      <c r="B255" s="56" t="s">
        <v>4</v>
      </c>
      <c r="C255" s="59">
        <v>626225</v>
      </c>
      <c r="D255" s="59">
        <v>251779</v>
      </c>
      <c r="E255" s="59">
        <v>15305</v>
      </c>
      <c r="F255" s="59">
        <v>17950</v>
      </c>
      <c r="G255" s="59">
        <v>3500</v>
      </c>
      <c r="H255" s="59">
        <v>14355</v>
      </c>
      <c r="I255" s="59">
        <v>18380</v>
      </c>
      <c r="J255" s="59">
        <v>980</v>
      </c>
      <c r="K255" s="59">
        <v>1945</v>
      </c>
      <c r="L255" s="59"/>
      <c r="M255" s="59">
        <v>302031</v>
      </c>
      <c r="N255" s="59">
        <v>3682</v>
      </c>
      <c r="O255" s="59">
        <v>305713</v>
      </c>
      <c r="P255" s="45"/>
      <c r="R255" s="58" t="s">
        <v>81</v>
      </c>
      <c r="S255" s="56" t="s">
        <v>4</v>
      </c>
      <c r="T255" s="56" t="str">
        <f t="shared" si="17"/>
        <v>ERNAKULAM1965-66</v>
      </c>
      <c r="U255" s="59">
        <f>(Documentation!$H$339*Calculations!C377)+(Documentation!$G$339*Calculations!C316)+(Documentation!$D$339*Calculations!C133)</f>
        <v>317428</v>
      </c>
      <c r="V255" s="59">
        <f>(Documentation!$H$339*Calculations!D377)+(Documentation!$G$339*Calculations!D316)+(Documentation!$D$339*Calculations!D133)</f>
        <v>55212</v>
      </c>
      <c r="W255" s="59">
        <f>(Documentation!$H$339*Calculations!E377)+(Documentation!$G$339*Calculations!E316)+(Documentation!$D$339*Calculations!E133)</f>
        <v>21580</v>
      </c>
      <c r="X255" s="59">
        <f>(Documentation!$H$339*Calculations!F377)+(Documentation!$G$339*Calculations!F316)+(Documentation!$D$339*Calculations!F133)</f>
        <v>7530</v>
      </c>
      <c r="Y255" s="59">
        <f>(Documentation!$H$339*Calculations!G377)+(Documentation!$G$339*Calculations!G316)+(Documentation!$D$339*Calculations!G133)</f>
        <v>2000</v>
      </c>
      <c r="Z255" s="59">
        <f>(Documentation!$H$339*Calculations!H377)+(Documentation!$G$339*Calculations!H316)+(Documentation!$D$339*Calculations!H133)</f>
        <v>6980</v>
      </c>
      <c r="AA255" s="59">
        <f>(Documentation!$H$339*Calculations!I377)+(Documentation!$G$339*Calculations!I316)+(Documentation!$D$339*Calculations!I133)</f>
        <v>8180</v>
      </c>
      <c r="AB255" s="59">
        <f>(Documentation!$H$339*Calculations!J377)+(Documentation!$G$339*Calculations!J316)+(Documentation!$D$339*Calculations!J133)</f>
        <v>1460</v>
      </c>
      <c r="AC255" s="59">
        <f>(Documentation!$H$339*Calculations!K377)+(Documentation!$G$339*Calculations!K316)+(Documentation!$D$339*Calculations!K133)</f>
        <v>1820</v>
      </c>
      <c r="AD255" s="59">
        <f>(Documentation!$H$339*Calculations!L377)+(Documentation!$G$339*Calculations!L316)+(Documentation!$D$339*Calculations!L133)</f>
        <v>0</v>
      </c>
      <c r="AE255" s="59">
        <f>(Documentation!$H$339*Calculations!M377)+(Documentation!$G$339*Calculations!M316)+(Documentation!$D$339*Calculations!M133)</f>
        <v>212666</v>
      </c>
      <c r="AF255" s="59">
        <f>(Documentation!$H$339*Calculations!N377)+(Documentation!$G$339*Calculations!N316)+(Documentation!$D$339*Calculations!N133)</f>
        <v>35370</v>
      </c>
      <c r="AG255" s="59">
        <f>(Documentation!$H$339*Calculations!O377)+(Documentation!$G$339*Calculations!O316)+(Documentation!$D$339*Calculations!O133)</f>
        <v>248036</v>
      </c>
    </row>
    <row r="256" spans="1:33" ht="14.45" customHeight="1" x14ac:dyDescent="0.25">
      <c r="A256" s="58" t="s">
        <v>79</v>
      </c>
      <c r="B256" s="56" t="s">
        <v>5</v>
      </c>
      <c r="C256" s="59">
        <v>626225</v>
      </c>
      <c r="D256" s="59">
        <v>252964</v>
      </c>
      <c r="E256" s="59">
        <v>16072</v>
      </c>
      <c r="F256" s="59">
        <v>17591</v>
      </c>
      <c r="G256" s="59">
        <v>3500</v>
      </c>
      <c r="H256" s="59">
        <v>11355</v>
      </c>
      <c r="I256" s="59">
        <v>18380</v>
      </c>
      <c r="J256" s="59">
        <v>1050</v>
      </c>
      <c r="K256" s="59">
        <v>1815</v>
      </c>
      <c r="L256" s="59"/>
      <c r="M256" s="59">
        <v>303498</v>
      </c>
      <c r="N256" s="59">
        <v>47359</v>
      </c>
      <c r="O256" s="59">
        <v>350857</v>
      </c>
      <c r="P256" s="45"/>
      <c r="R256" s="58" t="s">
        <v>81</v>
      </c>
      <c r="S256" s="56" t="s">
        <v>5</v>
      </c>
      <c r="T256" s="56" t="str">
        <f t="shared" si="17"/>
        <v>ERNAKULAM1966-67</v>
      </c>
      <c r="U256" s="59">
        <f>(Documentation!$H$339*Calculations!C378)+(Documentation!$G$339*Calculations!C317)+(Documentation!$D$339*Calculations!C134)</f>
        <v>317428</v>
      </c>
      <c r="V256" s="59">
        <f>(Documentation!$H$339*Calculations!D378)+(Documentation!$G$339*Calculations!D317)+(Documentation!$D$339*Calculations!D134)</f>
        <v>55212</v>
      </c>
      <c r="W256" s="59">
        <f>(Documentation!$H$339*Calculations!E378)+(Documentation!$G$339*Calculations!E317)+(Documentation!$D$339*Calculations!E134)</f>
        <v>21299</v>
      </c>
      <c r="X256" s="59">
        <f>(Documentation!$H$339*Calculations!F378)+(Documentation!$G$339*Calculations!F317)+(Documentation!$D$339*Calculations!F134)</f>
        <v>5590</v>
      </c>
      <c r="Y256" s="59">
        <f>(Documentation!$H$339*Calculations!G378)+(Documentation!$G$339*Calculations!G317)+(Documentation!$D$339*Calculations!G134)</f>
        <v>2000</v>
      </c>
      <c r="Z256" s="59">
        <f>(Documentation!$H$339*Calculations!H378)+(Documentation!$G$339*Calculations!H317)+(Documentation!$D$339*Calculations!H134)</f>
        <v>3994</v>
      </c>
      <c r="AA256" s="59">
        <f>(Documentation!$H$339*Calculations!I378)+(Documentation!$G$339*Calculations!I317)+(Documentation!$D$339*Calculations!I134)</f>
        <v>8646</v>
      </c>
      <c r="AB256" s="59">
        <f>(Documentation!$H$339*Calculations!J378)+(Documentation!$G$339*Calculations!J317)+(Documentation!$D$339*Calculations!J134)</f>
        <v>2530</v>
      </c>
      <c r="AC256" s="59">
        <f>(Documentation!$H$339*Calculations!K378)+(Documentation!$G$339*Calculations!K317)+(Documentation!$D$339*Calculations!K134)</f>
        <v>2255</v>
      </c>
      <c r="AD256" s="59">
        <f>(Documentation!$H$339*Calculations!L378)+(Documentation!$G$339*Calculations!L317)+(Documentation!$D$339*Calculations!L134)</f>
        <v>0</v>
      </c>
      <c r="AE256" s="59">
        <f>(Documentation!$H$339*Calculations!M378)+(Documentation!$G$339*Calculations!M317)+(Documentation!$D$339*Calculations!M134)</f>
        <v>215902</v>
      </c>
      <c r="AF256" s="59">
        <f>(Documentation!$H$339*Calculations!N378)+(Documentation!$G$339*Calculations!N317)+(Documentation!$D$339*Calculations!N134)</f>
        <v>45719</v>
      </c>
      <c r="AG256" s="59">
        <f>(Documentation!$H$339*Calculations!O378)+(Documentation!$G$339*Calculations!O317)+(Documentation!$D$339*Calculations!O134)</f>
        <v>261621</v>
      </c>
    </row>
    <row r="257" spans="1:33" ht="14.45" customHeight="1" x14ac:dyDescent="0.25">
      <c r="A257" s="58" t="s">
        <v>79</v>
      </c>
      <c r="B257" s="56" t="s">
        <v>6</v>
      </c>
      <c r="C257" s="59">
        <v>626225</v>
      </c>
      <c r="D257" s="59">
        <v>252964</v>
      </c>
      <c r="E257" s="59">
        <v>16235</v>
      </c>
      <c r="F257" s="59">
        <v>15130</v>
      </c>
      <c r="G257" s="59">
        <v>3500</v>
      </c>
      <c r="H257" s="59">
        <v>3156</v>
      </c>
      <c r="I257" s="59">
        <v>16910</v>
      </c>
      <c r="J257" s="59">
        <v>872</v>
      </c>
      <c r="K257" s="59">
        <v>1815</v>
      </c>
      <c r="L257" s="59"/>
      <c r="M257" s="59">
        <v>315643</v>
      </c>
      <c r="N257" s="59">
        <v>38998</v>
      </c>
      <c r="O257" s="59">
        <v>354641</v>
      </c>
      <c r="P257" s="45"/>
      <c r="R257" s="58" t="s">
        <v>81</v>
      </c>
      <c r="S257" s="56" t="s">
        <v>6</v>
      </c>
      <c r="T257" s="56" t="str">
        <f t="shared" si="17"/>
        <v>ERNAKULAM1967-68</v>
      </c>
      <c r="U257" s="59">
        <f>(Documentation!$H$339*Calculations!C379)+(Documentation!$G$339*Calculations!C318)+(Documentation!$D$339*Calculations!C135)</f>
        <v>317428</v>
      </c>
      <c r="V257" s="59">
        <f>(Documentation!$H$339*Calculations!D379)+(Documentation!$G$339*Calculations!D318)+(Documentation!$D$339*Calculations!D135)</f>
        <v>55212</v>
      </c>
      <c r="W257" s="59">
        <f>(Documentation!$H$339*Calculations!E379)+(Documentation!$G$339*Calculations!E318)+(Documentation!$D$339*Calculations!E135)</f>
        <v>21300</v>
      </c>
      <c r="X257" s="59">
        <f>(Documentation!$H$339*Calculations!F379)+(Documentation!$G$339*Calculations!F318)+(Documentation!$D$339*Calculations!F135)</f>
        <v>5140</v>
      </c>
      <c r="Y257" s="59">
        <f>(Documentation!$H$339*Calculations!G379)+(Documentation!$G$339*Calculations!G318)+(Documentation!$D$339*Calculations!G135)</f>
        <v>2000</v>
      </c>
      <c r="Z257" s="59">
        <f>(Documentation!$H$339*Calculations!H379)+(Documentation!$G$339*Calculations!H318)+(Documentation!$D$339*Calculations!H135)</f>
        <v>3994</v>
      </c>
      <c r="AA257" s="59">
        <f>(Documentation!$H$339*Calculations!I379)+(Documentation!$G$339*Calculations!I318)+(Documentation!$D$339*Calculations!I135)</f>
        <v>8646</v>
      </c>
      <c r="AB257" s="59">
        <f>(Documentation!$H$339*Calculations!J379)+(Documentation!$G$339*Calculations!J318)+(Documentation!$D$339*Calculations!J135)</f>
        <v>2505</v>
      </c>
      <c r="AC257" s="59">
        <f>(Documentation!$H$339*Calculations!K379)+(Documentation!$G$339*Calculations!K318)+(Documentation!$D$339*Calculations!K135)</f>
        <v>2255</v>
      </c>
      <c r="AD257" s="59">
        <f>(Documentation!$H$339*Calculations!L379)+(Documentation!$G$339*Calculations!L318)+(Documentation!$D$339*Calculations!L135)</f>
        <v>0</v>
      </c>
      <c r="AE257" s="59">
        <f>(Documentation!$H$339*Calculations!M379)+(Documentation!$G$339*Calculations!M318)+(Documentation!$D$339*Calculations!M135)</f>
        <v>216376</v>
      </c>
      <c r="AF257" s="59">
        <f>(Documentation!$H$339*Calculations!N379)+(Documentation!$G$339*Calculations!N318)+(Documentation!$D$339*Calculations!N135)</f>
        <v>56374</v>
      </c>
      <c r="AG257" s="59">
        <f>(Documentation!$H$339*Calculations!O379)+(Documentation!$G$339*Calculations!O318)+(Documentation!$D$339*Calculations!O135)</f>
        <v>272750</v>
      </c>
    </row>
    <row r="258" spans="1:33" ht="14.45" customHeight="1" x14ac:dyDescent="0.25">
      <c r="A258" s="58" t="s">
        <v>79</v>
      </c>
      <c r="B258" s="63" t="s">
        <v>7</v>
      </c>
      <c r="C258" s="59">
        <v>626225</v>
      </c>
      <c r="D258" s="59">
        <v>252964</v>
      </c>
      <c r="E258" s="59">
        <v>16332</v>
      </c>
      <c r="F258" s="59">
        <v>18176</v>
      </c>
      <c r="G258" s="59">
        <v>3500</v>
      </c>
      <c r="H258" s="59">
        <v>3156</v>
      </c>
      <c r="I258" s="59">
        <v>16572</v>
      </c>
      <c r="J258" s="59">
        <v>1290</v>
      </c>
      <c r="K258" s="59">
        <v>3159</v>
      </c>
      <c r="L258" s="59"/>
      <c r="M258" s="59">
        <v>311076</v>
      </c>
      <c r="N258" s="59">
        <v>53076</v>
      </c>
      <c r="O258" s="59">
        <v>364152</v>
      </c>
      <c r="P258" s="45"/>
      <c r="R258" s="58" t="s">
        <v>81</v>
      </c>
      <c r="S258" s="63" t="s">
        <v>7</v>
      </c>
      <c r="T258" s="56" t="str">
        <f t="shared" si="17"/>
        <v>ERNAKULAM1968-69</v>
      </c>
      <c r="U258" s="59">
        <f>(Documentation!$H$339*Calculations!C380)+(Documentation!$G$339*Calculations!C319)+(Documentation!$D$339*Calculations!C136)</f>
        <v>317428</v>
      </c>
      <c r="V258" s="59">
        <f>(Documentation!$H$339*Calculations!D380)+(Documentation!$G$339*Calculations!D319)+(Documentation!$D$339*Calculations!D136)</f>
        <v>55212</v>
      </c>
      <c r="W258" s="59">
        <f>(Documentation!$H$339*Calculations!E380)+(Documentation!$G$339*Calculations!E319)+(Documentation!$D$339*Calculations!E136)</f>
        <v>24169</v>
      </c>
      <c r="X258" s="59">
        <f>(Documentation!$H$339*Calculations!F380)+(Documentation!$G$339*Calculations!F319)+(Documentation!$D$339*Calculations!F136)</f>
        <v>4986</v>
      </c>
      <c r="Y258" s="59">
        <f>(Documentation!$H$339*Calculations!G380)+(Documentation!$G$339*Calculations!G319)+(Documentation!$D$339*Calculations!G136)</f>
        <v>2000</v>
      </c>
      <c r="Z258" s="59">
        <f>(Documentation!$H$339*Calculations!H380)+(Documentation!$G$339*Calculations!H319)+(Documentation!$D$339*Calculations!H136)</f>
        <v>2661</v>
      </c>
      <c r="AA258" s="59">
        <f>(Documentation!$H$339*Calculations!I380)+(Documentation!$G$339*Calculations!I319)+(Documentation!$D$339*Calculations!I136)</f>
        <v>5748</v>
      </c>
      <c r="AB258" s="59">
        <f>(Documentation!$H$339*Calculations!J380)+(Documentation!$G$339*Calculations!J319)+(Documentation!$D$339*Calculations!J136)</f>
        <v>2527</v>
      </c>
      <c r="AC258" s="59">
        <f>(Documentation!$H$339*Calculations!K380)+(Documentation!$G$339*Calculations!K319)+(Documentation!$D$339*Calculations!K136)</f>
        <v>2883</v>
      </c>
      <c r="AD258" s="59">
        <f>(Documentation!$H$339*Calculations!L380)+(Documentation!$G$339*Calculations!L319)+(Documentation!$D$339*Calculations!L136)</f>
        <v>0</v>
      </c>
      <c r="AE258" s="59">
        <f>(Documentation!$H$339*Calculations!M380)+(Documentation!$G$339*Calculations!M319)+(Documentation!$D$339*Calculations!M136)</f>
        <v>217242</v>
      </c>
      <c r="AF258" s="59">
        <f>(Documentation!$H$339*Calculations!N380)+(Documentation!$G$339*Calculations!N319)+(Documentation!$D$339*Calculations!N136)</f>
        <v>57341</v>
      </c>
      <c r="AG258" s="59">
        <f>(Documentation!$H$339*Calculations!O380)+(Documentation!$G$339*Calculations!O319)+(Documentation!$D$339*Calculations!O136)</f>
        <v>274583</v>
      </c>
    </row>
    <row r="259" spans="1:33" ht="14.45" customHeight="1" x14ac:dyDescent="0.25">
      <c r="A259" s="58" t="s">
        <v>79</v>
      </c>
      <c r="B259" s="63" t="s">
        <v>8</v>
      </c>
      <c r="C259" s="59">
        <v>626225</v>
      </c>
      <c r="D259" s="59">
        <v>252964</v>
      </c>
      <c r="E259" s="59">
        <v>17312</v>
      </c>
      <c r="F259" s="59">
        <v>7585</v>
      </c>
      <c r="G259" s="59">
        <v>3500</v>
      </c>
      <c r="H259" s="59">
        <v>2242</v>
      </c>
      <c r="I259" s="59">
        <v>16075</v>
      </c>
      <c r="J259" s="59">
        <v>1291</v>
      </c>
      <c r="K259" s="59">
        <v>3258</v>
      </c>
      <c r="L259" s="59"/>
      <c r="M259" s="59">
        <v>321998</v>
      </c>
      <c r="N259" s="59">
        <v>50475</v>
      </c>
      <c r="O259" s="59">
        <v>372473</v>
      </c>
      <c r="P259" s="45"/>
      <c r="R259" s="58" t="s">
        <v>81</v>
      </c>
      <c r="S259" s="63" t="s">
        <v>8</v>
      </c>
      <c r="T259" s="56" t="str">
        <f t="shared" ref="T259:T322" si="18">R259&amp;S259</f>
        <v>ERNAKULAM1969-70</v>
      </c>
      <c r="U259" s="59">
        <f>(Documentation!$H$339*Calculations!C381)+(Documentation!$G$339*Calculations!C320)+(Documentation!$D$339*Calculations!C137)</f>
        <v>317428</v>
      </c>
      <c r="V259" s="59">
        <f>(Documentation!$H$339*Calculations!D381)+(Documentation!$G$339*Calculations!D320)+(Documentation!$D$339*Calculations!D137)</f>
        <v>55212</v>
      </c>
      <c r="W259" s="59">
        <f>(Documentation!$H$339*Calculations!E381)+(Documentation!$G$339*Calculations!E320)+(Documentation!$D$339*Calculations!E137)</f>
        <v>26530</v>
      </c>
      <c r="X259" s="59">
        <f>(Documentation!$H$339*Calculations!F381)+(Documentation!$G$339*Calculations!F320)+(Documentation!$D$339*Calculations!F137)</f>
        <v>4787</v>
      </c>
      <c r="Y259" s="59">
        <f>(Documentation!$H$339*Calculations!G381)+(Documentation!$G$339*Calculations!G320)+(Documentation!$D$339*Calculations!G137)</f>
        <v>2000</v>
      </c>
      <c r="Z259" s="59">
        <f>(Documentation!$H$339*Calculations!H381)+(Documentation!$G$339*Calculations!H320)+(Documentation!$D$339*Calculations!H137)</f>
        <v>1874</v>
      </c>
      <c r="AA259" s="59">
        <f>(Documentation!$H$339*Calculations!I381)+(Documentation!$G$339*Calculations!I320)+(Documentation!$D$339*Calculations!I137)</f>
        <v>3663</v>
      </c>
      <c r="AB259" s="59">
        <f>(Documentation!$H$339*Calculations!J381)+(Documentation!$G$339*Calculations!J320)+(Documentation!$D$339*Calculations!J137)</f>
        <v>2729</v>
      </c>
      <c r="AC259" s="59">
        <f>(Documentation!$H$339*Calculations!K381)+(Documentation!$G$339*Calculations!K320)+(Documentation!$D$339*Calculations!K137)</f>
        <v>3204</v>
      </c>
      <c r="AD259" s="59">
        <f>(Documentation!$H$339*Calculations!L381)+(Documentation!$G$339*Calculations!L320)+(Documentation!$D$339*Calculations!L137)</f>
        <v>0</v>
      </c>
      <c r="AE259" s="59">
        <f>(Documentation!$H$339*Calculations!M381)+(Documentation!$G$339*Calculations!M320)+(Documentation!$D$339*Calculations!M137)</f>
        <v>217429</v>
      </c>
      <c r="AF259" s="59">
        <f>(Documentation!$H$339*Calculations!N381)+(Documentation!$G$339*Calculations!N320)+(Documentation!$D$339*Calculations!N137)</f>
        <v>63132</v>
      </c>
      <c r="AG259" s="59">
        <f>(Documentation!$H$339*Calculations!O381)+(Documentation!$G$339*Calculations!O320)+(Documentation!$D$339*Calculations!O137)</f>
        <v>280561</v>
      </c>
    </row>
    <row r="260" spans="1:33" ht="14.45" customHeight="1" x14ac:dyDescent="0.25">
      <c r="A260" s="58" t="s">
        <v>79</v>
      </c>
      <c r="B260" s="63" t="s">
        <v>16</v>
      </c>
      <c r="C260" s="59">
        <v>626225</v>
      </c>
      <c r="D260" s="59">
        <v>252964</v>
      </c>
      <c r="E260" s="59">
        <v>17786</v>
      </c>
      <c r="F260" s="59">
        <v>7399</v>
      </c>
      <c r="G260" s="59">
        <v>3500</v>
      </c>
      <c r="H260" s="59">
        <v>2110</v>
      </c>
      <c r="I260" s="59">
        <v>15823</v>
      </c>
      <c r="J260" s="59">
        <v>1299</v>
      </c>
      <c r="K260" s="59">
        <v>3364</v>
      </c>
      <c r="L260" s="59"/>
      <c r="M260" s="59">
        <v>321979</v>
      </c>
      <c r="N260" s="59">
        <v>52645</v>
      </c>
      <c r="O260" s="59">
        <v>374624</v>
      </c>
      <c r="P260" s="45"/>
      <c r="R260" s="58" t="s">
        <v>81</v>
      </c>
      <c r="S260" s="63" t="s">
        <v>16</v>
      </c>
      <c r="T260" s="56" t="str">
        <f t="shared" si="18"/>
        <v>ERNAKULAM1970-71</v>
      </c>
      <c r="U260" s="59">
        <f>(Documentation!$H$339*Calculations!C382)+(Documentation!$G$339*Calculations!C321)+(Documentation!$D$339*Calculations!C138)</f>
        <v>317428</v>
      </c>
      <c r="V260" s="59">
        <f>(Documentation!$H$339*Calculations!D382)+(Documentation!$G$339*Calculations!D321)+(Documentation!$D$339*Calculations!D138)</f>
        <v>55212</v>
      </c>
      <c r="W260" s="59">
        <f>(Documentation!$H$339*Calculations!E382)+(Documentation!$G$339*Calculations!E321)+(Documentation!$D$339*Calculations!E138)</f>
        <v>27257</v>
      </c>
      <c r="X260" s="59">
        <f>(Documentation!$H$339*Calculations!F382)+(Documentation!$G$339*Calculations!F321)+(Documentation!$D$339*Calculations!F138)</f>
        <v>4670</v>
      </c>
      <c r="Y260" s="59">
        <f>(Documentation!$H$339*Calculations!G382)+(Documentation!$G$339*Calculations!G321)+(Documentation!$D$339*Calculations!G138)</f>
        <v>2000</v>
      </c>
      <c r="Z260" s="59">
        <f>(Documentation!$H$339*Calculations!H382)+(Documentation!$G$339*Calculations!H321)+(Documentation!$D$339*Calculations!H138)</f>
        <v>1764</v>
      </c>
      <c r="AA260" s="59">
        <f>(Documentation!$H$339*Calculations!I382)+(Documentation!$G$339*Calculations!I321)+(Documentation!$D$339*Calculations!I138)</f>
        <v>3606</v>
      </c>
      <c r="AB260" s="59">
        <f>(Documentation!$H$339*Calculations!J382)+(Documentation!$G$339*Calculations!J321)+(Documentation!$D$339*Calculations!J138)</f>
        <v>2745</v>
      </c>
      <c r="AC260" s="59">
        <f>(Documentation!$H$339*Calculations!K382)+(Documentation!$G$339*Calculations!K321)+(Documentation!$D$339*Calculations!K138)</f>
        <v>3308</v>
      </c>
      <c r="AD260" s="59">
        <f>(Documentation!$H$339*Calculations!L382)+(Documentation!$G$339*Calculations!L321)+(Documentation!$D$339*Calculations!L138)</f>
        <v>0</v>
      </c>
      <c r="AE260" s="59">
        <f>(Documentation!$H$339*Calculations!M382)+(Documentation!$G$339*Calculations!M321)+(Documentation!$D$339*Calculations!M138)</f>
        <v>216866</v>
      </c>
      <c r="AF260" s="59">
        <f>(Documentation!$H$339*Calculations!N382)+(Documentation!$G$339*Calculations!N321)+(Documentation!$D$339*Calculations!N138)</f>
        <v>65315</v>
      </c>
      <c r="AG260" s="59">
        <f>(Documentation!$H$339*Calculations!O382)+(Documentation!$G$339*Calculations!O321)+(Documentation!$D$339*Calculations!O138)</f>
        <v>282181</v>
      </c>
    </row>
    <row r="261" spans="1:33" ht="14.45" customHeight="1" x14ac:dyDescent="0.25">
      <c r="A261" s="58" t="s">
        <v>79</v>
      </c>
      <c r="B261" s="63" t="s">
        <v>17</v>
      </c>
      <c r="C261" s="59">
        <v>626225</v>
      </c>
      <c r="D261" s="59">
        <v>252964</v>
      </c>
      <c r="E261" s="59">
        <v>17851</v>
      </c>
      <c r="F261" s="59">
        <v>7091</v>
      </c>
      <c r="G261" s="59">
        <v>3500</v>
      </c>
      <c r="H261" s="59">
        <v>1934</v>
      </c>
      <c r="I261" s="59">
        <v>15427</v>
      </c>
      <c r="J261" s="59">
        <v>1186</v>
      </c>
      <c r="K261" s="59">
        <v>3224</v>
      </c>
      <c r="L261" s="59"/>
      <c r="M261" s="59">
        <v>323047</v>
      </c>
      <c r="N261" s="59">
        <v>54770</v>
      </c>
      <c r="O261" s="59">
        <v>377817</v>
      </c>
      <c r="P261" s="45"/>
      <c r="R261" s="58" t="s">
        <v>81</v>
      </c>
      <c r="S261" s="63" t="s">
        <v>17</v>
      </c>
      <c r="T261" s="56" t="str">
        <f t="shared" si="18"/>
        <v>ERNAKULAM1971-72</v>
      </c>
      <c r="U261" s="59">
        <f>(Documentation!$H$339*Calculations!C383)+(Documentation!$G$339*Calculations!C322)+(Documentation!$D$339*Calculations!C139)</f>
        <v>317428</v>
      </c>
      <c r="V261" s="59">
        <f>(Documentation!$H$339*Calculations!D383)+(Documentation!$G$339*Calculations!D322)+(Documentation!$D$339*Calculations!D139)</f>
        <v>55212</v>
      </c>
      <c r="W261" s="59">
        <f>(Documentation!$H$339*Calculations!E383)+(Documentation!$G$339*Calculations!E322)+(Documentation!$D$339*Calculations!E139)</f>
        <v>27356</v>
      </c>
      <c r="X261" s="59">
        <f>(Documentation!$H$339*Calculations!F383)+(Documentation!$G$339*Calculations!F322)+(Documentation!$D$339*Calculations!F139)</f>
        <v>4475</v>
      </c>
      <c r="Y261" s="59">
        <f>(Documentation!$H$339*Calculations!G383)+(Documentation!$G$339*Calculations!G322)+(Documentation!$D$339*Calculations!G139)</f>
        <v>2000</v>
      </c>
      <c r="Z261" s="59">
        <f>(Documentation!$H$339*Calculations!H383)+(Documentation!$G$339*Calculations!H322)+(Documentation!$D$339*Calculations!H139)</f>
        <v>1617</v>
      </c>
      <c r="AA261" s="59">
        <f>(Documentation!$H$339*Calculations!I383)+(Documentation!$G$339*Calculations!I322)+(Documentation!$D$339*Calculations!I139)</f>
        <v>3515</v>
      </c>
      <c r="AB261" s="59">
        <f>(Documentation!$H$339*Calculations!J383)+(Documentation!$G$339*Calculations!J322)+(Documentation!$D$339*Calculations!J139)</f>
        <v>2506</v>
      </c>
      <c r="AC261" s="59">
        <f>(Documentation!$H$339*Calculations!K383)+(Documentation!$G$339*Calculations!K322)+(Documentation!$D$339*Calculations!K139)</f>
        <v>3171</v>
      </c>
      <c r="AD261" s="59">
        <f>(Documentation!$H$339*Calculations!L383)+(Documentation!$G$339*Calculations!L322)+(Documentation!$D$339*Calculations!L139)</f>
        <v>0</v>
      </c>
      <c r="AE261" s="59">
        <f>(Documentation!$H$339*Calculations!M383)+(Documentation!$G$339*Calculations!M322)+(Documentation!$D$339*Calculations!M139)</f>
        <v>217575</v>
      </c>
      <c r="AF261" s="59">
        <f>(Documentation!$H$339*Calculations!N383)+(Documentation!$G$339*Calculations!N322)+(Documentation!$D$339*Calculations!N139)</f>
        <v>67011</v>
      </c>
      <c r="AG261" s="59">
        <f>(Documentation!$H$339*Calculations!O383)+(Documentation!$G$339*Calculations!O322)+(Documentation!$D$339*Calculations!O139)</f>
        <v>284587</v>
      </c>
    </row>
    <row r="262" spans="1:33" ht="14.45" customHeight="1" x14ac:dyDescent="0.25">
      <c r="A262" s="58" t="s">
        <v>79</v>
      </c>
      <c r="B262" s="63" t="s">
        <v>9</v>
      </c>
      <c r="C262" s="59">
        <v>626225</v>
      </c>
      <c r="D262" s="59">
        <v>252964</v>
      </c>
      <c r="E262" s="59">
        <v>17851</v>
      </c>
      <c r="F262" s="59">
        <v>6988</v>
      </c>
      <c r="G262" s="59">
        <v>3500</v>
      </c>
      <c r="H262" s="59">
        <v>1807</v>
      </c>
      <c r="I262" s="59">
        <v>14636</v>
      </c>
      <c r="J262" s="59">
        <v>1186</v>
      </c>
      <c r="K262" s="59">
        <v>3645</v>
      </c>
      <c r="L262" s="59"/>
      <c r="M262" s="59">
        <v>323649</v>
      </c>
      <c r="N262" s="59">
        <v>57745</v>
      </c>
      <c r="O262" s="59">
        <v>381394</v>
      </c>
      <c r="P262" s="45"/>
      <c r="R262" s="58" t="s">
        <v>81</v>
      </c>
      <c r="S262" s="63" t="s">
        <v>9</v>
      </c>
      <c r="T262" s="56" t="str">
        <f t="shared" si="18"/>
        <v>ERNAKULAM1972-73</v>
      </c>
      <c r="U262" s="59">
        <f>(Documentation!$H$339*Calculations!C384)+(Documentation!$G$339*Calculations!C323)+(Documentation!$D$339*Calculations!C140)</f>
        <v>317428</v>
      </c>
      <c r="V262" s="59">
        <f>(Documentation!$H$339*Calculations!D384)+(Documentation!$G$339*Calculations!D323)+(Documentation!$D$339*Calculations!D140)</f>
        <v>55212</v>
      </c>
      <c r="W262" s="59">
        <f>(Documentation!$H$339*Calculations!E384)+(Documentation!$G$339*Calculations!E323)+(Documentation!$D$339*Calculations!E140)</f>
        <v>27356</v>
      </c>
      <c r="X262" s="59">
        <f>(Documentation!$H$339*Calculations!F384)+(Documentation!$G$339*Calculations!F323)+(Documentation!$D$339*Calculations!F140)</f>
        <v>4410</v>
      </c>
      <c r="Y262" s="59">
        <f>(Documentation!$H$339*Calculations!G384)+(Documentation!$G$339*Calculations!G323)+(Documentation!$D$339*Calculations!G140)</f>
        <v>2000</v>
      </c>
      <c r="Z262" s="59">
        <f>(Documentation!$H$339*Calculations!H384)+(Documentation!$G$339*Calculations!H323)+(Documentation!$D$339*Calculations!H140)</f>
        <v>1510</v>
      </c>
      <c r="AA262" s="59">
        <f>(Documentation!$H$339*Calculations!I384)+(Documentation!$G$339*Calculations!I323)+(Documentation!$D$339*Calculations!I140)</f>
        <v>3335</v>
      </c>
      <c r="AB262" s="59">
        <f>(Documentation!$H$339*Calculations!J384)+(Documentation!$G$339*Calculations!J323)+(Documentation!$D$339*Calculations!J140)</f>
        <v>2506</v>
      </c>
      <c r="AC262" s="59">
        <f>(Documentation!$H$339*Calculations!K384)+(Documentation!$G$339*Calculations!K323)+(Documentation!$D$339*Calculations!K140)</f>
        <v>3584</v>
      </c>
      <c r="AD262" s="59">
        <f>(Documentation!$H$339*Calculations!L384)+(Documentation!$G$339*Calculations!L323)+(Documentation!$D$339*Calculations!L140)</f>
        <v>0</v>
      </c>
      <c r="AE262" s="59">
        <f>(Documentation!$H$339*Calculations!M384)+(Documentation!$G$339*Calculations!M323)+(Documentation!$D$339*Calculations!M140)</f>
        <v>217514</v>
      </c>
      <c r="AF262" s="59">
        <f>(Documentation!$H$339*Calculations!N384)+(Documentation!$G$339*Calculations!N323)+(Documentation!$D$339*Calculations!N140)</f>
        <v>69767</v>
      </c>
      <c r="AG262" s="59">
        <f>(Documentation!$H$339*Calculations!O384)+(Documentation!$G$339*Calculations!O323)+(Documentation!$D$339*Calculations!O140)</f>
        <v>287280</v>
      </c>
    </row>
    <row r="263" spans="1:33" ht="14.45" customHeight="1" x14ac:dyDescent="0.25">
      <c r="A263" s="58" t="s">
        <v>79</v>
      </c>
      <c r="B263" s="63" t="s">
        <v>10</v>
      </c>
      <c r="C263" s="59">
        <v>215695</v>
      </c>
      <c r="D263" s="59">
        <v>6398</v>
      </c>
      <c r="E263" s="59">
        <v>12466</v>
      </c>
      <c r="F263" s="59">
        <v>1671</v>
      </c>
      <c r="G263" s="59">
        <v>2513</v>
      </c>
      <c r="H263" s="59">
        <v>4549</v>
      </c>
      <c r="I263" s="59">
        <v>1451</v>
      </c>
      <c r="J263" s="59">
        <v>1178</v>
      </c>
      <c r="K263" s="59">
        <v>2868</v>
      </c>
      <c r="L263" s="59"/>
      <c r="M263" s="59">
        <v>182601</v>
      </c>
      <c r="N263" s="59">
        <v>87614</v>
      </c>
      <c r="O263" s="59">
        <v>270215</v>
      </c>
      <c r="P263" s="45"/>
      <c r="R263" s="58" t="s">
        <v>81</v>
      </c>
      <c r="S263" s="63" t="s">
        <v>10</v>
      </c>
      <c r="T263" s="56" t="str">
        <f t="shared" si="18"/>
        <v>ERNAKULAM1973-74</v>
      </c>
      <c r="U263" s="59">
        <f>(Documentation!$H$339*Calculations!C385)+(Documentation!$G$339*Calculations!C324)+(Documentation!$D$339*Calculations!C141)</f>
        <v>317428</v>
      </c>
      <c r="V263" s="59">
        <f>(Documentation!$H$339*Calculations!D385)+(Documentation!$G$339*Calculations!D324)+(Documentation!$D$339*Calculations!D141)</f>
        <v>58139.04384588822</v>
      </c>
      <c r="W263" s="59">
        <f>(Documentation!$H$339*Calculations!E385)+(Documentation!$G$339*Calculations!E324)+(Documentation!$D$339*Calculations!E141)</f>
        <v>24964.151990528342</v>
      </c>
      <c r="X263" s="59">
        <f>(Documentation!$H$339*Calculations!F385)+(Documentation!$G$339*Calculations!F324)+(Documentation!$D$339*Calculations!F141)</f>
        <v>2936.8030684228702</v>
      </c>
      <c r="Y263" s="59">
        <f>(Documentation!$H$339*Calculations!G385)+(Documentation!$G$339*Calculations!G324)+(Documentation!$D$339*Calculations!G141)</f>
        <v>1862.6042819791821</v>
      </c>
      <c r="Z263" s="59">
        <f>(Documentation!$H$339*Calculations!H385)+(Documentation!$G$339*Calculations!H324)+(Documentation!$D$339*Calculations!H141)</f>
        <v>940.70360613684579</v>
      </c>
      <c r="AA263" s="59">
        <f>(Documentation!$H$339*Calculations!I385)+(Documentation!$G$339*Calculations!I324)+(Documentation!$D$339*Calculations!I141)</f>
        <v>4260.4021705885261</v>
      </c>
      <c r="AB263" s="59">
        <f>(Documentation!$H$339*Calculations!J385)+(Documentation!$G$339*Calculations!J324)+(Documentation!$D$339*Calculations!J141)</f>
        <v>2431.7077401213555</v>
      </c>
      <c r="AC263" s="59">
        <f>(Documentation!$H$339*Calculations!K385)+(Documentation!$G$339*Calculations!K324)+(Documentation!$D$339*Calculations!K141)</f>
        <v>5784.7806126979431</v>
      </c>
      <c r="AD263" s="59">
        <f>(Documentation!$H$339*Calculations!L385)+(Documentation!$G$339*Calculations!L324)+(Documentation!$D$339*Calculations!L141)</f>
        <v>0</v>
      </c>
      <c r="AE263" s="59">
        <f>(Documentation!$H$339*Calculations!M385)+(Documentation!$G$339*Calculations!M324)+(Documentation!$D$339*Calculations!M141)</f>
        <v>216107.80268363672</v>
      </c>
      <c r="AF263" s="59">
        <f>(Documentation!$H$339*Calculations!N385)+(Documentation!$G$339*Calculations!N324)+(Documentation!$D$339*Calculations!N141)</f>
        <v>41539.9008139707</v>
      </c>
      <c r="AG263" s="59">
        <f>(Documentation!$H$339*Calculations!O385)+(Documentation!$G$339*Calculations!O324)+(Documentation!$D$339*Calculations!O141)</f>
        <v>257647.70349760744</v>
      </c>
    </row>
    <row r="264" spans="1:33" ht="14.45" customHeight="1" x14ac:dyDescent="0.25">
      <c r="A264" s="58" t="s">
        <v>79</v>
      </c>
      <c r="B264" s="63" t="s">
        <v>11</v>
      </c>
      <c r="C264" s="59">
        <v>215695</v>
      </c>
      <c r="D264" s="59">
        <v>5912</v>
      </c>
      <c r="E264" s="59">
        <v>13805</v>
      </c>
      <c r="F264" s="59">
        <v>1683</v>
      </c>
      <c r="G264" s="59">
        <v>2513</v>
      </c>
      <c r="H264" s="59">
        <v>4516</v>
      </c>
      <c r="I264" s="59">
        <v>1308</v>
      </c>
      <c r="J264" s="59">
        <v>1166</v>
      </c>
      <c r="K264" s="59">
        <v>1849</v>
      </c>
      <c r="L264" s="59"/>
      <c r="M264" s="59">
        <v>182943</v>
      </c>
      <c r="N264" s="59">
        <v>88962</v>
      </c>
      <c r="O264" s="59">
        <v>271905</v>
      </c>
      <c r="P264" s="45"/>
      <c r="R264" s="58" t="s">
        <v>81</v>
      </c>
      <c r="S264" s="63" t="s">
        <v>11</v>
      </c>
      <c r="T264" s="56" t="str">
        <f t="shared" si="18"/>
        <v>ERNAKULAM1974-75</v>
      </c>
      <c r="U264" s="59">
        <f>(Documentation!$H$339*Calculations!C386)+(Documentation!$G$339*Calculations!C325)+(Documentation!$D$339*Calculations!C142)</f>
        <v>317428</v>
      </c>
      <c r="V264" s="59">
        <f>(Documentation!$H$339*Calculations!D386)+(Documentation!$G$339*Calculations!D325)+(Documentation!$D$339*Calculations!D142)</f>
        <v>57836.126821567763</v>
      </c>
      <c r="W264" s="59">
        <f>(Documentation!$H$339*Calculations!E386)+(Documentation!$G$339*Calculations!E325)+(Documentation!$D$339*Calculations!E142)</f>
        <v>25402.616378077055</v>
      </c>
      <c r="X264" s="59">
        <f>(Documentation!$H$339*Calculations!F386)+(Documentation!$G$339*Calculations!F325)+(Documentation!$D$339*Calculations!F142)</f>
        <v>2874.7257362734945</v>
      </c>
      <c r="Y264" s="59">
        <f>(Documentation!$H$339*Calculations!G386)+(Documentation!$G$339*Calculations!G325)+(Documentation!$D$339*Calculations!G142)</f>
        <v>1862.6042819791821</v>
      </c>
      <c r="Z264" s="59">
        <f>(Documentation!$H$339*Calculations!H386)+(Documentation!$G$339*Calculations!H325)+(Documentation!$D$339*Calculations!H142)</f>
        <v>962.60277243352573</v>
      </c>
      <c r="AA264" s="59">
        <f>(Documentation!$H$339*Calculations!I386)+(Documentation!$G$339*Calculations!I325)+(Documentation!$D$339*Calculations!I142)</f>
        <v>4290.5098317793891</v>
      </c>
      <c r="AB264" s="59">
        <f>(Documentation!$H$339*Calculations!J386)+(Documentation!$G$339*Calculations!J325)+(Documentation!$D$339*Calculations!J142)</f>
        <v>2462.3548221597357</v>
      </c>
      <c r="AC264" s="59">
        <f>(Documentation!$H$339*Calculations!K386)+(Documentation!$G$339*Calculations!K325)+(Documentation!$D$339*Calculations!K142)</f>
        <v>4348.7806126979431</v>
      </c>
      <c r="AD264" s="59">
        <f>(Documentation!$H$339*Calculations!L386)+(Documentation!$G$339*Calculations!L325)+(Documentation!$D$339*Calculations!L142)</f>
        <v>0</v>
      </c>
      <c r="AE264" s="59">
        <f>(Documentation!$H$339*Calculations!M386)+(Documentation!$G$339*Calculations!M325)+(Documentation!$D$339*Calculations!M142)</f>
        <v>217387.67874303192</v>
      </c>
      <c r="AF264" s="59">
        <f>(Documentation!$H$339*Calculations!N386)+(Documentation!$G$339*Calculations!N325)+(Documentation!$D$339*Calculations!N142)</f>
        <v>41420.195303635737</v>
      </c>
      <c r="AG264" s="59">
        <f>(Documentation!$H$339*Calculations!O386)+(Documentation!$G$339*Calculations!O325)+(Documentation!$D$339*Calculations!O142)</f>
        <v>258807.87404666765</v>
      </c>
    </row>
    <row r="265" spans="1:33" ht="14.45" customHeight="1" x14ac:dyDescent="0.25">
      <c r="A265" s="58" t="s">
        <v>79</v>
      </c>
      <c r="B265" s="63" t="s">
        <v>12</v>
      </c>
      <c r="C265" s="59">
        <v>219550</v>
      </c>
      <c r="D265" s="59">
        <v>8141</v>
      </c>
      <c r="E265" s="59">
        <v>17696</v>
      </c>
      <c r="F265" s="59">
        <v>2293</v>
      </c>
      <c r="G265" s="59">
        <v>531</v>
      </c>
      <c r="H265" s="59">
        <v>1720</v>
      </c>
      <c r="I265" s="59">
        <v>2524</v>
      </c>
      <c r="J265" s="59">
        <v>1300</v>
      </c>
      <c r="K265" s="59">
        <v>1421</v>
      </c>
      <c r="L265" s="59"/>
      <c r="M265" s="59">
        <v>183924</v>
      </c>
      <c r="N265" s="59">
        <v>63455</v>
      </c>
      <c r="O265" s="59">
        <v>247379</v>
      </c>
      <c r="P265" s="45"/>
      <c r="R265" s="58" t="s">
        <v>81</v>
      </c>
      <c r="S265" s="63" t="s">
        <v>12</v>
      </c>
      <c r="T265" s="56" t="str">
        <f t="shared" si="18"/>
        <v>ERNAKULAM1975-76</v>
      </c>
      <c r="U265" s="59">
        <f>(Documentation!$H$339*Calculations!C387)+(Documentation!$G$339*Calculations!C326)+(Documentation!$D$339*Calculations!C143)</f>
        <v>333135.18027724337</v>
      </c>
      <c r="V265" s="59">
        <f>(Documentation!$H$339*Calculations!D387)+(Documentation!$G$339*Calculations!D326)+(Documentation!$D$339*Calculations!D143)</f>
        <v>57689.910926939971</v>
      </c>
      <c r="W265" s="59">
        <f>(Documentation!$H$339*Calculations!E387)+(Documentation!$G$339*Calculations!E326)+(Documentation!$D$339*Calculations!E143)</f>
        <v>33027.103083222341</v>
      </c>
      <c r="X265" s="59">
        <f>(Documentation!$H$339*Calculations!F387)+(Documentation!$G$339*Calculations!F326)+(Documentation!$D$339*Calculations!F143)</f>
        <v>5249.5322875043166</v>
      </c>
      <c r="Y265" s="59">
        <f>(Documentation!$H$339*Calculations!G387)+(Documentation!$G$339*Calculations!G326)+(Documentation!$D$339*Calculations!G143)</f>
        <v>2840.7678851561345</v>
      </c>
      <c r="Z265" s="59">
        <f>(Documentation!$H$339*Calculations!H387)+(Documentation!$G$339*Calculations!H326)+(Documentation!$D$339*Calculations!H143)</f>
        <v>7781.682097577821</v>
      </c>
      <c r="AA265" s="59">
        <f>(Documentation!$H$339*Calculations!I387)+(Documentation!$G$339*Calculations!I326)+(Documentation!$D$339*Calculations!I143)</f>
        <v>11042.193438902867</v>
      </c>
      <c r="AB265" s="59">
        <f>(Documentation!$H$339*Calculations!J387)+(Documentation!$G$339*Calculations!J326)+(Documentation!$D$339*Calculations!J143)</f>
        <v>2843.4049134231168</v>
      </c>
      <c r="AC265" s="59">
        <f>(Documentation!$H$339*Calculations!K387)+(Documentation!$G$339*Calculations!K326)+(Documentation!$D$339*Calculations!K143)</f>
        <v>5208.8870899314288</v>
      </c>
      <c r="AD265" s="59">
        <f>(Documentation!$H$339*Calculations!L387)+(Documentation!$G$339*Calculations!L326)+(Documentation!$D$339*Calculations!L143)</f>
        <v>0</v>
      </c>
      <c r="AE265" s="59">
        <f>(Documentation!$H$339*Calculations!M387)+(Documentation!$G$339*Calculations!M326)+(Documentation!$D$339*Calculations!M143)</f>
        <v>207451.69855458537</v>
      </c>
      <c r="AF265" s="59">
        <f>(Documentation!$H$339*Calculations!N387)+(Documentation!$G$339*Calculations!N326)+(Documentation!$D$339*Calculations!N143)</f>
        <v>63602.571930343838</v>
      </c>
      <c r="AG265" s="59">
        <f>(Documentation!$H$339*Calculations!O387)+(Documentation!$G$339*Calculations!O326)+(Documentation!$D$339*Calculations!O143)</f>
        <v>271054.27048492921</v>
      </c>
    </row>
    <row r="266" spans="1:33" ht="14.45" customHeight="1" x14ac:dyDescent="0.25">
      <c r="A266" s="58" t="s">
        <v>79</v>
      </c>
      <c r="B266" s="63" t="s">
        <v>13</v>
      </c>
      <c r="C266" s="59">
        <v>219550</v>
      </c>
      <c r="D266" s="59">
        <v>8141</v>
      </c>
      <c r="E266" s="59">
        <v>17686</v>
      </c>
      <c r="F266" s="59">
        <v>2212</v>
      </c>
      <c r="G266" s="59">
        <v>279</v>
      </c>
      <c r="H266" s="59">
        <v>803</v>
      </c>
      <c r="I266" s="59">
        <v>1947</v>
      </c>
      <c r="J266" s="59">
        <v>1614</v>
      </c>
      <c r="K266" s="59">
        <v>1856</v>
      </c>
      <c r="L266" s="59"/>
      <c r="M266" s="59">
        <v>185012</v>
      </c>
      <c r="N266" s="59">
        <v>73332</v>
      </c>
      <c r="O266" s="59">
        <v>258344</v>
      </c>
      <c r="P266" s="45"/>
      <c r="R266" s="58" t="s">
        <v>81</v>
      </c>
      <c r="S266" s="63" t="s">
        <v>13</v>
      </c>
      <c r="T266" s="56" t="str">
        <f t="shared" si="18"/>
        <v>ERNAKULAM1976-77</v>
      </c>
      <c r="U266" s="59">
        <f>(Documentation!$H$339*Calculations!C388)+(Documentation!$G$339*Calculations!C327)+(Documentation!$D$339*Calculations!C144)</f>
        <v>333135.18027724337</v>
      </c>
      <c r="V266" s="59">
        <f>(Documentation!$H$339*Calculations!D388)+(Documentation!$G$339*Calculations!D327)+(Documentation!$D$339*Calculations!D144)</f>
        <v>57689.910926939971</v>
      </c>
      <c r="W266" s="59">
        <f>(Documentation!$H$339*Calculations!E388)+(Documentation!$G$339*Calculations!E327)+(Documentation!$D$339*Calculations!E144)</f>
        <v>31926.971920477528</v>
      </c>
      <c r="X266" s="59">
        <f>(Documentation!$H$339*Calculations!F388)+(Documentation!$G$339*Calculations!F327)+(Documentation!$D$339*Calculations!F144)</f>
        <v>4855.2938582211045</v>
      </c>
      <c r="Y266" s="59">
        <f>(Documentation!$H$339*Calculations!G388)+(Documentation!$G$339*Calculations!G327)+(Documentation!$D$339*Calculations!G144)</f>
        <v>2036.9247792412807</v>
      </c>
      <c r="Z266" s="59">
        <f>(Documentation!$H$339*Calculations!H388)+(Documentation!$G$339*Calculations!H327)+(Documentation!$D$339*Calculations!H144)</f>
        <v>6198.0467663164127</v>
      </c>
      <c r="AA266" s="59">
        <f>(Documentation!$H$339*Calculations!I388)+(Documentation!$G$339*Calculations!I327)+(Documentation!$D$339*Calculations!I144)</f>
        <v>12225.926653840463</v>
      </c>
      <c r="AB266" s="59">
        <f>(Documentation!$H$339*Calculations!J388)+(Documentation!$G$339*Calculations!J327)+(Documentation!$D$339*Calculations!J144)</f>
        <v>2259.0326278920625</v>
      </c>
      <c r="AC266" s="59">
        <f>(Documentation!$H$339*Calculations!K388)+(Documentation!$G$339*Calculations!K327)+(Documentation!$D$339*Calculations!K144)</f>
        <v>4887.3101179024225</v>
      </c>
      <c r="AD266" s="59">
        <f>(Documentation!$H$339*Calculations!L388)+(Documentation!$G$339*Calculations!L327)+(Documentation!$D$339*Calculations!L144)</f>
        <v>0</v>
      </c>
      <c r="AE266" s="59">
        <f>(Documentation!$H$339*Calculations!M388)+(Documentation!$G$339*Calculations!M327)+(Documentation!$D$339*Calculations!M144)</f>
        <v>211055.76262641212</v>
      </c>
      <c r="AF266" s="59">
        <f>(Documentation!$H$339*Calculations!N388)+(Documentation!$G$339*Calculations!N327)+(Documentation!$D$339*Calculations!N144)</f>
        <v>56585.078121454295</v>
      </c>
      <c r="AG266" s="59">
        <f>(Documentation!$H$339*Calculations!O388)+(Documentation!$G$339*Calculations!O327)+(Documentation!$D$339*Calculations!O144)</f>
        <v>267640.84074786643</v>
      </c>
    </row>
    <row r="267" spans="1:33" ht="14.45" customHeight="1" x14ac:dyDescent="0.25">
      <c r="A267" s="58" t="s">
        <v>79</v>
      </c>
      <c r="B267" s="63" t="s">
        <v>18</v>
      </c>
      <c r="C267" s="59">
        <v>219550</v>
      </c>
      <c r="D267" s="59">
        <v>8141</v>
      </c>
      <c r="E267" s="59">
        <v>16416</v>
      </c>
      <c r="F267" s="59">
        <v>1788</v>
      </c>
      <c r="G267" s="59">
        <v>152</v>
      </c>
      <c r="H267" s="59">
        <v>459</v>
      </c>
      <c r="I267" s="59">
        <v>1407</v>
      </c>
      <c r="J267" s="59">
        <v>3295</v>
      </c>
      <c r="K267" s="59">
        <v>3783</v>
      </c>
      <c r="L267" s="59"/>
      <c r="M267" s="59">
        <v>184109</v>
      </c>
      <c r="N267" s="59">
        <v>53508</v>
      </c>
      <c r="O267" s="59">
        <v>237617</v>
      </c>
      <c r="P267" s="45"/>
      <c r="R267" s="58" t="s">
        <v>81</v>
      </c>
      <c r="S267" s="63" t="s">
        <v>18</v>
      </c>
      <c r="T267" s="56" t="str">
        <f t="shared" si="18"/>
        <v>ERNAKULAM1977-78</v>
      </c>
      <c r="U267" s="59">
        <f>(Documentation!$H$339*Calculations!C389)+(Documentation!$G$339*Calculations!C328)+(Documentation!$D$339*Calculations!C145)</f>
        <v>333135.18027724337</v>
      </c>
      <c r="V267" s="59">
        <f>(Documentation!$H$339*Calculations!D389)+(Documentation!$G$339*Calculations!D328)+(Documentation!$D$339*Calculations!D145)</f>
        <v>57689.910926939971</v>
      </c>
      <c r="W267" s="59">
        <f>(Documentation!$H$339*Calculations!E389)+(Documentation!$G$339*Calculations!E328)+(Documentation!$D$339*Calculations!E145)</f>
        <v>30187.168664594741</v>
      </c>
      <c r="X267" s="59">
        <f>(Documentation!$H$339*Calculations!F389)+(Documentation!$G$339*Calculations!F328)+(Documentation!$D$339*Calculations!F145)</f>
        <v>4855.2938582211045</v>
      </c>
      <c r="Y267" s="59">
        <f>(Documentation!$H$339*Calculations!G389)+(Documentation!$G$339*Calculations!G328)+(Documentation!$D$339*Calculations!G145)</f>
        <v>1292.0774702777367</v>
      </c>
      <c r="Z267" s="59">
        <f>(Documentation!$H$339*Calculations!H389)+(Documentation!$G$339*Calculations!H328)+(Documentation!$D$339*Calculations!H145)</f>
        <v>6021.9310936806278</v>
      </c>
      <c r="AA267" s="59">
        <f>(Documentation!$H$339*Calculations!I389)+(Documentation!$G$339*Calculations!I328)+(Documentation!$D$339*Calculations!I145)</f>
        <v>13759.549188495881</v>
      </c>
      <c r="AB267" s="59">
        <f>(Documentation!$H$339*Calculations!J389)+(Documentation!$G$339*Calculations!J328)+(Documentation!$D$339*Calculations!J145)</f>
        <v>2335.7066252281584</v>
      </c>
      <c r="AC267" s="59">
        <f>(Documentation!$H$339*Calculations!K389)+(Documentation!$G$339*Calculations!K328)+(Documentation!$D$339*Calculations!K145)</f>
        <v>4389.2142074885305</v>
      </c>
      <c r="AD267" s="59">
        <f>(Documentation!$H$339*Calculations!L389)+(Documentation!$G$339*Calculations!L328)+(Documentation!$D$339*Calculations!L145)</f>
        <v>0</v>
      </c>
      <c r="AE267" s="59">
        <f>(Documentation!$H$339*Calculations!M389)+(Documentation!$G$339*Calculations!M328)+(Documentation!$D$339*Calculations!M145)</f>
        <v>212604.32824231661</v>
      </c>
      <c r="AF267" s="59">
        <f>(Documentation!$H$339*Calculations!N389)+(Documentation!$G$339*Calculations!N328)+(Documentation!$D$339*Calculations!N145)</f>
        <v>71971.450012332891</v>
      </c>
      <c r="AG267" s="59">
        <f>(Documentation!$H$339*Calculations!O389)+(Documentation!$G$339*Calculations!O328)+(Documentation!$D$339*Calculations!O145)</f>
        <v>284575.77825464949</v>
      </c>
    </row>
    <row r="268" spans="1:33" ht="14.45" customHeight="1" x14ac:dyDescent="0.25">
      <c r="A268" s="58" t="s">
        <v>79</v>
      </c>
      <c r="B268" s="64" t="s">
        <v>19</v>
      </c>
      <c r="C268" s="59">
        <v>219550</v>
      </c>
      <c r="D268" s="59">
        <v>8141</v>
      </c>
      <c r="E268" s="59">
        <v>17537</v>
      </c>
      <c r="F268" s="59">
        <v>1518</v>
      </c>
      <c r="G268" s="59">
        <v>128</v>
      </c>
      <c r="H268" s="59">
        <v>370</v>
      </c>
      <c r="I268" s="59">
        <v>1109</v>
      </c>
      <c r="J268" s="59">
        <v>2327</v>
      </c>
      <c r="K268" s="59">
        <v>3665</v>
      </c>
      <c r="L268" s="59"/>
      <c r="M268" s="59">
        <v>184755</v>
      </c>
      <c r="N268" s="59">
        <v>50517</v>
      </c>
      <c r="O268" s="59">
        <v>235272</v>
      </c>
      <c r="P268" s="45"/>
      <c r="R268" s="58" t="s">
        <v>81</v>
      </c>
      <c r="S268" s="64" t="s">
        <v>19</v>
      </c>
      <c r="T268" s="56" t="str">
        <f t="shared" si="18"/>
        <v>ERNAKULAM1978-79</v>
      </c>
      <c r="U268" s="59">
        <f>(Documentation!$H$339*Calculations!C390)+(Documentation!$G$339*Calculations!C329)+(Documentation!$D$339*Calculations!C146)</f>
        <v>333135.18027724337</v>
      </c>
      <c r="V268" s="59">
        <f>(Documentation!$H$339*Calculations!D390)+(Documentation!$G$339*Calculations!D329)+(Documentation!$D$339*Calculations!D146)</f>
        <v>57689.910926939971</v>
      </c>
      <c r="W268" s="59">
        <f>(Documentation!$H$339*Calculations!E390)+(Documentation!$G$339*Calculations!E329)+(Documentation!$D$339*Calculations!E146)</f>
        <v>32478.794149277292</v>
      </c>
      <c r="X268" s="59">
        <f>(Documentation!$H$339*Calculations!F390)+(Documentation!$G$339*Calculations!F329)+(Documentation!$D$339*Calculations!F146)</f>
        <v>4987.2938582211045</v>
      </c>
      <c r="Y268" s="59">
        <f>(Documentation!$H$339*Calculations!G390)+(Documentation!$G$339*Calculations!G329)+(Documentation!$D$339*Calculations!G146)</f>
        <v>710.20173647082038</v>
      </c>
      <c r="Z268" s="59">
        <f>(Documentation!$H$339*Calculations!H390)+(Documentation!$G$339*Calculations!H329)+(Documentation!$D$339*Calculations!H146)</f>
        <v>4468.9996250801642</v>
      </c>
      <c r="AA268" s="59">
        <f>(Documentation!$H$339*Calculations!I390)+(Documentation!$G$339*Calculations!I329)+(Documentation!$D$339*Calculations!I146)</f>
        <v>13584.029924522718</v>
      </c>
      <c r="AB268" s="59">
        <f>(Documentation!$H$339*Calculations!J390)+(Documentation!$G$339*Calculations!J329)+(Documentation!$D$339*Calculations!J146)</f>
        <v>2473.5739529376942</v>
      </c>
      <c r="AC268" s="59">
        <f>(Documentation!$H$339*Calculations!K390)+(Documentation!$G$339*Calculations!K329)+(Documentation!$D$339*Calculations!K146)</f>
        <v>3958.4227023827143</v>
      </c>
      <c r="AD268" s="59">
        <f>(Documentation!$H$339*Calculations!L390)+(Documentation!$G$339*Calculations!L329)+(Documentation!$D$339*Calculations!L146)</f>
        <v>0</v>
      </c>
      <c r="AE268" s="59">
        <f>(Documentation!$H$339*Calculations!M390)+(Documentation!$G$339*Calculations!M329)+(Documentation!$D$339*Calculations!M146)</f>
        <v>212783.95340141089</v>
      </c>
      <c r="AF268" s="59">
        <f>(Documentation!$H$339*Calculations!N390)+(Documentation!$G$339*Calculations!N329)+(Documentation!$D$339*Calculations!N146)</f>
        <v>77010.84278032658</v>
      </c>
      <c r="AG268" s="59">
        <f>(Documentation!$H$339*Calculations!O390)+(Documentation!$G$339*Calculations!O329)+(Documentation!$D$339*Calculations!O146)</f>
        <v>289794.79618173745</v>
      </c>
    </row>
    <row r="269" spans="1:33" ht="14.45" customHeight="1" x14ac:dyDescent="0.25">
      <c r="A269" s="58" t="s">
        <v>79</v>
      </c>
      <c r="B269" s="58" t="s">
        <v>40</v>
      </c>
      <c r="C269" s="59">
        <v>219550</v>
      </c>
      <c r="D269" s="59">
        <v>8141</v>
      </c>
      <c r="E269" s="59">
        <v>18302</v>
      </c>
      <c r="F269" s="59">
        <v>2020</v>
      </c>
      <c r="G269" s="59">
        <v>104</v>
      </c>
      <c r="H269" s="59">
        <v>322</v>
      </c>
      <c r="I269" s="59">
        <v>1451</v>
      </c>
      <c r="J269" s="59">
        <v>2293</v>
      </c>
      <c r="K269" s="59">
        <v>4763</v>
      </c>
      <c r="L269" s="59"/>
      <c r="M269" s="59">
        <v>182154</v>
      </c>
      <c r="N269" s="59">
        <v>40037</v>
      </c>
      <c r="O269" s="59">
        <v>222191</v>
      </c>
      <c r="P269" s="45"/>
      <c r="R269" s="58" t="s">
        <v>81</v>
      </c>
      <c r="S269" s="58" t="s">
        <v>40</v>
      </c>
      <c r="T269" s="56" t="str">
        <f t="shared" si="18"/>
        <v>ERNAKULAM1979-80</v>
      </c>
      <c r="U269" s="59">
        <f>(Documentation!$H$339*Calculations!C391)+(Documentation!$G$339*Calculations!C330)+(Documentation!$D$339*Calculations!C147)</f>
        <v>333135.18027724337</v>
      </c>
      <c r="V269" s="59">
        <f>(Documentation!$H$339*Calculations!D391)+(Documentation!$G$339*Calculations!D330)+(Documentation!$D$339*Calculations!D147)</f>
        <v>57689.910926939971</v>
      </c>
      <c r="W269" s="59">
        <f>(Documentation!$H$339*Calculations!E391)+(Documentation!$G$339*Calculations!E330)+(Documentation!$D$339*Calculations!E147)</f>
        <v>33209.517448571853</v>
      </c>
      <c r="X269" s="59">
        <f>(Documentation!$H$339*Calculations!F391)+(Documentation!$G$339*Calculations!F330)+(Documentation!$D$339*Calculations!F147)</f>
        <v>5491.0319273839477</v>
      </c>
      <c r="Y269" s="59">
        <f>(Documentation!$H$339*Calculations!G391)+(Documentation!$G$339*Calculations!G330)+(Documentation!$D$339*Calculations!G147)</f>
        <v>609.66533471461696</v>
      </c>
      <c r="Z269" s="59">
        <f>(Documentation!$H$339*Calculations!H391)+(Documentation!$G$339*Calculations!H330)+(Documentation!$D$339*Calculations!H147)</f>
        <v>4417.56031769523</v>
      </c>
      <c r="AA269" s="59">
        <f>(Documentation!$H$339*Calculations!I391)+(Documentation!$G$339*Calculations!I330)+(Documentation!$D$339*Calculations!I147)</f>
        <v>12619.207232006316</v>
      </c>
      <c r="AB269" s="59">
        <f>(Documentation!$H$339*Calculations!J391)+(Documentation!$G$339*Calculations!J330)+(Documentation!$D$339*Calculations!J147)</f>
        <v>2811.1402890829263</v>
      </c>
      <c r="AC269" s="59">
        <f>(Documentation!$H$339*Calculations!K391)+(Documentation!$G$339*Calculations!K330)+(Documentation!$D$339*Calculations!K147)</f>
        <v>4243.96251788269</v>
      </c>
      <c r="AD269" s="59">
        <f>(Documentation!$H$339*Calculations!L391)+(Documentation!$G$339*Calculations!L330)+(Documentation!$D$339*Calculations!L147)</f>
        <v>0</v>
      </c>
      <c r="AE269" s="59">
        <f>(Documentation!$H$339*Calculations!M391)+(Documentation!$G$339*Calculations!M330)+(Documentation!$D$339*Calculations!M147)</f>
        <v>212043.18428296581</v>
      </c>
      <c r="AF269" s="59">
        <f>(Documentation!$H$339*Calculations!N391)+(Documentation!$G$339*Calculations!N330)+(Documentation!$D$339*Calculations!N147)</f>
        <v>75425.08652755167</v>
      </c>
      <c r="AG269" s="59">
        <f>(Documentation!$H$339*Calculations!O391)+(Documentation!$G$339*Calculations!O330)+(Documentation!$D$339*Calculations!O147)</f>
        <v>287468.27081051748</v>
      </c>
    </row>
    <row r="270" spans="1:33" ht="14.45" customHeight="1" x14ac:dyDescent="0.25">
      <c r="A270" s="58" t="s">
        <v>79</v>
      </c>
      <c r="B270" s="58" t="s">
        <v>42</v>
      </c>
      <c r="C270" s="59">
        <v>219550</v>
      </c>
      <c r="D270" s="59">
        <v>8141</v>
      </c>
      <c r="E270" s="59">
        <v>19065</v>
      </c>
      <c r="F270" s="59">
        <v>2050</v>
      </c>
      <c r="G270" s="59">
        <v>86</v>
      </c>
      <c r="H270" s="59">
        <v>331</v>
      </c>
      <c r="I270" s="59">
        <v>1739</v>
      </c>
      <c r="J270" s="59">
        <v>2237</v>
      </c>
      <c r="K270" s="59">
        <v>3736</v>
      </c>
      <c r="L270" s="59"/>
      <c r="M270" s="59">
        <v>182165</v>
      </c>
      <c r="N270" s="59">
        <v>48024</v>
      </c>
      <c r="O270" s="59">
        <v>230189</v>
      </c>
      <c r="P270" s="45"/>
      <c r="R270" s="58" t="s">
        <v>81</v>
      </c>
      <c r="S270" s="58" t="s">
        <v>42</v>
      </c>
      <c r="T270" s="56" t="str">
        <f t="shared" si="18"/>
        <v>ERNAKULAM1980-81</v>
      </c>
      <c r="U270" s="59">
        <f>(Documentation!$H$339*Calculations!C392)+(Documentation!$G$339*Calculations!C331)+(Documentation!$D$339*Calculations!C148)</f>
        <v>333135.18027724337</v>
      </c>
      <c r="V270" s="59">
        <f>(Documentation!$H$339*Calculations!D392)+(Documentation!$G$339*Calculations!D331)+(Documentation!$D$339*Calculations!D148)</f>
        <v>57689.910926939971</v>
      </c>
      <c r="W270" s="59">
        <f>(Documentation!$H$339*Calculations!E392)+(Documentation!$G$339*Calculations!E331)+(Documentation!$D$339*Calculations!E148)</f>
        <v>35708.242257412065</v>
      </c>
      <c r="X270" s="59">
        <f>(Documentation!$H$339*Calculations!F392)+(Documentation!$G$339*Calculations!F331)+(Documentation!$D$339*Calculations!F148)</f>
        <v>5961.5258546692321</v>
      </c>
      <c r="Y270" s="59">
        <f>(Documentation!$H$339*Calculations!G392)+(Documentation!$G$339*Calculations!G331)+(Documentation!$D$339*Calculations!G148)</f>
        <v>618.66533471461696</v>
      </c>
      <c r="Z270" s="59">
        <f>(Documentation!$H$339*Calculations!H392)+(Documentation!$G$339*Calculations!H331)+(Documentation!$D$339*Calculations!H148)</f>
        <v>4417.56031769523</v>
      </c>
      <c r="AA270" s="59">
        <f>(Documentation!$H$339*Calculations!I392)+(Documentation!$G$339*Calculations!I331)+(Documentation!$D$339*Calculations!I148)</f>
        <v>12668.207232006316</v>
      </c>
      <c r="AB270" s="59">
        <f>(Documentation!$H$339*Calculations!J392)+(Documentation!$G$339*Calculations!J331)+(Documentation!$D$339*Calculations!J148)</f>
        <v>3308.4192886389424</v>
      </c>
      <c r="AC270" s="59">
        <f>(Documentation!$H$339*Calculations!K392)+(Documentation!$G$339*Calculations!K331)+(Documentation!$D$339*Calculations!K148)</f>
        <v>4044.2650189926499</v>
      </c>
      <c r="AD270" s="59">
        <f>(Documentation!$H$339*Calculations!L392)+(Documentation!$G$339*Calculations!L331)+(Documentation!$D$339*Calculations!L148)</f>
        <v>0</v>
      </c>
      <c r="AE270" s="59">
        <f>(Documentation!$H$339*Calculations!M392)+(Documentation!$G$339*Calculations!M331)+(Documentation!$D$339*Calculations!M148)</f>
        <v>208718.38404617435</v>
      </c>
      <c r="AF270" s="59">
        <f>(Documentation!$H$339*Calculations!N392)+(Documentation!$G$339*Calculations!N331)+(Documentation!$D$339*Calculations!N148)</f>
        <v>82516.524137931032</v>
      </c>
      <c r="AG270" s="59">
        <f>(Documentation!$H$339*Calculations!O392)+(Documentation!$G$339*Calculations!O331)+(Documentation!$D$339*Calculations!O148)</f>
        <v>291234.90818410536</v>
      </c>
    </row>
    <row r="271" spans="1:33" ht="14.45" customHeight="1" x14ac:dyDescent="0.25">
      <c r="A271" s="58" t="s">
        <v>79</v>
      </c>
      <c r="B271" s="58" t="s">
        <v>43</v>
      </c>
      <c r="C271" s="59">
        <v>219550</v>
      </c>
      <c r="D271" s="59">
        <v>8141</v>
      </c>
      <c r="E271" s="59">
        <v>19376</v>
      </c>
      <c r="F271" s="59">
        <v>2175</v>
      </c>
      <c r="G271" s="59">
        <v>66</v>
      </c>
      <c r="H271" s="59">
        <v>360</v>
      </c>
      <c r="I271" s="59">
        <v>1835</v>
      </c>
      <c r="J271" s="59">
        <v>2289</v>
      </c>
      <c r="K271" s="59">
        <v>2737</v>
      </c>
      <c r="L271" s="59"/>
      <c r="M271" s="59">
        <v>182571</v>
      </c>
      <c r="N271" s="59">
        <v>49282</v>
      </c>
      <c r="O271" s="59">
        <v>231853</v>
      </c>
      <c r="P271" s="45"/>
      <c r="R271" s="58" t="s">
        <v>81</v>
      </c>
      <c r="S271" s="58" t="s">
        <v>43</v>
      </c>
      <c r="T271" s="56" t="str">
        <f t="shared" si="18"/>
        <v>ERNAKULAM1981-82</v>
      </c>
      <c r="U271" s="59">
        <f>(Documentation!$H$339*Calculations!C393)+(Documentation!$G$339*Calculations!C332)+(Documentation!$D$339*Calculations!C149)</f>
        <v>333135.18027724337</v>
      </c>
      <c r="V271" s="59">
        <f>(Documentation!$H$339*Calculations!D393)+(Documentation!$G$339*Calculations!D332)+(Documentation!$D$339*Calculations!D149)</f>
        <v>57689.910926939971</v>
      </c>
      <c r="W271" s="59">
        <f>(Documentation!$H$339*Calculations!E393)+(Documentation!$G$339*Calculations!E332)+(Documentation!$D$339*Calculations!E149)</f>
        <v>36024.282433032407</v>
      </c>
      <c r="X271" s="59">
        <f>(Documentation!$H$339*Calculations!F393)+(Documentation!$G$339*Calculations!F332)+(Documentation!$D$339*Calculations!F149)</f>
        <v>5968.3946919244245</v>
      </c>
      <c r="Y271" s="59">
        <f>(Documentation!$H$339*Calculations!G393)+(Documentation!$G$339*Calculations!G332)+(Documentation!$D$339*Calculations!G149)</f>
        <v>618.66533471461696</v>
      </c>
      <c r="Z271" s="59">
        <f>(Documentation!$H$339*Calculations!H393)+(Documentation!$G$339*Calculations!H332)+(Documentation!$D$339*Calculations!H149)</f>
        <v>4269.2119283705788</v>
      </c>
      <c r="AA271" s="59">
        <f>(Documentation!$H$339*Calculations!I393)+(Documentation!$G$339*Calculations!I332)+(Documentation!$D$339*Calculations!I149)</f>
        <v>12508.157604459573</v>
      </c>
      <c r="AB271" s="59">
        <f>(Documentation!$H$339*Calculations!J393)+(Documentation!$G$339*Calculations!J332)+(Documentation!$D$339*Calculations!J149)</f>
        <v>2819.7907848650784</v>
      </c>
      <c r="AC271" s="59">
        <f>(Documentation!$H$339*Calculations!K393)+(Documentation!$G$339*Calculations!K332)+(Documentation!$D$339*Calculations!K149)</f>
        <v>4098.6061861772978</v>
      </c>
      <c r="AD271" s="59">
        <f>(Documentation!$H$339*Calculations!L393)+(Documentation!$G$339*Calculations!L332)+(Documentation!$D$339*Calculations!L149)</f>
        <v>0</v>
      </c>
      <c r="AE271" s="59">
        <f>(Documentation!$H$339*Calculations!M393)+(Documentation!$G$339*Calculations!M332)+(Documentation!$D$339*Calculations!M149)</f>
        <v>209138.16038675941</v>
      </c>
      <c r="AF271" s="59">
        <f>(Documentation!$H$339*Calculations!N393)+(Documentation!$G$339*Calculations!N332)+(Documentation!$D$339*Calculations!N149)</f>
        <v>80898.635933106401</v>
      </c>
      <c r="AG271" s="59">
        <f>(Documentation!$H$339*Calculations!O393)+(Documentation!$G$339*Calculations!O332)+(Documentation!$D$339*Calculations!O149)</f>
        <v>290036.7963198658</v>
      </c>
    </row>
    <row r="272" spans="1:33" ht="14.45" customHeight="1" x14ac:dyDescent="0.25">
      <c r="A272" s="58" t="s">
        <v>79</v>
      </c>
      <c r="B272" s="58" t="s">
        <v>44</v>
      </c>
      <c r="C272" s="59">
        <v>219550</v>
      </c>
      <c r="D272" s="59">
        <v>8141</v>
      </c>
      <c r="E272" s="59">
        <v>18879</v>
      </c>
      <c r="F272" s="59">
        <v>2112</v>
      </c>
      <c r="G272" s="59">
        <v>66</v>
      </c>
      <c r="H272" s="59">
        <v>346</v>
      </c>
      <c r="I272" s="59">
        <v>1787</v>
      </c>
      <c r="J272" s="59">
        <v>2263</v>
      </c>
      <c r="K272" s="59">
        <v>2227</v>
      </c>
      <c r="L272" s="59"/>
      <c r="M272" s="59">
        <v>183729</v>
      </c>
      <c r="N272" s="59">
        <v>41367</v>
      </c>
      <c r="O272" s="59">
        <v>225096</v>
      </c>
      <c r="P272" s="45"/>
      <c r="R272" s="58" t="s">
        <v>81</v>
      </c>
      <c r="S272" s="58" t="s">
        <v>44</v>
      </c>
      <c r="T272" s="56" t="str">
        <f t="shared" si="18"/>
        <v>ERNAKULAM1982-83</v>
      </c>
      <c r="U272" s="59">
        <f>(Documentation!$H$339*Calculations!C394)+(Documentation!$G$339*Calculations!C333)+(Documentation!$D$339*Calculations!C150)</f>
        <v>333135.18027724337</v>
      </c>
      <c r="V272" s="59">
        <f>(Documentation!$H$339*Calculations!D394)+(Documentation!$G$339*Calculations!D333)+(Documentation!$D$339*Calculations!D150)</f>
        <v>57689.910926939971</v>
      </c>
      <c r="W272" s="59">
        <f>(Documentation!$H$339*Calculations!E394)+(Documentation!$G$339*Calculations!E333)+(Documentation!$D$339*Calculations!E150)</f>
        <v>36879.26234522224</v>
      </c>
      <c r="X272" s="59">
        <f>(Documentation!$H$339*Calculations!F394)+(Documentation!$G$339*Calculations!F333)+(Documentation!$D$339*Calculations!F150)</f>
        <v>5964.4602732968287</v>
      </c>
      <c r="Y272" s="59">
        <f>(Documentation!$H$339*Calculations!G394)+(Documentation!$G$339*Calculations!G333)+(Documentation!$D$339*Calculations!G150)</f>
        <v>586.66533471461696</v>
      </c>
      <c r="Z272" s="59">
        <f>(Documentation!$H$339*Calculations!H394)+(Documentation!$G$339*Calculations!H333)+(Documentation!$D$339*Calculations!H150)</f>
        <v>4248.332849884071</v>
      </c>
      <c r="AA272" s="59">
        <f>(Documentation!$H$339*Calculations!I394)+(Documentation!$G$339*Calculations!I333)+(Documentation!$D$339*Calculations!I150)</f>
        <v>12587.777376547778</v>
      </c>
      <c r="AB272" s="59">
        <f>(Documentation!$H$339*Calculations!J394)+(Documentation!$G$339*Calculations!J333)+(Documentation!$D$339*Calculations!J150)</f>
        <v>2910.4966207883181</v>
      </c>
      <c r="AC272" s="59">
        <f>(Documentation!$H$339*Calculations!K394)+(Documentation!$G$339*Calculations!K333)+(Documentation!$D$339*Calculations!K150)</f>
        <v>3568.4500123328894</v>
      </c>
      <c r="AD272" s="59">
        <f>(Documentation!$H$339*Calculations!L394)+(Documentation!$G$339*Calculations!L333)+(Documentation!$D$339*Calculations!L150)</f>
        <v>0</v>
      </c>
      <c r="AE272" s="59">
        <f>(Documentation!$H$339*Calculations!M394)+(Documentation!$G$339*Calculations!M333)+(Documentation!$D$339*Calculations!M150)</f>
        <v>208699.82453751666</v>
      </c>
      <c r="AF272" s="59">
        <f>(Documentation!$H$339*Calculations!N394)+(Documentation!$G$339*Calculations!N333)+(Documentation!$D$339*Calculations!N150)</f>
        <v>78952.117527502342</v>
      </c>
      <c r="AG272" s="59">
        <f>(Documentation!$H$339*Calculations!O394)+(Documentation!$G$339*Calculations!O333)+(Documentation!$D$339*Calculations!O150)</f>
        <v>287651.94206501899</v>
      </c>
    </row>
    <row r="273" spans="1:33" ht="14.45" customHeight="1" x14ac:dyDescent="0.25">
      <c r="A273" s="58" t="s">
        <v>79</v>
      </c>
      <c r="B273" s="58" t="s">
        <v>45</v>
      </c>
      <c r="C273" s="59">
        <v>219550</v>
      </c>
      <c r="D273" s="59">
        <v>8141</v>
      </c>
      <c r="E273" s="59">
        <v>19752</v>
      </c>
      <c r="F273" s="59">
        <v>2175</v>
      </c>
      <c r="G273" s="59">
        <v>52</v>
      </c>
      <c r="H273" s="59">
        <v>304</v>
      </c>
      <c r="I273" s="59">
        <v>1739</v>
      </c>
      <c r="J273" s="59">
        <v>2237</v>
      </c>
      <c r="K273" s="59">
        <v>2900</v>
      </c>
      <c r="L273" s="59"/>
      <c r="M273" s="59">
        <v>182250</v>
      </c>
      <c r="N273" s="59">
        <v>55988</v>
      </c>
      <c r="O273" s="59">
        <v>238238</v>
      </c>
      <c r="P273" s="45"/>
      <c r="R273" s="58" t="s">
        <v>81</v>
      </c>
      <c r="S273" s="58" t="s">
        <v>45</v>
      </c>
      <c r="T273" s="56" t="str">
        <f t="shared" si="18"/>
        <v>ERNAKULAM1983-84</v>
      </c>
      <c r="U273" s="59">
        <f>(Documentation!$H$339*Calculations!C395)+(Documentation!$G$339*Calculations!C334)+(Documentation!$D$339*Calculations!C151)</f>
        <v>333135.18027724337</v>
      </c>
      <c r="V273" s="59">
        <f>(Documentation!$H$339*Calculations!D395)+(Documentation!$G$339*Calculations!D334)+(Documentation!$D$339*Calculations!D151)</f>
        <v>57683.010967110851</v>
      </c>
      <c r="W273" s="59">
        <f>(Documentation!$H$339*Calculations!E395)+(Documentation!$G$339*Calculations!E334)+(Documentation!$D$339*Calculations!E151)</f>
        <v>37178.752449446001</v>
      </c>
      <c r="X273" s="59">
        <f>(Documentation!$H$339*Calculations!F395)+(Documentation!$G$339*Calculations!F334)+(Documentation!$D$339*Calculations!F151)</f>
        <v>5961.5821307649358</v>
      </c>
      <c r="Y273" s="59">
        <f>(Documentation!$H$339*Calculations!G395)+(Documentation!$G$339*Calculations!G334)+(Documentation!$D$339*Calculations!G151)</f>
        <v>586.85573753085691</v>
      </c>
      <c r="Z273" s="59">
        <f>(Documentation!$H$339*Calculations!H395)+(Documentation!$G$339*Calculations!H334)+(Documentation!$D$339*Calculations!H151)</f>
        <v>4301.5880322809935</v>
      </c>
      <c r="AA273" s="59">
        <f>(Documentation!$H$339*Calculations!I395)+(Documentation!$G$339*Calculations!I334)+(Documentation!$D$339*Calculations!I151)</f>
        <v>12374.23956341335</v>
      </c>
      <c r="AB273" s="59">
        <f>(Documentation!$H$339*Calculations!J395)+(Documentation!$G$339*Calculations!J334)+(Documentation!$D$339*Calculations!J151)</f>
        <v>3012.995315901534</v>
      </c>
      <c r="AC273" s="59">
        <f>(Documentation!$H$339*Calculations!K395)+(Documentation!$G$339*Calculations!K334)+(Documentation!$D$339*Calculations!K151)</f>
        <v>3903.7672566799865</v>
      </c>
      <c r="AD273" s="59">
        <f>(Documentation!$H$339*Calculations!L395)+(Documentation!$G$339*Calculations!L334)+(Documentation!$D$339*Calculations!L151)</f>
        <v>0</v>
      </c>
      <c r="AE273" s="59">
        <f>(Documentation!$H$339*Calculations!M395)+(Documentation!$G$339*Calculations!M334)+(Documentation!$D$339*Calculations!M151)</f>
        <v>208132.38882411484</v>
      </c>
      <c r="AF273" s="59">
        <f>(Documentation!$H$339*Calculations!N395)+(Documentation!$G$339*Calculations!N334)+(Documentation!$D$339*Calculations!N151)</f>
        <v>70143.013868182126</v>
      </c>
      <c r="AG273" s="59">
        <f>(Documentation!$H$339*Calculations!O395)+(Documentation!$G$339*Calculations!O334)+(Documentation!$D$339*Calculations!O151)</f>
        <v>278275.40269229701</v>
      </c>
    </row>
    <row r="274" spans="1:33" ht="14.45" customHeight="1" x14ac:dyDescent="0.25">
      <c r="A274" s="58" t="s">
        <v>79</v>
      </c>
      <c r="B274" s="58" t="s">
        <v>39</v>
      </c>
      <c r="C274" s="59">
        <v>219550</v>
      </c>
      <c r="D274" s="59">
        <v>8141</v>
      </c>
      <c r="E274" s="59">
        <v>18823</v>
      </c>
      <c r="F274" s="59">
        <v>2034</v>
      </c>
      <c r="G274" s="59">
        <v>47</v>
      </c>
      <c r="H274" s="59">
        <v>285</v>
      </c>
      <c r="I274" s="59">
        <v>1494</v>
      </c>
      <c r="J274" s="59">
        <v>1955</v>
      </c>
      <c r="K274" s="59">
        <v>2513</v>
      </c>
      <c r="L274" s="59"/>
      <c r="M274" s="59">
        <v>184258</v>
      </c>
      <c r="N274" s="59">
        <v>48855</v>
      </c>
      <c r="O274" s="59">
        <v>233113</v>
      </c>
      <c r="P274" s="45"/>
      <c r="R274" s="58" t="s">
        <v>81</v>
      </c>
      <c r="S274" s="58" t="s">
        <v>39</v>
      </c>
      <c r="T274" s="56" t="str">
        <f t="shared" si="18"/>
        <v>ERNAKULAM1984-85</v>
      </c>
      <c r="U274" s="59">
        <f>(Documentation!$H$339*Calculations!C396)+(Documentation!$G$339*Calculations!C335)+(Documentation!$D$339*Calculations!C152)</f>
        <v>333135.18027724337</v>
      </c>
      <c r="V274" s="59">
        <f>(Documentation!$H$339*Calculations!D396)+(Documentation!$G$339*Calculations!D335)+(Documentation!$D$339*Calculations!D152)</f>
        <v>57683.010967110851</v>
      </c>
      <c r="W274" s="59">
        <f>(Documentation!$H$339*Calculations!E396)+(Documentation!$G$339*Calculations!E335)+(Documentation!$D$339*Calculations!E152)</f>
        <v>36181.879450340683</v>
      </c>
      <c r="X274" s="59">
        <f>(Documentation!$H$339*Calculations!F396)+(Documentation!$G$339*Calculations!F335)+(Documentation!$D$339*Calculations!F152)</f>
        <v>6515.8293824217844</v>
      </c>
      <c r="Y274" s="59">
        <f>(Documentation!$H$339*Calculations!G396)+(Documentation!$G$339*Calculations!G335)+(Documentation!$D$339*Calculations!G152)</f>
        <v>485.06060634877417</v>
      </c>
      <c r="Z274" s="59">
        <f>(Documentation!$H$339*Calculations!H396)+(Documentation!$G$339*Calculations!H335)+(Documentation!$D$339*Calculations!H152)</f>
        <v>4147.7809274538013</v>
      </c>
      <c r="AA274" s="59">
        <f>(Documentation!$H$339*Calculations!I396)+(Documentation!$G$339*Calculations!I335)+(Documentation!$D$339*Calculations!I152)</f>
        <v>12878.815906833604</v>
      </c>
      <c r="AB274" s="59">
        <f>(Documentation!$H$339*Calculations!J396)+(Documentation!$G$339*Calculations!J335)+(Documentation!$D$339*Calculations!J152)</f>
        <v>2878.9690691103547</v>
      </c>
      <c r="AC274" s="59">
        <f>(Documentation!$H$339*Calculations!K396)+(Documentation!$G$339*Calculations!K335)+(Documentation!$D$339*Calculations!K152)</f>
        <v>3539.3472779107096</v>
      </c>
      <c r="AD274" s="59">
        <f>(Documentation!$H$339*Calculations!L396)+(Documentation!$G$339*Calculations!L335)+(Documentation!$D$339*Calculations!L152)</f>
        <v>0</v>
      </c>
      <c r="AE274" s="59">
        <f>(Documentation!$H$339*Calculations!M396)+(Documentation!$G$339*Calculations!M335)+(Documentation!$D$339*Calculations!M152)</f>
        <v>208824.48668971279</v>
      </c>
      <c r="AF274" s="59">
        <f>(Documentation!$H$339*Calculations!N396)+(Documentation!$G$339*Calculations!N335)+(Documentation!$D$339*Calculations!N152)</f>
        <v>72203.237771631204</v>
      </c>
      <c r="AG274" s="59">
        <f>(Documentation!$H$339*Calculations!O396)+(Documentation!$G$339*Calculations!O335)+(Documentation!$D$339*Calculations!O152)</f>
        <v>281027.72446134401</v>
      </c>
    </row>
    <row r="275" spans="1:33" ht="14.45" customHeight="1" x14ac:dyDescent="0.25">
      <c r="A275" s="58" t="s">
        <v>79</v>
      </c>
      <c r="B275" s="58" t="s">
        <v>84</v>
      </c>
      <c r="C275" s="59">
        <v>219550</v>
      </c>
      <c r="D275" s="59">
        <v>8141</v>
      </c>
      <c r="E275" s="59">
        <v>20169</v>
      </c>
      <c r="F275" s="59">
        <v>2124</v>
      </c>
      <c r="G275" s="59">
        <v>47</v>
      </c>
      <c r="H275" s="59">
        <v>280</v>
      </c>
      <c r="I275" s="59">
        <v>1259</v>
      </c>
      <c r="J275" s="59">
        <v>2255</v>
      </c>
      <c r="K275" s="59">
        <v>2702</v>
      </c>
      <c r="L275" s="59"/>
      <c r="M275" s="59">
        <v>182573</v>
      </c>
      <c r="N275" s="59">
        <v>55933</v>
      </c>
      <c r="O275" s="59">
        <v>238506</v>
      </c>
      <c r="P275" s="45"/>
      <c r="R275" s="58" t="s">
        <v>81</v>
      </c>
      <c r="S275" s="58" t="s">
        <v>84</v>
      </c>
      <c r="T275" s="56" t="str">
        <f t="shared" si="18"/>
        <v>ERNAKULAM1985-86</v>
      </c>
      <c r="U275" s="59">
        <f>(Documentation!$H$339*Calculations!C397)+(Documentation!$G$339*Calculations!C336)+(Documentation!$D$339*Calculations!C153)</f>
        <v>333135.18027724337</v>
      </c>
      <c r="V275" s="59">
        <f>(Documentation!$H$339*Calculations!D397)+(Documentation!$G$339*Calculations!D336)+(Documentation!$D$339*Calculations!D153)</f>
        <v>57683.010967110851</v>
      </c>
      <c r="W275" s="59">
        <f>(Documentation!$H$339*Calculations!E397)+(Documentation!$G$339*Calculations!E336)+(Documentation!$D$339*Calculations!E153)</f>
        <v>37281.50256964373</v>
      </c>
      <c r="X275" s="59">
        <f>(Documentation!$H$339*Calculations!F397)+(Documentation!$G$339*Calculations!F336)+(Documentation!$D$339*Calculations!F153)</f>
        <v>6082.3056521793696</v>
      </c>
      <c r="Y275" s="59">
        <f>(Documentation!$H$339*Calculations!G397)+(Documentation!$G$339*Calculations!G336)+(Documentation!$D$339*Calculations!G153)</f>
        <v>551.40678760870207</v>
      </c>
      <c r="Z275" s="59">
        <f>(Documentation!$H$339*Calculations!H397)+(Documentation!$G$339*Calculations!H336)+(Documentation!$D$339*Calculations!H153)</f>
        <v>3833.6157390305366</v>
      </c>
      <c r="AA275" s="59">
        <f>(Documentation!$H$339*Calculations!I397)+(Documentation!$G$339*Calculations!I336)+(Documentation!$D$339*Calculations!I153)</f>
        <v>12013.390644330917</v>
      </c>
      <c r="AB275" s="59">
        <f>(Documentation!$H$339*Calculations!J397)+(Documentation!$G$339*Calculations!J336)+(Documentation!$D$339*Calculations!J153)</f>
        <v>2548.4784745703714</v>
      </c>
      <c r="AC275" s="59">
        <f>(Documentation!$H$339*Calculations!K397)+(Documentation!$G$339*Calculations!K336)+(Documentation!$D$339*Calculations!K153)</f>
        <v>3184.6722565651421</v>
      </c>
      <c r="AD275" s="59">
        <f>(Documentation!$H$339*Calculations!L397)+(Documentation!$G$339*Calculations!L336)+(Documentation!$D$339*Calculations!L153)</f>
        <v>0</v>
      </c>
      <c r="AE275" s="59">
        <f>(Documentation!$H$339*Calculations!M397)+(Documentation!$G$339*Calculations!M336)+(Documentation!$D$339*Calculations!M153)</f>
        <v>209956.79718620374</v>
      </c>
      <c r="AF275" s="59">
        <f>(Documentation!$H$339*Calculations!N397)+(Documentation!$G$339*Calculations!N336)+(Documentation!$D$339*Calculations!N153)</f>
        <v>74560.111068193961</v>
      </c>
      <c r="AG275" s="59">
        <f>(Documentation!$H$339*Calculations!O397)+(Documentation!$G$339*Calculations!O336)+(Documentation!$D$339*Calculations!O153)</f>
        <v>284516.90825439774</v>
      </c>
    </row>
    <row r="276" spans="1:33" ht="14.45" customHeight="1" x14ac:dyDescent="0.25">
      <c r="A276" s="58" t="s">
        <v>79</v>
      </c>
      <c r="B276" s="58" t="s">
        <v>46</v>
      </c>
      <c r="C276" s="59">
        <v>219550</v>
      </c>
      <c r="D276" s="59">
        <v>8141</v>
      </c>
      <c r="E276" s="59">
        <v>18356</v>
      </c>
      <c r="F276" s="59">
        <v>2579</v>
      </c>
      <c r="G276" s="59">
        <v>41</v>
      </c>
      <c r="H276" s="59">
        <v>265</v>
      </c>
      <c r="I276" s="59">
        <v>1621</v>
      </c>
      <c r="J276" s="59">
        <v>2070</v>
      </c>
      <c r="K276" s="59">
        <v>2839</v>
      </c>
      <c r="L276" s="59"/>
      <c r="M276" s="59">
        <v>183638</v>
      </c>
      <c r="N276" s="59">
        <v>60542</v>
      </c>
      <c r="O276" s="59">
        <v>244180</v>
      </c>
      <c r="P276" s="45"/>
      <c r="R276" s="58" t="s">
        <v>81</v>
      </c>
      <c r="S276" s="58" t="s">
        <v>46</v>
      </c>
      <c r="T276" s="56" t="str">
        <f t="shared" si="18"/>
        <v>ERNAKULAM1986-87</v>
      </c>
      <c r="U276" s="59">
        <f>(Documentation!$H$339*Calculations!C398)+(Documentation!$G$339*Calculations!C337)+(Documentation!$D$339*Calculations!C154)</f>
        <v>333135.18027724337</v>
      </c>
      <c r="V276" s="59">
        <f>(Documentation!$H$339*Calculations!D398)+(Documentation!$G$339*Calculations!D337)+(Documentation!$D$339*Calculations!D154)</f>
        <v>57683.010967110851</v>
      </c>
      <c r="W276" s="59">
        <f>(Documentation!$H$339*Calculations!E398)+(Documentation!$G$339*Calculations!E337)+(Documentation!$D$339*Calculations!E154)</f>
        <v>36942.926993124762</v>
      </c>
      <c r="X276" s="59">
        <f>(Documentation!$H$339*Calculations!F398)+(Documentation!$G$339*Calculations!F337)+(Documentation!$D$339*Calculations!F154)</f>
        <v>6080.8666285337677</v>
      </c>
      <c r="Y276" s="59">
        <f>(Documentation!$H$339*Calculations!G398)+(Documentation!$G$339*Calculations!G337)+(Documentation!$D$339*Calculations!G154)</f>
        <v>527.21687097903407</v>
      </c>
      <c r="Z276" s="59">
        <f>(Documentation!$H$339*Calculations!H398)+(Documentation!$G$339*Calculations!H337)+(Documentation!$D$339*Calculations!H154)</f>
        <v>3411.9102999066649</v>
      </c>
      <c r="AA276" s="59">
        <f>(Documentation!$H$339*Calculations!I398)+(Documentation!$G$339*Calculations!I337)+(Documentation!$D$339*Calculations!I154)</f>
        <v>11707.93059266144</v>
      </c>
      <c r="AB276" s="59">
        <f>(Documentation!$H$339*Calculations!J398)+(Documentation!$G$339*Calculations!J337)+(Documentation!$D$339*Calculations!J154)</f>
        <v>2422.0762128013416</v>
      </c>
      <c r="AC276" s="59">
        <f>(Documentation!$H$339*Calculations!K398)+(Documentation!$G$339*Calculations!K337)+(Documentation!$D$339*Calculations!K154)</f>
        <v>3325.4888426808743</v>
      </c>
      <c r="AD276" s="59">
        <f>(Documentation!$H$339*Calculations!L398)+(Documentation!$G$339*Calculations!L337)+(Documentation!$D$339*Calculations!L154)</f>
        <v>0</v>
      </c>
      <c r="AE276" s="59">
        <f>(Documentation!$H$339*Calculations!M398)+(Documentation!$G$339*Calculations!M337)+(Documentation!$D$339*Calculations!M154)</f>
        <v>211033.75286944464</v>
      </c>
      <c r="AF276" s="59">
        <f>(Documentation!$H$339*Calculations!N398)+(Documentation!$G$339*Calculations!N337)+(Documentation!$D$339*Calculations!N154)</f>
        <v>74260.242713093583</v>
      </c>
      <c r="AG276" s="59">
        <f>(Documentation!$H$339*Calculations!O398)+(Documentation!$G$339*Calculations!O337)+(Documentation!$D$339*Calculations!O154)</f>
        <v>285293.99558253825</v>
      </c>
    </row>
    <row r="277" spans="1:33" ht="14.45" customHeight="1" x14ac:dyDescent="0.25">
      <c r="A277" s="58" t="s">
        <v>79</v>
      </c>
      <c r="B277" s="58" t="s">
        <v>47</v>
      </c>
      <c r="C277" s="59">
        <v>219550</v>
      </c>
      <c r="D277" s="59">
        <v>8141</v>
      </c>
      <c r="E277" s="59">
        <v>21008</v>
      </c>
      <c r="F277" s="59">
        <v>2217</v>
      </c>
      <c r="G277" s="59">
        <v>30</v>
      </c>
      <c r="H277" s="59">
        <v>200</v>
      </c>
      <c r="I277" s="59">
        <v>1139</v>
      </c>
      <c r="J277" s="59">
        <v>2041</v>
      </c>
      <c r="K277" s="59">
        <v>3175</v>
      </c>
      <c r="L277" s="59"/>
      <c r="M277" s="59">
        <v>181599</v>
      </c>
      <c r="N277" s="59">
        <v>61623</v>
      </c>
      <c r="O277" s="59">
        <v>243222</v>
      </c>
      <c r="P277" s="45"/>
      <c r="R277" s="58" t="s">
        <v>81</v>
      </c>
      <c r="S277" s="58" t="s">
        <v>47</v>
      </c>
      <c r="T277" s="56" t="str">
        <f t="shared" si="18"/>
        <v>ERNAKULAM1987-88</v>
      </c>
      <c r="U277" s="59">
        <f>(Documentation!$H$339*Calculations!C399)+(Documentation!$G$339*Calculations!C338)+(Documentation!$D$339*Calculations!C155)</f>
        <v>333135.18027724337</v>
      </c>
      <c r="V277" s="59">
        <f>(Documentation!$H$339*Calculations!D399)+(Documentation!$G$339*Calculations!D338)+(Documentation!$D$339*Calculations!D155)</f>
        <v>57683.010967110851</v>
      </c>
      <c r="W277" s="59">
        <f>(Documentation!$H$339*Calculations!E399)+(Documentation!$G$339*Calculations!E338)+(Documentation!$D$339*Calculations!E155)</f>
        <v>37243.395657957866</v>
      </c>
      <c r="X277" s="59">
        <f>(Documentation!$H$339*Calculations!F399)+(Documentation!$G$339*Calculations!F338)+(Documentation!$D$339*Calculations!F155)</f>
        <v>5124.6164721464156</v>
      </c>
      <c r="Y277" s="59">
        <f>(Documentation!$H$339*Calculations!G399)+(Documentation!$G$339*Calculations!G338)+(Documentation!$D$339*Calculations!G155)</f>
        <v>431.35446655892662</v>
      </c>
      <c r="Z277" s="59">
        <f>(Documentation!$H$339*Calculations!H399)+(Documentation!$G$339*Calculations!H338)+(Documentation!$D$339*Calculations!H155)</f>
        <v>2815.286933251246</v>
      </c>
      <c r="AA277" s="59">
        <f>(Documentation!$H$339*Calculations!I399)+(Documentation!$G$339*Calculations!I338)+(Documentation!$D$339*Calculations!I155)</f>
        <v>10053.922026616152</v>
      </c>
      <c r="AB277" s="59">
        <f>(Documentation!$H$339*Calculations!J399)+(Documentation!$G$339*Calculations!J338)+(Documentation!$D$339*Calculations!J155)</f>
        <v>2519.0260494807362</v>
      </c>
      <c r="AC277" s="59">
        <f>(Documentation!$H$339*Calculations!K399)+(Documentation!$G$339*Calculations!K338)+(Documentation!$D$339*Calculations!K155)</f>
        <v>3456.5633786070744</v>
      </c>
      <c r="AD277" s="59">
        <f>(Documentation!$H$339*Calculations!L399)+(Documentation!$G$339*Calculations!L338)+(Documentation!$D$339*Calculations!L155)</f>
        <v>0</v>
      </c>
      <c r="AE277" s="59">
        <f>(Documentation!$H$339*Calculations!M399)+(Documentation!$G$339*Calculations!M338)+(Documentation!$D$339*Calculations!M155)</f>
        <v>213808.00432551411</v>
      </c>
      <c r="AF277" s="59">
        <f>(Documentation!$H$339*Calculations!N399)+(Documentation!$G$339*Calculations!N338)+(Documentation!$D$339*Calculations!N155)</f>
        <v>84772.440592944797</v>
      </c>
      <c r="AG277" s="59">
        <f>(Documentation!$H$339*Calculations!O399)+(Documentation!$G$339*Calculations!O338)+(Documentation!$D$339*Calculations!O155)</f>
        <v>298580.44491845887</v>
      </c>
    </row>
    <row r="278" spans="1:33" ht="14.45" customHeight="1" x14ac:dyDescent="0.25">
      <c r="A278" s="58" t="s">
        <v>79</v>
      </c>
      <c r="B278" s="58" t="s">
        <v>48</v>
      </c>
      <c r="C278" s="59">
        <v>219550</v>
      </c>
      <c r="D278" s="59">
        <v>8141</v>
      </c>
      <c r="E278" s="59">
        <v>20563</v>
      </c>
      <c r="F278" s="59">
        <v>2164</v>
      </c>
      <c r="G278" s="59">
        <v>30</v>
      </c>
      <c r="H278" s="59">
        <v>209</v>
      </c>
      <c r="I278" s="59">
        <v>1240</v>
      </c>
      <c r="J278" s="59">
        <v>2004</v>
      </c>
      <c r="K278" s="59">
        <v>3293</v>
      </c>
      <c r="L278" s="59"/>
      <c r="M278" s="59">
        <v>181906</v>
      </c>
      <c r="N278" s="59">
        <v>68251</v>
      </c>
      <c r="O278" s="59">
        <v>250157</v>
      </c>
      <c r="P278" s="45"/>
      <c r="R278" s="58" t="s">
        <v>81</v>
      </c>
      <c r="S278" s="58" t="s">
        <v>48</v>
      </c>
      <c r="T278" s="56" t="str">
        <f t="shared" si="18"/>
        <v>ERNAKULAM1988-89</v>
      </c>
      <c r="U278" s="59">
        <f>(Documentation!$H$339*Calculations!C400)+(Documentation!$G$339*Calculations!C339)+(Documentation!$D$339*Calculations!C156)</f>
        <v>333135.18027724337</v>
      </c>
      <c r="V278" s="59">
        <f>(Documentation!$H$339*Calculations!D400)+(Documentation!$G$339*Calculations!D339)+(Documentation!$D$339*Calculations!D156)</f>
        <v>57683.010967110851</v>
      </c>
      <c r="W278" s="59">
        <f>(Documentation!$H$339*Calculations!E400)+(Documentation!$G$339*Calculations!E339)+(Documentation!$D$339*Calculations!E156)</f>
        <v>37310.84320879286</v>
      </c>
      <c r="X278" s="59">
        <f>(Documentation!$H$339*Calculations!F400)+(Documentation!$G$339*Calculations!F339)+(Documentation!$D$339*Calculations!F156)</f>
        <v>5015.4515575772284</v>
      </c>
      <c r="Y278" s="59">
        <f>(Documentation!$H$339*Calculations!G400)+(Documentation!$G$339*Calculations!G339)+(Documentation!$D$339*Calculations!G156)</f>
        <v>465.97804704336249</v>
      </c>
      <c r="Z278" s="59">
        <f>(Documentation!$H$339*Calculations!H400)+(Documentation!$G$339*Calculations!H339)+(Documentation!$D$339*Calculations!H156)</f>
        <v>3136.3467803076319</v>
      </c>
      <c r="AA278" s="59">
        <f>(Documentation!$H$339*Calculations!I400)+(Documentation!$G$339*Calculations!I339)+(Documentation!$D$339*Calculations!I156)</f>
        <v>10320.875692014801</v>
      </c>
      <c r="AB278" s="59">
        <f>(Documentation!$H$339*Calculations!J400)+(Documentation!$G$339*Calculations!J339)+(Documentation!$D$339*Calculations!J156)</f>
        <v>2450.1973878458884</v>
      </c>
      <c r="AC278" s="59">
        <f>(Documentation!$H$339*Calculations!K400)+(Documentation!$G$339*Calculations!K339)+(Documentation!$D$339*Calculations!K156)</f>
        <v>3525.7524849584138</v>
      </c>
      <c r="AD278" s="59">
        <f>(Documentation!$H$339*Calculations!L400)+(Documentation!$G$339*Calculations!L339)+(Documentation!$D$339*Calculations!L156)</f>
        <v>0</v>
      </c>
      <c r="AE278" s="59">
        <f>(Documentation!$H$339*Calculations!M400)+(Documentation!$G$339*Calculations!M339)+(Documentation!$D$339*Calculations!M156)</f>
        <v>213226.72415159232</v>
      </c>
      <c r="AF278" s="59">
        <f>(Documentation!$H$339*Calculations!N400)+(Documentation!$G$339*Calculations!N339)+(Documentation!$D$339*Calculations!N156)</f>
        <v>84984.353065053321</v>
      </c>
      <c r="AG278" s="59">
        <f>(Documentation!$H$339*Calculations!O400)+(Documentation!$G$339*Calculations!O339)+(Documentation!$D$339*Calculations!O156)</f>
        <v>298211.07721664564</v>
      </c>
    </row>
    <row r="279" spans="1:33" ht="14.45" customHeight="1" x14ac:dyDescent="0.25">
      <c r="A279" s="58" t="s">
        <v>79</v>
      </c>
      <c r="B279" s="58" t="s">
        <v>49</v>
      </c>
      <c r="C279" s="59">
        <v>219550</v>
      </c>
      <c r="D279" s="59">
        <v>8141</v>
      </c>
      <c r="E279" s="59">
        <v>20349</v>
      </c>
      <c r="F279" s="59">
        <v>2181</v>
      </c>
      <c r="G279" s="59">
        <v>25</v>
      </c>
      <c r="H279" s="59">
        <v>189</v>
      </c>
      <c r="I279" s="59">
        <v>1040</v>
      </c>
      <c r="J279" s="59">
        <v>1943</v>
      </c>
      <c r="K279" s="59">
        <v>2979</v>
      </c>
      <c r="L279" s="59"/>
      <c r="M279" s="59">
        <v>182703</v>
      </c>
      <c r="N279" s="59">
        <v>62063</v>
      </c>
      <c r="O279" s="59">
        <v>244766</v>
      </c>
      <c r="P279" s="45"/>
      <c r="R279" s="58" t="s">
        <v>81</v>
      </c>
      <c r="S279" s="58" t="s">
        <v>49</v>
      </c>
      <c r="T279" s="56" t="str">
        <f t="shared" si="18"/>
        <v>ERNAKULAM1989-90</v>
      </c>
      <c r="U279" s="59">
        <f>(Documentation!$H$339*Calculations!C401)+(Documentation!$G$339*Calculations!C340)+(Documentation!$D$339*Calculations!C157)</f>
        <v>333135.18027724337</v>
      </c>
      <c r="V279" s="59">
        <f>(Documentation!$H$339*Calculations!D401)+(Documentation!$G$339*Calculations!D340)+(Documentation!$D$339*Calculations!D157)</f>
        <v>57683.010967110851</v>
      </c>
      <c r="W279" s="59">
        <f>(Documentation!$H$339*Calculations!E401)+(Documentation!$G$339*Calculations!E340)+(Documentation!$D$339*Calculations!E157)</f>
        <v>36625.281386846626</v>
      </c>
      <c r="X279" s="59">
        <f>(Documentation!$H$339*Calculations!F401)+(Documentation!$G$339*Calculations!F340)+(Documentation!$D$339*Calculations!F157)</f>
        <v>4623.3333624744719</v>
      </c>
      <c r="Y279" s="59">
        <f>(Documentation!$H$339*Calculations!G401)+(Documentation!$G$339*Calculations!G340)+(Documentation!$D$339*Calculations!G157)</f>
        <v>409.85522133175476</v>
      </c>
      <c r="Z279" s="59">
        <f>(Documentation!$H$339*Calculations!H401)+(Documentation!$G$339*Calculations!H340)+(Documentation!$D$339*Calculations!H157)</f>
        <v>2901.8882478733167</v>
      </c>
      <c r="AA279" s="59">
        <f>(Documentation!$H$339*Calculations!I401)+(Documentation!$G$339*Calculations!I340)+(Documentation!$D$339*Calculations!I157)</f>
        <v>9400.2033369570327</v>
      </c>
      <c r="AB279" s="59">
        <f>(Documentation!$H$339*Calculations!J401)+(Documentation!$G$339*Calculations!J340)+(Documentation!$D$339*Calculations!J157)</f>
        <v>2194.9126043865622</v>
      </c>
      <c r="AC279" s="59">
        <f>(Documentation!$H$339*Calculations!K401)+(Documentation!$G$339*Calculations!K340)+(Documentation!$D$339*Calculations!K157)</f>
        <v>3208.5922687614816</v>
      </c>
      <c r="AD279" s="59">
        <f>(Documentation!$H$339*Calculations!L401)+(Documentation!$G$339*Calculations!L340)+(Documentation!$D$339*Calculations!L157)</f>
        <v>0</v>
      </c>
      <c r="AE279" s="59">
        <f>(Documentation!$H$339*Calculations!M401)+(Documentation!$G$339*Calculations!M340)+(Documentation!$D$339*Calculations!M157)</f>
        <v>216088.10288150125</v>
      </c>
      <c r="AF279" s="59">
        <f>(Documentation!$H$339*Calculations!N401)+(Documentation!$G$339*Calculations!N340)+(Documentation!$D$339*Calculations!N157)</f>
        <v>80241.415326261951</v>
      </c>
      <c r="AG279" s="59">
        <f>(Documentation!$H$339*Calculations!O401)+(Documentation!$G$339*Calculations!O340)+(Documentation!$D$339*Calculations!O157)</f>
        <v>296329.51820776321</v>
      </c>
    </row>
    <row r="280" spans="1:33" ht="14.45" customHeight="1" x14ac:dyDescent="0.25">
      <c r="A280" s="58" t="s">
        <v>79</v>
      </c>
      <c r="B280" s="58" t="s">
        <v>67</v>
      </c>
      <c r="C280" s="59">
        <v>219550</v>
      </c>
      <c r="D280" s="59">
        <v>8141</v>
      </c>
      <c r="E280" s="59">
        <v>21441</v>
      </c>
      <c r="F280" s="59">
        <v>2162</v>
      </c>
      <c r="G280" s="59">
        <v>32</v>
      </c>
      <c r="H280" s="59">
        <v>167</v>
      </c>
      <c r="I280" s="59">
        <v>922</v>
      </c>
      <c r="J280" s="59">
        <v>2261</v>
      </c>
      <c r="K280" s="59">
        <v>3107</v>
      </c>
      <c r="L280" s="59"/>
      <c r="M280" s="59">
        <v>181317</v>
      </c>
      <c r="N280" s="59">
        <v>60568</v>
      </c>
      <c r="O280" s="59">
        <v>241885</v>
      </c>
      <c r="P280" s="45"/>
      <c r="R280" s="58" t="s">
        <v>81</v>
      </c>
      <c r="S280" s="58" t="s">
        <v>67</v>
      </c>
      <c r="T280" s="56" t="str">
        <f t="shared" si="18"/>
        <v>ERNAKULAM1990-91</v>
      </c>
      <c r="U280" s="59">
        <f>(Documentation!$H$339*Calculations!C402)+(Documentation!$G$339*Calculations!C341)+(Documentation!$D$339*Calculations!C158)</f>
        <v>333135.18027724337</v>
      </c>
      <c r="V280" s="59">
        <f>(Documentation!$H$339*Calculations!D402)+(Documentation!$G$339*Calculations!D341)+(Documentation!$D$339*Calculations!D158)</f>
        <v>57683.010967110851</v>
      </c>
      <c r="W280" s="59">
        <f>(Documentation!$H$339*Calculations!E402)+(Documentation!$G$339*Calculations!E341)+(Documentation!$D$339*Calculations!E158)</f>
        <v>37278.981835697501</v>
      </c>
      <c r="X280" s="59">
        <f>(Documentation!$H$339*Calculations!F402)+(Documentation!$G$339*Calculations!F341)+(Documentation!$D$339*Calculations!F158)</f>
        <v>4260.973952303093</v>
      </c>
      <c r="Y280" s="59">
        <f>(Documentation!$H$339*Calculations!G402)+(Documentation!$G$339*Calculations!G341)+(Documentation!$D$339*Calculations!G158)</f>
        <v>235.38742003926794</v>
      </c>
      <c r="Z280" s="59">
        <f>(Documentation!$H$339*Calculations!H402)+(Documentation!$G$339*Calculations!H341)+(Documentation!$D$339*Calculations!H158)</f>
        <v>2881.6655202833608</v>
      </c>
      <c r="AA280" s="59">
        <f>(Documentation!$H$339*Calculations!I402)+(Documentation!$G$339*Calculations!I341)+(Documentation!$D$339*Calculations!I158)</f>
        <v>7589.3136764678611</v>
      </c>
      <c r="AB280" s="59">
        <f>(Documentation!$H$339*Calculations!J402)+(Documentation!$G$339*Calculations!J341)+(Documentation!$D$339*Calculations!J158)</f>
        <v>2095.9911029675895</v>
      </c>
      <c r="AC280" s="59">
        <f>(Documentation!$H$339*Calculations!K402)+(Documentation!$G$339*Calculations!K341)+(Documentation!$D$339*Calculations!K158)</f>
        <v>3218.8683132514429</v>
      </c>
      <c r="AD280" s="59">
        <f>(Documentation!$H$339*Calculations!L402)+(Documentation!$G$339*Calculations!L341)+(Documentation!$D$339*Calculations!L158)</f>
        <v>0</v>
      </c>
      <c r="AE280" s="59">
        <f>(Documentation!$H$339*Calculations!M402)+(Documentation!$G$339*Calculations!M341)+(Documentation!$D$339*Calculations!M158)</f>
        <v>217890.98748912237</v>
      </c>
      <c r="AF280" s="59">
        <f>(Documentation!$H$339*Calculations!N402)+(Documentation!$G$339*Calculations!N341)+(Documentation!$D$339*Calculations!N158)</f>
        <v>65906.302227871551</v>
      </c>
      <c r="AG280" s="59">
        <f>(Documentation!$H$339*Calculations!O402)+(Documentation!$G$339*Calculations!O341)+(Documentation!$D$339*Calculations!O158)</f>
        <v>283797.28971699398</v>
      </c>
    </row>
    <row r="281" spans="1:33" ht="14.45" customHeight="1" x14ac:dyDescent="0.25">
      <c r="A281" s="58" t="s">
        <v>79</v>
      </c>
      <c r="B281" s="58" t="s">
        <v>50</v>
      </c>
      <c r="C281" s="59">
        <v>219550</v>
      </c>
      <c r="D281" s="59">
        <v>8141</v>
      </c>
      <c r="E281" s="59">
        <v>21661</v>
      </c>
      <c r="F281" s="59">
        <v>1818</v>
      </c>
      <c r="G281" s="59">
        <v>29</v>
      </c>
      <c r="H281" s="59">
        <v>188</v>
      </c>
      <c r="I281" s="59">
        <v>962</v>
      </c>
      <c r="J281" s="59">
        <v>2146</v>
      </c>
      <c r="K281" s="59">
        <v>3126</v>
      </c>
      <c r="L281" s="59"/>
      <c r="M281" s="59">
        <v>181279</v>
      </c>
      <c r="N281" s="59">
        <v>54462</v>
      </c>
      <c r="O281" s="59">
        <v>235741</v>
      </c>
      <c r="P281" s="45"/>
      <c r="R281" s="58" t="s">
        <v>81</v>
      </c>
      <c r="S281" s="58" t="s">
        <v>50</v>
      </c>
      <c r="T281" s="56" t="str">
        <f t="shared" si="18"/>
        <v>ERNAKULAM1991-92</v>
      </c>
      <c r="U281" s="59">
        <f>(Documentation!$H$339*Calculations!C403)+(Documentation!$G$339*Calculations!C342)+(Documentation!$D$339*Calculations!C159)</f>
        <v>333135.18027724337</v>
      </c>
      <c r="V281" s="59">
        <f>(Documentation!$H$339*Calculations!D403)+(Documentation!$G$339*Calculations!D342)+(Documentation!$D$339*Calculations!D159)</f>
        <v>57683.010967110851</v>
      </c>
      <c r="W281" s="59">
        <f>(Documentation!$H$339*Calculations!E403)+(Documentation!$G$339*Calculations!E342)+(Documentation!$D$339*Calculations!E159)</f>
        <v>37601.38504831375</v>
      </c>
      <c r="X281" s="59">
        <f>(Documentation!$H$339*Calculations!F403)+(Documentation!$G$339*Calculations!F342)+(Documentation!$D$339*Calculations!F159)</f>
        <v>4101.3867494805381</v>
      </c>
      <c r="Y281" s="59">
        <f>(Documentation!$H$339*Calculations!G403)+(Documentation!$G$339*Calculations!G342)+(Documentation!$D$339*Calculations!G159)</f>
        <v>212.62440055014554</v>
      </c>
      <c r="Z281" s="59">
        <f>(Documentation!$H$339*Calculations!H403)+(Documentation!$G$339*Calculations!H342)+(Documentation!$D$339*Calculations!H159)</f>
        <v>2836.5058719218591</v>
      </c>
      <c r="AA281" s="59">
        <f>(Documentation!$H$339*Calculations!I403)+(Documentation!$G$339*Calculations!I342)+(Documentation!$D$339*Calculations!I159)</f>
        <v>7352.5098939482023</v>
      </c>
      <c r="AB281" s="59">
        <f>(Documentation!$H$339*Calculations!J403)+(Documentation!$G$339*Calculations!J342)+(Documentation!$D$339*Calculations!J159)</f>
        <v>2220.3617876146218</v>
      </c>
      <c r="AC281" s="59">
        <f>(Documentation!$H$339*Calculations!K403)+(Documentation!$G$339*Calculations!K342)+(Documentation!$D$339*Calculations!K159)</f>
        <v>2989.7798466427898</v>
      </c>
      <c r="AD281" s="59">
        <f>(Documentation!$H$339*Calculations!L403)+(Documentation!$G$339*Calculations!L342)+(Documentation!$D$339*Calculations!L159)</f>
        <v>0</v>
      </c>
      <c r="AE281" s="59">
        <f>(Documentation!$H$339*Calculations!M403)+(Documentation!$G$339*Calculations!M342)+(Documentation!$D$339*Calculations!M159)</f>
        <v>218137.61571166062</v>
      </c>
      <c r="AF281" s="59">
        <f>(Documentation!$H$339*Calculations!N403)+(Documentation!$G$339*Calculations!N342)+(Documentation!$D$339*Calculations!N159)</f>
        <v>67522.855880859162</v>
      </c>
      <c r="AG281" s="59">
        <f>(Documentation!$H$339*Calculations!O403)+(Documentation!$G$339*Calculations!O342)+(Documentation!$D$339*Calculations!O159)</f>
        <v>285660.47159251972</v>
      </c>
    </row>
    <row r="282" spans="1:33" ht="14.45" customHeight="1" x14ac:dyDescent="0.25">
      <c r="A282" s="58" t="s">
        <v>79</v>
      </c>
      <c r="B282" s="58" t="s">
        <v>51</v>
      </c>
      <c r="C282" s="59">
        <v>219550</v>
      </c>
      <c r="D282" s="59">
        <v>8141</v>
      </c>
      <c r="E282" s="59">
        <v>21631</v>
      </c>
      <c r="F282" s="59">
        <v>1866</v>
      </c>
      <c r="G282" s="59">
        <v>24</v>
      </c>
      <c r="H282" s="59">
        <v>176</v>
      </c>
      <c r="I282" s="59">
        <v>925</v>
      </c>
      <c r="J282" s="59">
        <v>2437</v>
      </c>
      <c r="K282" s="59">
        <v>2975</v>
      </c>
      <c r="L282" s="59"/>
      <c r="M282" s="59">
        <v>181175</v>
      </c>
      <c r="N282" s="59">
        <v>54603</v>
      </c>
      <c r="O282" s="59">
        <v>235778</v>
      </c>
      <c r="P282" s="45"/>
      <c r="R282" s="58" t="s">
        <v>81</v>
      </c>
      <c r="S282" s="58" t="s">
        <v>51</v>
      </c>
      <c r="T282" s="56" t="str">
        <f t="shared" si="18"/>
        <v>ERNAKULAM1992-93</v>
      </c>
      <c r="U282" s="59">
        <f>(Documentation!$H$339*Calculations!C404)+(Documentation!$G$339*Calculations!C343)+(Documentation!$D$339*Calculations!C160)</f>
        <v>333135.18027724337</v>
      </c>
      <c r="V282" s="59">
        <f>(Documentation!$H$339*Calculations!D404)+(Documentation!$G$339*Calculations!D343)+(Documentation!$D$339*Calculations!D160)</f>
        <v>57683.010967110851</v>
      </c>
      <c r="W282" s="59">
        <f>(Documentation!$H$339*Calculations!E404)+(Documentation!$G$339*Calculations!E343)+(Documentation!$D$339*Calculations!E160)</f>
        <v>37899.956135215827</v>
      </c>
      <c r="X282" s="59">
        <f>(Documentation!$H$339*Calculations!F404)+(Documentation!$G$339*Calculations!F343)+(Documentation!$D$339*Calculations!F160)</f>
        <v>4136.5890036469827</v>
      </c>
      <c r="Y282" s="59">
        <f>(Documentation!$H$339*Calculations!G404)+(Documentation!$G$339*Calculations!G343)+(Documentation!$D$339*Calculations!G160)</f>
        <v>208.5974244791081</v>
      </c>
      <c r="Z282" s="59">
        <f>(Documentation!$H$339*Calculations!H404)+(Documentation!$G$339*Calculations!H343)+(Documentation!$D$339*Calculations!H160)</f>
        <v>2849.8220887802281</v>
      </c>
      <c r="AA282" s="59">
        <f>(Documentation!$H$339*Calculations!I404)+(Documentation!$G$339*Calculations!I343)+(Documentation!$D$339*Calculations!I160)</f>
        <v>7515.2278243149331</v>
      </c>
      <c r="AB282" s="59">
        <f>(Documentation!$H$339*Calculations!J404)+(Documentation!$G$339*Calculations!J343)+(Documentation!$D$339*Calculations!J160)</f>
        <v>2395.4551351112427</v>
      </c>
      <c r="AC282" s="59">
        <f>(Documentation!$H$339*Calculations!K404)+(Documentation!$G$339*Calculations!K343)+(Documentation!$D$339*Calculations!K160)</f>
        <v>2666.4832620709385</v>
      </c>
      <c r="AD282" s="59">
        <f>(Documentation!$H$339*Calculations!L404)+(Documentation!$G$339*Calculations!L343)+(Documentation!$D$339*Calculations!L160)</f>
        <v>0</v>
      </c>
      <c r="AE282" s="59">
        <f>(Documentation!$H$339*Calculations!M404)+(Documentation!$G$339*Calculations!M343)+(Documentation!$D$339*Calculations!M160)</f>
        <v>217780.03843651325</v>
      </c>
      <c r="AF282" s="59">
        <f>(Documentation!$H$339*Calculations!N404)+(Documentation!$G$339*Calculations!N343)+(Documentation!$D$339*Calculations!N160)</f>
        <v>72663.450161252622</v>
      </c>
      <c r="AG282" s="59">
        <f>(Documentation!$H$339*Calculations!O404)+(Documentation!$G$339*Calculations!O343)+(Documentation!$D$339*Calculations!O160)</f>
        <v>290443.48859776591</v>
      </c>
    </row>
    <row r="283" spans="1:33" ht="14.45" customHeight="1" x14ac:dyDescent="0.25">
      <c r="A283" s="58" t="s">
        <v>79</v>
      </c>
      <c r="B283" s="58" t="s">
        <v>52</v>
      </c>
      <c r="C283" s="59">
        <v>219550</v>
      </c>
      <c r="D283" s="59">
        <v>8141</v>
      </c>
      <c r="E283" s="59">
        <v>21801</v>
      </c>
      <c r="F283" s="59">
        <v>1854</v>
      </c>
      <c r="G283" s="59">
        <v>24</v>
      </c>
      <c r="H283" s="59">
        <v>176</v>
      </c>
      <c r="I283" s="59">
        <v>925</v>
      </c>
      <c r="J283" s="59">
        <v>2437</v>
      </c>
      <c r="K283" s="59">
        <v>2975</v>
      </c>
      <c r="L283" s="59"/>
      <c r="M283" s="59">
        <v>181217</v>
      </c>
      <c r="N283" s="59">
        <v>46252</v>
      </c>
      <c r="O283" s="59">
        <v>227469</v>
      </c>
      <c r="P283" s="45"/>
      <c r="R283" s="58" t="s">
        <v>81</v>
      </c>
      <c r="S283" s="58" t="s">
        <v>52</v>
      </c>
      <c r="T283" s="56" t="str">
        <f t="shared" si="18"/>
        <v>ERNAKULAM1993-94</v>
      </c>
      <c r="U283" s="59">
        <f>(Documentation!$H$339*Calculations!C405)+(Documentation!$G$339*Calculations!C344)+(Documentation!$D$339*Calculations!C161)</f>
        <v>333135.18027724337</v>
      </c>
      <c r="V283" s="59">
        <f>(Documentation!$H$339*Calculations!D405)+(Documentation!$G$339*Calculations!D344)+(Documentation!$D$339*Calculations!D161)</f>
        <v>57683.010967110851</v>
      </c>
      <c r="W283" s="59">
        <f>(Documentation!$H$339*Calculations!E405)+(Documentation!$G$339*Calculations!E344)+(Documentation!$D$339*Calculations!E161)</f>
        <v>40201.527222117904</v>
      </c>
      <c r="X283" s="59">
        <f>(Documentation!$H$339*Calculations!F405)+(Documentation!$G$339*Calculations!F344)+(Documentation!$D$339*Calculations!F161)</f>
        <v>3810.7755889299988</v>
      </c>
      <c r="Y283" s="59">
        <f>(Documentation!$H$339*Calculations!G405)+(Documentation!$G$339*Calculations!G344)+(Documentation!$D$339*Calculations!G161)</f>
        <v>193.59754602575109</v>
      </c>
      <c r="Z283" s="59">
        <f>(Documentation!$H$339*Calculations!H405)+(Documentation!$G$339*Calculations!H344)+(Documentation!$D$339*Calculations!H161)</f>
        <v>3015.8293815788074</v>
      </c>
      <c r="AA283" s="59">
        <f>(Documentation!$H$339*Calculations!I405)+(Documentation!$G$339*Calculations!I344)+(Documentation!$D$339*Calculations!I161)</f>
        <v>7559.2302552477922</v>
      </c>
      <c r="AB283" s="59">
        <f>(Documentation!$H$339*Calculations!J405)+(Documentation!$G$339*Calculations!J344)+(Documentation!$D$339*Calculations!J161)</f>
        <v>2973.2439446649892</v>
      </c>
      <c r="AC283" s="59">
        <f>(Documentation!$H$339*Calculations!K405)+(Documentation!$G$339*Calculations!K344)+(Documentation!$D$339*Calculations!K161)</f>
        <v>2199.7386249345368</v>
      </c>
      <c r="AD283" s="59">
        <f>(Documentation!$H$339*Calculations!L405)+(Documentation!$G$339*Calculations!L344)+(Documentation!$D$339*Calculations!L161)</f>
        <v>0</v>
      </c>
      <c r="AE283" s="59">
        <f>(Documentation!$H$339*Calculations!M405)+(Documentation!$G$339*Calculations!M344)+(Documentation!$D$339*Calculations!M161)</f>
        <v>215498.22674663272</v>
      </c>
      <c r="AF283" s="59">
        <f>(Documentation!$H$339*Calculations!N405)+(Documentation!$G$339*Calculations!N344)+(Documentation!$D$339*Calculations!N161)</f>
        <v>57063.302992101817</v>
      </c>
      <c r="AG283" s="59">
        <f>(Documentation!$H$339*Calculations!O405)+(Documentation!$G$339*Calculations!O344)+(Documentation!$D$339*Calculations!O161)</f>
        <v>272561.52973873453</v>
      </c>
    </row>
    <row r="284" spans="1:33" ht="14.45" customHeight="1" x14ac:dyDescent="0.25">
      <c r="A284" s="58" t="s">
        <v>79</v>
      </c>
      <c r="B284" s="58" t="s">
        <v>53</v>
      </c>
      <c r="C284" s="59">
        <v>219550</v>
      </c>
      <c r="D284" s="59">
        <v>8141</v>
      </c>
      <c r="E284" s="59">
        <v>21522</v>
      </c>
      <c r="F284" s="59">
        <v>1754</v>
      </c>
      <c r="G284" s="59">
        <v>39</v>
      </c>
      <c r="H284" s="59">
        <v>139</v>
      </c>
      <c r="I284" s="59">
        <v>824</v>
      </c>
      <c r="J284" s="59">
        <v>2162</v>
      </c>
      <c r="K284" s="59">
        <v>2907</v>
      </c>
      <c r="L284" s="59"/>
      <c r="M284" s="59">
        <v>182062</v>
      </c>
      <c r="N284" s="59">
        <v>39776</v>
      </c>
      <c r="O284" s="59">
        <v>221838</v>
      </c>
      <c r="P284" s="45"/>
      <c r="R284" s="58" t="s">
        <v>81</v>
      </c>
      <c r="S284" s="58" t="s">
        <v>53</v>
      </c>
      <c r="T284" s="56" t="str">
        <f t="shared" si="18"/>
        <v>ERNAKULAM1994-95</v>
      </c>
      <c r="U284" s="59">
        <f>(Documentation!$H$339*Calculations!C406)+(Documentation!$G$339*Calculations!C345)+(Documentation!$D$339*Calculations!C162)</f>
        <v>333135.18027724337</v>
      </c>
      <c r="V284" s="59">
        <f>(Documentation!$H$339*Calculations!D406)+(Documentation!$G$339*Calculations!D345)+(Documentation!$D$339*Calculations!D162)</f>
        <v>57683.010967110851</v>
      </c>
      <c r="W284" s="59">
        <f>(Documentation!$H$339*Calculations!E406)+(Documentation!$G$339*Calculations!E345)+(Documentation!$D$339*Calculations!E162)</f>
        <v>38629.338183498396</v>
      </c>
      <c r="X284" s="59">
        <f>(Documentation!$H$339*Calculations!F406)+(Documentation!$G$339*Calculations!F345)+(Documentation!$D$339*Calculations!F162)</f>
        <v>3915.1756112231269</v>
      </c>
      <c r="Y284" s="59">
        <f>(Documentation!$H$339*Calculations!G406)+(Documentation!$G$339*Calculations!G345)+(Documentation!$D$339*Calculations!G162)</f>
        <v>178.14013752375314</v>
      </c>
      <c r="Z284" s="59">
        <f>(Documentation!$H$339*Calculations!H406)+(Documentation!$G$339*Calculations!H345)+(Documentation!$D$339*Calculations!H162)</f>
        <v>2629.9390601256969</v>
      </c>
      <c r="AA284" s="59">
        <f>(Documentation!$H$339*Calculations!I406)+(Documentation!$G$339*Calculations!I345)+(Documentation!$D$339*Calculations!I162)</f>
        <v>6319.9676708314337</v>
      </c>
      <c r="AB284" s="59">
        <f>(Documentation!$H$339*Calculations!J406)+(Documentation!$G$339*Calculations!J345)+(Documentation!$D$339*Calculations!J162)</f>
        <v>2546.7349646182233</v>
      </c>
      <c r="AC284" s="59">
        <f>(Documentation!$H$339*Calculations!K406)+(Documentation!$G$339*Calculations!K345)+(Documentation!$D$339*Calculations!K162)</f>
        <v>2830.8070742937202</v>
      </c>
      <c r="AD284" s="59">
        <f>(Documentation!$H$339*Calculations!L406)+(Documentation!$G$339*Calculations!L345)+(Documentation!$D$339*Calculations!L162)</f>
        <v>0</v>
      </c>
      <c r="AE284" s="59">
        <f>(Documentation!$H$339*Calculations!M406)+(Documentation!$G$339*Calculations!M345)+(Documentation!$D$339*Calculations!M162)</f>
        <v>218402.06660801815</v>
      </c>
      <c r="AF284" s="59">
        <f>(Documentation!$H$339*Calculations!N406)+(Documentation!$G$339*Calculations!N345)+(Documentation!$D$339*Calculations!N162)</f>
        <v>49824.987969019778</v>
      </c>
      <c r="AG284" s="59">
        <f>(Documentation!$H$339*Calculations!O406)+(Documentation!$G$339*Calculations!O345)+(Documentation!$D$339*Calculations!O162)</f>
        <v>268227.05457703792</v>
      </c>
    </row>
    <row r="285" spans="1:33" ht="14.45" customHeight="1" x14ac:dyDescent="0.25">
      <c r="A285" s="58" t="s">
        <v>79</v>
      </c>
      <c r="B285" s="58" t="s">
        <v>54</v>
      </c>
      <c r="C285" s="59">
        <v>219550</v>
      </c>
      <c r="D285" s="59">
        <v>8141</v>
      </c>
      <c r="E285" s="59">
        <v>22144</v>
      </c>
      <c r="F285" s="59">
        <v>2019</v>
      </c>
      <c r="G285" s="59">
        <v>22</v>
      </c>
      <c r="H285" s="59">
        <v>128</v>
      </c>
      <c r="I285" s="59">
        <v>994</v>
      </c>
      <c r="J285" s="59">
        <v>2117</v>
      </c>
      <c r="K285" s="59">
        <v>3191</v>
      </c>
      <c r="L285" s="59"/>
      <c r="M285" s="59">
        <v>180794</v>
      </c>
      <c r="N285" s="59">
        <v>40647</v>
      </c>
      <c r="O285" s="59">
        <v>221441</v>
      </c>
      <c r="P285" s="45"/>
      <c r="R285" s="58" t="s">
        <v>81</v>
      </c>
      <c r="S285" s="58" t="s">
        <v>54</v>
      </c>
      <c r="T285" s="56" t="str">
        <f t="shared" si="18"/>
        <v>ERNAKULAM1995-96</v>
      </c>
      <c r="U285" s="59">
        <f>(Documentation!$H$339*Calculations!C407)+(Documentation!$G$339*Calculations!C346)+(Documentation!$D$339*Calculations!C163)</f>
        <v>333135.18027724337</v>
      </c>
      <c r="V285" s="59">
        <f>(Documentation!$H$339*Calculations!D407)+(Documentation!$G$339*Calculations!D346)+(Documentation!$D$339*Calculations!D163)</f>
        <v>57683.010967110851</v>
      </c>
      <c r="W285" s="59">
        <f>(Documentation!$H$339*Calculations!E407)+(Documentation!$G$339*Calculations!E346)+(Documentation!$D$339*Calculations!E163)</f>
        <v>38034.61201316087</v>
      </c>
      <c r="X285" s="59">
        <f>(Documentation!$H$339*Calculations!F407)+(Documentation!$G$339*Calculations!F346)+(Documentation!$D$339*Calculations!F163)</f>
        <v>3739.535085713384</v>
      </c>
      <c r="Y285" s="59">
        <f>(Documentation!$H$339*Calculations!G407)+(Documentation!$G$339*Calculations!G346)+(Documentation!$D$339*Calculations!G163)</f>
        <v>132.37346119757291</v>
      </c>
      <c r="Z285" s="59">
        <f>(Documentation!$H$339*Calculations!H407)+(Documentation!$G$339*Calculations!H346)+(Documentation!$D$339*Calculations!H163)</f>
        <v>2257.9470752140501</v>
      </c>
      <c r="AA285" s="59">
        <f>(Documentation!$H$339*Calculations!I407)+(Documentation!$G$339*Calculations!I346)+(Documentation!$D$339*Calculations!I163)</f>
        <v>6051.1904717793896</v>
      </c>
      <c r="AB285" s="59">
        <f>(Documentation!$H$339*Calculations!J407)+(Documentation!$G$339*Calculations!J346)+(Documentation!$D$339*Calculations!J163)</f>
        <v>2568.8880598987716</v>
      </c>
      <c r="AC285" s="59">
        <f>(Documentation!$H$339*Calculations!K407)+(Documentation!$G$339*Calculations!K346)+(Documentation!$D$339*Calculations!K163)</f>
        <v>3069.826968045385</v>
      </c>
      <c r="AD285" s="59">
        <f>(Documentation!$H$339*Calculations!L407)+(Documentation!$G$339*Calculations!L346)+(Documentation!$D$339*Calculations!L163)</f>
        <v>0</v>
      </c>
      <c r="AE285" s="59">
        <f>(Documentation!$H$339*Calculations!M407)+(Documentation!$G$339*Calculations!M346)+(Documentation!$D$339*Calculations!M163)</f>
        <v>219597.79617512308</v>
      </c>
      <c r="AF285" s="59">
        <f>(Documentation!$H$339*Calculations!N407)+(Documentation!$G$339*Calculations!N346)+(Documentation!$D$339*Calculations!N163)</f>
        <v>52211.721966565834</v>
      </c>
      <c r="AG285" s="59">
        <f>(Documentation!$H$339*Calculations!O407)+(Documentation!$G$339*Calculations!O346)+(Documentation!$D$339*Calculations!O163)</f>
        <v>271809.51814168895</v>
      </c>
    </row>
    <row r="286" spans="1:33" ht="14.45" customHeight="1" x14ac:dyDescent="0.25">
      <c r="A286" s="58" t="s">
        <v>79</v>
      </c>
      <c r="B286" s="58" t="s">
        <v>55</v>
      </c>
      <c r="C286" s="59">
        <v>219550</v>
      </c>
      <c r="D286" s="59">
        <v>8141</v>
      </c>
      <c r="E286" s="59">
        <v>22109</v>
      </c>
      <c r="F286" s="59">
        <v>1811</v>
      </c>
      <c r="G286" s="59">
        <v>20</v>
      </c>
      <c r="H286" s="59">
        <v>78</v>
      </c>
      <c r="I286" s="59">
        <v>1116</v>
      </c>
      <c r="J286" s="59">
        <v>1824</v>
      </c>
      <c r="K286" s="59">
        <v>3472</v>
      </c>
      <c r="L286" s="59"/>
      <c r="M286" s="59">
        <v>180979</v>
      </c>
      <c r="N286" s="59">
        <v>41606</v>
      </c>
      <c r="O286" s="59">
        <v>222585</v>
      </c>
      <c r="P286" s="45"/>
      <c r="R286" s="58" t="s">
        <v>81</v>
      </c>
      <c r="S286" s="58" t="s">
        <v>55</v>
      </c>
      <c r="T286" s="56" t="str">
        <f t="shared" si="18"/>
        <v>ERNAKULAM1996-97</v>
      </c>
      <c r="U286" s="59">
        <f>(Documentation!$H$339*Calculations!C408)+(Documentation!$G$339*Calculations!C347)+(Documentation!$D$339*Calculations!C164)</f>
        <v>333135.18027724337</v>
      </c>
      <c r="V286" s="59">
        <f>(Documentation!$H$339*Calculations!D408)+(Documentation!$G$339*Calculations!D347)+(Documentation!$D$339*Calculations!D164)</f>
        <v>57683.010967110851</v>
      </c>
      <c r="W286" s="59">
        <f>(Documentation!$H$339*Calculations!E408)+(Documentation!$G$339*Calculations!E347)+(Documentation!$D$339*Calculations!E164)</f>
        <v>37214.647305389575</v>
      </c>
      <c r="X286" s="59">
        <f>(Documentation!$H$339*Calculations!F408)+(Documentation!$G$339*Calculations!F347)+(Documentation!$D$339*Calculations!F164)</f>
        <v>3153.9912389490405</v>
      </c>
      <c r="Y286" s="59">
        <f>(Documentation!$H$339*Calculations!G408)+(Documentation!$G$339*Calculations!G347)+(Documentation!$D$339*Calculations!G164)</f>
        <v>108.31963060214099</v>
      </c>
      <c r="Z286" s="59">
        <f>(Documentation!$H$339*Calculations!H408)+(Documentation!$G$339*Calculations!H347)+(Documentation!$D$339*Calculations!H164)</f>
        <v>1693.3033371070001</v>
      </c>
      <c r="AA286" s="59">
        <f>(Documentation!$H$339*Calculations!I408)+(Documentation!$G$339*Calculations!I347)+(Documentation!$D$339*Calculations!I164)</f>
        <v>5028.0669293726014</v>
      </c>
      <c r="AB286" s="59">
        <f>(Documentation!$H$339*Calculations!J408)+(Documentation!$G$339*Calculations!J347)+(Documentation!$D$339*Calculations!J164)</f>
        <v>2882.9947389291106</v>
      </c>
      <c r="AC286" s="59">
        <f>(Documentation!$H$339*Calculations!K408)+(Documentation!$G$339*Calculations!K347)+(Documentation!$D$339*Calculations!K164)</f>
        <v>3807.2374022491244</v>
      </c>
      <c r="AD286" s="59">
        <f>(Documentation!$H$339*Calculations!L408)+(Documentation!$G$339*Calculations!L347)+(Documentation!$D$339*Calculations!L164)</f>
        <v>0</v>
      </c>
      <c r="AE286" s="59">
        <f>(Documentation!$H$339*Calculations!M408)+(Documentation!$G$339*Calculations!M347)+(Documentation!$D$339*Calculations!M164)</f>
        <v>221563.60872753392</v>
      </c>
      <c r="AF286" s="59">
        <f>(Documentation!$H$339*Calculations!N408)+(Documentation!$G$339*Calculations!N347)+(Documentation!$D$339*Calculations!N164)</f>
        <v>51153.584817015835</v>
      </c>
      <c r="AG286" s="59">
        <f>(Documentation!$H$339*Calculations!O408)+(Documentation!$G$339*Calculations!O347)+(Documentation!$D$339*Calculations!O164)</f>
        <v>272717.19354454975</v>
      </c>
    </row>
    <row r="287" spans="1:33" ht="14.45" customHeight="1" x14ac:dyDescent="0.25">
      <c r="A287" s="58" t="s">
        <v>79</v>
      </c>
      <c r="B287" s="58" t="s">
        <v>56</v>
      </c>
      <c r="C287" s="59">
        <v>219550</v>
      </c>
      <c r="D287" s="59">
        <v>8141</v>
      </c>
      <c r="E287" s="59">
        <v>22005</v>
      </c>
      <c r="F287" s="59">
        <v>1736</v>
      </c>
      <c r="G287" s="59">
        <v>18</v>
      </c>
      <c r="H287" s="59">
        <v>97</v>
      </c>
      <c r="I287" s="59">
        <v>1401</v>
      </c>
      <c r="J287" s="59">
        <v>1613</v>
      </c>
      <c r="K287" s="59">
        <v>3590</v>
      </c>
      <c r="L287" s="59"/>
      <c r="M287" s="59">
        <v>180949</v>
      </c>
      <c r="N287" s="59">
        <v>31247</v>
      </c>
      <c r="O287" s="59">
        <v>212196</v>
      </c>
      <c r="P287" s="45"/>
      <c r="R287" s="58" t="s">
        <v>81</v>
      </c>
      <c r="S287" s="58" t="s">
        <v>56</v>
      </c>
      <c r="T287" s="56" t="str">
        <f t="shared" si="18"/>
        <v>ERNAKULAM1997-98</v>
      </c>
      <c r="U287" s="59">
        <f>(Documentation!$H$339*Calculations!C409)+(Documentation!$G$339*Calculations!C348)+(Documentation!$D$339*Calculations!C165)</f>
        <v>333135.18027724337</v>
      </c>
      <c r="V287" s="59">
        <f>(Documentation!$H$339*Calculations!D409)+(Documentation!$G$339*Calculations!D348)+(Documentation!$D$339*Calculations!D165)</f>
        <v>57683.010967110851</v>
      </c>
      <c r="W287" s="59">
        <f>(Documentation!$H$339*Calculations!E409)+(Documentation!$G$339*Calculations!E348)+(Documentation!$D$339*Calculations!E165)</f>
        <v>36413.467837966753</v>
      </c>
      <c r="X287" s="59">
        <f>(Documentation!$H$339*Calculations!F409)+(Documentation!$G$339*Calculations!F348)+(Documentation!$D$339*Calculations!F165)</f>
        <v>3051.9784543752157</v>
      </c>
      <c r="Y287" s="59">
        <f>(Documentation!$H$339*Calculations!G409)+(Documentation!$G$339*Calculations!G348)+(Documentation!$D$339*Calculations!G165)</f>
        <v>91.583465637413056</v>
      </c>
      <c r="Z287" s="59">
        <f>(Documentation!$H$339*Calculations!H409)+(Documentation!$G$339*Calculations!H348)+(Documentation!$D$339*Calculations!H165)</f>
        <v>1697.4615974694884</v>
      </c>
      <c r="AA287" s="59">
        <f>(Documentation!$H$339*Calculations!I409)+(Documentation!$G$339*Calculations!I348)+(Documentation!$D$339*Calculations!I165)</f>
        <v>5373.6865799141633</v>
      </c>
      <c r="AB287" s="59">
        <f>(Documentation!$H$339*Calculations!J409)+(Documentation!$G$339*Calculations!J348)+(Documentation!$D$339*Calculations!J165)</f>
        <v>2888.4328503245029</v>
      </c>
      <c r="AC287" s="59">
        <f>(Documentation!$H$339*Calculations!K409)+(Documentation!$G$339*Calculations!K348)+(Documentation!$D$339*Calculations!K165)</f>
        <v>4507.8379360528834</v>
      </c>
      <c r="AD287" s="59">
        <f>(Documentation!$H$339*Calculations!L409)+(Documentation!$G$339*Calculations!L348)+(Documentation!$D$339*Calculations!L165)</f>
        <v>0</v>
      </c>
      <c r="AE287" s="59">
        <f>(Documentation!$H$339*Calculations!M409)+(Documentation!$G$339*Calculations!M348)+(Documentation!$D$339*Calculations!M165)</f>
        <v>221427.72058839208</v>
      </c>
      <c r="AF287" s="59">
        <f>(Documentation!$H$339*Calculations!N409)+(Documentation!$G$339*Calculations!N348)+(Documentation!$D$339*Calculations!N165)</f>
        <v>50397.082578381334</v>
      </c>
      <c r="AG287" s="59">
        <f>(Documentation!$H$339*Calculations!O409)+(Documentation!$G$339*Calculations!O348)+(Documentation!$D$339*Calculations!O165)</f>
        <v>271824.8031667734</v>
      </c>
    </row>
    <row r="288" spans="1:33" ht="14.45" customHeight="1" x14ac:dyDescent="0.25">
      <c r="A288" s="58" t="s">
        <v>79</v>
      </c>
      <c r="B288" s="58" t="s">
        <v>57</v>
      </c>
      <c r="C288" s="59">
        <v>219550</v>
      </c>
      <c r="D288" s="59">
        <v>8141</v>
      </c>
      <c r="E288" s="59">
        <v>23077</v>
      </c>
      <c r="F288" s="59">
        <v>1376</v>
      </c>
      <c r="G288" s="59">
        <v>2</v>
      </c>
      <c r="H288" s="59">
        <v>129</v>
      </c>
      <c r="I288" s="59">
        <v>1874</v>
      </c>
      <c r="J288" s="59">
        <v>2625</v>
      </c>
      <c r="K288" s="59">
        <v>4924</v>
      </c>
      <c r="L288" s="59"/>
      <c r="M288" s="59">
        <v>177402</v>
      </c>
      <c r="N288" s="59">
        <v>39382</v>
      </c>
      <c r="O288" s="59">
        <v>216784</v>
      </c>
      <c r="P288" s="45"/>
      <c r="R288" s="58" t="s">
        <v>81</v>
      </c>
      <c r="S288" s="58" t="s">
        <v>57</v>
      </c>
      <c r="T288" s="56" t="str">
        <f t="shared" si="18"/>
        <v>ERNAKULAM1998-99</v>
      </c>
      <c r="U288" s="59">
        <f>(Documentation!$H$339*Calculations!C410)+(Documentation!$G$339*Calculations!C349)+(Documentation!$D$339*Calculations!C166)</f>
        <v>333135.18027724337</v>
      </c>
      <c r="V288" s="59">
        <f>(Documentation!$H$339*Calculations!D410)+(Documentation!$G$339*Calculations!D349)+(Documentation!$D$339*Calculations!D166)</f>
        <v>57683.010967110851</v>
      </c>
      <c r="W288" s="59">
        <f>(Documentation!$H$339*Calculations!E410)+(Documentation!$G$339*Calculations!E349)+(Documentation!$D$339*Calculations!E166)</f>
        <v>37297.168628403539</v>
      </c>
      <c r="X288" s="59">
        <f>(Documentation!$H$339*Calculations!F410)+(Documentation!$G$339*Calculations!F349)+(Documentation!$D$339*Calculations!F166)</f>
        <v>1712.361664473583</v>
      </c>
      <c r="Y288" s="59">
        <f>(Documentation!$H$339*Calculations!G410)+(Documentation!$G$339*Calculations!G349)+(Documentation!$D$339*Calculations!G166)</f>
        <v>74.809181557890582</v>
      </c>
      <c r="Z288" s="59">
        <f>(Documentation!$H$339*Calculations!H410)+(Documentation!$G$339*Calculations!H349)+(Documentation!$D$339*Calculations!H166)</f>
        <v>1601.1081325479749</v>
      </c>
      <c r="AA288" s="59">
        <f>(Documentation!$H$339*Calculations!I410)+(Documentation!$G$339*Calculations!I349)+(Documentation!$D$339*Calculations!I166)</f>
        <v>4987.1715240317699</v>
      </c>
      <c r="AB288" s="59">
        <f>(Documentation!$H$339*Calculations!J410)+(Documentation!$G$339*Calculations!J349)+(Documentation!$D$339*Calculations!J166)</f>
        <v>3813.5710745131469</v>
      </c>
      <c r="AC288" s="59">
        <f>(Documentation!$H$339*Calculations!K410)+(Documentation!$G$339*Calculations!K349)+(Documentation!$D$339*Calculations!K166)</f>
        <v>4874.3858360305858</v>
      </c>
      <c r="AD288" s="59">
        <f>(Documentation!$H$339*Calculations!L410)+(Documentation!$G$339*Calculations!L349)+(Documentation!$D$339*Calculations!L166)</f>
        <v>0</v>
      </c>
      <c r="AE288" s="59">
        <f>(Documentation!$H$339*Calculations!M410)+(Documentation!$G$339*Calculations!M349)+(Documentation!$D$339*Calculations!M166)</f>
        <v>221091.59326857404</v>
      </c>
      <c r="AF288" s="59">
        <f>(Documentation!$H$339*Calculations!N410)+(Documentation!$G$339*Calculations!N349)+(Documentation!$D$339*Calculations!N166)</f>
        <v>48384.124630302598</v>
      </c>
      <c r="AG288" s="59">
        <f>(Documentation!$H$339*Calculations!O410)+(Documentation!$G$339*Calculations!O349)+(Documentation!$D$339*Calculations!O166)</f>
        <v>269475.71789887658</v>
      </c>
    </row>
    <row r="289" spans="1:33" ht="14.45" customHeight="1" x14ac:dyDescent="0.25">
      <c r="A289" s="58" t="s">
        <v>79</v>
      </c>
      <c r="B289" s="58" t="s">
        <v>58</v>
      </c>
      <c r="C289" s="59">
        <v>219550</v>
      </c>
      <c r="D289" s="59">
        <v>8141</v>
      </c>
      <c r="E289" s="59">
        <v>24840</v>
      </c>
      <c r="F289" s="59">
        <v>1418</v>
      </c>
      <c r="G289" s="59"/>
      <c r="H289" s="59">
        <v>131</v>
      </c>
      <c r="I289" s="59">
        <v>1660</v>
      </c>
      <c r="J289" s="59">
        <v>3194</v>
      </c>
      <c r="K289" s="59">
        <v>5271</v>
      </c>
      <c r="L289" s="59"/>
      <c r="M289" s="59">
        <v>174895</v>
      </c>
      <c r="N289" s="59">
        <v>45761</v>
      </c>
      <c r="O289" s="59">
        <v>220656</v>
      </c>
      <c r="P289" s="45"/>
      <c r="R289" s="58" t="s">
        <v>81</v>
      </c>
      <c r="S289" s="58" t="s">
        <v>58</v>
      </c>
      <c r="T289" s="56" t="str">
        <f t="shared" si="18"/>
        <v>ERNAKULAM1999-00</v>
      </c>
      <c r="U289" s="59">
        <f>(Documentation!$H$339*Calculations!C411)+(Documentation!$G$339*Calculations!C350)+(Documentation!$D$339*Calculations!C167)</f>
        <v>333135.18027724337</v>
      </c>
      <c r="V289" s="59">
        <f>(Documentation!$H$339*Calculations!D411)+(Documentation!$G$339*Calculations!D350)+(Documentation!$D$339*Calculations!D167)</f>
        <v>57683.010967110851</v>
      </c>
      <c r="W289" s="59">
        <f>(Documentation!$H$339*Calculations!E411)+(Documentation!$G$339*Calculations!E350)+(Documentation!$D$339*Calculations!E167)</f>
        <v>42701.241694681863</v>
      </c>
      <c r="X289" s="59">
        <f>(Documentation!$H$339*Calculations!F411)+(Documentation!$G$339*Calculations!F350)+(Documentation!$D$339*Calculations!F167)</f>
        <v>1905.5222852082286</v>
      </c>
      <c r="Y289" s="59">
        <f>(Documentation!$H$339*Calculations!G411)+(Documentation!$G$339*Calculations!G350)+(Documentation!$D$339*Calculations!G167)</f>
        <v>45.437077598539787</v>
      </c>
      <c r="Z289" s="59">
        <f>(Documentation!$H$339*Calculations!H411)+(Documentation!$G$339*Calculations!H350)+(Documentation!$D$339*Calculations!H167)</f>
        <v>1399.2345850841104</v>
      </c>
      <c r="AA289" s="59">
        <f>(Documentation!$H$339*Calculations!I411)+(Documentation!$G$339*Calculations!I350)+(Documentation!$D$339*Calculations!I167)</f>
        <v>5188.8360221968333</v>
      </c>
      <c r="AB289" s="59">
        <f>(Documentation!$H$339*Calculations!J411)+(Documentation!$G$339*Calculations!J350)+(Documentation!$D$339*Calculations!J167)</f>
        <v>3447.9450715824578</v>
      </c>
      <c r="AC289" s="59">
        <f>(Documentation!$H$339*Calculations!K411)+(Documentation!$G$339*Calculations!K350)+(Documentation!$D$339*Calculations!K167)</f>
        <v>7086.8486644463519</v>
      </c>
      <c r="AD289" s="59">
        <f>(Documentation!$H$339*Calculations!L411)+(Documentation!$G$339*Calculations!L350)+(Documentation!$D$339*Calculations!L167)</f>
        <v>0</v>
      </c>
      <c r="AE289" s="59">
        <f>(Documentation!$H$339*Calculations!M411)+(Documentation!$G$339*Calculations!M350)+(Documentation!$D$339*Calculations!M167)</f>
        <v>213677.10390933414</v>
      </c>
      <c r="AF289" s="59">
        <f>(Documentation!$H$339*Calculations!N411)+(Documentation!$G$339*Calculations!N350)+(Documentation!$D$339*Calculations!N167)</f>
        <v>63977.589485467121</v>
      </c>
      <c r="AG289" s="59">
        <f>(Documentation!$H$339*Calculations!O411)+(Documentation!$G$339*Calculations!O350)+(Documentation!$D$339*Calculations!O167)</f>
        <v>277654.69339480123</v>
      </c>
    </row>
    <row r="290" spans="1:33" ht="14.45" customHeight="1" x14ac:dyDescent="0.25">
      <c r="A290" s="58" t="s">
        <v>79</v>
      </c>
      <c r="B290" s="58" t="s">
        <v>59</v>
      </c>
      <c r="C290" s="59">
        <v>219550</v>
      </c>
      <c r="D290" s="59">
        <v>8141</v>
      </c>
      <c r="E290" s="59">
        <v>26037</v>
      </c>
      <c r="F290" s="59">
        <v>2052</v>
      </c>
      <c r="G290" s="59">
        <v>0</v>
      </c>
      <c r="H290" s="59">
        <v>141</v>
      </c>
      <c r="I290" s="59">
        <v>2728</v>
      </c>
      <c r="J290" s="59">
        <v>2270</v>
      </c>
      <c r="K290" s="59">
        <v>4687</v>
      </c>
      <c r="L290" s="59"/>
      <c r="M290" s="59">
        <v>173494</v>
      </c>
      <c r="N290" s="59">
        <v>51908</v>
      </c>
      <c r="O290" s="59">
        <v>225402</v>
      </c>
      <c r="P290" s="45"/>
      <c r="R290" s="58" t="s">
        <v>81</v>
      </c>
      <c r="S290" s="58" t="s">
        <v>59</v>
      </c>
      <c r="T290" s="56" t="str">
        <f t="shared" si="18"/>
        <v>ERNAKULAM2000-01</v>
      </c>
      <c r="U290" s="59">
        <f>(Documentation!$H$339*Calculations!C412)+(Documentation!$G$339*Calculations!C351)+(Documentation!$D$339*Calculations!C168)</f>
        <v>333135.18027724337</v>
      </c>
      <c r="V290" s="59">
        <f>(Documentation!$H$339*Calculations!D412)+(Documentation!$G$339*Calculations!D351)+(Documentation!$D$339*Calculations!D168)</f>
        <v>57683.010967110851</v>
      </c>
      <c r="W290" s="59">
        <f>(Documentation!$H$339*Calculations!E412)+(Documentation!$G$339*Calculations!E351)+(Documentation!$D$339*Calculations!E168)</f>
        <v>43996.766932518774</v>
      </c>
      <c r="X290" s="59">
        <f>(Documentation!$H$339*Calculations!F412)+(Documentation!$G$339*Calculations!F351)+(Documentation!$D$339*Calculations!F168)</f>
        <v>1973.6813768224558</v>
      </c>
      <c r="Y290" s="59">
        <f>(Documentation!$H$339*Calculations!G412)+(Documentation!$G$339*Calculations!G351)+(Documentation!$D$339*Calculations!G168)</f>
        <v>34.611829707463869</v>
      </c>
      <c r="Z290" s="59">
        <f>(Documentation!$H$339*Calculations!H412)+(Documentation!$G$339*Calculations!H351)+(Documentation!$D$339*Calculations!H168)</f>
        <v>1000.8895396907899</v>
      </c>
      <c r="AA290" s="59">
        <f>(Documentation!$H$339*Calculations!I412)+(Documentation!$G$339*Calculations!I351)+(Documentation!$D$339*Calculations!I168)</f>
        <v>7214.4484283242073</v>
      </c>
      <c r="AB290" s="59">
        <f>(Documentation!$H$339*Calculations!J412)+(Documentation!$G$339*Calculations!J351)+(Documentation!$D$339*Calculations!J168)</f>
        <v>2467.9527283705784</v>
      </c>
      <c r="AC290" s="59">
        <f>(Documentation!$H$339*Calculations!K412)+(Documentation!$G$339*Calculations!K351)+(Documentation!$D$339*Calculations!K168)</f>
        <v>6235.0841734560709</v>
      </c>
      <c r="AD290" s="59">
        <f>(Documentation!$H$339*Calculations!L412)+(Documentation!$G$339*Calculations!L351)+(Documentation!$D$339*Calculations!L168)</f>
        <v>0</v>
      </c>
      <c r="AE290" s="59">
        <f>(Documentation!$H$339*Calculations!M412)+(Documentation!$G$339*Calculations!M351)+(Documentation!$D$339*Calculations!M168)</f>
        <v>212528.73430124216</v>
      </c>
      <c r="AF290" s="59">
        <f>(Documentation!$H$339*Calculations!N412)+(Documentation!$G$339*Calculations!N351)+(Documentation!$D$339*Calculations!N168)</f>
        <v>61527.861996845153</v>
      </c>
      <c r="AG290" s="59">
        <f>(Documentation!$H$339*Calculations!O412)+(Documentation!$G$339*Calculations!O351)+(Documentation!$D$339*Calculations!O168)</f>
        <v>274056.59629808733</v>
      </c>
    </row>
    <row r="291" spans="1:33" ht="14.45" customHeight="1" x14ac:dyDescent="0.25">
      <c r="A291" s="58" t="s">
        <v>79</v>
      </c>
      <c r="B291" s="58" t="s">
        <v>60</v>
      </c>
      <c r="C291" s="59">
        <v>219550</v>
      </c>
      <c r="D291" s="59">
        <v>8141</v>
      </c>
      <c r="E291" s="59">
        <v>26557</v>
      </c>
      <c r="F291" s="59">
        <v>2031</v>
      </c>
      <c r="G291" s="59">
        <v>1</v>
      </c>
      <c r="H291" s="59">
        <v>119</v>
      </c>
      <c r="I291" s="59">
        <v>2690</v>
      </c>
      <c r="J291" s="59">
        <v>2259</v>
      </c>
      <c r="K291" s="59">
        <v>4937</v>
      </c>
      <c r="L291" s="59"/>
      <c r="M291" s="59">
        <v>172815</v>
      </c>
      <c r="N291" s="59">
        <v>48134</v>
      </c>
      <c r="O291" s="59">
        <v>220949</v>
      </c>
      <c r="P291" s="45"/>
      <c r="R291" s="58" t="s">
        <v>81</v>
      </c>
      <c r="S291" s="58" t="s">
        <v>60</v>
      </c>
      <c r="T291" s="56" t="str">
        <f t="shared" si="18"/>
        <v>ERNAKULAM2001-02</v>
      </c>
      <c r="U291" s="59">
        <f>(Documentation!$H$339*Calculations!C413)+(Documentation!$G$339*Calculations!C352)+(Documentation!$D$339*Calculations!C169)</f>
        <v>333135.18027724337</v>
      </c>
      <c r="V291" s="59">
        <f>(Documentation!$H$339*Calculations!D413)+(Documentation!$G$339*Calculations!D352)+(Documentation!$D$339*Calculations!D169)</f>
        <v>57683.010967110851</v>
      </c>
      <c r="W291" s="59">
        <f>(Documentation!$H$339*Calculations!E413)+(Documentation!$G$339*Calculations!E352)+(Documentation!$D$339*Calculations!E169)</f>
        <v>45628.210623971579</v>
      </c>
      <c r="X291" s="59">
        <f>(Documentation!$H$339*Calculations!F413)+(Documentation!$G$339*Calculations!F352)+(Documentation!$D$339*Calculations!F169)</f>
        <v>2030.3720580123329</v>
      </c>
      <c r="Y291" s="59">
        <f>(Documentation!$H$339*Calculations!G413)+(Documentation!$G$339*Calculations!G352)+(Documentation!$D$339*Calculations!G169)</f>
        <v>44.057244339203791</v>
      </c>
      <c r="Z291" s="59">
        <f>(Documentation!$H$339*Calculations!H413)+(Documentation!$G$339*Calculations!H352)+(Documentation!$D$339*Calculations!H169)</f>
        <v>762.26299184924278</v>
      </c>
      <c r="AA291" s="59">
        <f>(Documentation!$H$339*Calculations!I413)+(Documentation!$G$339*Calculations!I352)+(Documentation!$D$339*Calculations!I169)</f>
        <v>7439.7883186187164</v>
      </c>
      <c r="AB291" s="59">
        <f>(Documentation!$H$339*Calculations!J413)+(Documentation!$G$339*Calculations!J352)+(Documentation!$D$339*Calculations!J169)</f>
        <v>3053.1654571721178</v>
      </c>
      <c r="AC291" s="59">
        <f>(Documentation!$H$339*Calculations!K413)+(Documentation!$G$339*Calculations!K352)+(Documentation!$D$339*Calculations!K169)</f>
        <v>7083.0732304537514</v>
      </c>
      <c r="AD291" s="59">
        <f>(Documentation!$H$339*Calculations!L413)+(Documentation!$G$339*Calculations!L352)+(Documentation!$D$339*Calculations!L169)</f>
        <v>0</v>
      </c>
      <c r="AE291" s="59">
        <f>(Documentation!$H$339*Calculations!M413)+(Documentation!$G$339*Calculations!M352)+(Documentation!$D$339*Calculations!M169)</f>
        <v>209411.23938571554</v>
      </c>
      <c r="AF291" s="59">
        <f>(Documentation!$H$339*Calculations!N413)+(Documentation!$G$339*Calculations!N352)+(Documentation!$D$339*Calculations!N169)</f>
        <v>61754.015184079719</v>
      </c>
      <c r="AG291" s="59">
        <f>(Documentation!$H$339*Calculations!O413)+(Documentation!$G$339*Calculations!O352)+(Documentation!$D$339*Calculations!O169)</f>
        <v>271165.25456979527</v>
      </c>
    </row>
    <row r="292" spans="1:33" ht="14.45" customHeight="1" x14ac:dyDescent="0.25">
      <c r="A292" s="58" t="s">
        <v>79</v>
      </c>
      <c r="B292" s="58" t="s">
        <v>61</v>
      </c>
      <c r="C292" s="59">
        <v>219550</v>
      </c>
      <c r="D292" s="59">
        <v>8141</v>
      </c>
      <c r="E292" s="59">
        <v>26588</v>
      </c>
      <c r="F292" s="59">
        <v>1875</v>
      </c>
      <c r="G292" s="59">
        <v>1</v>
      </c>
      <c r="H292" s="59">
        <v>196</v>
      </c>
      <c r="I292" s="59">
        <v>2741</v>
      </c>
      <c r="J292" s="59">
        <v>2950</v>
      </c>
      <c r="K292" s="59">
        <v>5815</v>
      </c>
      <c r="L292" s="59"/>
      <c r="M292" s="59">
        <v>171243</v>
      </c>
      <c r="N292" s="59">
        <v>48827</v>
      </c>
      <c r="O292" s="59">
        <v>220070</v>
      </c>
      <c r="P292" s="45"/>
      <c r="R292" s="58" t="s">
        <v>81</v>
      </c>
      <c r="S292" s="58" t="s">
        <v>61</v>
      </c>
      <c r="T292" s="56" t="str">
        <f t="shared" si="18"/>
        <v>ERNAKULAM2002-03</v>
      </c>
      <c r="U292" s="59">
        <f>(Documentation!$H$339*Calculations!C414)+(Documentation!$G$339*Calculations!C353)+(Documentation!$D$339*Calculations!C170)</f>
        <v>333135.18027724337</v>
      </c>
      <c r="V292" s="59">
        <f>(Documentation!$H$339*Calculations!D414)+(Documentation!$G$339*Calculations!D353)+(Documentation!$D$339*Calculations!D170)</f>
        <v>57683.010967110851</v>
      </c>
      <c r="W292" s="59">
        <f>(Documentation!$H$339*Calculations!E414)+(Documentation!$G$339*Calculations!E353)+(Documentation!$D$339*Calculations!E170)</f>
        <v>46001.957009942482</v>
      </c>
      <c r="X292" s="59">
        <f>(Documentation!$H$339*Calculations!F414)+(Documentation!$G$339*Calculations!F353)+(Documentation!$D$339*Calculations!F170)</f>
        <v>2060.818982189729</v>
      </c>
      <c r="Y292" s="59">
        <f>(Documentation!$H$339*Calculations!G414)+(Documentation!$G$339*Calculations!G353)+(Documentation!$D$339*Calculations!G170)</f>
        <v>49.48749445019979</v>
      </c>
      <c r="Z292" s="59">
        <f>(Documentation!$H$339*Calculations!H414)+(Documentation!$G$339*Calculations!H353)+(Documentation!$D$339*Calculations!H170)</f>
        <v>825.6368784600661</v>
      </c>
      <c r="AA292" s="59">
        <f>(Documentation!$H$339*Calculations!I414)+(Documentation!$G$339*Calculations!I353)+(Documentation!$D$339*Calculations!I170)</f>
        <v>7587.4084553468501</v>
      </c>
      <c r="AB292" s="59">
        <f>(Documentation!$H$339*Calculations!J414)+(Documentation!$G$339*Calculations!J353)+(Documentation!$D$339*Calculations!J170)</f>
        <v>2493.4850878721327</v>
      </c>
      <c r="AC292" s="59">
        <f>(Documentation!$H$339*Calculations!K414)+(Documentation!$G$339*Calculations!K353)+(Documentation!$D$339*Calculations!K170)</f>
        <v>6607.9361831345277</v>
      </c>
      <c r="AD292" s="59">
        <f>(Documentation!$H$339*Calculations!L414)+(Documentation!$G$339*Calculations!L353)+(Documentation!$D$339*Calculations!L170)</f>
        <v>0</v>
      </c>
      <c r="AE292" s="59">
        <f>(Documentation!$H$339*Calculations!M414)+(Documentation!$G$339*Calculations!M353)+(Documentation!$D$339*Calculations!M170)</f>
        <v>209825.43921873652</v>
      </c>
      <c r="AF292" s="59">
        <f>(Documentation!$H$339*Calculations!N414)+(Documentation!$G$339*Calculations!N353)+(Documentation!$D$339*Calculations!N170)</f>
        <v>59926.43364081654</v>
      </c>
      <c r="AG292" s="59">
        <f>(Documentation!$H$339*Calculations!O414)+(Documentation!$G$339*Calculations!O353)+(Documentation!$D$339*Calculations!O170)</f>
        <v>269751.87285955308</v>
      </c>
    </row>
    <row r="293" spans="1:33" ht="14.45" customHeight="1" x14ac:dyDescent="0.25">
      <c r="A293" s="58" t="s">
        <v>79</v>
      </c>
      <c r="B293" s="58" t="s">
        <v>62</v>
      </c>
      <c r="C293" s="59">
        <v>219550</v>
      </c>
      <c r="D293" s="59">
        <v>8141</v>
      </c>
      <c r="E293" s="59">
        <v>26712</v>
      </c>
      <c r="F293" s="59">
        <v>1840</v>
      </c>
      <c r="G293" s="59">
        <v>0</v>
      </c>
      <c r="H293" s="59">
        <v>209</v>
      </c>
      <c r="I293" s="59">
        <v>2684</v>
      </c>
      <c r="J293" s="59">
        <v>2705</v>
      </c>
      <c r="K293" s="59">
        <v>6011</v>
      </c>
      <c r="L293" s="59">
        <v>170</v>
      </c>
      <c r="M293" s="59">
        <v>171078</v>
      </c>
      <c r="N293" s="59">
        <v>43358</v>
      </c>
      <c r="O293" s="59">
        <v>214436</v>
      </c>
      <c r="P293" s="45"/>
      <c r="R293" s="58" t="s">
        <v>81</v>
      </c>
      <c r="S293" s="58" t="s">
        <v>62</v>
      </c>
      <c r="T293" s="56" t="str">
        <f t="shared" si="18"/>
        <v>ERNAKULAM2003-04</v>
      </c>
      <c r="U293" s="59">
        <f>(Documentation!$H$339*Calculations!C415)+(Documentation!$G$339*Calculations!C354)+(Documentation!$D$339*Calculations!C171)</f>
        <v>333135.18027724337</v>
      </c>
      <c r="V293" s="59">
        <f>(Documentation!$H$339*Calculations!D415)+(Documentation!$G$339*Calculations!D354)+(Documentation!$D$339*Calculations!D171)</f>
        <v>57683.010967110851</v>
      </c>
      <c r="W293" s="59">
        <f>(Documentation!$H$339*Calculations!E415)+(Documentation!$G$339*Calculations!E354)+(Documentation!$D$339*Calculations!E171)</f>
        <v>46356.748879037834</v>
      </c>
      <c r="X293" s="59">
        <f>(Documentation!$H$339*Calculations!F415)+(Documentation!$G$339*Calculations!F354)+(Documentation!$D$339*Calculations!F171)</f>
        <v>2007.0684329700557</v>
      </c>
      <c r="Y293" s="59">
        <f>(Documentation!$H$339*Calculations!G415)+(Documentation!$G$339*Calculations!G354)+(Documentation!$D$339*Calculations!G171)</f>
        <v>32.611829707463869</v>
      </c>
      <c r="Z293" s="59">
        <f>(Documentation!$H$339*Calculations!H415)+(Documentation!$G$339*Calculations!H354)+(Documentation!$D$339*Calculations!H171)</f>
        <v>587.20968798855517</v>
      </c>
      <c r="AA293" s="59">
        <f>(Documentation!$H$339*Calculations!I415)+(Documentation!$G$339*Calculations!I354)+(Documentation!$D$339*Calculations!I171)</f>
        <v>6841.7830257798832</v>
      </c>
      <c r="AB293" s="59">
        <f>(Documentation!$H$339*Calculations!J415)+(Documentation!$G$339*Calculations!J354)+(Documentation!$D$339*Calculations!J171)</f>
        <v>3065.5835862084755</v>
      </c>
      <c r="AC293" s="59">
        <f>(Documentation!$H$339*Calculations!K415)+(Documentation!$G$339*Calculations!K354)+(Documentation!$D$339*Calculations!K171)</f>
        <v>7066.3346469450944</v>
      </c>
      <c r="AD293" s="59">
        <f>(Documentation!$H$339*Calculations!L415)+(Documentation!$G$339*Calculations!L354)+(Documentation!$D$339*Calculations!L171)</f>
        <v>64.60020047713482</v>
      </c>
      <c r="AE293" s="59">
        <f>(Documentation!$H$339*Calculations!M415)+(Documentation!$G$339*Calculations!M354)+(Documentation!$D$339*Calculations!M171)</f>
        <v>209430.22902101802</v>
      </c>
      <c r="AF293" s="59">
        <f>(Documentation!$H$339*Calculations!N415)+(Documentation!$G$339*Calculations!N354)+(Documentation!$D$339*Calculations!N171)</f>
        <v>55402.452960844559</v>
      </c>
      <c r="AG293" s="59">
        <f>(Documentation!$H$339*Calculations!O415)+(Documentation!$G$339*Calculations!O354)+(Documentation!$D$339*Calculations!O171)</f>
        <v>264832.68198186258</v>
      </c>
    </row>
    <row r="294" spans="1:33" ht="14.45" customHeight="1" x14ac:dyDescent="0.25">
      <c r="A294" s="58" t="s">
        <v>79</v>
      </c>
      <c r="B294" s="58" t="s">
        <v>63</v>
      </c>
      <c r="C294" s="59">
        <v>219550</v>
      </c>
      <c r="D294" s="59">
        <v>8141</v>
      </c>
      <c r="E294" s="59">
        <v>30489</v>
      </c>
      <c r="F294" s="59">
        <v>1660</v>
      </c>
      <c r="G294" s="59">
        <v>0</v>
      </c>
      <c r="H294" s="59">
        <v>199</v>
      </c>
      <c r="I294" s="59">
        <v>2600</v>
      </c>
      <c r="J294" s="59">
        <v>2712</v>
      </c>
      <c r="K294" s="59">
        <v>6536</v>
      </c>
      <c r="L294" s="59">
        <v>0</v>
      </c>
      <c r="M294" s="59">
        <v>167213</v>
      </c>
      <c r="N294" s="59">
        <v>51924</v>
      </c>
      <c r="O294" s="59">
        <v>219137</v>
      </c>
      <c r="P294" s="45"/>
      <c r="R294" s="58" t="s">
        <v>81</v>
      </c>
      <c r="S294" s="58" t="s">
        <v>63</v>
      </c>
      <c r="T294" s="56" t="str">
        <f t="shared" si="18"/>
        <v>ERNAKULAM2004-05</v>
      </c>
      <c r="U294" s="59">
        <f>(Documentation!$H$339*Calculations!C416)+(Documentation!$G$339*Calculations!C355)+(Documentation!$D$339*Calculations!C172)</f>
        <v>333135.18027724337</v>
      </c>
      <c r="V294" s="59">
        <f>(Documentation!$H$339*Calculations!D416)+(Documentation!$G$339*Calculations!D355)+(Documentation!$D$339*Calculations!D172)</f>
        <v>57683.010967110851</v>
      </c>
      <c r="W294" s="59">
        <f>(Documentation!$H$339*Calculations!E416)+(Documentation!$G$339*Calculations!E355)+(Documentation!$D$339*Calculations!E172)</f>
        <v>53535.496840303487</v>
      </c>
      <c r="X294" s="59">
        <f>(Documentation!$H$339*Calculations!F416)+(Documentation!$G$339*Calculations!F355)+(Documentation!$D$339*Calculations!F172)</f>
        <v>1879.203901483696</v>
      </c>
      <c r="Y294" s="59">
        <f>(Documentation!$H$339*Calculations!G416)+(Documentation!$G$339*Calculations!G355)+(Documentation!$D$339*Calculations!G172)</f>
        <v>30.611890480785359</v>
      </c>
      <c r="Z294" s="59">
        <f>(Documentation!$H$339*Calculations!H416)+(Documentation!$G$339*Calculations!H355)+(Documentation!$D$339*Calculations!H172)</f>
        <v>558.7994041410883</v>
      </c>
      <c r="AA294" s="59">
        <f>(Documentation!$H$339*Calculations!I416)+(Documentation!$G$339*Calculations!I355)+(Documentation!$D$339*Calculations!I172)</f>
        <v>7456.5853197272945</v>
      </c>
      <c r="AB294" s="59">
        <f>(Documentation!$H$339*Calculations!J416)+(Documentation!$G$339*Calculations!J355)+(Documentation!$D$339*Calculations!J172)</f>
        <v>3088.942642275566</v>
      </c>
      <c r="AC294" s="59">
        <f>(Documentation!$H$339*Calculations!K416)+(Documentation!$G$339*Calculations!K355)+(Documentation!$D$339*Calculations!K172)</f>
        <v>6426.2125536674075</v>
      </c>
      <c r="AD294" s="59">
        <f>(Documentation!$H$339*Calculations!L416)+(Documentation!$G$339*Calculations!L355)+(Documentation!$D$339*Calculations!L172)</f>
        <v>0</v>
      </c>
      <c r="AE294" s="59">
        <f>(Documentation!$H$339*Calculations!M416)+(Documentation!$G$339*Calculations!M355)+(Documentation!$D$339*Calculations!M172)</f>
        <v>202476.31675805317</v>
      </c>
      <c r="AF294" s="59">
        <f>(Documentation!$H$339*Calculations!N416)+(Documentation!$G$339*Calculations!N355)+(Documentation!$D$339*Calculations!N172)</f>
        <v>68155.943276943028</v>
      </c>
      <c r="AG294" s="59">
        <f>(Documentation!$H$339*Calculations!O416)+(Documentation!$G$339*Calculations!O355)+(Documentation!$D$339*Calculations!O172)</f>
        <v>270632.2600349962</v>
      </c>
    </row>
    <row r="295" spans="1:33" ht="14.45" customHeight="1" x14ac:dyDescent="0.25">
      <c r="A295" s="58" t="s">
        <v>79</v>
      </c>
      <c r="B295" s="58" t="s">
        <v>64</v>
      </c>
      <c r="C295" s="59">
        <v>220442</v>
      </c>
      <c r="D295" s="59">
        <v>8141</v>
      </c>
      <c r="E295" s="59">
        <v>24388</v>
      </c>
      <c r="F295" s="59">
        <v>1498</v>
      </c>
      <c r="G295" s="59"/>
      <c r="H295" s="59">
        <v>203</v>
      </c>
      <c r="I295" s="59">
        <v>2712</v>
      </c>
      <c r="J295" s="59">
        <v>3011</v>
      </c>
      <c r="K295" s="59">
        <v>5538</v>
      </c>
      <c r="L295" s="59">
        <v>6151</v>
      </c>
      <c r="M295" s="59">
        <v>168800</v>
      </c>
      <c r="N295" s="59">
        <v>50871</v>
      </c>
      <c r="O295" s="59">
        <v>219671</v>
      </c>
      <c r="P295" s="45"/>
      <c r="R295" s="58" t="s">
        <v>81</v>
      </c>
      <c r="S295" s="58" t="s">
        <v>64</v>
      </c>
      <c r="T295" s="56" t="str">
        <f t="shared" si="18"/>
        <v>ERNAKULAM2005-06</v>
      </c>
      <c r="U295" s="59">
        <f>(Documentation!$H$339*Calculations!C417)+(Documentation!$G$339*Calculations!C356)+(Documentation!$D$339*Calculations!C173)</f>
        <v>388708.0649541844</v>
      </c>
      <c r="V295" s="59">
        <f>(Documentation!$H$339*Calculations!D417)+(Documentation!$G$339*Calculations!D356)+(Documentation!$D$339*Calculations!D173)</f>
        <v>108308.36111263894</v>
      </c>
      <c r="W295" s="59">
        <f>(Documentation!$H$339*Calculations!E417)+(Documentation!$G$339*Calculations!E356)+(Documentation!$D$339*Calculations!E173)</f>
        <v>54515.240240513842</v>
      </c>
      <c r="X295" s="59">
        <f>(Documentation!$H$339*Calculations!F417)+(Documentation!$G$339*Calculations!F356)+(Documentation!$D$339*Calculations!F173)</f>
        <v>2095.1760040254553</v>
      </c>
      <c r="Y295" s="59">
        <f>(Documentation!$H$339*Calculations!G417)+(Documentation!$G$339*Calculations!G356)+(Documentation!$D$339*Calculations!G173)</f>
        <v>29.232057221449363</v>
      </c>
      <c r="Z295" s="59">
        <f>(Documentation!$H$339*Calculations!H417)+(Documentation!$G$339*Calculations!H356)+(Documentation!$D$339*Calculations!H173)</f>
        <v>540.69479205406753</v>
      </c>
      <c r="AA295" s="59">
        <f>(Documentation!$H$339*Calculations!I417)+(Documentation!$G$339*Calculations!I356)+(Documentation!$D$339*Calculations!I173)</f>
        <v>10766.862099480044</v>
      </c>
      <c r="AB295" s="59">
        <f>(Documentation!$H$339*Calculations!J417)+(Documentation!$G$339*Calculations!J356)+(Documentation!$D$339*Calculations!J173)</f>
        <v>7328.117383296335</v>
      </c>
      <c r="AC295" s="59">
        <f>(Documentation!$H$339*Calculations!K417)+(Documentation!$G$339*Calculations!K356)+(Documentation!$D$339*Calculations!K173)</f>
        <v>12531.910721063983</v>
      </c>
      <c r="AD295" s="59">
        <f>(Documentation!$H$339*Calculations!L417)+(Documentation!$G$339*Calculations!L356)+(Documentation!$D$339*Calculations!L173)</f>
        <v>11658.30769594238</v>
      </c>
      <c r="AE295" s="59">
        <f>(Documentation!$H$339*Calculations!M417)+(Documentation!$G$339*Calculations!M356)+(Documentation!$D$339*Calculations!M173)</f>
        <v>180934.16284794791</v>
      </c>
      <c r="AF295" s="59">
        <f>(Documentation!$H$339*Calculations!N417)+(Documentation!$G$339*Calculations!N356)+(Documentation!$D$339*Calculations!N173)</f>
        <v>83916.711821206656</v>
      </c>
      <c r="AG295" s="59">
        <f>(Documentation!$H$339*Calculations!O417)+(Documentation!$G$339*Calculations!O356)+(Documentation!$D$339*Calculations!O173)</f>
        <v>264850.87466915452</v>
      </c>
    </row>
    <row r="296" spans="1:33" ht="14.45" customHeight="1" x14ac:dyDescent="0.25">
      <c r="A296" s="58" t="s">
        <v>79</v>
      </c>
      <c r="B296" s="58" t="s">
        <v>65</v>
      </c>
      <c r="C296" s="59">
        <v>220442</v>
      </c>
      <c r="D296" s="59">
        <v>8141</v>
      </c>
      <c r="E296" s="59">
        <v>22327</v>
      </c>
      <c r="F296" s="59">
        <v>1802</v>
      </c>
      <c r="G296" s="59">
        <v>11</v>
      </c>
      <c r="H296" s="59">
        <v>141</v>
      </c>
      <c r="I296" s="59">
        <v>7231</v>
      </c>
      <c r="J296" s="59">
        <v>3595</v>
      </c>
      <c r="K296" s="59">
        <v>4061</v>
      </c>
      <c r="L296" s="59">
        <v>6614</v>
      </c>
      <c r="M296" s="59">
        <v>166519</v>
      </c>
      <c r="N296" s="59">
        <v>56016</v>
      </c>
      <c r="O296" s="59">
        <v>222535</v>
      </c>
      <c r="P296" s="45"/>
      <c r="R296" s="58" t="s">
        <v>81</v>
      </c>
      <c r="S296" s="58" t="s">
        <v>65</v>
      </c>
      <c r="T296" s="56" t="str">
        <f t="shared" si="18"/>
        <v>ERNAKULAM2006-07</v>
      </c>
      <c r="U296" s="59">
        <f>(Documentation!$H$339*Calculations!C418)+(Documentation!$G$339*Calculations!C357)+(Documentation!$D$339*Calculations!C174)</f>
        <v>388708.0649541844</v>
      </c>
      <c r="V296" s="59">
        <f>(Documentation!$H$339*Calculations!D418)+(Documentation!$G$339*Calculations!D357)+(Documentation!$D$339*Calculations!D174)</f>
        <v>108308.36111263894</v>
      </c>
      <c r="W296" s="59">
        <f>(Documentation!$H$339*Calculations!E418)+(Documentation!$G$339*Calculations!E357)+(Documentation!$D$339*Calculations!E174)</f>
        <v>45810.464324691631</v>
      </c>
      <c r="X296" s="59">
        <f>(Documentation!$H$339*Calculations!F418)+(Documentation!$G$339*Calculations!F357)+(Documentation!$D$339*Calculations!F174)</f>
        <v>1065.2804135673623</v>
      </c>
      <c r="Y296" s="59">
        <f>(Documentation!$H$339*Calculations!G418)+(Documentation!$G$339*Calculations!G357)+(Documentation!$D$339*Calculations!G174)</f>
        <v>50.475743673227768</v>
      </c>
      <c r="Z296" s="59">
        <f>(Documentation!$H$339*Calculations!H418)+(Documentation!$G$339*Calculations!H357)+(Documentation!$D$339*Calculations!H174)</f>
        <v>151.16775143840957</v>
      </c>
      <c r="AA296" s="59">
        <f>(Documentation!$H$339*Calculations!I418)+(Documentation!$G$339*Calculations!I357)+(Documentation!$D$339*Calculations!I174)</f>
        <v>9042.2983057017427</v>
      </c>
      <c r="AB296" s="59">
        <f>(Documentation!$H$339*Calculations!J418)+(Documentation!$G$339*Calculations!J357)+(Documentation!$D$339*Calculations!J174)</f>
        <v>5942.7719800258501</v>
      </c>
      <c r="AC296" s="59">
        <f>(Documentation!$H$339*Calculations!K418)+(Documentation!$G$339*Calculations!K357)+(Documentation!$D$339*Calculations!K174)</f>
        <v>9528.6415293919399</v>
      </c>
      <c r="AD296" s="59">
        <f>(Documentation!$H$339*Calculations!L418)+(Documentation!$G$339*Calculations!L357)+(Documentation!$D$339*Calculations!L174)</f>
        <v>12523.574615360269</v>
      </c>
      <c r="AE296" s="59">
        <f>(Documentation!$H$339*Calculations!M418)+(Documentation!$G$339*Calculations!M357)+(Documentation!$D$339*Calculations!M174)</f>
        <v>196285.02917769502</v>
      </c>
      <c r="AF296" s="59">
        <f>(Documentation!$H$339*Calculations!N418)+(Documentation!$G$339*Calculations!N357)+(Documentation!$D$339*Calculations!N174)</f>
        <v>63862.350143295938</v>
      </c>
      <c r="AG296" s="59">
        <f>(Documentation!$H$339*Calculations!O418)+(Documentation!$G$339*Calculations!O357)+(Documentation!$D$339*Calculations!O174)</f>
        <v>260147.37932099096</v>
      </c>
    </row>
    <row r="297" spans="1:33" ht="14.45" customHeight="1" x14ac:dyDescent="0.25">
      <c r="A297" s="58" t="s">
        <v>79</v>
      </c>
      <c r="B297" s="58" t="s">
        <v>66</v>
      </c>
      <c r="C297" s="59">
        <v>220442</v>
      </c>
      <c r="D297" s="59">
        <v>8141</v>
      </c>
      <c r="E297" s="59">
        <v>23003</v>
      </c>
      <c r="F297" s="59">
        <v>1805</v>
      </c>
      <c r="G297" s="59"/>
      <c r="H297" s="59">
        <v>160</v>
      </c>
      <c r="I297" s="59">
        <v>6577</v>
      </c>
      <c r="J297" s="59">
        <v>3372</v>
      </c>
      <c r="K297" s="59">
        <v>3885</v>
      </c>
      <c r="L297" s="59">
        <v>6633</v>
      </c>
      <c r="M297" s="59">
        <v>166866</v>
      </c>
      <c r="N297" s="59">
        <v>49036</v>
      </c>
      <c r="O297" s="59">
        <v>215902</v>
      </c>
      <c r="P297" s="45"/>
      <c r="R297" s="58" t="s">
        <v>81</v>
      </c>
      <c r="S297" s="58" t="s">
        <v>66</v>
      </c>
      <c r="T297" s="56" t="str">
        <f t="shared" si="18"/>
        <v>ERNAKULAM2007-08</v>
      </c>
      <c r="U297" s="59">
        <f>(Documentation!$H$339*Calculations!C419)+(Documentation!$G$339*Calculations!C358)+(Documentation!$D$339*Calculations!C175)</f>
        <v>388708.0649541844</v>
      </c>
      <c r="V297" s="59">
        <f>(Documentation!$H$339*Calculations!D419)+(Documentation!$G$339*Calculations!D358)+(Documentation!$D$339*Calculations!D175)</f>
        <v>108308.36111263894</v>
      </c>
      <c r="W297" s="59">
        <f>(Documentation!$H$339*Calculations!E419)+(Documentation!$G$339*Calculations!E358)+(Documentation!$D$339*Calculations!E175)</f>
        <v>44492.608625366287</v>
      </c>
      <c r="X297" s="59">
        <f>(Documentation!$H$339*Calculations!F419)+(Documentation!$G$339*Calculations!F358)+(Documentation!$D$339*Calculations!F175)</f>
        <v>901.65514121730553</v>
      </c>
      <c r="Y297" s="59">
        <f>(Documentation!$H$339*Calculations!G419)+(Documentation!$G$339*Calculations!G358)+(Documentation!$D$339*Calculations!G175)</f>
        <v>33.475743673227768</v>
      </c>
      <c r="Z297" s="59">
        <f>(Documentation!$H$339*Calculations!H419)+(Documentation!$G$339*Calculations!H358)+(Documentation!$D$339*Calculations!H175)</f>
        <v>178.10649540959992</v>
      </c>
      <c r="AA297" s="59">
        <f>(Documentation!$H$339*Calculations!I419)+(Documentation!$G$339*Calculations!I358)+(Documentation!$D$339*Calculations!I175)</f>
        <v>8470.2804383452221</v>
      </c>
      <c r="AB297" s="59">
        <f>(Documentation!$H$339*Calculations!J419)+(Documentation!$G$339*Calculations!J358)+(Documentation!$D$339*Calculations!J175)</f>
        <v>5477.6226551949094</v>
      </c>
      <c r="AC297" s="59">
        <f>(Documentation!$H$339*Calculations!K419)+(Documentation!$G$339*Calculations!K358)+(Documentation!$D$339*Calculations!K175)</f>
        <v>9945.1793204479291</v>
      </c>
      <c r="AD297" s="59">
        <f>(Documentation!$H$339*Calculations!L419)+(Documentation!$G$339*Calculations!L358)+(Documentation!$D$339*Calculations!L175)</f>
        <v>11625.183031323961</v>
      </c>
      <c r="AE297" s="59">
        <f>(Documentation!$H$339*Calculations!M419)+(Documentation!$G$339*Calculations!M358)+(Documentation!$D$339*Calculations!M175)</f>
        <v>199275.59239056701</v>
      </c>
      <c r="AF297" s="59">
        <f>(Documentation!$H$339*Calculations!N419)+(Documentation!$G$339*Calculations!N358)+(Documentation!$D$339*Calculations!N175)</f>
        <v>41678.002960565937</v>
      </c>
      <c r="AG297" s="59">
        <f>(Documentation!$H$339*Calculations!O419)+(Documentation!$G$339*Calculations!O358)+(Documentation!$D$339*Calculations!O175)</f>
        <v>240953.59535113297</v>
      </c>
    </row>
    <row r="298" spans="1:33" ht="14.45" customHeight="1" x14ac:dyDescent="0.25">
      <c r="A298" s="58" t="s">
        <v>79</v>
      </c>
      <c r="B298" s="58" t="s">
        <v>68</v>
      </c>
      <c r="C298" s="65">
        <v>220442</v>
      </c>
      <c r="D298" s="65">
        <v>8141</v>
      </c>
      <c r="E298" s="65">
        <v>23214</v>
      </c>
      <c r="F298" s="65">
        <v>1628</v>
      </c>
      <c r="G298" s="59"/>
      <c r="H298" s="65">
        <v>127</v>
      </c>
      <c r="I298" s="65">
        <v>5384</v>
      </c>
      <c r="J298" s="65">
        <v>2839</v>
      </c>
      <c r="K298" s="65">
        <v>3054</v>
      </c>
      <c r="L298" s="65">
        <v>6620</v>
      </c>
      <c r="M298" s="65">
        <v>169435</v>
      </c>
      <c r="N298" s="65">
        <v>46955</v>
      </c>
      <c r="O298" s="65">
        <v>216390</v>
      </c>
      <c r="P298" s="45"/>
      <c r="R298" s="58" t="s">
        <v>81</v>
      </c>
      <c r="S298" s="58" t="s">
        <v>68</v>
      </c>
      <c r="T298" s="56" t="str">
        <f t="shared" si="18"/>
        <v>ERNAKULAM2008-09</v>
      </c>
      <c r="U298" s="59">
        <f>(Documentation!$H$339*Calculations!C420)+(Documentation!$G$339*Calculations!C359)+(Documentation!$D$339*Calculations!C176)</f>
        <v>388708.0649541844</v>
      </c>
      <c r="V298" s="59">
        <f>(Documentation!$H$339*Calculations!D420)+(Documentation!$G$339*Calculations!D359)+(Documentation!$D$339*Calculations!D176)</f>
        <v>108308.36111263894</v>
      </c>
      <c r="W298" s="59">
        <f>(Documentation!$H$339*Calculations!E420)+(Documentation!$G$339*Calculations!E359)+(Documentation!$D$339*Calculations!E176)</f>
        <v>40918.663304837057</v>
      </c>
      <c r="X298" s="59">
        <f>(Documentation!$H$339*Calculations!F420)+(Documentation!$G$339*Calculations!F359)+(Documentation!$D$339*Calculations!F176)</f>
        <v>1720.2209924767401</v>
      </c>
      <c r="Y298" s="59">
        <f>(Documentation!$H$339*Calculations!G420)+(Documentation!$G$339*Calculations!G359)+(Documentation!$D$339*Calculations!G176)</f>
        <v>36.475743673227768</v>
      </c>
      <c r="Z298" s="59">
        <f>(Documentation!$H$339*Calculations!H420)+(Documentation!$G$339*Calculations!H359)+(Documentation!$D$339*Calculations!H176)</f>
        <v>176.81257442612599</v>
      </c>
      <c r="AA298" s="59">
        <f>(Documentation!$H$339*Calculations!I420)+(Documentation!$G$339*Calculations!I359)+(Documentation!$D$339*Calculations!I176)</f>
        <v>9120.4139861421736</v>
      </c>
      <c r="AB298" s="59">
        <f>(Documentation!$H$339*Calculations!J420)+(Documentation!$G$339*Calculations!J359)+(Documentation!$D$339*Calculations!J176)</f>
        <v>6612.7519849526916</v>
      </c>
      <c r="AC298" s="59">
        <f>(Documentation!$H$339*Calculations!K420)+(Documentation!$G$339*Calculations!K359)+(Documentation!$D$339*Calculations!K176)</f>
        <v>11013.705714278723</v>
      </c>
      <c r="AD298" s="59">
        <f>(Documentation!$H$339*Calculations!L420)+(Documentation!$G$339*Calculations!L359)+(Documentation!$D$339*Calculations!L176)</f>
        <v>11988.084081593606</v>
      </c>
      <c r="AE298" s="59">
        <f>(Documentation!$H$339*Calculations!M420)+(Documentation!$G$339*Calculations!M359)+(Documentation!$D$339*Calculations!M176)</f>
        <v>198812.57545916512</v>
      </c>
      <c r="AF298" s="59">
        <f>(Documentation!$H$339*Calculations!N420)+(Documentation!$G$339*Calculations!N359)+(Documentation!$D$339*Calculations!N176)</f>
        <v>34571.187432052488</v>
      </c>
      <c r="AG298" s="59">
        <f>(Documentation!$H$339*Calculations!O420)+(Documentation!$G$339*Calculations!O359)+(Documentation!$D$339*Calculations!O176)</f>
        <v>233383.7628912176</v>
      </c>
    </row>
    <row r="299" spans="1:33" ht="14.45" customHeight="1" x14ac:dyDescent="0.25">
      <c r="A299" s="58" t="s">
        <v>79</v>
      </c>
      <c r="B299" s="58" t="s">
        <v>69</v>
      </c>
      <c r="C299" s="65">
        <v>220442</v>
      </c>
      <c r="D299" s="65">
        <v>8141</v>
      </c>
      <c r="E299" s="65">
        <v>24591</v>
      </c>
      <c r="F299" s="65">
        <v>1512</v>
      </c>
      <c r="G299" s="65">
        <v>0</v>
      </c>
      <c r="H299" s="65">
        <v>128</v>
      </c>
      <c r="I299" s="65">
        <v>4711</v>
      </c>
      <c r="J299" s="65">
        <v>3173</v>
      </c>
      <c r="K299" s="65">
        <v>5418</v>
      </c>
      <c r="L299" s="65">
        <v>6614</v>
      </c>
      <c r="M299" s="65">
        <v>166154</v>
      </c>
      <c r="N299" s="65">
        <v>39697</v>
      </c>
      <c r="O299" s="65">
        <v>205851</v>
      </c>
      <c r="P299" s="45"/>
      <c r="R299" s="58" t="s">
        <v>81</v>
      </c>
      <c r="S299" s="58" t="s">
        <v>69</v>
      </c>
      <c r="T299" s="56" t="str">
        <f t="shared" si="18"/>
        <v>ERNAKULAM2009-10</v>
      </c>
      <c r="U299" s="59">
        <f>(Documentation!$H$339*Calculations!C421)+(Documentation!$G$339*Calculations!C360)+(Documentation!$D$339*Calculations!C177)</f>
        <v>388708.0649541844</v>
      </c>
      <c r="V299" s="59">
        <f>(Documentation!$H$339*Calculations!D421)+(Documentation!$G$339*Calculations!D360)+(Documentation!$D$339*Calculations!D177)</f>
        <v>108308.36111263894</v>
      </c>
      <c r="W299" s="59">
        <f>(Documentation!$H$339*Calculations!E421)+(Documentation!$G$339*Calculations!E360)+(Documentation!$D$339*Calculations!E177)</f>
        <v>39085.381857049782</v>
      </c>
      <c r="X299" s="59">
        <f>(Documentation!$H$339*Calculations!F421)+(Documentation!$G$339*Calculations!F360)+(Documentation!$D$339*Calculations!F177)</f>
        <v>1594.8769585082136</v>
      </c>
      <c r="Y299" s="59">
        <f>(Documentation!$H$339*Calculations!G421)+(Documentation!$G$339*Calculations!G360)+(Documentation!$D$339*Calculations!G177)</f>
        <v>39.475743673227768</v>
      </c>
      <c r="Z299" s="59">
        <f>(Documentation!$H$339*Calculations!H421)+(Documentation!$G$339*Calculations!H360)+(Documentation!$D$339*Calculations!H177)</f>
        <v>174.03001408672486</v>
      </c>
      <c r="AA299" s="59">
        <f>(Documentation!$H$339*Calculations!I421)+(Documentation!$G$339*Calculations!I360)+(Documentation!$D$339*Calculations!I177)</f>
        <v>10450.731507952049</v>
      </c>
      <c r="AB299" s="59">
        <f>(Documentation!$H$339*Calculations!J421)+(Documentation!$G$339*Calculations!J360)+(Documentation!$D$339*Calculations!J177)</f>
        <v>7337.9421044526662</v>
      </c>
      <c r="AC299" s="59">
        <f>(Documentation!$H$339*Calculations!K421)+(Documentation!$G$339*Calculations!K360)+(Documentation!$D$339*Calculations!K177)</f>
        <v>11073.972558845246</v>
      </c>
      <c r="AD299" s="59">
        <f>(Documentation!$H$339*Calculations!L421)+(Documentation!$G$339*Calculations!L360)+(Documentation!$D$339*Calculations!L177)</f>
        <v>12346.084081593606</v>
      </c>
      <c r="AE299" s="59">
        <f>(Documentation!$H$339*Calculations!M421)+(Documentation!$G$339*Calculations!M360)+(Documentation!$D$339*Calculations!M177)</f>
        <v>198297.20901538397</v>
      </c>
      <c r="AF299" s="59">
        <f>(Documentation!$H$339*Calculations!N421)+(Documentation!$G$339*Calculations!N360)+(Documentation!$D$339*Calculations!N177)</f>
        <v>35504.905296761681</v>
      </c>
      <c r="AG299" s="59">
        <f>(Documentation!$H$339*Calculations!O421)+(Documentation!$G$339*Calculations!O360)+(Documentation!$D$339*Calculations!O177)</f>
        <v>233802.11431214563</v>
      </c>
    </row>
    <row r="300" spans="1:33" ht="14.45" customHeight="1" x14ac:dyDescent="0.25">
      <c r="A300" s="58" t="s">
        <v>79</v>
      </c>
      <c r="B300" s="58" t="s">
        <v>70</v>
      </c>
      <c r="C300" s="65">
        <v>220442</v>
      </c>
      <c r="D300" s="65">
        <v>8141</v>
      </c>
      <c r="E300" s="65">
        <v>25893</v>
      </c>
      <c r="F300" s="65">
        <v>1469</v>
      </c>
      <c r="G300" s="59"/>
      <c r="H300" s="65">
        <v>133</v>
      </c>
      <c r="I300" s="65">
        <v>4890</v>
      </c>
      <c r="J300" s="65">
        <v>3046</v>
      </c>
      <c r="K300" s="65">
        <v>5808</v>
      </c>
      <c r="L300" s="65">
        <v>6611</v>
      </c>
      <c r="M300" s="65">
        <v>164451</v>
      </c>
      <c r="N300" s="65">
        <v>42338</v>
      </c>
      <c r="O300" s="65">
        <v>206789</v>
      </c>
      <c r="P300" s="45"/>
      <c r="R300" s="58" t="s">
        <v>81</v>
      </c>
      <c r="S300" s="58" t="s">
        <v>70</v>
      </c>
      <c r="T300" s="56" t="str">
        <f t="shared" si="18"/>
        <v>ERNAKULAM2010-11</v>
      </c>
      <c r="U300" s="59">
        <f>(Documentation!$H$339*Calculations!C422)+(Documentation!$G$339*Calculations!C361)+(Documentation!$D$339*Calculations!C178)</f>
        <v>388708.0649541844</v>
      </c>
      <c r="V300" s="59">
        <f>(Documentation!$H$339*Calculations!D422)+(Documentation!$G$339*Calculations!D361)+(Documentation!$D$339*Calculations!D178)</f>
        <v>108308.36111263894</v>
      </c>
      <c r="W300" s="59">
        <f>(Documentation!$H$339*Calculations!E422)+(Documentation!$G$339*Calculations!E361)+(Documentation!$D$339*Calculations!E178)</f>
        <v>42310.486286068568</v>
      </c>
      <c r="X300" s="59">
        <f>(Documentation!$H$339*Calculations!F422)+(Documentation!$G$339*Calculations!F361)+(Documentation!$D$339*Calculations!F178)</f>
        <v>875.81971416901001</v>
      </c>
      <c r="Y300" s="59">
        <f>(Documentation!$H$339*Calculations!G422)+(Documentation!$G$339*Calculations!G361)+(Documentation!$D$339*Calculations!G178)</f>
        <v>24.751329485471857</v>
      </c>
      <c r="Z300" s="59">
        <f>(Documentation!$H$339*Calculations!H422)+(Documentation!$G$339*Calculations!H361)+(Documentation!$D$339*Calculations!H178)</f>
        <v>201.87694033210005</v>
      </c>
      <c r="AA300" s="59">
        <f>(Documentation!$H$339*Calculations!I422)+(Documentation!$G$339*Calculations!I361)+(Documentation!$D$339*Calculations!I178)</f>
        <v>11703.725455950274</v>
      </c>
      <c r="AB300" s="59">
        <f>(Documentation!$H$339*Calculations!J422)+(Documentation!$G$339*Calculations!J361)+(Documentation!$D$339*Calculations!J178)</f>
        <v>7688.3870873630303</v>
      </c>
      <c r="AC300" s="59">
        <f>(Documentation!$H$339*Calculations!K422)+(Documentation!$G$339*Calculations!K361)+(Documentation!$D$339*Calculations!K178)</f>
        <v>10616.134760889152</v>
      </c>
      <c r="AD300" s="59">
        <f>(Documentation!$H$339*Calculations!L422)+(Documentation!$G$339*Calculations!L361)+(Documentation!$D$339*Calculations!L178)</f>
        <v>11810.084446233535</v>
      </c>
      <c r="AE300" s="59">
        <f>(Documentation!$H$339*Calculations!M422)+(Documentation!$G$339*Calculations!M361)+(Documentation!$D$339*Calculations!M178)</f>
        <v>195168.43782105431</v>
      </c>
      <c r="AF300" s="59">
        <f>(Documentation!$H$339*Calculations!N422)+(Documentation!$G$339*Calculations!N361)+(Documentation!$D$339*Calculations!N178)</f>
        <v>34957.068226588919</v>
      </c>
      <c r="AG300" s="59">
        <f>(Documentation!$H$339*Calculations!O422)+(Documentation!$G$339*Calculations!O361)+(Documentation!$D$339*Calculations!O178)</f>
        <v>230125.50604764326</v>
      </c>
    </row>
    <row r="301" spans="1:33" ht="14.45" customHeight="1" x14ac:dyDescent="0.25">
      <c r="A301" s="58" t="s">
        <v>79</v>
      </c>
      <c r="B301" s="58" t="s">
        <v>71</v>
      </c>
      <c r="C301" s="65">
        <v>220442</v>
      </c>
      <c r="D301" s="65">
        <v>8141</v>
      </c>
      <c r="E301" s="65">
        <v>25712</v>
      </c>
      <c r="F301" s="65">
        <v>1411</v>
      </c>
      <c r="G301" s="59"/>
      <c r="H301" s="65">
        <v>133</v>
      </c>
      <c r="I301" s="65">
        <v>8700</v>
      </c>
      <c r="J301" s="65">
        <v>5186</v>
      </c>
      <c r="K301" s="65">
        <v>6646</v>
      </c>
      <c r="L301" s="65">
        <v>6614</v>
      </c>
      <c r="M301" s="65">
        <v>157899</v>
      </c>
      <c r="N301" s="65">
        <v>51553</v>
      </c>
      <c r="O301" s="65">
        <v>209452</v>
      </c>
      <c r="P301" s="45"/>
      <c r="R301" s="58" t="s">
        <v>81</v>
      </c>
      <c r="S301" s="58" t="s">
        <v>71</v>
      </c>
      <c r="T301" s="56" t="str">
        <f t="shared" si="18"/>
        <v>ERNAKULAM2011-12</v>
      </c>
      <c r="U301" s="59">
        <f>(Documentation!$H$339*Calculations!C423)+(Documentation!$G$339*Calculations!C362)+(Documentation!$D$339*Calculations!C179)</f>
        <v>388708.0649541844</v>
      </c>
      <c r="V301" s="59">
        <f>(Documentation!$H$339*Calculations!D423)+(Documentation!$G$339*Calculations!D362)+(Documentation!$D$339*Calculations!D179)</f>
        <v>108308.36111263894</v>
      </c>
      <c r="W301" s="59">
        <f>(Documentation!$H$339*Calculations!E423)+(Documentation!$G$339*Calculations!E362)+(Documentation!$D$339*Calculations!E179)</f>
        <v>42524.292093780474</v>
      </c>
      <c r="X301" s="59">
        <f>(Documentation!$H$339*Calculations!F423)+(Documentation!$G$339*Calculations!F362)+(Documentation!$D$339*Calculations!F179)</f>
        <v>793.37929403778799</v>
      </c>
      <c r="Y301" s="59">
        <f>(Documentation!$H$339*Calculations!G423)+(Documentation!$G$339*Calculations!G362)+(Documentation!$D$339*Calculations!G179)</f>
        <v>15.573163632775888</v>
      </c>
      <c r="Z301" s="59">
        <f>(Documentation!$H$339*Calculations!H423)+(Documentation!$G$339*Calculations!H362)+(Documentation!$D$339*Calculations!H179)</f>
        <v>192.39622238350353</v>
      </c>
      <c r="AA301" s="59">
        <f>(Documentation!$H$339*Calculations!I423)+(Documentation!$G$339*Calculations!I362)+(Documentation!$D$339*Calculations!I179)</f>
        <v>12863.569591402891</v>
      </c>
      <c r="AB301" s="59">
        <f>(Documentation!$H$339*Calculations!J423)+(Documentation!$G$339*Calculations!J362)+(Documentation!$D$339*Calculations!J179)</f>
        <v>8814.6910894341672</v>
      </c>
      <c r="AC301" s="59">
        <f>(Documentation!$H$339*Calculations!K423)+(Documentation!$G$339*Calculations!K362)+(Documentation!$D$339*Calculations!K179)</f>
        <v>10657.57078446569</v>
      </c>
      <c r="AD301" s="59">
        <f>(Documentation!$H$339*Calculations!L423)+(Documentation!$G$339*Calculations!L362)+(Documentation!$D$339*Calculations!L179)</f>
        <v>21921.034637115092</v>
      </c>
      <c r="AE301" s="59">
        <f>(Documentation!$H$339*Calculations!M423)+(Documentation!$G$339*Calculations!M362)+(Documentation!$D$339*Calculations!M179)</f>
        <v>182617.19696529309</v>
      </c>
      <c r="AF301" s="59">
        <f>(Documentation!$H$339*Calculations!N423)+(Documentation!$G$339*Calculations!N362)+(Documentation!$D$339*Calculations!N179)</f>
        <v>42348.643998022002</v>
      </c>
      <c r="AG301" s="59">
        <f>(Documentation!$H$339*Calculations!O423)+(Documentation!$G$339*Calculations!O362)+(Documentation!$D$339*Calculations!O179)</f>
        <v>224965.8409633151</v>
      </c>
    </row>
    <row r="302" spans="1:33" ht="14.45" customHeight="1" x14ac:dyDescent="0.25">
      <c r="A302" s="58" t="s">
        <v>79</v>
      </c>
      <c r="B302" s="58" t="s">
        <v>72</v>
      </c>
      <c r="C302" s="65">
        <v>220442</v>
      </c>
      <c r="D302" s="65">
        <v>8141</v>
      </c>
      <c r="E302" s="65">
        <v>26459</v>
      </c>
      <c r="F302" s="65">
        <v>1317</v>
      </c>
      <c r="G302" s="59"/>
      <c r="H302" s="65">
        <v>143</v>
      </c>
      <c r="I302" s="65">
        <v>5686</v>
      </c>
      <c r="J302" s="65">
        <v>3305</v>
      </c>
      <c r="K302" s="65">
        <v>5835</v>
      </c>
      <c r="L302" s="65">
        <v>6617</v>
      </c>
      <c r="M302" s="65">
        <v>162939</v>
      </c>
      <c r="N302" s="65">
        <v>39113</v>
      </c>
      <c r="O302" s="65">
        <v>202052</v>
      </c>
      <c r="P302" s="45"/>
      <c r="R302" s="58" t="s">
        <v>81</v>
      </c>
      <c r="S302" s="58" t="s">
        <v>72</v>
      </c>
      <c r="T302" s="56" t="str">
        <f t="shared" si="18"/>
        <v>ERNAKULAM2012-13</v>
      </c>
      <c r="U302" s="59">
        <f>(Documentation!$H$339*Calculations!C424)+(Documentation!$G$339*Calculations!C363)+(Documentation!$D$339*Calculations!C180)</f>
        <v>388708.0649541844</v>
      </c>
      <c r="V302" s="59">
        <f>(Documentation!$H$339*Calculations!D424)+(Documentation!$G$339*Calculations!D363)+(Documentation!$D$339*Calculations!D180)</f>
        <v>108308.36111263894</v>
      </c>
      <c r="W302" s="59">
        <f>(Documentation!$H$339*Calculations!E424)+(Documentation!$G$339*Calculations!E363)+(Documentation!$D$339*Calculations!E180)</f>
        <v>43214.828730695874</v>
      </c>
      <c r="X302" s="59">
        <f>(Documentation!$H$339*Calculations!F424)+(Documentation!$G$339*Calculations!F363)+(Documentation!$D$339*Calculations!F180)</f>
        <v>812.1902890079424</v>
      </c>
      <c r="Y302" s="59">
        <f>(Documentation!$H$339*Calculations!G424)+(Documentation!$G$339*Calculations!G363)+(Documentation!$D$339*Calculations!G180)</f>
        <v>19.282413299787876</v>
      </c>
      <c r="Z302" s="59">
        <f>(Documentation!$H$339*Calculations!H424)+(Documentation!$G$339*Calculations!H363)+(Documentation!$D$339*Calculations!H180)</f>
        <v>172.90183967243846</v>
      </c>
      <c r="AA302" s="59">
        <f>(Documentation!$H$339*Calculations!I424)+(Documentation!$G$339*Calculations!I363)+(Documentation!$D$339*Calculations!I180)</f>
        <v>10850.353745440481</v>
      </c>
      <c r="AB302" s="59">
        <f>(Documentation!$H$339*Calculations!J424)+(Documentation!$G$339*Calculations!J363)+(Documentation!$D$339*Calculations!J180)</f>
        <v>9660.0985162851375</v>
      </c>
      <c r="AC302" s="59">
        <f>(Documentation!$H$339*Calculations!K424)+(Documentation!$G$339*Calculations!K363)+(Documentation!$D$339*Calculations!K180)</f>
        <v>11955.03750042287</v>
      </c>
      <c r="AD302" s="59">
        <f>(Documentation!$H$339*Calculations!L424)+(Documentation!$G$339*Calculations!L363)+(Documentation!$D$339*Calculations!L180)</f>
        <v>12989.034394021804</v>
      </c>
      <c r="AE302" s="59">
        <f>(Documentation!$H$339*Calculations!M424)+(Documentation!$G$339*Calculations!M363)+(Documentation!$D$339*Calculations!M180)</f>
        <v>190725.97641269915</v>
      </c>
      <c r="AF302" s="59">
        <f>(Documentation!$H$339*Calculations!N424)+(Documentation!$G$339*Calculations!N363)+(Documentation!$D$339*Calculations!N180)</f>
        <v>23971.708754583397</v>
      </c>
      <c r="AG302" s="59">
        <f>(Documentation!$H$339*Calculations!O424)+(Documentation!$G$339*Calculations!O363)+(Documentation!$D$339*Calculations!O180)</f>
        <v>214697.68516728253</v>
      </c>
    </row>
    <row r="303" spans="1:33" ht="14.45" customHeight="1" x14ac:dyDescent="0.25">
      <c r="A303" s="58" t="s">
        <v>79</v>
      </c>
      <c r="B303" s="58" t="s">
        <v>73</v>
      </c>
      <c r="C303" s="65">
        <v>220442</v>
      </c>
      <c r="D303" s="65">
        <v>8141</v>
      </c>
      <c r="E303" s="65">
        <v>27611</v>
      </c>
      <c r="F303" s="65">
        <v>1231</v>
      </c>
      <c r="G303" s="65">
        <v>0</v>
      </c>
      <c r="H303" s="65">
        <v>145</v>
      </c>
      <c r="I303" s="65">
        <v>6245</v>
      </c>
      <c r="J303" s="65">
        <v>3108</v>
      </c>
      <c r="K303" s="65">
        <v>6126</v>
      </c>
      <c r="L303" s="65">
        <v>6618</v>
      </c>
      <c r="M303" s="65">
        <v>161217</v>
      </c>
      <c r="N303" s="65">
        <v>38318</v>
      </c>
      <c r="O303" s="65">
        <v>199535</v>
      </c>
      <c r="P303" s="45"/>
      <c r="R303" s="58" t="s">
        <v>81</v>
      </c>
      <c r="S303" s="58" t="s">
        <v>73</v>
      </c>
      <c r="T303" s="56" t="str">
        <f t="shared" si="18"/>
        <v>ERNAKULAM2013-14</v>
      </c>
      <c r="U303" s="59">
        <f>(Documentation!$H$339*Calculations!C425)+(Documentation!$G$339*Calculations!C364)+(Documentation!$D$339*Calculations!C181)</f>
        <v>388708.0649541844</v>
      </c>
      <c r="V303" s="59">
        <f>(Documentation!$H$339*Calculations!D425)+(Documentation!$G$339*Calculations!D364)+(Documentation!$D$339*Calculations!D181)</f>
        <v>108308.36111263894</v>
      </c>
      <c r="W303" s="59">
        <f>(Documentation!$H$339*Calculations!E425)+(Documentation!$G$339*Calculations!E364)+(Documentation!$D$339*Calculations!E181)</f>
        <v>43287.943227308373</v>
      </c>
      <c r="X303" s="59">
        <f>(Documentation!$H$339*Calculations!F425)+(Documentation!$G$339*Calculations!F364)+(Documentation!$D$339*Calculations!F181)</f>
        <v>926.12702745952345</v>
      </c>
      <c r="Y303" s="59">
        <f>(Documentation!$H$339*Calculations!G425)+(Documentation!$G$339*Calculations!G364)+(Documentation!$D$339*Calculations!G181)</f>
        <v>0</v>
      </c>
      <c r="Z303" s="59">
        <f>(Documentation!$H$339*Calculations!H425)+(Documentation!$G$339*Calculations!H364)+(Documentation!$D$339*Calculations!H181)</f>
        <v>168.10497607656256</v>
      </c>
      <c r="AA303" s="59">
        <f>(Documentation!$H$339*Calculations!I425)+(Documentation!$G$339*Calculations!I364)+(Documentation!$D$339*Calculations!I181)</f>
        <v>11511.910325890583</v>
      </c>
      <c r="AB303" s="59">
        <f>(Documentation!$H$339*Calculations!J425)+(Documentation!$G$339*Calculations!J364)+(Documentation!$D$339*Calculations!J181)</f>
        <v>10581.879028053081</v>
      </c>
      <c r="AC303" s="59">
        <f>(Documentation!$H$339*Calculations!K425)+(Documentation!$G$339*Calculations!K364)+(Documentation!$D$339*Calculations!K181)</f>
        <v>9898.0435613343197</v>
      </c>
      <c r="AD303" s="59">
        <f>(Documentation!$H$339*Calculations!L425)+(Documentation!$G$339*Calculations!L364)+(Documentation!$D$339*Calculations!L181)</f>
        <v>13091.034394021804</v>
      </c>
      <c r="AE303" s="59">
        <f>(Documentation!$H$339*Calculations!M425)+(Documentation!$G$339*Calculations!M364)+(Documentation!$D$339*Calculations!M181)</f>
        <v>190934.66130140121</v>
      </c>
      <c r="AF303" s="59">
        <f>(Documentation!$H$339*Calculations!N425)+(Documentation!$G$339*Calculations!N364)+(Documentation!$D$339*Calculations!N181)</f>
        <v>24209.045962529326</v>
      </c>
      <c r="AG303" s="59">
        <f>(Documentation!$H$339*Calculations!O425)+(Documentation!$G$339*Calculations!O364)+(Documentation!$D$339*Calculations!O181)</f>
        <v>215143.70726393056</v>
      </c>
    </row>
    <row r="304" spans="1:33" ht="14.45" customHeight="1" x14ac:dyDescent="0.25">
      <c r="A304" s="58" t="s">
        <v>79</v>
      </c>
      <c r="B304" s="58" t="s">
        <v>74</v>
      </c>
      <c r="C304" s="65">
        <v>220442</v>
      </c>
      <c r="D304" s="65">
        <v>8141</v>
      </c>
      <c r="E304" s="65">
        <v>27739</v>
      </c>
      <c r="F304" s="65">
        <v>1184</v>
      </c>
      <c r="G304" s="59"/>
      <c r="H304" s="65">
        <v>155</v>
      </c>
      <c r="I304" s="65">
        <v>6569</v>
      </c>
      <c r="J304" s="65">
        <v>2610</v>
      </c>
      <c r="K304" s="65">
        <v>5722</v>
      </c>
      <c r="L304" s="65">
        <v>6629</v>
      </c>
      <c r="M304" s="65">
        <v>161693</v>
      </c>
      <c r="N304" s="65">
        <v>40730</v>
      </c>
      <c r="O304" s="65">
        <v>202423</v>
      </c>
      <c r="P304" s="45"/>
      <c r="R304" s="58" t="s">
        <v>81</v>
      </c>
      <c r="S304" s="58" t="s">
        <v>74</v>
      </c>
      <c r="T304" s="56" t="str">
        <f t="shared" si="18"/>
        <v>ERNAKULAM2014-15</v>
      </c>
      <c r="U304" s="59">
        <f>(Documentation!$H$339*Calculations!C426)+(Documentation!$G$339*Calculations!C365)+(Documentation!$D$339*Calculations!C182)</f>
        <v>388708.0649541844</v>
      </c>
      <c r="V304" s="59">
        <f>(Documentation!$H$339*Calculations!D426)+(Documentation!$G$339*Calculations!D365)+(Documentation!$D$339*Calculations!D182)</f>
        <v>108308.36111263894</v>
      </c>
      <c r="W304" s="59">
        <f>(Documentation!$H$339*Calculations!E426)+(Documentation!$G$339*Calculations!E365)+(Documentation!$D$339*Calculations!E182)</f>
        <v>45023.22053369799</v>
      </c>
      <c r="X304" s="59">
        <f>(Documentation!$H$339*Calculations!F426)+(Documentation!$G$339*Calculations!F365)+(Documentation!$D$339*Calculations!F182)</f>
        <v>630.01595252488789</v>
      </c>
      <c r="Y304" s="59">
        <f>(Documentation!$H$339*Calculations!G426)+(Documentation!$G$339*Calculations!G365)+(Documentation!$D$339*Calculations!G182)</f>
        <v>0</v>
      </c>
      <c r="Z304" s="59">
        <f>(Documentation!$H$339*Calculations!H426)+(Documentation!$G$339*Calculations!H365)+(Documentation!$D$339*Calculations!H182)</f>
        <v>240.29129664249422</v>
      </c>
      <c r="AA304" s="59">
        <f>(Documentation!$H$339*Calculations!I426)+(Documentation!$G$339*Calculations!I365)+(Documentation!$D$339*Calculations!I182)</f>
        <v>12566.128859470969</v>
      </c>
      <c r="AB304" s="59">
        <f>(Documentation!$H$339*Calculations!J426)+(Documentation!$G$339*Calculations!J365)+(Documentation!$D$339*Calculations!J182)</f>
        <v>7551.7168167743084</v>
      </c>
      <c r="AC304" s="59">
        <f>(Documentation!$H$339*Calculations!K426)+(Documentation!$G$339*Calculations!K365)+(Documentation!$D$339*Calculations!K182)</f>
        <v>9312.9057062404408</v>
      </c>
      <c r="AD304" s="59">
        <f>(Documentation!$H$339*Calculations!L426)+(Documentation!$G$339*Calculations!L365)+(Documentation!$D$339*Calculations!L182)</f>
        <v>13706.012402013517</v>
      </c>
      <c r="AE304" s="59">
        <f>(Documentation!$H$339*Calculations!M426)+(Documentation!$G$339*Calculations!M365)+(Documentation!$D$339*Calculations!M182)</f>
        <v>191369.41227418085</v>
      </c>
      <c r="AF304" s="59">
        <f>(Documentation!$H$339*Calculations!N426)+(Documentation!$G$339*Calculations!N365)+(Documentation!$D$339*Calculations!N182)</f>
        <v>26763.168052097284</v>
      </c>
      <c r="AG304" s="59">
        <f>(Documentation!$H$339*Calculations!O426)+(Documentation!$G$339*Calculations!O365)+(Documentation!$D$339*Calculations!O182)</f>
        <v>218132.58032627811</v>
      </c>
    </row>
    <row r="305" spans="1:33" ht="14.45" customHeight="1" x14ac:dyDescent="0.25">
      <c r="A305" s="58" t="s">
        <v>79</v>
      </c>
      <c r="B305" s="58" t="s">
        <v>75</v>
      </c>
      <c r="C305" s="65">
        <v>220442</v>
      </c>
      <c r="D305" s="65">
        <v>8141</v>
      </c>
      <c r="E305" s="65">
        <v>28449</v>
      </c>
      <c r="F305" s="65">
        <v>1166</v>
      </c>
      <c r="G305" s="65">
        <v>0</v>
      </c>
      <c r="H305" s="65">
        <v>131</v>
      </c>
      <c r="I305" s="65">
        <v>7273</v>
      </c>
      <c r="J305" s="65">
        <v>2518</v>
      </c>
      <c r="K305" s="65">
        <v>4765</v>
      </c>
      <c r="L305" s="65">
        <v>6631</v>
      </c>
      <c r="M305" s="65">
        <v>161368</v>
      </c>
      <c r="N305" s="65">
        <v>42382</v>
      </c>
      <c r="O305" s="65">
        <v>203750</v>
      </c>
      <c r="P305" s="45"/>
      <c r="R305" s="58" t="s">
        <v>81</v>
      </c>
      <c r="S305" s="58" t="s">
        <v>75</v>
      </c>
      <c r="T305" s="56" t="str">
        <f t="shared" si="18"/>
        <v>ERNAKULAM2015-16</v>
      </c>
      <c r="U305" s="59">
        <f>(Documentation!$H$339*Calculations!C427)+(Documentation!$G$339*Calculations!C366)+(Documentation!$D$339*Calculations!C183)</f>
        <v>388708.0649541844</v>
      </c>
      <c r="V305" s="59">
        <f>(Documentation!$H$339*Calculations!D427)+(Documentation!$G$339*Calculations!D366)+(Documentation!$D$339*Calculations!D183)</f>
        <v>108308.36111263894</v>
      </c>
      <c r="W305" s="59">
        <f>(Documentation!$H$339*Calculations!E427)+(Documentation!$G$339*Calculations!E366)+(Documentation!$D$339*Calculations!E183)</f>
        <v>45546.590280764445</v>
      </c>
      <c r="X305" s="59">
        <f>(Documentation!$H$339*Calculations!F427)+(Documentation!$G$339*Calculations!F366)+(Documentation!$D$339*Calculations!F183)</f>
        <v>601.73469391820822</v>
      </c>
      <c r="Y305" s="59">
        <f>(Documentation!$H$339*Calculations!G427)+(Documentation!$G$339*Calculations!G366)+(Documentation!$D$339*Calculations!G183)</f>
        <v>0</v>
      </c>
      <c r="Z305" s="59">
        <f>(Documentation!$H$339*Calculations!H427)+(Documentation!$G$339*Calculations!H366)+(Documentation!$D$339*Calculations!H183)</f>
        <v>273.63307156035717</v>
      </c>
      <c r="AA305" s="59">
        <f>(Documentation!$H$339*Calculations!I427)+(Documentation!$G$339*Calculations!I366)+(Documentation!$D$339*Calculations!I183)</f>
        <v>12809.474120644467</v>
      </c>
      <c r="AB305" s="59">
        <f>(Documentation!$H$339*Calculations!J427)+(Documentation!$G$339*Calculations!J366)+(Documentation!$D$339*Calculations!J183)</f>
        <v>8135.2822197937949</v>
      </c>
      <c r="AC305" s="59">
        <f>(Documentation!$H$339*Calculations!K427)+(Documentation!$G$339*Calculations!K366)+(Documentation!$D$339*Calculations!K183)</f>
        <v>11172.049244566522</v>
      </c>
      <c r="AD305" s="59">
        <f>(Documentation!$H$339*Calculations!L427)+(Documentation!$G$339*Calculations!L366)+(Documentation!$D$339*Calculations!L183)</f>
        <v>13705.012402013517</v>
      </c>
      <c r="AE305" s="59">
        <f>(Documentation!$H$339*Calculations!M427)+(Documentation!$G$339*Calculations!M366)+(Documentation!$D$339*Calculations!M183)</f>
        <v>188155.92780828415</v>
      </c>
      <c r="AF305" s="59">
        <f>(Documentation!$H$339*Calculations!N427)+(Documentation!$G$339*Calculations!N366)+(Documentation!$D$339*Calculations!N183)</f>
        <v>28756.345954404223</v>
      </c>
      <c r="AG305" s="59">
        <f>(Documentation!$H$339*Calculations!O427)+(Documentation!$G$339*Calculations!O366)+(Documentation!$D$339*Calculations!O183)</f>
        <v>216912.27376268836</v>
      </c>
    </row>
    <row r="306" spans="1:33" ht="14.45" customHeight="1" x14ac:dyDescent="0.25">
      <c r="A306" s="58" t="s">
        <v>79</v>
      </c>
      <c r="B306" s="58" t="s">
        <v>190</v>
      </c>
      <c r="C306" s="65">
        <v>220442</v>
      </c>
      <c r="D306" s="65">
        <v>8141</v>
      </c>
      <c r="E306" s="65">
        <v>28693</v>
      </c>
      <c r="F306" s="65">
        <v>1083</v>
      </c>
      <c r="G306" s="65">
        <v>0</v>
      </c>
      <c r="H306" s="65">
        <v>127</v>
      </c>
      <c r="I306" s="65">
        <v>7262</v>
      </c>
      <c r="J306" s="65">
        <v>2865</v>
      </c>
      <c r="K306" s="65">
        <v>5019</v>
      </c>
      <c r="L306" s="65">
        <v>6631</v>
      </c>
      <c r="M306" s="65">
        <v>160621</v>
      </c>
      <c r="N306" s="65">
        <v>43716.23</v>
      </c>
      <c r="O306" s="65">
        <v>204337.23</v>
      </c>
      <c r="P306" s="45"/>
      <c r="R306" s="58" t="s">
        <v>81</v>
      </c>
      <c r="S306" s="58" t="s">
        <v>190</v>
      </c>
      <c r="T306" s="56" t="str">
        <f t="shared" si="18"/>
        <v>ERNAKULAM2016-17</v>
      </c>
      <c r="U306" s="59">
        <f>(Documentation!$H$339*Calculations!C428)+(Documentation!$G$339*Calculations!C367)+(Documentation!$D$339*Calculations!C184)</f>
        <v>388708.0649541844</v>
      </c>
      <c r="V306" s="59">
        <f>(Documentation!$H$339*Calculations!D428)+(Documentation!$G$339*Calculations!D367)+(Documentation!$D$339*Calculations!D184)</f>
        <v>108308.36111263894</v>
      </c>
      <c r="W306" s="59">
        <f>(Documentation!$H$339*Calculations!E428)+(Documentation!$G$339*Calculations!E367)+(Documentation!$D$339*Calculations!E184)</f>
        <v>47049.766821507772</v>
      </c>
      <c r="X306" s="59">
        <f>(Documentation!$H$339*Calculations!F428)+(Documentation!$G$339*Calculations!F367)+(Documentation!$D$339*Calculations!F184)</f>
        <v>677.49021741325055</v>
      </c>
      <c r="Y306" s="59">
        <f>(Documentation!$H$339*Calculations!G428)+(Documentation!$G$339*Calculations!G367)+(Documentation!$D$339*Calculations!G184)</f>
        <v>0</v>
      </c>
      <c r="Z306" s="59">
        <f>(Documentation!$H$339*Calculations!H428)+(Documentation!$G$339*Calculations!H367)+(Documentation!$D$339*Calculations!H184)</f>
        <v>190.20263912939669</v>
      </c>
      <c r="AA306" s="59">
        <f>(Documentation!$H$339*Calculations!I428)+(Documentation!$G$339*Calculations!I367)+(Documentation!$D$339*Calculations!I184)</f>
        <v>13872.37774111509</v>
      </c>
      <c r="AB306" s="59">
        <f>(Documentation!$H$339*Calculations!J428)+(Documentation!$G$339*Calculations!J367)+(Documentation!$D$339*Calculations!J184)</f>
        <v>8250.8972030806581</v>
      </c>
      <c r="AC306" s="59">
        <f>(Documentation!$H$339*Calculations!K428)+(Documentation!$G$339*Calculations!K367)+(Documentation!$D$339*Calculations!K184)</f>
        <v>9180.4964340135175</v>
      </c>
      <c r="AD306" s="59">
        <f>(Documentation!$H$339*Calculations!L428)+(Documentation!$G$339*Calculations!L367)+(Documentation!$D$339*Calculations!L184)</f>
        <v>13773.356743653101</v>
      </c>
      <c r="AE306" s="59">
        <f>(Documentation!$H$339*Calculations!M428)+(Documentation!$G$339*Calculations!M367)+(Documentation!$D$339*Calculations!M184)</f>
        <v>187405.11604163269</v>
      </c>
      <c r="AF306" s="59">
        <f>(Documentation!$H$339*Calculations!N428)+(Documentation!$G$339*Calculations!N367)+(Documentation!$D$339*Calculations!N184)</f>
        <v>30031.917044880971</v>
      </c>
      <c r="AG306" s="59">
        <f>(Documentation!$H$339*Calculations!O428)+(Documentation!$G$339*Calculations!O367)+(Documentation!$D$339*Calculations!O184)</f>
        <v>217437.03308651366</v>
      </c>
    </row>
    <row r="307" spans="1:33" ht="14.45" customHeight="1" x14ac:dyDescent="0.25">
      <c r="A307" s="58" t="s">
        <v>80</v>
      </c>
      <c r="B307" s="56" t="s">
        <v>38</v>
      </c>
      <c r="C307" s="59"/>
      <c r="D307" s="59"/>
      <c r="E307" s="59"/>
      <c r="F307" s="59"/>
      <c r="G307" s="59"/>
      <c r="H307" s="59"/>
      <c r="I307" s="59"/>
      <c r="J307" s="59"/>
      <c r="K307" s="59"/>
      <c r="L307" s="59"/>
      <c r="M307" s="59"/>
      <c r="N307" s="59"/>
      <c r="O307" s="59"/>
      <c r="P307" s="45"/>
      <c r="R307" s="58" t="s">
        <v>82</v>
      </c>
      <c r="S307" s="56" t="s">
        <v>38</v>
      </c>
      <c r="T307" s="56" t="str">
        <f t="shared" si="18"/>
        <v>THRISSUR1956-57</v>
      </c>
      <c r="U307" s="65">
        <f>Documentation!$I$340*Calculations!C429</f>
        <v>290474.62818822562</v>
      </c>
      <c r="V307" s="65">
        <f>Documentation!$I$340*Calculations!D429</f>
        <v>129921.91994855535</v>
      </c>
      <c r="W307" s="65">
        <f>Documentation!$I$340*Calculations!E429</f>
        <v>12131.904702221947</v>
      </c>
      <c r="X307" s="65">
        <f>Documentation!$I$340*Calculations!F429</f>
        <v>6736.1432878171381</v>
      </c>
      <c r="Y307" s="65">
        <f>Documentation!$I$340*Calculations!G429</f>
        <v>2808.708641498496</v>
      </c>
      <c r="Z307" s="65">
        <f>Documentation!$I$340*Calculations!H429</f>
        <v>1566.9212869547084</v>
      </c>
      <c r="AA307" s="65">
        <f>Documentation!$I$340*Calculations!I429</f>
        <v>5063.8573450370695</v>
      </c>
      <c r="AB307" s="65">
        <f>Documentation!$I$340*Calculations!J429</f>
        <v>1401.1979308260045</v>
      </c>
      <c r="AC307" s="65">
        <f>Documentation!$I$340*Calculations!K429</f>
        <v>2397.6395856114518</v>
      </c>
      <c r="AD307" s="65">
        <f>Documentation!$I$340*Calculations!L429</f>
        <v>0</v>
      </c>
      <c r="AE307" s="65">
        <f>Documentation!$I$340*Calculations!M429</f>
        <v>128446.33545970346</v>
      </c>
      <c r="AF307" s="65">
        <f>Documentation!$I$340*Calculations!N429</f>
        <v>56929.326698664896</v>
      </c>
      <c r="AG307" s="65">
        <f>Documentation!$I$340*Calculations!O429</f>
        <v>185375.66215836836</v>
      </c>
    </row>
    <row r="308" spans="1:33" ht="14.45" customHeight="1" x14ac:dyDescent="0.25">
      <c r="A308" s="58" t="s">
        <v>80</v>
      </c>
      <c r="B308" s="56" t="s">
        <v>35</v>
      </c>
      <c r="C308" s="59"/>
      <c r="D308" s="59"/>
      <c r="E308" s="59"/>
      <c r="F308" s="59"/>
      <c r="G308" s="59"/>
      <c r="H308" s="59"/>
      <c r="I308" s="59"/>
      <c r="J308" s="59"/>
      <c r="K308" s="59"/>
      <c r="L308" s="59"/>
      <c r="M308" s="59"/>
      <c r="N308" s="59"/>
      <c r="O308" s="59"/>
      <c r="P308" s="45"/>
      <c r="R308" s="58" t="s">
        <v>82</v>
      </c>
      <c r="S308" s="56" t="s">
        <v>35</v>
      </c>
      <c r="T308" s="56" t="str">
        <f t="shared" si="18"/>
        <v>THRISSUR1957-58</v>
      </c>
      <c r="U308" s="65">
        <f>Documentation!$I$340*Calculations!C430</f>
        <v>294262</v>
      </c>
      <c r="V308" s="65">
        <f>Documentation!$I$340*Calculations!D430</f>
        <v>132933</v>
      </c>
      <c r="W308" s="65">
        <f>Documentation!$I$340*Calculations!E430</f>
        <v>11984</v>
      </c>
      <c r="X308" s="65">
        <f>Documentation!$I$340*Calculations!F430</f>
        <v>6659</v>
      </c>
      <c r="Y308" s="65">
        <f>Documentation!$I$340*Calculations!G430</f>
        <v>2775</v>
      </c>
      <c r="Z308" s="65">
        <f>Documentation!$I$340*Calculations!H430</f>
        <v>1667</v>
      </c>
      <c r="AA308" s="65">
        <f>Documentation!$I$340*Calculations!I430</f>
        <v>5458</v>
      </c>
      <c r="AB308" s="65">
        <f>Documentation!$I$340*Calculations!J430</f>
        <v>1392</v>
      </c>
      <c r="AC308" s="65">
        <f>Documentation!$I$340*Calculations!K430</f>
        <v>2303</v>
      </c>
      <c r="AD308" s="65">
        <f>Documentation!$I$340*Calculations!L430</f>
        <v>0</v>
      </c>
      <c r="AE308" s="65">
        <f>Documentation!$I$340*Calculations!M430</f>
        <v>129091</v>
      </c>
      <c r="AF308" s="65">
        <f>Documentation!$I$340*Calculations!N430</f>
        <v>58096</v>
      </c>
      <c r="AG308" s="65">
        <f>Documentation!$I$340*Calculations!O430</f>
        <v>187187</v>
      </c>
    </row>
    <row r="309" spans="1:33" ht="14.45" customHeight="1" x14ac:dyDescent="0.25">
      <c r="A309" s="58" t="s">
        <v>80</v>
      </c>
      <c r="B309" s="56" t="s">
        <v>36</v>
      </c>
      <c r="C309" s="59"/>
      <c r="D309" s="59"/>
      <c r="E309" s="59"/>
      <c r="F309" s="59"/>
      <c r="G309" s="59"/>
      <c r="H309" s="59"/>
      <c r="I309" s="59"/>
      <c r="J309" s="59"/>
      <c r="K309" s="59"/>
      <c r="L309" s="59"/>
      <c r="M309" s="59"/>
      <c r="N309" s="59"/>
      <c r="O309" s="59"/>
      <c r="P309" s="45"/>
      <c r="R309" s="58" t="s">
        <v>82</v>
      </c>
      <c r="S309" s="56" t="s">
        <v>36</v>
      </c>
      <c r="T309" s="56" t="str">
        <f t="shared" si="18"/>
        <v>THRISSUR1958-59</v>
      </c>
      <c r="U309" s="65">
        <f>Documentation!$I$340*Calculations!C431</f>
        <v>294262</v>
      </c>
      <c r="V309" s="65">
        <f>Documentation!$I$340*Calculations!D431</f>
        <v>137908.58343705517</v>
      </c>
      <c r="W309" s="65">
        <f>Documentation!$I$340*Calculations!E431</f>
        <v>12054.397952604248</v>
      </c>
      <c r="X309" s="65">
        <f>Documentation!$I$340*Calculations!F431</f>
        <v>6127.8477843456585</v>
      </c>
      <c r="Y309" s="65">
        <f>Documentation!$I$340*Calculations!G431</f>
        <v>2717.6947008192474</v>
      </c>
      <c r="Z309" s="65">
        <f>Documentation!$I$340*Calculations!H431</f>
        <v>1629.9057953467263</v>
      </c>
      <c r="AA309" s="65">
        <f>Documentation!$I$340*Calculations!I431</f>
        <v>5006.83731255364</v>
      </c>
      <c r="AB309" s="65">
        <f>Documentation!$I$340*Calculations!J431</f>
        <v>1277.5628617401956</v>
      </c>
      <c r="AC309" s="65">
        <f>Documentation!$I$340*Calculations!K431</f>
        <v>2392.0231432989176</v>
      </c>
      <c r="AD309" s="65">
        <f>Documentation!$I$340*Calculations!L431</f>
        <v>0</v>
      </c>
      <c r="AE309" s="65">
        <f>Documentation!$I$340*Calculations!M431</f>
        <v>125147.14701223624</v>
      </c>
      <c r="AF309" s="65">
        <f>Documentation!$I$340*Calculations!N431</f>
        <v>64676.113406363002</v>
      </c>
      <c r="AG309" s="65">
        <f>Documentation!$I$340*Calculations!O431</f>
        <v>189823.26041859924</v>
      </c>
    </row>
    <row r="310" spans="1:33" ht="14.45" customHeight="1" x14ac:dyDescent="0.25">
      <c r="A310" s="58" t="s">
        <v>80</v>
      </c>
      <c r="B310" s="56" t="s">
        <v>37</v>
      </c>
      <c r="C310" s="59"/>
      <c r="D310" s="59"/>
      <c r="E310" s="59"/>
      <c r="F310" s="59"/>
      <c r="G310" s="59"/>
      <c r="H310" s="59"/>
      <c r="I310" s="59"/>
      <c r="J310" s="59"/>
      <c r="K310" s="59"/>
      <c r="L310" s="59"/>
      <c r="M310" s="59"/>
      <c r="N310" s="59"/>
      <c r="O310" s="59"/>
      <c r="P310" s="45"/>
      <c r="R310" s="58" t="s">
        <v>82</v>
      </c>
      <c r="S310" s="56" t="s">
        <v>37</v>
      </c>
      <c r="T310" s="56" t="str">
        <f t="shared" si="18"/>
        <v>THRISSUR1959-60</v>
      </c>
      <c r="U310" s="65">
        <f>Documentation!$I$340*Calculations!C432</f>
        <v>294262</v>
      </c>
      <c r="V310" s="65">
        <f>Documentation!$I$340*Calculations!D432</f>
        <v>137908.58343705517</v>
      </c>
      <c r="W310" s="65">
        <f>Documentation!$I$340*Calculations!E432</f>
        <v>12124.795905208495</v>
      </c>
      <c r="X310" s="65">
        <f>Documentation!$I$340*Calculations!F432</f>
        <v>5596.695568691317</v>
      </c>
      <c r="Y310" s="65">
        <f>Documentation!$I$340*Calculations!G432</f>
        <v>2660.3894016384943</v>
      </c>
      <c r="Z310" s="65">
        <f>Documentation!$I$340*Calculations!H432</f>
        <v>1592.8115906934524</v>
      </c>
      <c r="AA310" s="65">
        <f>Documentation!$I$340*Calculations!I432</f>
        <v>4555.67462510728</v>
      </c>
      <c r="AB310" s="65">
        <f>Documentation!$I$340*Calculations!J432</f>
        <v>1163.1257234803911</v>
      </c>
      <c r="AC310" s="65">
        <f>Documentation!$I$340*Calculations!K432</f>
        <v>2481.0462865978352</v>
      </c>
      <c r="AD310" s="65">
        <f>Documentation!$I$340*Calculations!L432</f>
        <v>0</v>
      </c>
      <c r="AE310" s="65">
        <f>Documentation!$I$340*Calculations!M432</f>
        <v>126178.8774615275</v>
      </c>
      <c r="AF310" s="65">
        <f>Documentation!$I$340*Calculations!N432</f>
        <v>69089.404453684081</v>
      </c>
      <c r="AG310" s="65">
        <f>Documentation!$I$340*Calculations!O432</f>
        <v>195268.28191521158</v>
      </c>
    </row>
    <row r="311" spans="1:33" ht="14.45" customHeight="1" x14ac:dyDescent="0.25">
      <c r="A311" s="58" t="s">
        <v>80</v>
      </c>
      <c r="B311" s="56" t="s">
        <v>15</v>
      </c>
      <c r="C311" s="59"/>
      <c r="D311" s="59"/>
      <c r="E311" s="59"/>
      <c r="F311" s="59"/>
      <c r="G311" s="59"/>
      <c r="H311" s="59"/>
      <c r="I311" s="59"/>
      <c r="J311" s="59"/>
      <c r="K311" s="59"/>
      <c r="L311" s="59"/>
      <c r="M311" s="59"/>
      <c r="N311" s="59"/>
      <c r="O311" s="59"/>
      <c r="P311" s="45"/>
      <c r="R311" s="58" t="s">
        <v>82</v>
      </c>
      <c r="S311" s="56" t="s">
        <v>15</v>
      </c>
      <c r="T311" s="56" t="str">
        <f t="shared" si="18"/>
        <v>THRISSUR1960-61</v>
      </c>
      <c r="U311" s="65">
        <f>Documentation!$I$340*Calculations!C433</f>
        <v>294262</v>
      </c>
      <c r="V311" s="65">
        <f>Documentation!$I$340*Calculations!D433</f>
        <v>132933</v>
      </c>
      <c r="W311" s="65">
        <f>Documentation!$I$340*Calculations!E433</f>
        <v>12769</v>
      </c>
      <c r="X311" s="65">
        <f>Documentation!$I$340*Calculations!F433</f>
        <v>5057</v>
      </c>
      <c r="Y311" s="65">
        <f>Documentation!$I$340*Calculations!G433</f>
        <v>1401</v>
      </c>
      <c r="Z311" s="65">
        <f>Documentation!$I$340*Calculations!H433</f>
        <v>1586</v>
      </c>
      <c r="AA311" s="65">
        <f>Documentation!$I$340*Calculations!I433</f>
        <v>8935</v>
      </c>
      <c r="AB311" s="65">
        <f>Documentation!$I$340*Calculations!J433</f>
        <v>965</v>
      </c>
      <c r="AC311" s="65">
        <f>Documentation!$I$340*Calculations!K433</f>
        <v>4624</v>
      </c>
      <c r="AD311" s="65">
        <f>Documentation!$I$340*Calculations!L433</f>
        <v>0</v>
      </c>
      <c r="AE311" s="65">
        <f>Documentation!$I$340*Calculations!M433</f>
        <v>125992</v>
      </c>
      <c r="AF311" s="65">
        <f>Documentation!$I$340*Calculations!N433</f>
        <v>70850</v>
      </c>
      <c r="AG311" s="65">
        <f>Documentation!$I$340*Calculations!O433</f>
        <v>196842</v>
      </c>
    </row>
    <row r="312" spans="1:33" ht="14.45" customHeight="1" x14ac:dyDescent="0.25">
      <c r="A312" s="58" t="s">
        <v>80</v>
      </c>
      <c r="B312" s="56" t="s">
        <v>0</v>
      </c>
      <c r="C312" s="59"/>
      <c r="D312" s="59"/>
      <c r="E312" s="59"/>
      <c r="F312" s="59"/>
      <c r="G312" s="59"/>
      <c r="H312" s="59"/>
      <c r="I312" s="59"/>
      <c r="J312" s="59"/>
      <c r="K312" s="59"/>
      <c r="L312" s="59"/>
      <c r="M312" s="59"/>
      <c r="N312" s="59"/>
      <c r="O312" s="59"/>
      <c r="P312" s="45"/>
      <c r="R312" s="58" t="s">
        <v>82</v>
      </c>
      <c r="S312" s="56" t="s">
        <v>0</v>
      </c>
      <c r="T312" s="56" t="str">
        <f t="shared" si="18"/>
        <v>THRISSUR1961-62</v>
      </c>
      <c r="U312" s="65">
        <f>Documentation!$I$340*Calculations!C434</f>
        <v>294262</v>
      </c>
      <c r="V312" s="65">
        <f>Documentation!$I$340*Calculations!D434</f>
        <v>132933</v>
      </c>
      <c r="W312" s="65">
        <f>Documentation!$I$340*Calculations!E434</f>
        <v>13883</v>
      </c>
      <c r="X312" s="65">
        <f>Documentation!$I$340*Calculations!F434</f>
        <v>4363</v>
      </c>
      <c r="Y312" s="65">
        <f>Documentation!$I$340*Calculations!G434</f>
        <v>869</v>
      </c>
      <c r="Z312" s="65">
        <f>Documentation!$I$340*Calculations!H434</f>
        <v>1632</v>
      </c>
      <c r="AA312" s="65">
        <f>Documentation!$I$340*Calculations!I434</f>
        <v>8733</v>
      </c>
      <c r="AB312" s="65">
        <f>Documentation!$I$340*Calculations!J434</f>
        <v>839</v>
      </c>
      <c r="AC312" s="65">
        <f>Documentation!$I$340*Calculations!K434</f>
        <v>4325</v>
      </c>
      <c r="AD312" s="65">
        <f>Documentation!$I$340*Calculations!L434</f>
        <v>0</v>
      </c>
      <c r="AE312" s="65">
        <f>Documentation!$I$340*Calculations!M434</f>
        <v>126685</v>
      </c>
      <c r="AF312" s="65">
        <f>Documentation!$I$340*Calculations!N434</f>
        <v>62449</v>
      </c>
      <c r="AG312" s="65">
        <f>Documentation!$I$340*Calculations!O434</f>
        <v>189134</v>
      </c>
    </row>
    <row r="313" spans="1:33" ht="14.45" customHeight="1" x14ac:dyDescent="0.25">
      <c r="A313" s="58" t="s">
        <v>80</v>
      </c>
      <c r="B313" s="56" t="s">
        <v>1</v>
      </c>
      <c r="C313" s="59"/>
      <c r="D313" s="59"/>
      <c r="E313" s="59"/>
      <c r="F313" s="59"/>
      <c r="G313" s="59"/>
      <c r="H313" s="59"/>
      <c r="I313" s="59"/>
      <c r="J313" s="59"/>
      <c r="K313" s="59"/>
      <c r="L313" s="59"/>
      <c r="M313" s="59"/>
      <c r="N313" s="59"/>
      <c r="O313" s="59"/>
      <c r="P313" s="45"/>
      <c r="R313" s="58" t="s">
        <v>82</v>
      </c>
      <c r="S313" s="56" t="s">
        <v>1</v>
      </c>
      <c r="T313" s="56" t="str">
        <f t="shared" si="18"/>
        <v>THRISSUR1962-63</v>
      </c>
      <c r="U313" s="65">
        <f>Documentation!$I$340*Calculations!C435</f>
        <v>294262</v>
      </c>
      <c r="V313" s="65">
        <f>Documentation!$I$340*Calculations!D435</f>
        <v>132929</v>
      </c>
      <c r="W313" s="65">
        <f>Documentation!$I$340*Calculations!E435</f>
        <v>13883</v>
      </c>
      <c r="X313" s="65">
        <f>Documentation!$I$340*Calculations!F435</f>
        <v>3240</v>
      </c>
      <c r="Y313" s="65">
        <f>Documentation!$I$340*Calculations!G435</f>
        <v>649</v>
      </c>
      <c r="Z313" s="65">
        <f>Documentation!$I$340*Calculations!H435</f>
        <v>1501</v>
      </c>
      <c r="AA313" s="65">
        <f>Documentation!$I$340*Calculations!I435</f>
        <v>4802</v>
      </c>
      <c r="AB313" s="65">
        <f>Documentation!$I$340*Calculations!J435</f>
        <v>603</v>
      </c>
      <c r="AC313" s="65">
        <f>Documentation!$I$340*Calculations!K435</f>
        <v>2455</v>
      </c>
      <c r="AD313" s="65">
        <f>Documentation!$I$340*Calculations!L435</f>
        <v>0</v>
      </c>
      <c r="AE313" s="65">
        <f>Documentation!$I$340*Calculations!M435</f>
        <v>134200</v>
      </c>
      <c r="AF313" s="65">
        <f>Documentation!$I$340*Calculations!N435</f>
        <v>69834</v>
      </c>
      <c r="AG313" s="65">
        <f>Documentation!$I$340*Calculations!O435</f>
        <v>204034</v>
      </c>
    </row>
    <row r="314" spans="1:33" ht="14.45" customHeight="1" x14ac:dyDescent="0.25">
      <c r="A314" s="58" t="s">
        <v>80</v>
      </c>
      <c r="B314" s="56" t="s">
        <v>2</v>
      </c>
      <c r="C314" s="59"/>
      <c r="D314" s="59"/>
      <c r="E314" s="59"/>
      <c r="F314" s="59"/>
      <c r="G314" s="59"/>
      <c r="H314" s="59"/>
      <c r="I314" s="59"/>
      <c r="J314" s="59"/>
      <c r="K314" s="59"/>
      <c r="L314" s="59"/>
      <c r="M314" s="59"/>
      <c r="N314" s="59"/>
      <c r="O314" s="59"/>
      <c r="P314" s="45"/>
      <c r="R314" s="58" t="s">
        <v>82</v>
      </c>
      <c r="S314" s="56" t="s">
        <v>2</v>
      </c>
      <c r="T314" s="56" t="str">
        <f t="shared" si="18"/>
        <v>THRISSUR1963-64</v>
      </c>
      <c r="U314" s="65">
        <f>Documentation!$I$340*Calculations!C436</f>
        <v>294262</v>
      </c>
      <c r="V314" s="65">
        <f>Documentation!$I$340*Calculations!D436</f>
        <v>132920</v>
      </c>
      <c r="W314" s="65">
        <f>Documentation!$I$340*Calculations!E436</f>
        <v>14605</v>
      </c>
      <c r="X314" s="65">
        <f>Documentation!$I$340*Calculations!F436</f>
        <v>3266</v>
      </c>
      <c r="Y314" s="65">
        <f>Documentation!$I$340*Calculations!G436</f>
        <v>544</v>
      </c>
      <c r="Z314" s="65">
        <f>Documentation!$I$340*Calculations!H436</f>
        <v>1518</v>
      </c>
      <c r="AA314" s="65">
        <f>Documentation!$I$340*Calculations!I436</f>
        <v>4353</v>
      </c>
      <c r="AB314" s="65">
        <f>Documentation!$I$340*Calculations!J436</f>
        <v>651</v>
      </c>
      <c r="AC314" s="65">
        <f>Documentation!$I$340*Calculations!K436</f>
        <v>1808</v>
      </c>
      <c r="AD314" s="65">
        <f>Documentation!$I$340*Calculations!L436</f>
        <v>0</v>
      </c>
      <c r="AE314" s="65">
        <f>Documentation!$I$340*Calculations!M436</f>
        <v>134597</v>
      </c>
      <c r="AF314" s="65">
        <f>Documentation!$I$340*Calculations!N436</f>
        <v>67859</v>
      </c>
      <c r="AG314" s="65">
        <f>Documentation!$I$340*Calculations!O436</f>
        <v>202456</v>
      </c>
    </row>
    <row r="315" spans="1:33" ht="14.45" customHeight="1" x14ac:dyDescent="0.25">
      <c r="A315" s="58" t="s">
        <v>80</v>
      </c>
      <c r="B315" s="56" t="s">
        <v>3</v>
      </c>
      <c r="C315" s="59"/>
      <c r="D315" s="59"/>
      <c r="E315" s="59"/>
      <c r="F315" s="59"/>
      <c r="G315" s="59"/>
      <c r="H315" s="59"/>
      <c r="I315" s="59"/>
      <c r="J315" s="59"/>
      <c r="K315" s="59"/>
      <c r="L315" s="59"/>
      <c r="M315" s="59"/>
      <c r="N315" s="59"/>
      <c r="O315" s="59"/>
      <c r="P315" s="45"/>
      <c r="R315" s="58" t="s">
        <v>82</v>
      </c>
      <c r="S315" s="56" t="s">
        <v>3</v>
      </c>
      <c r="T315" s="56" t="str">
        <f t="shared" si="18"/>
        <v>THRISSUR1964-65</v>
      </c>
      <c r="U315" s="65">
        <f>Documentation!$I$340*Calculations!C437</f>
        <v>294262</v>
      </c>
      <c r="V315" s="65">
        <f>Documentation!$I$340*Calculations!D437</f>
        <v>132919</v>
      </c>
      <c r="W315" s="65">
        <f>Documentation!$I$340*Calculations!E437</f>
        <v>15170</v>
      </c>
      <c r="X315" s="65">
        <f>Documentation!$I$340*Calculations!F437</f>
        <v>3328</v>
      </c>
      <c r="Y315" s="65">
        <f>Documentation!$I$340*Calculations!G437</f>
        <v>544</v>
      </c>
      <c r="Z315" s="65">
        <f>Documentation!$I$340*Calculations!H437</f>
        <v>1355</v>
      </c>
      <c r="AA315" s="65">
        <f>Documentation!$I$340*Calculations!I437</f>
        <v>2791</v>
      </c>
      <c r="AB315" s="65">
        <f>Documentation!$I$340*Calculations!J437</f>
        <v>627</v>
      </c>
      <c r="AC315" s="65">
        <f>Documentation!$I$340*Calculations!K437</f>
        <v>1007</v>
      </c>
      <c r="AD315" s="65">
        <f>Documentation!$I$340*Calculations!L437</f>
        <v>0</v>
      </c>
      <c r="AE315" s="65">
        <f>Documentation!$I$340*Calculations!M437</f>
        <v>136521</v>
      </c>
      <c r="AF315" s="65">
        <f>Documentation!$I$340*Calculations!N437</f>
        <v>72010</v>
      </c>
      <c r="AG315" s="65">
        <f>Documentation!$I$340*Calculations!O437</f>
        <v>208531</v>
      </c>
    </row>
    <row r="316" spans="1:33" ht="14.45" customHeight="1" x14ac:dyDescent="0.25">
      <c r="A316" s="58" t="s">
        <v>80</v>
      </c>
      <c r="B316" s="56" t="s">
        <v>4</v>
      </c>
      <c r="C316" s="59"/>
      <c r="D316" s="59"/>
      <c r="E316" s="59"/>
      <c r="F316" s="59"/>
      <c r="G316" s="59"/>
      <c r="H316" s="59"/>
      <c r="I316" s="59"/>
      <c r="J316" s="59"/>
      <c r="K316" s="59"/>
      <c r="L316" s="59"/>
      <c r="M316" s="59"/>
      <c r="N316" s="59"/>
      <c r="O316" s="59"/>
      <c r="P316" s="45"/>
      <c r="R316" s="58" t="s">
        <v>82</v>
      </c>
      <c r="S316" s="56" t="s">
        <v>4</v>
      </c>
      <c r="T316" s="56" t="str">
        <f t="shared" si="18"/>
        <v>THRISSUR1965-66</v>
      </c>
      <c r="U316" s="65">
        <f>Documentation!$I$340*Calculations!C438</f>
        <v>294262</v>
      </c>
      <c r="V316" s="65">
        <f>Documentation!$I$340*Calculations!D438</f>
        <v>132805</v>
      </c>
      <c r="W316" s="65">
        <f>Documentation!$I$340*Calculations!E438</f>
        <v>15200</v>
      </c>
      <c r="X316" s="65">
        <f>Documentation!$I$340*Calculations!F438</f>
        <v>3155</v>
      </c>
      <c r="Y316" s="65">
        <f>Documentation!$I$340*Calculations!G438</f>
        <v>500</v>
      </c>
      <c r="Z316" s="65">
        <f>Documentation!$I$340*Calculations!H438</f>
        <v>1160</v>
      </c>
      <c r="AA316" s="65">
        <f>Documentation!$I$340*Calculations!I438</f>
        <v>2620</v>
      </c>
      <c r="AB316" s="65">
        <f>Documentation!$I$340*Calculations!J438</f>
        <v>605</v>
      </c>
      <c r="AC316" s="65">
        <f>Documentation!$I$340*Calculations!K438</f>
        <v>1630</v>
      </c>
      <c r="AD316" s="65">
        <f>Documentation!$I$340*Calculations!L438</f>
        <v>0</v>
      </c>
      <c r="AE316" s="65">
        <f>Documentation!$I$340*Calculations!M438</f>
        <v>136587</v>
      </c>
      <c r="AF316" s="65">
        <f>Documentation!$I$340*Calculations!N438</f>
        <v>71965</v>
      </c>
      <c r="AG316" s="65">
        <f>Documentation!$I$340*Calculations!O438</f>
        <v>208552</v>
      </c>
    </row>
    <row r="317" spans="1:33" ht="14.45" customHeight="1" x14ac:dyDescent="0.25">
      <c r="A317" s="58" t="s">
        <v>80</v>
      </c>
      <c r="B317" s="56" t="s">
        <v>5</v>
      </c>
      <c r="C317" s="59"/>
      <c r="D317" s="59"/>
      <c r="E317" s="59"/>
      <c r="F317" s="59"/>
      <c r="G317" s="59"/>
      <c r="H317" s="59"/>
      <c r="I317" s="59"/>
      <c r="J317" s="59"/>
      <c r="K317" s="59"/>
      <c r="L317" s="59"/>
      <c r="M317" s="59"/>
      <c r="N317" s="59"/>
      <c r="O317" s="59"/>
      <c r="P317" s="45"/>
      <c r="R317" s="58" t="s">
        <v>82</v>
      </c>
      <c r="S317" s="56" t="s">
        <v>5</v>
      </c>
      <c r="T317" s="56" t="str">
        <f t="shared" si="18"/>
        <v>THRISSUR1966-67</v>
      </c>
      <c r="U317" s="65">
        <f>Documentation!$I$340*Calculations!C439</f>
        <v>294262</v>
      </c>
      <c r="V317" s="65">
        <f>Documentation!$I$340*Calculations!D439</f>
        <v>132376</v>
      </c>
      <c r="W317" s="65">
        <f>Documentation!$I$340*Calculations!E439</f>
        <v>15892</v>
      </c>
      <c r="X317" s="65">
        <f>Documentation!$I$340*Calculations!F439</f>
        <v>2667</v>
      </c>
      <c r="Y317" s="65">
        <f>Documentation!$I$340*Calculations!G439</f>
        <v>500</v>
      </c>
      <c r="Z317" s="65">
        <f>Documentation!$I$340*Calculations!H439</f>
        <v>1160</v>
      </c>
      <c r="AA317" s="65">
        <f>Documentation!$I$340*Calculations!I439</f>
        <v>2710</v>
      </c>
      <c r="AB317" s="65">
        <f>Documentation!$I$340*Calculations!J439</f>
        <v>437</v>
      </c>
      <c r="AC317" s="65">
        <f>Documentation!$I$340*Calculations!K439</f>
        <v>1860</v>
      </c>
      <c r="AD317" s="65">
        <f>Documentation!$I$340*Calculations!L439</f>
        <v>0</v>
      </c>
      <c r="AE317" s="65">
        <f>Documentation!$I$340*Calculations!M439</f>
        <v>136660</v>
      </c>
      <c r="AF317" s="65">
        <f>Documentation!$I$340*Calculations!N439</f>
        <v>77390</v>
      </c>
      <c r="AG317" s="65">
        <f>Documentation!$I$340*Calculations!O439</f>
        <v>214050</v>
      </c>
    </row>
    <row r="318" spans="1:33" ht="14.45" customHeight="1" x14ac:dyDescent="0.25">
      <c r="A318" s="58" t="s">
        <v>80</v>
      </c>
      <c r="B318" s="56" t="s">
        <v>6</v>
      </c>
      <c r="C318" s="59"/>
      <c r="D318" s="59"/>
      <c r="E318" s="59"/>
      <c r="F318" s="59"/>
      <c r="G318" s="59"/>
      <c r="H318" s="59"/>
      <c r="I318" s="59"/>
      <c r="J318" s="59"/>
      <c r="K318" s="59"/>
      <c r="L318" s="59"/>
      <c r="M318" s="59"/>
      <c r="N318" s="59"/>
      <c r="O318" s="59"/>
      <c r="P318" s="45"/>
      <c r="R318" s="58" t="s">
        <v>82</v>
      </c>
      <c r="S318" s="56" t="s">
        <v>6</v>
      </c>
      <c r="T318" s="56" t="str">
        <f t="shared" si="18"/>
        <v>THRISSUR1967-68</v>
      </c>
      <c r="U318" s="65">
        <f>Documentation!$I$340*Calculations!C440</f>
        <v>294262</v>
      </c>
      <c r="V318" s="65">
        <f>Documentation!$I$340*Calculations!D440</f>
        <v>132376</v>
      </c>
      <c r="W318" s="65">
        <f>Documentation!$I$340*Calculations!E440</f>
        <v>15890</v>
      </c>
      <c r="X318" s="65">
        <f>Documentation!$I$340*Calculations!F440</f>
        <v>2100</v>
      </c>
      <c r="Y318" s="65">
        <f>Documentation!$I$340*Calculations!G440</f>
        <v>500</v>
      </c>
      <c r="Z318" s="65">
        <f>Documentation!$I$340*Calculations!H440</f>
        <v>1160</v>
      </c>
      <c r="AA318" s="65">
        <f>Documentation!$I$340*Calculations!I440</f>
        <v>2761</v>
      </c>
      <c r="AB318" s="65">
        <f>Documentation!$I$340*Calculations!J440</f>
        <v>437</v>
      </c>
      <c r="AC318" s="65">
        <f>Documentation!$I$340*Calculations!K440</f>
        <v>1860</v>
      </c>
      <c r="AD318" s="65">
        <f>Documentation!$I$340*Calculations!L440</f>
        <v>0</v>
      </c>
      <c r="AE318" s="65">
        <f>Documentation!$I$340*Calculations!M440</f>
        <v>137178</v>
      </c>
      <c r="AF318" s="65">
        <f>Documentation!$I$340*Calculations!N440</f>
        <v>82829</v>
      </c>
      <c r="AG318" s="65">
        <f>Documentation!$I$340*Calculations!O440</f>
        <v>220007</v>
      </c>
    </row>
    <row r="319" spans="1:33" ht="14.45" customHeight="1" x14ac:dyDescent="0.25">
      <c r="A319" s="58" t="s">
        <v>80</v>
      </c>
      <c r="B319" s="63" t="s">
        <v>7</v>
      </c>
      <c r="C319" s="59"/>
      <c r="D319" s="59"/>
      <c r="E319" s="59"/>
      <c r="F319" s="59"/>
      <c r="G319" s="59"/>
      <c r="H319" s="59"/>
      <c r="I319" s="59"/>
      <c r="J319" s="59"/>
      <c r="K319" s="59"/>
      <c r="L319" s="59"/>
      <c r="M319" s="59"/>
      <c r="N319" s="59"/>
      <c r="O319" s="59"/>
      <c r="P319" s="45"/>
      <c r="R319" s="58" t="s">
        <v>82</v>
      </c>
      <c r="S319" s="63" t="s">
        <v>7</v>
      </c>
      <c r="T319" s="56" t="str">
        <f t="shared" si="18"/>
        <v>THRISSUR1968-69</v>
      </c>
      <c r="U319" s="65">
        <f>Documentation!$I$340*Calculations!C441</f>
        <v>294262</v>
      </c>
      <c r="V319" s="65">
        <f>Documentation!$I$340*Calculations!D441</f>
        <v>132376</v>
      </c>
      <c r="W319" s="65">
        <f>Documentation!$I$340*Calculations!E441</f>
        <v>16208</v>
      </c>
      <c r="X319" s="65">
        <f>Documentation!$I$340*Calculations!F441</f>
        <v>2079</v>
      </c>
      <c r="Y319" s="65">
        <f>Documentation!$I$340*Calculations!G441</f>
        <v>500</v>
      </c>
      <c r="Z319" s="65">
        <f>Documentation!$I$340*Calculations!H441</f>
        <v>911</v>
      </c>
      <c r="AA319" s="65">
        <f>Documentation!$I$340*Calculations!I441</f>
        <v>1909</v>
      </c>
      <c r="AB319" s="65">
        <f>Documentation!$I$340*Calculations!J441</f>
        <v>431</v>
      </c>
      <c r="AC319" s="65">
        <f>Documentation!$I$340*Calculations!K441</f>
        <v>1847</v>
      </c>
      <c r="AD319" s="65">
        <f>Documentation!$I$340*Calculations!L441</f>
        <v>0</v>
      </c>
      <c r="AE319" s="65">
        <f>Documentation!$I$340*Calculations!M441</f>
        <v>138001</v>
      </c>
      <c r="AF319" s="65">
        <f>Documentation!$I$340*Calculations!N441</f>
        <v>92578</v>
      </c>
      <c r="AG319" s="65">
        <f>Documentation!$I$340*Calculations!O441</f>
        <v>230579</v>
      </c>
    </row>
    <row r="320" spans="1:33" ht="14.45" customHeight="1" x14ac:dyDescent="0.25">
      <c r="A320" s="58" t="s">
        <v>80</v>
      </c>
      <c r="B320" s="63" t="s">
        <v>8</v>
      </c>
      <c r="C320" s="59"/>
      <c r="D320" s="59"/>
      <c r="E320" s="59"/>
      <c r="F320" s="59"/>
      <c r="G320" s="59"/>
      <c r="H320" s="59"/>
      <c r="I320" s="59"/>
      <c r="J320" s="59"/>
      <c r="K320" s="59"/>
      <c r="L320" s="59"/>
      <c r="M320" s="59"/>
      <c r="N320" s="59"/>
      <c r="O320" s="59"/>
      <c r="P320" s="45"/>
      <c r="R320" s="58" t="s">
        <v>82</v>
      </c>
      <c r="S320" s="63" t="s">
        <v>8</v>
      </c>
      <c r="T320" s="56" t="str">
        <f t="shared" si="18"/>
        <v>THRISSUR1969-70</v>
      </c>
      <c r="U320" s="65">
        <f>Documentation!$I$340*Calculations!C442</f>
        <v>294262</v>
      </c>
      <c r="V320" s="65">
        <f>Documentation!$I$340*Calculations!D442</f>
        <v>132373</v>
      </c>
      <c r="W320" s="65">
        <f>Documentation!$I$340*Calculations!E442</f>
        <v>16305</v>
      </c>
      <c r="X320" s="65">
        <f>Documentation!$I$340*Calculations!F442</f>
        <v>1958</v>
      </c>
      <c r="Y320" s="65">
        <f>Documentation!$I$340*Calculations!G442</f>
        <v>500</v>
      </c>
      <c r="Z320" s="65">
        <f>Documentation!$I$340*Calculations!H442</f>
        <v>1287</v>
      </c>
      <c r="AA320" s="65">
        <f>Documentation!$I$340*Calculations!I442</f>
        <v>1797</v>
      </c>
      <c r="AB320" s="65">
        <f>Documentation!$I$340*Calculations!J442</f>
        <v>371</v>
      </c>
      <c r="AC320" s="65">
        <f>Documentation!$I$340*Calculations!K442</f>
        <v>1681</v>
      </c>
      <c r="AD320" s="65">
        <f>Documentation!$I$340*Calculations!L442</f>
        <v>0</v>
      </c>
      <c r="AE320" s="65">
        <f>Documentation!$I$340*Calculations!M442</f>
        <v>137990</v>
      </c>
      <c r="AF320" s="65">
        <f>Documentation!$I$340*Calculations!N442</f>
        <v>98415</v>
      </c>
      <c r="AG320" s="65">
        <f>Documentation!$I$340*Calculations!O442</f>
        <v>236405</v>
      </c>
    </row>
    <row r="321" spans="1:33" ht="14.45" customHeight="1" x14ac:dyDescent="0.25">
      <c r="A321" s="58" t="s">
        <v>80</v>
      </c>
      <c r="B321" s="63" t="s">
        <v>16</v>
      </c>
      <c r="C321" s="59"/>
      <c r="D321" s="59"/>
      <c r="E321" s="59"/>
      <c r="F321" s="59"/>
      <c r="G321" s="59"/>
      <c r="H321" s="59"/>
      <c r="I321" s="59"/>
      <c r="J321" s="59"/>
      <c r="K321" s="59"/>
      <c r="L321" s="59"/>
      <c r="M321" s="59"/>
      <c r="N321" s="59"/>
      <c r="O321" s="59"/>
      <c r="P321" s="45"/>
      <c r="R321" s="58" t="s">
        <v>82</v>
      </c>
      <c r="S321" s="63" t="s">
        <v>16</v>
      </c>
      <c r="T321" s="56" t="str">
        <f t="shared" si="18"/>
        <v>THRISSUR1970-71</v>
      </c>
      <c r="U321" s="65">
        <f>Documentation!$I$340*Calculations!C443</f>
        <v>294262</v>
      </c>
      <c r="V321" s="65">
        <f>Documentation!$I$340*Calculations!D443</f>
        <v>132373</v>
      </c>
      <c r="W321" s="65">
        <f>Documentation!$I$340*Calculations!E443</f>
        <v>16752</v>
      </c>
      <c r="X321" s="65">
        <f>Documentation!$I$340*Calculations!F443</f>
        <v>1910</v>
      </c>
      <c r="Y321" s="65">
        <f>Documentation!$I$340*Calculations!G443</f>
        <v>500</v>
      </c>
      <c r="Z321" s="65">
        <f>Documentation!$I$340*Calculations!H443</f>
        <v>1211</v>
      </c>
      <c r="AA321" s="65">
        <f>Documentation!$I$340*Calculations!I443</f>
        <v>1769</v>
      </c>
      <c r="AB321" s="65">
        <f>Documentation!$I$340*Calculations!J443</f>
        <v>373</v>
      </c>
      <c r="AC321" s="65">
        <f>Documentation!$I$340*Calculations!K443</f>
        <v>1736</v>
      </c>
      <c r="AD321" s="65">
        <f>Documentation!$I$340*Calculations!L443</f>
        <v>0</v>
      </c>
      <c r="AE321" s="65">
        <f>Documentation!$I$340*Calculations!M443</f>
        <v>137638</v>
      </c>
      <c r="AF321" s="65">
        <f>Documentation!$I$340*Calculations!N443</f>
        <v>100132</v>
      </c>
      <c r="AG321" s="65">
        <f>Documentation!$I$340*Calculations!O443</f>
        <v>237770</v>
      </c>
    </row>
    <row r="322" spans="1:33" ht="14.45" customHeight="1" x14ac:dyDescent="0.25">
      <c r="A322" s="58" t="s">
        <v>80</v>
      </c>
      <c r="B322" s="63" t="s">
        <v>17</v>
      </c>
      <c r="C322" s="59"/>
      <c r="D322" s="59"/>
      <c r="E322" s="59"/>
      <c r="F322" s="59"/>
      <c r="G322" s="59"/>
      <c r="H322" s="59"/>
      <c r="I322" s="59"/>
      <c r="J322" s="59"/>
      <c r="K322" s="59"/>
      <c r="L322" s="59"/>
      <c r="M322" s="59"/>
      <c r="N322" s="59"/>
      <c r="O322" s="59"/>
      <c r="P322" s="45"/>
      <c r="R322" s="58" t="s">
        <v>82</v>
      </c>
      <c r="S322" s="63" t="s">
        <v>17</v>
      </c>
      <c r="T322" s="56" t="str">
        <f t="shared" si="18"/>
        <v>THRISSUR1971-72</v>
      </c>
      <c r="U322" s="65">
        <f>Documentation!$I$340*Calculations!C444</f>
        <v>294262</v>
      </c>
      <c r="V322" s="65">
        <f>Documentation!$I$340*Calculations!D444</f>
        <v>132373</v>
      </c>
      <c r="W322" s="65">
        <f>Documentation!$I$340*Calculations!E444</f>
        <v>16813</v>
      </c>
      <c r="X322" s="65">
        <f>Documentation!$I$340*Calculations!F444</f>
        <v>1831</v>
      </c>
      <c r="Y322" s="65">
        <f>Documentation!$I$340*Calculations!G444</f>
        <v>500</v>
      </c>
      <c r="Z322" s="65">
        <f>Documentation!$I$340*Calculations!H444</f>
        <v>1110</v>
      </c>
      <c r="AA322" s="65">
        <f>Documentation!$I$340*Calculations!I444</f>
        <v>1725</v>
      </c>
      <c r="AB322" s="65">
        <f>Documentation!$I$340*Calculations!J444</f>
        <v>341</v>
      </c>
      <c r="AC322" s="65">
        <f>Documentation!$I$340*Calculations!K444</f>
        <v>1663</v>
      </c>
      <c r="AD322" s="65">
        <f>Documentation!$I$340*Calculations!L444</f>
        <v>0</v>
      </c>
      <c r="AE322" s="65">
        <f>Documentation!$I$340*Calculations!M444</f>
        <v>137906</v>
      </c>
      <c r="AF322" s="65">
        <f>Documentation!$I$340*Calculations!N444</f>
        <v>101891</v>
      </c>
      <c r="AG322" s="65">
        <f>Documentation!$I$340*Calculations!O444</f>
        <v>239797</v>
      </c>
    </row>
    <row r="323" spans="1:33" ht="14.45" customHeight="1" x14ac:dyDescent="0.25">
      <c r="A323" s="58" t="s">
        <v>80</v>
      </c>
      <c r="B323" s="63" t="s">
        <v>9</v>
      </c>
      <c r="C323" s="59"/>
      <c r="D323" s="59"/>
      <c r="E323" s="59"/>
      <c r="F323" s="59"/>
      <c r="G323" s="59"/>
      <c r="H323" s="59"/>
      <c r="I323" s="59"/>
      <c r="J323" s="59"/>
      <c r="K323" s="59"/>
      <c r="L323" s="59"/>
      <c r="M323" s="59"/>
      <c r="N323" s="59"/>
      <c r="O323" s="59"/>
      <c r="P323" s="45"/>
      <c r="R323" s="58" t="s">
        <v>82</v>
      </c>
      <c r="S323" s="63" t="s">
        <v>9</v>
      </c>
      <c r="T323" s="56" t="str">
        <f t="shared" ref="T323:T386" si="19">R323&amp;S323</f>
        <v>THRISSUR1972-73</v>
      </c>
      <c r="U323" s="65">
        <f>Documentation!$I$340*Calculations!C445</f>
        <v>294262</v>
      </c>
      <c r="V323" s="65">
        <f>Documentation!$I$340*Calculations!D445</f>
        <v>132373</v>
      </c>
      <c r="W323" s="65">
        <f>Documentation!$I$340*Calculations!E445</f>
        <v>16813</v>
      </c>
      <c r="X323" s="65">
        <f>Documentation!$I$340*Calculations!F445</f>
        <v>1804</v>
      </c>
      <c r="Y323" s="65">
        <f>Documentation!$I$340*Calculations!G445</f>
        <v>500</v>
      </c>
      <c r="Z323" s="65">
        <f>Documentation!$I$340*Calculations!H445</f>
        <v>1037</v>
      </c>
      <c r="AA323" s="65">
        <f>Documentation!$I$340*Calculations!I445</f>
        <v>1636</v>
      </c>
      <c r="AB323" s="65">
        <f>Documentation!$I$340*Calculations!J445</f>
        <v>341</v>
      </c>
      <c r="AC323" s="65">
        <f>Documentation!$I$340*Calculations!K445</f>
        <v>1880</v>
      </c>
      <c r="AD323" s="65">
        <f>Documentation!$I$340*Calculations!L445</f>
        <v>0</v>
      </c>
      <c r="AE323" s="65">
        <f>Documentation!$I$340*Calculations!M445</f>
        <v>137878</v>
      </c>
      <c r="AF323" s="65">
        <f>Documentation!$I$340*Calculations!N445</f>
        <v>104189</v>
      </c>
      <c r="AG323" s="65">
        <f>Documentation!$I$340*Calculations!O445</f>
        <v>242067</v>
      </c>
    </row>
    <row r="324" spans="1:33" ht="14.45" customHeight="1" x14ac:dyDescent="0.25">
      <c r="A324" s="58" t="s">
        <v>80</v>
      </c>
      <c r="B324" s="63" t="s">
        <v>10</v>
      </c>
      <c r="C324" s="59">
        <v>506775</v>
      </c>
      <c r="D324" s="59">
        <v>299221</v>
      </c>
      <c r="E324" s="59">
        <v>13770</v>
      </c>
      <c r="F324" s="59">
        <v>7160</v>
      </c>
      <c r="G324" s="59">
        <v>1388</v>
      </c>
      <c r="H324" s="59">
        <v>1636</v>
      </c>
      <c r="I324" s="59">
        <v>13408</v>
      </c>
      <c r="J324" s="59">
        <v>267</v>
      </c>
      <c r="K324" s="59">
        <v>3711</v>
      </c>
      <c r="L324" s="59"/>
      <c r="M324" s="59">
        <v>166214</v>
      </c>
      <c r="N324" s="59">
        <v>5028</v>
      </c>
      <c r="O324" s="59">
        <v>171242</v>
      </c>
      <c r="P324" s="45"/>
      <c r="R324" s="58" t="s">
        <v>82</v>
      </c>
      <c r="S324" s="63" t="s">
        <v>10</v>
      </c>
      <c r="T324" s="56" t="str">
        <f t="shared" si="19"/>
        <v>THRISSUR1973-74</v>
      </c>
      <c r="U324" s="65">
        <f>Documentation!$I$340*Calculations!C446</f>
        <v>299149</v>
      </c>
      <c r="V324" s="65">
        <f>Documentation!$I$340*Calculations!D446</f>
        <v>131934</v>
      </c>
      <c r="W324" s="65">
        <f>Documentation!$I$340*Calculations!E446</f>
        <v>18491</v>
      </c>
      <c r="X324" s="65">
        <f>Documentation!$I$340*Calculations!F446</f>
        <v>2206</v>
      </c>
      <c r="Y324" s="65">
        <f>Documentation!$I$340*Calculations!G446</f>
        <v>500</v>
      </c>
      <c r="Z324" s="65">
        <f>Documentation!$I$340*Calculations!H446</f>
        <v>3364</v>
      </c>
      <c r="AA324" s="65">
        <f>Documentation!$I$340*Calculations!I446</f>
        <v>1934</v>
      </c>
      <c r="AB324" s="65">
        <f>Documentation!$I$340*Calculations!J446</f>
        <v>414</v>
      </c>
      <c r="AC324" s="65">
        <f>Documentation!$I$340*Calculations!K446</f>
        <v>1744</v>
      </c>
      <c r="AD324" s="65">
        <f>Documentation!$I$340*Calculations!L446</f>
        <v>0</v>
      </c>
      <c r="AE324" s="65">
        <f>Documentation!$I$340*Calculations!M446</f>
        <v>138562</v>
      </c>
      <c r="AF324" s="65">
        <f>Documentation!$I$340*Calculations!N446</f>
        <v>107353</v>
      </c>
      <c r="AG324" s="65">
        <f>Documentation!$I$340*Calculations!O446</f>
        <v>245915</v>
      </c>
    </row>
    <row r="325" spans="1:33" ht="14.45" customHeight="1" x14ac:dyDescent="0.25">
      <c r="A325" s="58" t="s">
        <v>80</v>
      </c>
      <c r="B325" s="63" t="s">
        <v>11</v>
      </c>
      <c r="C325" s="59">
        <v>506775</v>
      </c>
      <c r="D325" s="59">
        <v>297626</v>
      </c>
      <c r="E325" s="59">
        <v>14557</v>
      </c>
      <c r="F325" s="59">
        <v>7128</v>
      </c>
      <c r="G325" s="59">
        <v>1388</v>
      </c>
      <c r="H325" s="59">
        <v>1646</v>
      </c>
      <c r="I325" s="59">
        <v>13556</v>
      </c>
      <c r="J325" s="59">
        <v>302</v>
      </c>
      <c r="K325" s="59">
        <v>3711</v>
      </c>
      <c r="L325" s="59"/>
      <c r="M325" s="59">
        <v>166861</v>
      </c>
      <c r="N325" s="59">
        <v>3055</v>
      </c>
      <c r="O325" s="59">
        <v>169916</v>
      </c>
      <c r="P325" s="45"/>
      <c r="R325" s="58" t="s">
        <v>82</v>
      </c>
      <c r="S325" s="63" t="s">
        <v>11</v>
      </c>
      <c r="T325" s="56" t="str">
        <f t="shared" si="19"/>
        <v>THRISSUR1974-75</v>
      </c>
      <c r="U325" s="65">
        <f>Documentation!$I$340*Calculations!C447</f>
        <v>299149</v>
      </c>
      <c r="V325" s="65">
        <f>Documentation!$I$340*Calculations!D447</f>
        <v>131634</v>
      </c>
      <c r="W325" s="65">
        <f>Documentation!$I$340*Calculations!E447</f>
        <v>18748</v>
      </c>
      <c r="X325" s="65">
        <f>Documentation!$I$340*Calculations!F447</f>
        <v>2156</v>
      </c>
      <c r="Y325" s="65">
        <f>Documentation!$I$340*Calculations!G447</f>
        <v>500</v>
      </c>
      <c r="Z325" s="65">
        <f>Documentation!$I$340*Calculations!H447</f>
        <v>3326</v>
      </c>
      <c r="AA325" s="65">
        <f>Documentation!$I$340*Calculations!I447</f>
        <v>1493</v>
      </c>
      <c r="AB325" s="65">
        <f>Documentation!$I$340*Calculations!J447</f>
        <v>414</v>
      </c>
      <c r="AC325" s="65">
        <f>Documentation!$I$340*Calculations!K447</f>
        <v>1546</v>
      </c>
      <c r="AD325" s="65">
        <f>Documentation!$I$340*Calculations!L447</f>
        <v>0</v>
      </c>
      <c r="AE325" s="65">
        <f>Documentation!$I$340*Calculations!M447</f>
        <v>139332</v>
      </c>
      <c r="AF325" s="65">
        <f>Documentation!$I$340*Calculations!N447</f>
        <v>107025</v>
      </c>
      <c r="AG325" s="65">
        <f>Documentation!$I$340*Calculations!O447</f>
        <v>246357</v>
      </c>
    </row>
    <row r="326" spans="1:33" ht="14.45" customHeight="1" x14ac:dyDescent="0.25">
      <c r="A326" s="58" t="s">
        <v>80</v>
      </c>
      <c r="B326" s="63" t="s">
        <v>12</v>
      </c>
      <c r="C326" s="59">
        <v>515048</v>
      </c>
      <c r="D326" s="59">
        <v>260993</v>
      </c>
      <c r="E326" s="59">
        <v>13517</v>
      </c>
      <c r="F326" s="59">
        <v>17005</v>
      </c>
      <c r="G326" s="59">
        <v>9861</v>
      </c>
      <c r="H326" s="59">
        <v>19886</v>
      </c>
      <c r="I326" s="59">
        <v>33184</v>
      </c>
      <c r="J326" s="59">
        <v>2340</v>
      </c>
      <c r="K326" s="59">
        <v>2074</v>
      </c>
      <c r="L326" s="59"/>
      <c r="M326" s="59">
        <v>156188</v>
      </c>
      <c r="N326" s="59">
        <v>10892</v>
      </c>
      <c r="O326" s="59">
        <v>167080</v>
      </c>
      <c r="P326" s="45"/>
      <c r="R326" s="58" t="s">
        <v>82</v>
      </c>
      <c r="S326" s="63" t="s">
        <v>12</v>
      </c>
      <c r="T326" s="56" t="str">
        <f t="shared" si="19"/>
        <v>THRISSUR1975-76</v>
      </c>
      <c r="U326" s="65">
        <f>Documentation!$I$340*Calculations!C448</f>
        <v>299390</v>
      </c>
      <c r="V326" s="65">
        <f>Documentation!$I$340*Calculations!D448</f>
        <v>103619</v>
      </c>
      <c r="W326" s="65">
        <f>Documentation!$I$340*Calculations!E448</f>
        <v>18029</v>
      </c>
      <c r="X326" s="65">
        <f>Documentation!$I$340*Calculations!F448</f>
        <v>3957</v>
      </c>
      <c r="Y326" s="65">
        <f>Documentation!$I$340*Calculations!G448</f>
        <v>668</v>
      </c>
      <c r="Z326" s="65">
        <f>Documentation!$I$340*Calculations!H448</f>
        <v>2401</v>
      </c>
      <c r="AA326" s="65">
        <f>Documentation!$I$340*Calculations!I448</f>
        <v>4027</v>
      </c>
      <c r="AB326" s="65">
        <f>Documentation!$I$340*Calculations!J448</f>
        <v>1593</v>
      </c>
      <c r="AC326" s="65">
        <f>Documentation!$I$340*Calculations!K448</f>
        <v>3583</v>
      </c>
      <c r="AD326" s="65">
        <f>Documentation!$I$340*Calculations!L448</f>
        <v>0</v>
      </c>
      <c r="AE326" s="65">
        <f>Documentation!$I$340*Calculations!M448</f>
        <v>161513</v>
      </c>
      <c r="AF326" s="65">
        <f>Documentation!$I$340*Calculations!N448</f>
        <v>85573</v>
      </c>
      <c r="AG326" s="65">
        <f>Documentation!$I$340*Calculations!O448</f>
        <v>247086</v>
      </c>
    </row>
    <row r="327" spans="1:33" ht="14.45" customHeight="1" x14ac:dyDescent="0.25">
      <c r="A327" s="58" t="s">
        <v>80</v>
      </c>
      <c r="B327" s="63" t="s">
        <v>13</v>
      </c>
      <c r="C327" s="59">
        <v>515048</v>
      </c>
      <c r="D327" s="59">
        <v>260993</v>
      </c>
      <c r="E327" s="59">
        <v>13411</v>
      </c>
      <c r="F327" s="59">
        <v>17346</v>
      </c>
      <c r="G327" s="59">
        <v>8219</v>
      </c>
      <c r="H327" s="59">
        <v>19830</v>
      </c>
      <c r="I327" s="59">
        <v>36384</v>
      </c>
      <c r="J327" s="59">
        <v>1048</v>
      </c>
      <c r="K327" s="59">
        <v>1318</v>
      </c>
      <c r="L327" s="59"/>
      <c r="M327" s="59">
        <v>156499</v>
      </c>
      <c r="N327" s="59">
        <v>1222</v>
      </c>
      <c r="O327" s="59">
        <v>157721</v>
      </c>
      <c r="P327" s="45"/>
      <c r="R327" s="58" t="s">
        <v>82</v>
      </c>
      <c r="S327" s="63" t="s">
        <v>13</v>
      </c>
      <c r="T327" s="56" t="str">
        <f t="shared" si="19"/>
        <v>THRISSUR1976-77</v>
      </c>
      <c r="U327" s="65">
        <f>Documentation!$I$340*Calculations!C449</f>
        <v>299390</v>
      </c>
      <c r="V327" s="65">
        <f>Documentation!$I$340*Calculations!D449</f>
        <v>103619</v>
      </c>
      <c r="W327" s="65">
        <f>Documentation!$I$340*Calculations!E449</f>
        <v>18986</v>
      </c>
      <c r="X327" s="65">
        <f>Documentation!$I$340*Calculations!F449</f>
        <v>4158</v>
      </c>
      <c r="Y327" s="65">
        <f>Documentation!$I$340*Calculations!G449</f>
        <v>328</v>
      </c>
      <c r="Z327" s="65">
        <f>Documentation!$I$340*Calculations!H449</f>
        <v>1803</v>
      </c>
      <c r="AA327" s="65">
        <f>Documentation!$I$340*Calculations!I449</f>
        <v>4968</v>
      </c>
      <c r="AB327" s="65">
        <f>Documentation!$I$340*Calculations!J449</f>
        <v>1379</v>
      </c>
      <c r="AC327" s="65">
        <f>Documentation!$I$340*Calculations!K449</f>
        <v>4067</v>
      </c>
      <c r="AD327" s="65">
        <f>Documentation!$I$340*Calculations!L449</f>
        <v>0</v>
      </c>
      <c r="AE327" s="65">
        <f>Documentation!$I$340*Calculations!M449</f>
        <v>160082</v>
      </c>
      <c r="AF327" s="65">
        <f>Documentation!$I$340*Calculations!N449</f>
        <v>72491</v>
      </c>
      <c r="AG327" s="65">
        <f>Documentation!$I$340*Calculations!O449</f>
        <v>232573</v>
      </c>
    </row>
    <row r="328" spans="1:33" ht="14.45" customHeight="1" x14ac:dyDescent="0.25">
      <c r="A328" s="58" t="s">
        <v>80</v>
      </c>
      <c r="B328" s="63" t="s">
        <v>18</v>
      </c>
      <c r="C328" s="59">
        <v>515048</v>
      </c>
      <c r="D328" s="59">
        <v>260993</v>
      </c>
      <c r="E328" s="59">
        <v>13570</v>
      </c>
      <c r="F328" s="59">
        <v>17346</v>
      </c>
      <c r="G328" s="59">
        <v>5308</v>
      </c>
      <c r="H328" s="59">
        <v>17739</v>
      </c>
      <c r="I328" s="59">
        <v>39952</v>
      </c>
      <c r="J328" s="59">
        <v>1120</v>
      </c>
      <c r="K328" s="59">
        <v>1149</v>
      </c>
      <c r="L328" s="59"/>
      <c r="M328" s="59">
        <v>157871</v>
      </c>
      <c r="N328" s="59">
        <v>1919</v>
      </c>
      <c r="O328" s="59">
        <v>159790</v>
      </c>
      <c r="P328" s="45"/>
      <c r="R328" s="58" t="s">
        <v>82</v>
      </c>
      <c r="S328" s="63" t="s">
        <v>18</v>
      </c>
      <c r="T328" s="56" t="str">
        <f t="shared" si="19"/>
        <v>THRISSUR1977-78</v>
      </c>
      <c r="U328" s="65">
        <f>Documentation!$I$340*Calculations!C450</f>
        <v>299390</v>
      </c>
      <c r="V328" s="65">
        <f>Documentation!$I$340*Calculations!D450</f>
        <v>103619</v>
      </c>
      <c r="W328" s="65">
        <f>Documentation!$I$340*Calculations!E450</f>
        <v>20310</v>
      </c>
      <c r="X328" s="65">
        <f>Documentation!$I$340*Calculations!F450</f>
        <v>3055</v>
      </c>
      <c r="Y328" s="65">
        <f>Documentation!$I$340*Calculations!G450</f>
        <v>267</v>
      </c>
      <c r="Z328" s="65">
        <f>Documentation!$I$340*Calculations!H450</f>
        <v>1542</v>
      </c>
      <c r="AA328" s="65">
        <f>Documentation!$I$340*Calculations!I450</f>
        <v>5295</v>
      </c>
      <c r="AB328" s="65">
        <f>Documentation!$I$340*Calculations!J450</f>
        <v>1009</v>
      </c>
      <c r="AC328" s="65">
        <f>Documentation!$I$340*Calculations!K450</f>
        <v>4501</v>
      </c>
      <c r="AD328" s="65">
        <f>Documentation!$I$340*Calculations!L450</f>
        <v>0</v>
      </c>
      <c r="AE328" s="65">
        <f>Documentation!$I$340*Calculations!M450</f>
        <v>159792</v>
      </c>
      <c r="AF328" s="65">
        <f>Documentation!$I$340*Calculations!N450</f>
        <v>74194</v>
      </c>
      <c r="AG328" s="65">
        <f>Documentation!$I$340*Calculations!O450</f>
        <v>233986</v>
      </c>
    </row>
    <row r="329" spans="1:33" ht="14.45" customHeight="1" x14ac:dyDescent="0.25">
      <c r="A329" s="58" t="s">
        <v>80</v>
      </c>
      <c r="B329" s="64" t="s">
        <v>19</v>
      </c>
      <c r="C329" s="59">
        <v>515048</v>
      </c>
      <c r="D329" s="59">
        <v>260993</v>
      </c>
      <c r="E329" s="59">
        <v>13984</v>
      </c>
      <c r="F329" s="59">
        <v>17346</v>
      </c>
      <c r="G329" s="59">
        <v>2618</v>
      </c>
      <c r="H329" s="59">
        <v>14638</v>
      </c>
      <c r="I329" s="59">
        <v>42582</v>
      </c>
      <c r="J329" s="59">
        <v>1272</v>
      </c>
      <c r="K329" s="59">
        <v>1287</v>
      </c>
      <c r="L329" s="59"/>
      <c r="M329" s="59">
        <v>160328</v>
      </c>
      <c r="N329" s="59">
        <v>3685</v>
      </c>
      <c r="O329" s="59">
        <v>164013</v>
      </c>
      <c r="P329" s="45"/>
      <c r="R329" s="58" t="s">
        <v>82</v>
      </c>
      <c r="S329" s="64" t="s">
        <v>19</v>
      </c>
      <c r="T329" s="56" t="str">
        <f t="shared" si="19"/>
        <v>THRISSUR1978-79</v>
      </c>
      <c r="U329" s="65">
        <f>Documentation!$I$340*Calculations!C451</f>
        <v>299390</v>
      </c>
      <c r="V329" s="65">
        <f>Documentation!$I$340*Calculations!D451</f>
        <v>103619</v>
      </c>
      <c r="W329" s="65">
        <f>Documentation!$I$340*Calculations!E451</f>
        <v>21146</v>
      </c>
      <c r="X329" s="65">
        <f>Documentation!$I$340*Calculations!F451</f>
        <v>2269</v>
      </c>
      <c r="Y329" s="65">
        <f>Documentation!$I$340*Calculations!G451</f>
        <v>225</v>
      </c>
      <c r="Z329" s="65">
        <f>Documentation!$I$340*Calculations!H451</f>
        <v>1416</v>
      </c>
      <c r="AA329" s="65">
        <f>Documentation!$I$340*Calculations!I451</f>
        <v>5141</v>
      </c>
      <c r="AB329" s="65">
        <f>Documentation!$I$340*Calculations!J451</f>
        <v>3080</v>
      </c>
      <c r="AC329" s="65">
        <f>Documentation!$I$340*Calculations!K451</f>
        <v>4266</v>
      </c>
      <c r="AD329" s="65">
        <f>Documentation!$I$340*Calculations!L451</f>
        <v>0</v>
      </c>
      <c r="AE329" s="65">
        <f>Documentation!$I$340*Calculations!M451</f>
        <v>158228</v>
      </c>
      <c r="AF329" s="65">
        <f>Documentation!$I$340*Calculations!N451</f>
        <v>79332</v>
      </c>
      <c r="AG329" s="65">
        <f>Documentation!$I$340*Calculations!O451</f>
        <v>237560</v>
      </c>
    </row>
    <row r="330" spans="1:33" ht="14.45" customHeight="1" x14ac:dyDescent="0.25">
      <c r="A330" s="58" t="s">
        <v>80</v>
      </c>
      <c r="B330" s="58" t="s">
        <v>40</v>
      </c>
      <c r="C330" s="59">
        <v>515048</v>
      </c>
      <c r="D330" s="59">
        <v>260993</v>
      </c>
      <c r="E330" s="59">
        <v>14904</v>
      </c>
      <c r="F330" s="59">
        <v>17729</v>
      </c>
      <c r="G330" s="59">
        <v>2215</v>
      </c>
      <c r="H330" s="59">
        <v>16189</v>
      </c>
      <c r="I330" s="59">
        <v>38776</v>
      </c>
      <c r="J330" s="59">
        <v>1196</v>
      </c>
      <c r="K330" s="59">
        <v>1769</v>
      </c>
      <c r="L330" s="59"/>
      <c r="M330" s="59">
        <v>161277</v>
      </c>
      <c r="N330" s="59">
        <v>3760</v>
      </c>
      <c r="O330" s="59">
        <v>165037</v>
      </c>
      <c r="P330" s="45"/>
      <c r="R330" s="58" t="s">
        <v>82</v>
      </c>
      <c r="S330" s="58" t="s">
        <v>40</v>
      </c>
      <c r="T330" s="56" t="str">
        <f t="shared" si="19"/>
        <v>THRISSUR1979-80</v>
      </c>
      <c r="U330" s="65">
        <f>Documentation!$I$340*Calculations!C452</f>
        <v>299390</v>
      </c>
      <c r="V330" s="65">
        <f>Documentation!$I$340*Calculations!D452</f>
        <v>103619</v>
      </c>
      <c r="W330" s="65">
        <f>Documentation!$I$340*Calculations!E452</f>
        <v>21596</v>
      </c>
      <c r="X330" s="65">
        <f>Documentation!$I$340*Calculations!F452</f>
        <v>2666</v>
      </c>
      <c r="Y330" s="65">
        <f>Documentation!$I$340*Calculations!G452</f>
        <v>212</v>
      </c>
      <c r="Z330" s="65">
        <f>Documentation!$I$340*Calculations!H452</f>
        <v>1340</v>
      </c>
      <c r="AA330" s="65">
        <f>Documentation!$I$340*Calculations!I452</f>
        <v>4922</v>
      </c>
      <c r="AB330" s="65">
        <f>Documentation!$I$340*Calculations!J452</f>
        <v>2933</v>
      </c>
      <c r="AC330" s="65">
        <f>Documentation!$I$340*Calculations!K452</f>
        <v>4954</v>
      </c>
      <c r="AD330" s="65">
        <f>Documentation!$I$340*Calculations!L452</f>
        <v>0</v>
      </c>
      <c r="AE330" s="65">
        <f>Documentation!$I$340*Calculations!M452</f>
        <v>157148</v>
      </c>
      <c r="AF330" s="65">
        <f>Documentation!$I$340*Calculations!N452</f>
        <v>71857</v>
      </c>
      <c r="AG330" s="65">
        <f>Documentation!$I$340*Calculations!O452</f>
        <v>229005</v>
      </c>
    </row>
    <row r="331" spans="1:33" ht="14.45" customHeight="1" x14ac:dyDescent="0.25">
      <c r="A331" s="58" t="s">
        <v>80</v>
      </c>
      <c r="B331" s="58" t="s">
        <v>42</v>
      </c>
      <c r="C331" s="59">
        <v>515048</v>
      </c>
      <c r="D331" s="59">
        <v>260993</v>
      </c>
      <c r="E331" s="59">
        <v>15566</v>
      </c>
      <c r="F331" s="59">
        <v>17442</v>
      </c>
      <c r="G331" s="59">
        <v>2215</v>
      </c>
      <c r="H331" s="59">
        <v>16189</v>
      </c>
      <c r="I331" s="59">
        <v>38776</v>
      </c>
      <c r="J331" s="59">
        <v>1208</v>
      </c>
      <c r="K331" s="59">
        <v>1739</v>
      </c>
      <c r="L331" s="59"/>
      <c r="M331" s="59">
        <v>160920</v>
      </c>
      <c r="N331" s="59">
        <v>9786</v>
      </c>
      <c r="O331" s="59">
        <v>170706</v>
      </c>
      <c r="P331" s="45"/>
      <c r="R331" s="58" t="s">
        <v>82</v>
      </c>
      <c r="S331" s="58" t="s">
        <v>42</v>
      </c>
      <c r="T331" s="56" t="str">
        <f t="shared" si="19"/>
        <v>THRISSUR1980-81</v>
      </c>
      <c r="U331" s="65">
        <f>Documentation!$I$340*Calculations!C453</f>
        <v>299390</v>
      </c>
      <c r="V331" s="65">
        <f>Documentation!$I$340*Calculations!D453</f>
        <v>103619</v>
      </c>
      <c r="W331" s="65">
        <f>Documentation!$I$340*Calculations!E453</f>
        <v>21642</v>
      </c>
      <c r="X331" s="65">
        <f>Documentation!$I$340*Calculations!F453</f>
        <v>2492</v>
      </c>
      <c r="Y331" s="65">
        <f>Documentation!$I$340*Calculations!G453</f>
        <v>187</v>
      </c>
      <c r="Z331" s="65">
        <f>Documentation!$I$340*Calculations!H453</f>
        <v>1307</v>
      </c>
      <c r="AA331" s="65">
        <f>Documentation!$I$340*Calculations!I453</f>
        <v>5452</v>
      </c>
      <c r="AB331" s="65">
        <f>Documentation!$I$340*Calculations!J453</f>
        <v>3021</v>
      </c>
      <c r="AC331" s="65">
        <f>Documentation!$I$340*Calculations!K453</f>
        <v>4860</v>
      </c>
      <c r="AD331" s="65">
        <f>Documentation!$I$340*Calculations!L453</f>
        <v>0</v>
      </c>
      <c r="AE331" s="65">
        <f>Documentation!$I$340*Calculations!M453</f>
        <v>156810</v>
      </c>
      <c r="AF331" s="65">
        <f>Documentation!$I$340*Calculations!N453</f>
        <v>74645</v>
      </c>
      <c r="AG331" s="65">
        <f>Documentation!$I$340*Calculations!O453</f>
        <v>231455</v>
      </c>
    </row>
    <row r="332" spans="1:33" ht="14.45" customHeight="1" x14ac:dyDescent="0.25">
      <c r="A332" s="58" t="s">
        <v>80</v>
      </c>
      <c r="B332" s="58" t="s">
        <v>43</v>
      </c>
      <c r="C332" s="59">
        <v>515048</v>
      </c>
      <c r="D332" s="59">
        <v>260993</v>
      </c>
      <c r="E332" s="59">
        <v>15324</v>
      </c>
      <c r="F332" s="59">
        <v>17336</v>
      </c>
      <c r="G332" s="59">
        <v>2215</v>
      </c>
      <c r="H332" s="59">
        <v>15450</v>
      </c>
      <c r="I332" s="59">
        <v>39971</v>
      </c>
      <c r="J332" s="59">
        <v>1310</v>
      </c>
      <c r="K332" s="59">
        <v>1725</v>
      </c>
      <c r="L332" s="59"/>
      <c r="M332" s="59">
        <v>160724</v>
      </c>
      <c r="N332" s="59">
        <v>8565</v>
      </c>
      <c r="O332" s="59">
        <v>169289</v>
      </c>
      <c r="P332" s="45"/>
      <c r="R332" s="58" t="s">
        <v>82</v>
      </c>
      <c r="S332" s="58" t="s">
        <v>43</v>
      </c>
      <c r="T332" s="56" t="str">
        <f t="shared" si="19"/>
        <v>THRISSUR1981-82</v>
      </c>
      <c r="U332" s="65">
        <f>Documentation!$I$340*Calculations!C454</f>
        <v>299390</v>
      </c>
      <c r="V332" s="65">
        <f>Documentation!$I$340*Calculations!D454</f>
        <v>103619</v>
      </c>
      <c r="W332" s="65">
        <f>Documentation!$I$340*Calculations!E454</f>
        <v>22107</v>
      </c>
      <c r="X332" s="65">
        <f>Documentation!$I$340*Calculations!F454</f>
        <v>2437</v>
      </c>
      <c r="Y332" s="65">
        <f>Documentation!$I$340*Calculations!G454</f>
        <v>157</v>
      </c>
      <c r="Z332" s="65">
        <f>Documentation!$I$340*Calculations!H454</f>
        <v>1425</v>
      </c>
      <c r="AA332" s="65">
        <f>Documentation!$I$340*Calculations!I454</f>
        <v>5493</v>
      </c>
      <c r="AB332" s="65">
        <f>Documentation!$I$340*Calculations!J454</f>
        <v>3090</v>
      </c>
      <c r="AC332" s="65">
        <f>Documentation!$I$340*Calculations!K454</f>
        <v>4561</v>
      </c>
      <c r="AD332" s="65">
        <f>Documentation!$I$340*Calculations!L454</f>
        <v>0</v>
      </c>
      <c r="AE332" s="65">
        <f>Documentation!$I$340*Calculations!M454</f>
        <v>156501</v>
      </c>
      <c r="AF332" s="65">
        <f>Documentation!$I$340*Calculations!N454</f>
        <v>83394</v>
      </c>
      <c r="AG332" s="65">
        <f>Documentation!$I$340*Calculations!O454</f>
        <v>239895</v>
      </c>
    </row>
    <row r="333" spans="1:33" ht="14.45" customHeight="1" x14ac:dyDescent="0.25">
      <c r="A333" s="58" t="s">
        <v>80</v>
      </c>
      <c r="B333" s="58" t="s">
        <v>44</v>
      </c>
      <c r="C333" s="59">
        <v>515048</v>
      </c>
      <c r="D333" s="59">
        <v>260993</v>
      </c>
      <c r="E333" s="59">
        <v>15445</v>
      </c>
      <c r="F333" s="59">
        <v>17389</v>
      </c>
      <c r="G333" s="59">
        <v>2215</v>
      </c>
      <c r="H333" s="59">
        <v>15319</v>
      </c>
      <c r="I333" s="59">
        <v>39374</v>
      </c>
      <c r="J333" s="59">
        <v>1240</v>
      </c>
      <c r="K333" s="59">
        <v>1919</v>
      </c>
      <c r="L333" s="59"/>
      <c r="M333" s="59">
        <v>161154</v>
      </c>
      <c r="N333" s="59">
        <v>15023</v>
      </c>
      <c r="O333" s="59">
        <v>176177</v>
      </c>
      <c r="P333" s="45"/>
      <c r="R333" s="58" t="s">
        <v>82</v>
      </c>
      <c r="S333" s="58" t="s">
        <v>44</v>
      </c>
      <c r="T333" s="56" t="str">
        <f t="shared" si="19"/>
        <v>THRISSUR1982-83</v>
      </c>
      <c r="U333" s="65">
        <f>Documentation!$I$340*Calculations!C455</f>
        <v>299390</v>
      </c>
      <c r="V333" s="65">
        <f>Documentation!$I$340*Calculations!D455</f>
        <v>103619</v>
      </c>
      <c r="W333" s="65">
        <f>Documentation!$I$340*Calculations!E455</f>
        <v>22328</v>
      </c>
      <c r="X333" s="65">
        <f>Documentation!$I$340*Calculations!F455</f>
        <v>2443</v>
      </c>
      <c r="Y333" s="65">
        <f>Documentation!$I$340*Calculations!G455</f>
        <v>157</v>
      </c>
      <c r="Z333" s="65">
        <f>Documentation!$I$340*Calculations!H455</f>
        <v>1267</v>
      </c>
      <c r="AA333" s="65">
        <f>Documentation!$I$340*Calculations!I455</f>
        <v>5473</v>
      </c>
      <c r="AB333" s="65">
        <f>Documentation!$I$340*Calculations!J455</f>
        <v>2793</v>
      </c>
      <c r="AC333" s="65">
        <f>Documentation!$I$340*Calculations!K455</f>
        <v>4561</v>
      </c>
      <c r="AD333" s="65">
        <f>Documentation!$I$340*Calculations!L455</f>
        <v>0</v>
      </c>
      <c r="AE333" s="65">
        <f>Documentation!$I$340*Calculations!M455</f>
        <v>156749</v>
      </c>
      <c r="AF333" s="65">
        <f>Documentation!$I$340*Calculations!N455</f>
        <v>72106</v>
      </c>
      <c r="AG333" s="65">
        <f>Documentation!$I$340*Calculations!O455</f>
        <v>228855</v>
      </c>
    </row>
    <row r="334" spans="1:33" ht="14.45" customHeight="1" x14ac:dyDescent="0.25">
      <c r="A334" s="58" t="s">
        <v>80</v>
      </c>
      <c r="B334" s="58" t="s">
        <v>45</v>
      </c>
      <c r="C334" s="59">
        <v>514962</v>
      </c>
      <c r="D334" s="59">
        <v>260907</v>
      </c>
      <c r="E334" s="59">
        <v>15566</v>
      </c>
      <c r="F334" s="59">
        <v>17442</v>
      </c>
      <c r="G334" s="59">
        <v>2216</v>
      </c>
      <c r="H334" s="59">
        <v>15652</v>
      </c>
      <c r="I334" s="59">
        <v>38776</v>
      </c>
      <c r="J334" s="59">
        <v>1253</v>
      </c>
      <c r="K334" s="59">
        <v>1794</v>
      </c>
      <c r="L334" s="59"/>
      <c r="M334" s="59">
        <v>161356</v>
      </c>
      <c r="N334" s="59">
        <v>11493</v>
      </c>
      <c r="O334" s="59">
        <v>172849</v>
      </c>
      <c r="P334" s="45"/>
      <c r="R334" s="58" t="s">
        <v>82</v>
      </c>
      <c r="S334" s="58" t="s">
        <v>45</v>
      </c>
      <c r="T334" s="56" t="str">
        <f t="shared" si="19"/>
        <v>THRISSUR1983-84</v>
      </c>
      <c r="U334" s="65">
        <f>Documentation!$I$340*Calculations!C456</f>
        <v>299390</v>
      </c>
      <c r="V334" s="65">
        <f>Documentation!$I$340*Calculations!D456</f>
        <v>103619</v>
      </c>
      <c r="W334" s="65">
        <f>Documentation!$I$340*Calculations!E456</f>
        <v>22026</v>
      </c>
      <c r="X334" s="65">
        <f>Documentation!$I$340*Calculations!F456</f>
        <v>2457</v>
      </c>
      <c r="Y334" s="65">
        <f>Documentation!$I$340*Calculations!G456</f>
        <v>150</v>
      </c>
      <c r="Z334" s="65">
        <f>Documentation!$I$340*Calculations!H456</f>
        <v>1333</v>
      </c>
      <c r="AA334" s="65">
        <f>Documentation!$I$340*Calculations!I456</f>
        <v>5452</v>
      </c>
      <c r="AB334" s="65">
        <f>Documentation!$I$340*Calculations!J456</f>
        <v>3087</v>
      </c>
      <c r="AC334" s="65">
        <f>Documentation!$I$340*Calculations!K456</f>
        <v>4660</v>
      </c>
      <c r="AD334" s="65">
        <f>Documentation!$I$340*Calculations!L456</f>
        <v>0</v>
      </c>
      <c r="AE334" s="65">
        <f>Documentation!$I$340*Calculations!M456</f>
        <v>156606</v>
      </c>
      <c r="AF334" s="65">
        <f>Documentation!$I$340*Calculations!N456</f>
        <v>70558</v>
      </c>
      <c r="AG334" s="65">
        <f>Documentation!$I$340*Calculations!O456</f>
        <v>227164</v>
      </c>
    </row>
    <row r="335" spans="1:33" ht="14.45" customHeight="1" x14ac:dyDescent="0.25">
      <c r="A335" s="58" t="s">
        <v>80</v>
      </c>
      <c r="B335" s="58" t="s">
        <v>39</v>
      </c>
      <c r="C335" s="59">
        <v>514962</v>
      </c>
      <c r="D335" s="59">
        <v>260907</v>
      </c>
      <c r="E335" s="59">
        <v>13887</v>
      </c>
      <c r="F335" s="59">
        <v>19202</v>
      </c>
      <c r="G335" s="59">
        <v>1680</v>
      </c>
      <c r="H335" s="59">
        <v>15474</v>
      </c>
      <c r="I335" s="59">
        <v>39374</v>
      </c>
      <c r="J335" s="59">
        <v>1216</v>
      </c>
      <c r="K335" s="59">
        <v>1618</v>
      </c>
      <c r="L335" s="59"/>
      <c r="M335" s="59">
        <v>161604</v>
      </c>
      <c r="N335" s="59">
        <v>18319</v>
      </c>
      <c r="O335" s="59">
        <v>179923</v>
      </c>
      <c r="P335" s="45"/>
      <c r="R335" s="58" t="s">
        <v>82</v>
      </c>
      <c r="S335" s="58" t="s">
        <v>39</v>
      </c>
      <c r="T335" s="56" t="str">
        <f t="shared" si="19"/>
        <v>THRISSUR1984-85</v>
      </c>
      <c r="U335" s="65">
        <f>Documentation!$I$340*Calculations!C457</f>
        <v>299390</v>
      </c>
      <c r="V335" s="65">
        <f>Documentation!$I$340*Calculations!D457</f>
        <v>103619</v>
      </c>
      <c r="W335" s="65">
        <f>Documentation!$I$340*Calculations!E457</f>
        <v>22074</v>
      </c>
      <c r="X335" s="65">
        <f>Documentation!$I$340*Calculations!F457</f>
        <v>2205</v>
      </c>
      <c r="Y335" s="65">
        <f>Documentation!$I$340*Calculations!G457</f>
        <v>149</v>
      </c>
      <c r="Z335" s="65">
        <f>Documentation!$I$340*Calculations!H457</f>
        <v>1367</v>
      </c>
      <c r="AA335" s="65">
        <f>Documentation!$I$340*Calculations!I457</f>
        <v>5190</v>
      </c>
      <c r="AB335" s="65">
        <f>Documentation!$I$340*Calculations!J457</f>
        <v>3100</v>
      </c>
      <c r="AC335" s="65">
        <f>Documentation!$I$340*Calculations!K457</f>
        <v>4753</v>
      </c>
      <c r="AD335" s="65">
        <f>Documentation!$I$340*Calculations!L457</f>
        <v>0</v>
      </c>
      <c r="AE335" s="65">
        <f>Documentation!$I$340*Calculations!M457</f>
        <v>156933</v>
      </c>
      <c r="AF335" s="65">
        <f>Documentation!$I$340*Calculations!N457</f>
        <v>72800</v>
      </c>
      <c r="AG335" s="65">
        <f>Documentation!$I$340*Calculations!O457</f>
        <v>229733</v>
      </c>
    </row>
    <row r="336" spans="1:33" ht="14.45" customHeight="1" x14ac:dyDescent="0.25">
      <c r="A336" s="58" t="s">
        <v>80</v>
      </c>
      <c r="B336" s="58" t="s">
        <v>84</v>
      </c>
      <c r="C336" s="59">
        <v>514962</v>
      </c>
      <c r="D336" s="59">
        <v>260907</v>
      </c>
      <c r="E336" s="59">
        <v>13969</v>
      </c>
      <c r="F336" s="59">
        <v>19215</v>
      </c>
      <c r="G336" s="59">
        <v>2082</v>
      </c>
      <c r="H336" s="59">
        <v>14320</v>
      </c>
      <c r="I336" s="59">
        <v>35270</v>
      </c>
      <c r="J336" s="59">
        <v>1245</v>
      </c>
      <c r="K336" s="59">
        <v>1983</v>
      </c>
      <c r="L336" s="59"/>
      <c r="M336" s="59">
        <v>165971</v>
      </c>
      <c r="N336" s="59">
        <v>30616</v>
      </c>
      <c r="O336" s="59">
        <v>196587</v>
      </c>
      <c r="P336" s="45"/>
      <c r="R336" s="58" t="s">
        <v>82</v>
      </c>
      <c r="S336" s="58" t="s">
        <v>84</v>
      </c>
      <c r="T336" s="56" t="str">
        <f t="shared" si="19"/>
        <v>THRISSUR1985-86</v>
      </c>
      <c r="U336" s="65">
        <f>Documentation!$I$340*Calculations!C458</f>
        <v>299390</v>
      </c>
      <c r="V336" s="65">
        <f>Documentation!$I$340*Calculations!D458</f>
        <v>103619</v>
      </c>
      <c r="W336" s="65">
        <f>Documentation!$I$340*Calculations!E458</f>
        <v>22653</v>
      </c>
      <c r="X336" s="65">
        <f>Documentation!$I$340*Calculations!F458</f>
        <v>2261</v>
      </c>
      <c r="Y336" s="65">
        <f>Documentation!$I$340*Calculations!G458</f>
        <v>136</v>
      </c>
      <c r="Z336" s="65">
        <f>Documentation!$I$340*Calculations!H458</f>
        <v>1361</v>
      </c>
      <c r="AA336" s="65">
        <f>Documentation!$I$340*Calculations!I458</f>
        <v>5503</v>
      </c>
      <c r="AB336" s="65">
        <f>Documentation!$I$340*Calculations!J458</f>
        <v>3087</v>
      </c>
      <c r="AC336" s="65">
        <f>Documentation!$I$340*Calculations!K458</f>
        <v>4891</v>
      </c>
      <c r="AD336" s="65">
        <f>Documentation!$I$340*Calculations!L458</f>
        <v>0</v>
      </c>
      <c r="AE336" s="65">
        <f>Documentation!$I$340*Calculations!M458</f>
        <v>155879</v>
      </c>
      <c r="AF336" s="65">
        <f>Documentation!$I$340*Calculations!N458</f>
        <v>63102</v>
      </c>
      <c r="AG336" s="65">
        <f>Documentation!$I$340*Calculations!O458</f>
        <v>218981</v>
      </c>
    </row>
    <row r="337" spans="1:33" ht="14.45" customHeight="1" x14ac:dyDescent="0.25">
      <c r="A337" s="58" t="s">
        <v>80</v>
      </c>
      <c r="B337" s="58" t="s">
        <v>46</v>
      </c>
      <c r="C337" s="59">
        <v>514962</v>
      </c>
      <c r="D337" s="59">
        <v>260907</v>
      </c>
      <c r="E337" s="59">
        <v>13840</v>
      </c>
      <c r="F337" s="59">
        <v>19418</v>
      </c>
      <c r="G337" s="59">
        <v>2081</v>
      </c>
      <c r="H337" s="59">
        <v>12426</v>
      </c>
      <c r="I337" s="59">
        <v>33630</v>
      </c>
      <c r="J337" s="59">
        <v>1127</v>
      </c>
      <c r="K337" s="59">
        <v>1982</v>
      </c>
      <c r="L337" s="59"/>
      <c r="M337" s="59">
        <v>169551</v>
      </c>
      <c r="N337" s="59">
        <v>29865</v>
      </c>
      <c r="O337" s="59">
        <v>199416</v>
      </c>
      <c r="P337" s="45"/>
      <c r="R337" s="58" t="s">
        <v>82</v>
      </c>
      <c r="S337" s="58" t="s">
        <v>46</v>
      </c>
      <c r="T337" s="56" t="str">
        <f t="shared" si="19"/>
        <v>THRISSUR1986-87</v>
      </c>
      <c r="U337" s="65">
        <f>Documentation!$I$340*Calculations!C459</f>
        <v>299390</v>
      </c>
      <c r="V337" s="65">
        <f>Documentation!$I$340*Calculations!D459</f>
        <v>103619</v>
      </c>
      <c r="W337" s="65">
        <f>Documentation!$I$340*Calculations!E459</f>
        <v>21012</v>
      </c>
      <c r="X337" s="65">
        <f>Documentation!$I$340*Calculations!F459</f>
        <v>2034</v>
      </c>
      <c r="Y337" s="65">
        <f>Documentation!$I$340*Calculations!G459</f>
        <v>123</v>
      </c>
      <c r="Z337" s="65">
        <f>Documentation!$I$340*Calculations!H459</f>
        <v>1309</v>
      </c>
      <c r="AA337" s="65">
        <f>Documentation!$I$340*Calculations!I459</f>
        <v>5385</v>
      </c>
      <c r="AB337" s="65">
        <f>Documentation!$I$340*Calculations!J459</f>
        <v>2868</v>
      </c>
      <c r="AC337" s="65">
        <f>Documentation!$I$340*Calculations!K459</f>
        <v>4702</v>
      </c>
      <c r="AD337" s="65">
        <f>Documentation!$I$340*Calculations!L459</f>
        <v>0</v>
      </c>
      <c r="AE337" s="65">
        <f>Documentation!$I$340*Calculations!M459</f>
        <v>158338</v>
      </c>
      <c r="AF337" s="65">
        <f>Documentation!$I$340*Calculations!N459</f>
        <v>56444</v>
      </c>
      <c r="AG337" s="65">
        <f>Documentation!$I$340*Calculations!O459</f>
        <v>214782</v>
      </c>
    </row>
    <row r="338" spans="1:33" ht="14.45" customHeight="1" x14ac:dyDescent="0.25">
      <c r="A338" s="58" t="s">
        <v>80</v>
      </c>
      <c r="B338" s="58" t="s">
        <v>47</v>
      </c>
      <c r="C338" s="59">
        <v>514962</v>
      </c>
      <c r="D338" s="59">
        <v>260907</v>
      </c>
      <c r="E338" s="59">
        <v>14158</v>
      </c>
      <c r="F338" s="59">
        <v>17200</v>
      </c>
      <c r="G338" s="59">
        <v>1750</v>
      </c>
      <c r="H338" s="59">
        <v>10564</v>
      </c>
      <c r="I338" s="59">
        <v>28870</v>
      </c>
      <c r="J338" s="59">
        <v>1211</v>
      </c>
      <c r="K338" s="59">
        <v>2193</v>
      </c>
      <c r="L338" s="59"/>
      <c r="M338" s="59">
        <v>178109</v>
      </c>
      <c r="N338" s="59">
        <v>36223</v>
      </c>
      <c r="O338" s="59">
        <v>214332</v>
      </c>
      <c r="P338" s="45"/>
      <c r="R338" s="58" t="s">
        <v>82</v>
      </c>
      <c r="S338" s="58" t="s">
        <v>47</v>
      </c>
      <c r="T338" s="56" t="str">
        <f t="shared" si="19"/>
        <v>THRISSUR1987-88</v>
      </c>
      <c r="U338" s="65">
        <f>Documentation!$I$340*Calculations!C460</f>
        <v>299390</v>
      </c>
      <c r="V338" s="65">
        <f>Documentation!$I$340*Calculations!D460</f>
        <v>103619</v>
      </c>
      <c r="W338" s="65">
        <f>Documentation!$I$340*Calculations!E460</f>
        <v>24212</v>
      </c>
      <c r="X338" s="65">
        <f>Documentation!$I$340*Calculations!F460</f>
        <v>1706</v>
      </c>
      <c r="Y338" s="65">
        <f>Documentation!$I$340*Calculations!G460</f>
        <v>92</v>
      </c>
      <c r="Z338" s="65">
        <f>Documentation!$I$340*Calculations!H460</f>
        <v>1125</v>
      </c>
      <c r="AA338" s="65">
        <f>Documentation!$I$340*Calculations!I460</f>
        <v>4528</v>
      </c>
      <c r="AB338" s="65">
        <f>Documentation!$I$340*Calculations!J460</f>
        <v>2964</v>
      </c>
      <c r="AC338" s="65">
        <f>Documentation!$I$340*Calculations!K460</f>
        <v>5305</v>
      </c>
      <c r="AD338" s="65">
        <f>Documentation!$I$340*Calculations!L460</f>
        <v>0</v>
      </c>
      <c r="AE338" s="65">
        <f>Documentation!$I$340*Calculations!M460</f>
        <v>155839</v>
      </c>
      <c r="AF338" s="65">
        <f>Documentation!$I$340*Calculations!N460</f>
        <v>59580</v>
      </c>
      <c r="AG338" s="65">
        <f>Documentation!$I$340*Calculations!O460</f>
        <v>215419</v>
      </c>
    </row>
    <row r="339" spans="1:33" ht="14.45" customHeight="1" x14ac:dyDescent="0.25">
      <c r="A339" s="58" t="s">
        <v>80</v>
      </c>
      <c r="B339" s="58" t="s">
        <v>48</v>
      </c>
      <c r="C339" s="59">
        <v>514962</v>
      </c>
      <c r="D339" s="59">
        <v>260907</v>
      </c>
      <c r="E339" s="59">
        <v>14650</v>
      </c>
      <c r="F339" s="59">
        <v>15451</v>
      </c>
      <c r="G339" s="59">
        <v>1827</v>
      </c>
      <c r="H339" s="59">
        <v>11649</v>
      </c>
      <c r="I339" s="59">
        <v>28954</v>
      </c>
      <c r="J339" s="59">
        <v>1075</v>
      </c>
      <c r="K339" s="59">
        <v>1857</v>
      </c>
      <c r="L339" s="59"/>
      <c r="M339" s="59">
        <v>178592</v>
      </c>
      <c r="N339" s="59">
        <v>40160</v>
      </c>
      <c r="O339" s="59">
        <v>218752</v>
      </c>
      <c r="P339" s="45"/>
      <c r="R339" s="58" t="s">
        <v>82</v>
      </c>
      <c r="S339" s="58" t="s">
        <v>48</v>
      </c>
      <c r="T339" s="56" t="str">
        <f t="shared" si="19"/>
        <v>THRISSUR1988-89</v>
      </c>
      <c r="U339" s="65">
        <f>Documentation!$I$340*Calculations!C461</f>
        <v>299390</v>
      </c>
      <c r="V339" s="65">
        <f>Documentation!$I$340*Calculations!D461</f>
        <v>103619</v>
      </c>
      <c r="W339" s="65">
        <f>Documentation!$I$340*Calculations!E461</f>
        <v>24392</v>
      </c>
      <c r="X339" s="65">
        <f>Documentation!$I$340*Calculations!F461</f>
        <v>1781</v>
      </c>
      <c r="Y339" s="65">
        <f>Documentation!$I$340*Calculations!G461</f>
        <v>104</v>
      </c>
      <c r="Z339" s="65">
        <f>Documentation!$I$340*Calculations!H461</f>
        <v>1144</v>
      </c>
      <c r="AA339" s="65">
        <f>Documentation!$I$340*Calculations!I461</f>
        <v>4303</v>
      </c>
      <c r="AB339" s="65">
        <f>Documentation!$I$340*Calculations!J461</f>
        <v>3042</v>
      </c>
      <c r="AC339" s="65">
        <f>Documentation!$I$340*Calculations!K461</f>
        <v>5156</v>
      </c>
      <c r="AD339" s="65">
        <f>Documentation!$I$340*Calculations!L461</f>
        <v>0</v>
      </c>
      <c r="AE339" s="65">
        <f>Documentation!$I$340*Calculations!M461</f>
        <v>155849</v>
      </c>
      <c r="AF339" s="65">
        <f>Documentation!$I$340*Calculations!N461</f>
        <v>59004</v>
      </c>
      <c r="AG339" s="65">
        <f>Documentation!$I$340*Calculations!O461</f>
        <v>214853</v>
      </c>
    </row>
    <row r="340" spans="1:33" ht="14.45" customHeight="1" x14ac:dyDescent="0.25">
      <c r="A340" s="58" t="s">
        <v>80</v>
      </c>
      <c r="B340" s="58" t="s">
        <v>49</v>
      </c>
      <c r="C340" s="59">
        <v>514962</v>
      </c>
      <c r="D340" s="59">
        <v>260907</v>
      </c>
      <c r="E340" s="59">
        <v>15958</v>
      </c>
      <c r="F340" s="59">
        <v>13955</v>
      </c>
      <c r="G340" s="59">
        <v>1621</v>
      </c>
      <c r="H340" s="59">
        <v>11020</v>
      </c>
      <c r="I340" s="59">
        <v>27513</v>
      </c>
      <c r="J340" s="59">
        <v>984</v>
      </c>
      <c r="K340" s="59">
        <v>1814</v>
      </c>
      <c r="L340" s="59"/>
      <c r="M340" s="59">
        <v>181190</v>
      </c>
      <c r="N340" s="59">
        <v>47831</v>
      </c>
      <c r="O340" s="59">
        <v>229021</v>
      </c>
      <c r="P340" s="45"/>
      <c r="R340" s="58" t="s">
        <v>82</v>
      </c>
      <c r="S340" s="58" t="s">
        <v>49</v>
      </c>
      <c r="T340" s="56" t="str">
        <f t="shared" si="19"/>
        <v>THRISSUR1989-90</v>
      </c>
      <c r="U340" s="65">
        <f>Documentation!$I$340*Calculations!C462</f>
        <v>299390</v>
      </c>
      <c r="V340" s="65">
        <f>Documentation!$I$340*Calculations!D462</f>
        <v>103619</v>
      </c>
      <c r="W340" s="65">
        <f>Documentation!$I$340*Calculations!E462</f>
        <v>25452</v>
      </c>
      <c r="X340" s="65">
        <f>Documentation!$I$340*Calculations!F462</f>
        <v>1608</v>
      </c>
      <c r="Y340" s="65">
        <f>Documentation!$I$340*Calculations!G462</f>
        <v>91</v>
      </c>
      <c r="Z340" s="65">
        <f>Documentation!$I$340*Calculations!H462</f>
        <v>1087</v>
      </c>
      <c r="AA340" s="65">
        <f>Documentation!$I$340*Calculations!I462</f>
        <v>4155</v>
      </c>
      <c r="AB340" s="65">
        <f>Documentation!$I$340*Calculations!J462</f>
        <v>3184</v>
      </c>
      <c r="AC340" s="65">
        <f>Documentation!$I$340*Calculations!K462</f>
        <v>5606</v>
      </c>
      <c r="AD340" s="65">
        <f>Documentation!$I$340*Calculations!L462</f>
        <v>0</v>
      </c>
      <c r="AE340" s="65">
        <f>Documentation!$I$340*Calculations!M462</f>
        <v>154588</v>
      </c>
      <c r="AF340" s="65">
        <f>Documentation!$I$340*Calculations!N462</f>
        <v>59511</v>
      </c>
      <c r="AG340" s="65">
        <f>Documentation!$I$340*Calculations!O462</f>
        <v>214099</v>
      </c>
    </row>
    <row r="341" spans="1:33" ht="14.45" customHeight="1" x14ac:dyDescent="0.25">
      <c r="A341" s="58" t="s">
        <v>80</v>
      </c>
      <c r="B341" s="58" t="s">
        <v>67</v>
      </c>
      <c r="C341" s="59">
        <v>514962</v>
      </c>
      <c r="D341" s="59">
        <v>260907</v>
      </c>
      <c r="E341" s="59">
        <v>16788</v>
      </c>
      <c r="F341" s="59">
        <v>13058</v>
      </c>
      <c r="G341" s="59">
        <v>755</v>
      </c>
      <c r="H341" s="59">
        <v>11161</v>
      </c>
      <c r="I341" s="59">
        <v>22543</v>
      </c>
      <c r="J341" s="59">
        <v>737</v>
      </c>
      <c r="K341" s="59">
        <v>1447</v>
      </c>
      <c r="L341" s="59"/>
      <c r="M341" s="59">
        <v>187566</v>
      </c>
      <c r="N341" s="59">
        <v>7275</v>
      </c>
      <c r="O341" s="59">
        <v>194841</v>
      </c>
      <c r="P341" s="45"/>
      <c r="R341" s="58" t="s">
        <v>82</v>
      </c>
      <c r="S341" s="58" t="s">
        <v>67</v>
      </c>
      <c r="T341" s="56" t="str">
        <f t="shared" si="19"/>
        <v>THRISSUR1990-91</v>
      </c>
      <c r="U341" s="65">
        <f>Documentation!$I$340*Calculations!C463</f>
        <v>299390</v>
      </c>
      <c r="V341" s="65">
        <f>Documentation!$I$340*Calculations!D463</f>
        <v>103619</v>
      </c>
      <c r="W341" s="65">
        <f>Documentation!$I$340*Calculations!E463</f>
        <v>27485</v>
      </c>
      <c r="X341" s="65">
        <f>Documentation!$I$340*Calculations!F463</f>
        <v>1448</v>
      </c>
      <c r="Y341" s="65">
        <f>Documentation!$I$340*Calculations!G463</f>
        <v>76</v>
      </c>
      <c r="Z341" s="65">
        <f>Documentation!$I$340*Calculations!H463</f>
        <v>971</v>
      </c>
      <c r="AA341" s="65">
        <f>Documentation!$I$340*Calculations!I463</f>
        <v>3175</v>
      </c>
      <c r="AB341" s="65">
        <f>Documentation!$I$340*Calculations!J463</f>
        <v>3352</v>
      </c>
      <c r="AC341" s="65">
        <f>Documentation!$I$340*Calculations!K463</f>
        <v>5314</v>
      </c>
      <c r="AD341" s="65">
        <f>Documentation!$I$340*Calculations!L463</f>
        <v>0</v>
      </c>
      <c r="AE341" s="65">
        <f>Documentation!$I$340*Calculations!M463</f>
        <v>153950</v>
      </c>
      <c r="AF341" s="65">
        <f>Documentation!$I$340*Calculations!N463</f>
        <v>60505</v>
      </c>
      <c r="AG341" s="65">
        <f>Documentation!$I$340*Calculations!O463</f>
        <v>214455</v>
      </c>
    </row>
    <row r="342" spans="1:33" ht="14.45" customHeight="1" x14ac:dyDescent="0.25">
      <c r="A342" s="58" t="s">
        <v>80</v>
      </c>
      <c r="B342" s="58" t="s">
        <v>50</v>
      </c>
      <c r="C342" s="59">
        <v>514962</v>
      </c>
      <c r="D342" s="59">
        <v>260907</v>
      </c>
      <c r="E342" s="59">
        <v>16927</v>
      </c>
      <c r="F342" s="59">
        <v>12144</v>
      </c>
      <c r="G342" s="59">
        <v>672</v>
      </c>
      <c r="H342" s="59">
        <v>11276</v>
      </c>
      <c r="I342" s="59">
        <v>22028</v>
      </c>
      <c r="J342" s="59">
        <v>860</v>
      </c>
      <c r="K342" s="59">
        <v>1041</v>
      </c>
      <c r="L342" s="59"/>
      <c r="M342" s="59">
        <v>189107</v>
      </c>
      <c r="N342" s="59">
        <v>15892</v>
      </c>
      <c r="O342" s="59">
        <v>204999</v>
      </c>
      <c r="P342" s="45"/>
      <c r="R342" s="58" t="s">
        <v>82</v>
      </c>
      <c r="S342" s="58" t="s">
        <v>50</v>
      </c>
      <c r="T342" s="56" t="str">
        <f t="shared" si="19"/>
        <v>THRISSUR1991-92</v>
      </c>
      <c r="U342" s="65">
        <f>Documentation!$I$340*Calculations!C464</f>
        <v>299390</v>
      </c>
      <c r="V342" s="65">
        <f>Documentation!$I$340*Calculations!D464</f>
        <v>103619</v>
      </c>
      <c r="W342" s="65">
        <f>Documentation!$I$340*Calculations!E464</f>
        <v>27534</v>
      </c>
      <c r="X342" s="65">
        <f>Documentation!$I$340*Calculations!F464</f>
        <v>1377</v>
      </c>
      <c r="Y342" s="65">
        <f>Documentation!$I$340*Calculations!G464</f>
        <v>67</v>
      </c>
      <c r="Z342" s="65">
        <f>Documentation!$I$340*Calculations!H464</f>
        <v>748</v>
      </c>
      <c r="AA342" s="65">
        <f>Documentation!$I$340*Calculations!I464</f>
        <v>3096</v>
      </c>
      <c r="AB342" s="65">
        <f>Documentation!$I$340*Calculations!J464</f>
        <v>3111</v>
      </c>
      <c r="AC342" s="65">
        <f>Documentation!$I$340*Calculations!K464</f>
        <v>5064</v>
      </c>
      <c r="AD342" s="65">
        <f>Documentation!$I$340*Calculations!L464</f>
        <v>0</v>
      </c>
      <c r="AE342" s="65">
        <f>Documentation!$I$340*Calculations!M464</f>
        <v>154774</v>
      </c>
      <c r="AF342" s="65">
        <f>Documentation!$I$340*Calculations!N464</f>
        <v>56872</v>
      </c>
      <c r="AG342" s="65">
        <f>Documentation!$I$340*Calculations!O464</f>
        <v>211646</v>
      </c>
    </row>
    <row r="343" spans="1:33" ht="14.45" customHeight="1" x14ac:dyDescent="0.25">
      <c r="A343" s="58" t="s">
        <v>80</v>
      </c>
      <c r="B343" s="58" t="s">
        <v>51</v>
      </c>
      <c r="C343" s="59">
        <v>514962</v>
      </c>
      <c r="D343" s="59">
        <v>260907</v>
      </c>
      <c r="E343" s="59">
        <v>16930</v>
      </c>
      <c r="F343" s="59">
        <v>12977</v>
      </c>
      <c r="G343" s="59">
        <v>635</v>
      </c>
      <c r="H343" s="59">
        <v>11562</v>
      </c>
      <c r="I343" s="59">
        <v>22790</v>
      </c>
      <c r="J343" s="59">
        <v>950</v>
      </c>
      <c r="K343" s="59">
        <v>1050</v>
      </c>
      <c r="L343" s="59"/>
      <c r="M343" s="59">
        <v>187161</v>
      </c>
      <c r="N343" s="59">
        <v>19960</v>
      </c>
      <c r="O343" s="59">
        <v>207121</v>
      </c>
      <c r="P343" s="45"/>
      <c r="R343" s="58" t="s">
        <v>82</v>
      </c>
      <c r="S343" s="58" t="s">
        <v>51</v>
      </c>
      <c r="T343" s="56" t="str">
        <f t="shared" si="19"/>
        <v>THRISSUR1992-93</v>
      </c>
      <c r="U343" s="65">
        <f>Documentation!$I$340*Calculations!C465</f>
        <v>299390</v>
      </c>
      <c r="V343" s="65">
        <f>Documentation!$I$340*Calculations!D465</f>
        <v>103619</v>
      </c>
      <c r="W343" s="65">
        <f>Documentation!$I$340*Calculations!E465</f>
        <v>27613</v>
      </c>
      <c r="X343" s="65">
        <f>Documentation!$I$340*Calculations!F465</f>
        <v>1394</v>
      </c>
      <c r="Y343" s="65">
        <f>Documentation!$I$340*Calculations!G465</f>
        <v>72</v>
      </c>
      <c r="Z343" s="65">
        <f>Documentation!$I$340*Calculations!H465</f>
        <v>751</v>
      </c>
      <c r="AA343" s="65">
        <f>Documentation!$I$340*Calculations!I465</f>
        <v>2904</v>
      </c>
      <c r="AB343" s="65">
        <f>Documentation!$I$340*Calculations!J465</f>
        <v>3644</v>
      </c>
      <c r="AC343" s="65">
        <f>Documentation!$I$340*Calculations!K465</f>
        <v>4701</v>
      </c>
      <c r="AD343" s="65">
        <f>Documentation!$I$340*Calculations!L465</f>
        <v>0</v>
      </c>
      <c r="AE343" s="65">
        <f>Documentation!$I$340*Calculations!M465</f>
        <v>154692</v>
      </c>
      <c r="AF343" s="65">
        <f>Documentation!$I$340*Calculations!N465</f>
        <v>57056</v>
      </c>
      <c r="AG343" s="65">
        <f>Documentation!$I$340*Calculations!O465</f>
        <v>211748</v>
      </c>
    </row>
    <row r="344" spans="1:33" ht="14.45" customHeight="1" x14ac:dyDescent="0.25">
      <c r="A344" s="58" t="s">
        <v>80</v>
      </c>
      <c r="B344" s="58" t="s">
        <v>52</v>
      </c>
      <c r="C344" s="59">
        <v>514962</v>
      </c>
      <c r="D344" s="59">
        <v>260907</v>
      </c>
      <c r="E344" s="59">
        <v>16933</v>
      </c>
      <c r="F344" s="59">
        <v>11867</v>
      </c>
      <c r="G344" s="59">
        <v>635</v>
      </c>
      <c r="H344" s="59">
        <v>11562</v>
      </c>
      <c r="I344" s="59">
        <v>22790</v>
      </c>
      <c r="J344" s="59">
        <v>833</v>
      </c>
      <c r="K344" s="59">
        <v>909</v>
      </c>
      <c r="L344" s="59"/>
      <c r="M344" s="59">
        <v>188526</v>
      </c>
      <c r="N344" s="59">
        <v>22258</v>
      </c>
      <c r="O344" s="59">
        <v>210784</v>
      </c>
      <c r="P344" s="45"/>
      <c r="R344" s="58" t="s">
        <v>82</v>
      </c>
      <c r="S344" s="58" t="s">
        <v>52</v>
      </c>
      <c r="T344" s="56" t="str">
        <f t="shared" si="19"/>
        <v>THRISSUR1993-94</v>
      </c>
      <c r="U344" s="65">
        <f>Documentation!$I$340*Calculations!C466</f>
        <v>299390</v>
      </c>
      <c r="V344" s="65">
        <f>Documentation!$I$340*Calculations!D466</f>
        <v>103619</v>
      </c>
      <c r="W344" s="65">
        <f>Documentation!$I$340*Calculations!E466</f>
        <v>27692</v>
      </c>
      <c r="X344" s="65">
        <f>Documentation!$I$340*Calculations!F466</f>
        <v>1011</v>
      </c>
      <c r="Y344" s="65">
        <f>Documentation!$I$340*Calculations!G466</f>
        <v>62</v>
      </c>
      <c r="Z344" s="65">
        <f>Documentation!$I$340*Calculations!H466</f>
        <v>622</v>
      </c>
      <c r="AA344" s="65">
        <f>Documentation!$I$340*Calculations!I466</f>
        <v>2682</v>
      </c>
      <c r="AB344" s="65">
        <f>Documentation!$I$340*Calculations!J466</f>
        <v>3464</v>
      </c>
      <c r="AC344" s="65">
        <f>Documentation!$I$340*Calculations!K466</f>
        <v>4512</v>
      </c>
      <c r="AD344" s="65">
        <f>Documentation!$I$340*Calculations!L466</f>
        <v>0</v>
      </c>
      <c r="AE344" s="65">
        <f>Documentation!$I$340*Calculations!M466</f>
        <v>155726</v>
      </c>
      <c r="AF344" s="65">
        <f>Documentation!$I$340*Calculations!N466</f>
        <v>64204</v>
      </c>
      <c r="AG344" s="65">
        <f>Documentation!$I$340*Calculations!O466</f>
        <v>219930</v>
      </c>
    </row>
    <row r="345" spans="1:33" ht="14.45" customHeight="1" x14ac:dyDescent="0.25">
      <c r="A345" s="58" t="s">
        <v>80</v>
      </c>
      <c r="B345" s="58" t="s">
        <v>53</v>
      </c>
      <c r="C345" s="59">
        <v>514962</v>
      </c>
      <c r="D345" s="59">
        <v>260907</v>
      </c>
      <c r="E345" s="59">
        <v>17320</v>
      </c>
      <c r="F345" s="59">
        <v>12422</v>
      </c>
      <c r="G345" s="59">
        <v>601</v>
      </c>
      <c r="H345" s="59">
        <v>10420</v>
      </c>
      <c r="I345" s="59">
        <v>16112</v>
      </c>
      <c r="J345" s="59">
        <v>804</v>
      </c>
      <c r="K345" s="59">
        <v>1694</v>
      </c>
      <c r="L345" s="59"/>
      <c r="M345" s="59">
        <v>194682</v>
      </c>
      <c r="N345" s="59">
        <v>26956</v>
      </c>
      <c r="O345" s="59">
        <v>221638</v>
      </c>
      <c r="P345" s="45"/>
      <c r="R345" s="58" t="s">
        <v>82</v>
      </c>
      <c r="S345" s="58" t="s">
        <v>53</v>
      </c>
      <c r="T345" s="56" t="str">
        <f t="shared" si="19"/>
        <v>THRISSUR1994-95</v>
      </c>
      <c r="U345" s="65">
        <f>Documentation!$I$340*Calculations!C467</f>
        <v>299390</v>
      </c>
      <c r="V345" s="65">
        <f>Documentation!$I$340*Calculations!D467</f>
        <v>103619</v>
      </c>
      <c r="W345" s="65">
        <f>Documentation!$I$340*Calculations!E467</f>
        <v>28527</v>
      </c>
      <c r="X345" s="65">
        <f>Documentation!$I$340*Calculations!F467</f>
        <v>1037</v>
      </c>
      <c r="Y345" s="65">
        <f>Documentation!$I$340*Calculations!G467</f>
        <v>67</v>
      </c>
      <c r="Z345" s="65">
        <f>Documentation!$I$340*Calculations!H467</f>
        <v>744</v>
      </c>
      <c r="AA345" s="65">
        <f>Documentation!$I$340*Calculations!I467</f>
        <v>3115</v>
      </c>
      <c r="AB345" s="65">
        <f>Documentation!$I$340*Calculations!J467</f>
        <v>2961</v>
      </c>
      <c r="AC345" s="65">
        <f>Documentation!$I$340*Calculations!K467</f>
        <v>5579</v>
      </c>
      <c r="AD345" s="65">
        <f>Documentation!$I$340*Calculations!L467</f>
        <v>0</v>
      </c>
      <c r="AE345" s="65">
        <f>Documentation!$I$340*Calculations!M467</f>
        <v>153741</v>
      </c>
      <c r="AF345" s="65">
        <f>Documentation!$I$340*Calculations!N467</f>
        <v>61004</v>
      </c>
      <c r="AG345" s="65">
        <f>Documentation!$I$340*Calculations!O467</f>
        <v>214745</v>
      </c>
    </row>
    <row r="346" spans="1:33" ht="14.45" customHeight="1" x14ac:dyDescent="0.25">
      <c r="A346" s="58" t="s">
        <v>80</v>
      </c>
      <c r="B346" s="58" t="s">
        <v>54</v>
      </c>
      <c r="C346" s="59">
        <v>514962</v>
      </c>
      <c r="D346" s="59">
        <v>260907</v>
      </c>
      <c r="E346" s="59">
        <v>14542</v>
      </c>
      <c r="F346" s="59">
        <v>9391</v>
      </c>
      <c r="G346" s="59">
        <v>439</v>
      </c>
      <c r="H346" s="59">
        <v>7424</v>
      </c>
      <c r="I346" s="59">
        <v>13491</v>
      </c>
      <c r="J346" s="59">
        <v>768</v>
      </c>
      <c r="K346" s="59">
        <v>1852</v>
      </c>
      <c r="L346" s="59"/>
      <c r="M346" s="59">
        <v>206148</v>
      </c>
      <c r="N346" s="59">
        <v>25319</v>
      </c>
      <c r="O346" s="59">
        <v>231467</v>
      </c>
      <c r="P346" s="45"/>
      <c r="R346" s="58" t="s">
        <v>82</v>
      </c>
      <c r="S346" s="58" t="s">
        <v>54</v>
      </c>
      <c r="T346" s="56" t="str">
        <f t="shared" si="19"/>
        <v>THRISSUR1995-96</v>
      </c>
      <c r="U346" s="65">
        <f>Documentation!$I$340*Calculations!C468</f>
        <v>299390</v>
      </c>
      <c r="V346" s="65">
        <f>Documentation!$I$340*Calculations!D468</f>
        <v>103619</v>
      </c>
      <c r="W346" s="65">
        <f>Documentation!$I$340*Calculations!E468</f>
        <v>26885</v>
      </c>
      <c r="X346" s="65">
        <f>Documentation!$I$340*Calculations!F468</f>
        <v>799</v>
      </c>
      <c r="Y346" s="65">
        <f>Documentation!$I$340*Calculations!G468</f>
        <v>59</v>
      </c>
      <c r="Z346" s="65">
        <f>Documentation!$I$340*Calculations!H468</f>
        <v>606</v>
      </c>
      <c r="AA346" s="65">
        <f>Documentation!$I$340*Calculations!I468</f>
        <v>2552</v>
      </c>
      <c r="AB346" s="65">
        <f>Documentation!$I$340*Calculations!J468</f>
        <v>2725</v>
      </c>
      <c r="AC346" s="65">
        <f>Documentation!$I$340*Calculations!K468</f>
        <v>5835</v>
      </c>
      <c r="AD346" s="65">
        <f>Documentation!$I$340*Calculations!L468</f>
        <v>0</v>
      </c>
      <c r="AE346" s="65">
        <f>Documentation!$I$340*Calculations!M468</f>
        <v>156310</v>
      </c>
      <c r="AF346" s="65">
        <f>Documentation!$I$340*Calculations!N468</f>
        <v>56312</v>
      </c>
      <c r="AG346" s="65">
        <f>Documentation!$I$340*Calculations!O468</f>
        <v>212622</v>
      </c>
    </row>
    <row r="347" spans="1:33" ht="14.45" customHeight="1" x14ac:dyDescent="0.25">
      <c r="A347" s="58" t="s">
        <v>80</v>
      </c>
      <c r="B347" s="58" t="s">
        <v>55</v>
      </c>
      <c r="C347" s="59">
        <v>514962</v>
      </c>
      <c r="D347" s="59">
        <v>260907</v>
      </c>
      <c r="E347" s="59">
        <v>14321</v>
      </c>
      <c r="F347" s="59">
        <v>8572</v>
      </c>
      <c r="G347" s="59">
        <v>365</v>
      </c>
      <c r="H347" s="59">
        <v>6020</v>
      </c>
      <c r="I347" s="59">
        <v>10805</v>
      </c>
      <c r="J347" s="59">
        <v>658</v>
      </c>
      <c r="K347" s="59">
        <v>1912</v>
      </c>
      <c r="L347" s="59"/>
      <c r="M347" s="59">
        <v>211402</v>
      </c>
      <c r="N347" s="59">
        <v>21943</v>
      </c>
      <c r="O347" s="59">
        <v>233345</v>
      </c>
      <c r="P347" s="45"/>
      <c r="R347" s="58" t="s">
        <v>82</v>
      </c>
      <c r="S347" s="58" t="s">
        <v>55</v>
      </c>
      <c r="T347" s="56" t="str">
        <f t="shared" si="19"/>
        <v>THRISSUR1996-97</v>
      </c>
      <c r="U347" s="65">
        <f>Documentation!$I$340*Calculations!C469</f>
        <v>299390</v>
      </c>
      <c r="V347" s="65">
        <f>Documentation!$I$340*Calculations!D469</f>
        <v>103619</v>
      </c>
      <c r="W347" s="65">
        <f>Documentation!$I$340*Calculations!E469</f>
        <v>25787</v>
      </c>
      <c r="X347" s="65">
        <f>Documentation!$I$340*Calculations!F469</f>
        <v>710</v>
      </c>
      <c r="Y347" s="65">
        <f>Documentation!$I$340*Calculations!G469</f>
        <v>46</v>
      </c>
      <c r="Z347" s="65">
        <f>Documentation!$I$340*Calculations!H469</f>
        <v>749</v>
      </c>
      <c r="AA347" s="65">
        <f>Documentation!$I$340*Calculations!I469</f>
        <v>2292</v>
      </c>
      <c r="AB347" s="65">
        <f>Documentation!$I$340*Calculations!J469</f>
        <v>3053</v>
      </c>
      <c r="AC347" s="65">
        <f>Documentation!$I$340*Calculations!K469</f>
        <v>6041</v>
      </c>
      <c r="AD347" s="65">
        <f>Documentation!$I$340*Calculations!L469</f>
        <v>0</v>
      </c>
      <c r="AE347" s="65">
        <f>Documentation!$I$340*Calculations!M469</f>
        <v>157093</v>
      </c>
      <c r="AF347" s="65">
        <f>Documentation!$I$340*Calculations!N469</f>
        <v>46982</v>
      </c>
      <c r="AG347" s="65">
        <f>Documentation!$I$340*Calculations!O469</f>
        <v>204075</v>
      </c>
    </row>
    <row r="348" spans="1:33" ht="14.45" customHeight="1" x14ac:dyDescent="0.25">
      <c r="A348" s="58" t="s">
        <v>80</v>
      </c>
      <c r="B348" s="58" t="s">
        <v>56</v>
      </c>
      <c r="C348" s="59">
        <v>514962</v>
      </c>
      <c r="D348" s="59">
        <v>260907</v>
      </c>
      <c r="E348" s="59">
        <v>14383</v>
      </c>
      <c r="F348" s="59">
        <v>8772</v>
      </c>
      <c r="G348" s="59">
        <v>319</v>
      </c>
      <c r="H348" s="59">
        <v>6163</v>
      </c>
      <c r="I348" s="59">
        <v>10208</v>
      </c>
      <c r="J348" s="59">
        <v>634</v>
      </c>
      <c r="K348" s="59">
        <v>1794</v>
      </c>
      <c r="L348" s="59"/>
      <c r="M348" s="59">
        <v>211782</v>
      </c>
      <c r="N348" s="59">
        <v>34942</v>
      </c>
      <c r="O348" s="59">
        <v>246724</v>
      </c>
      <c r="P348" s="45"/>
      <c r="R348" s="58" t="s">
        <v>82</v>
      </c>
      <c r="S348" s="58" t="s">
        <v>56</v>
      </c>
      <c r="T348" s="56" t="str">
        <f t="shared" si="19"/>
        <v>THRISSUR1997-98</v>
      </c>
      <c r="U348" s="65">
        <f>Documentation!$I$340*Calculations!C470</f>
        <v>299390</v>
      </c>
      <c r="V348" s="65">
        <f>Documentation!$I$340*Calculations!D470</f>
        <v>103619</v>
      </c>
      <c r="W348" s="65">
        <f>Documentation!$I$340*Calculations!E470</f>
        <v>24624</v>
      </c>
      <c r="X348" s="65">
        <f>Documentation!$I$340*Calculations!F470</f>
        <v>574</v>
      </c>
      <c r="Y348" s="65">
        <f>Documentation!$I$340*Calculations!G470</f>
        <v>53</v>
      </c>
      <c r="Z348" s="65">
        <f>Documentation!$I$340*Calculations!H470</f>
        <v>699</v>
      </c>
      <c r="AA348" s="65">
        <f>Documentation!$I$340*Calculations!I470</f>
        <v>2007</v>
      </c>
      <c r="AB348" s="65">
        <f>Documentation!$I$340*Calculations!J470</f>
        <v>2568</v>
      </c>
      <c r="AC348" s="65">
        <f>Documentation!$I$340*Calculations!K470</f>
        <v>6813</v>
      </c>
      <c r="AD348" s="65">
        <f>Documentation!$I$340*Calculations!L470</f>
        <v>0</v>
      </c>
      <c r="AE348" s="65">
        <f>Documentation!$I$340*Calculations!M470</f>
        <v>158433</v>
      </c>
      <c r="AF348" s="65">
        <f>Documentation!$I$340*Calculations!N470</f>
        <v>26241</v>
      </c>
      <c r="AG348" s="65">
        <f>Documentation!$I$340*Calculations!O470</f>
        <v>184674</v>
      </c>
    </row>
    <row r="349" spans="1:33" ht="14.45" customHeight="1" x14ac:dyDescent="0.25">
      <c r="A349" s="58" t="s">
        <v>80</v>
      </c>
      <c r="B349" s="58" t="s">
        <v>57</v>
      </c>
      <c r="C349" s="59">
        <v>514962</v>
      </c>
      <c r="D349" s="59">
        <v>260907</v>
      </c>
      <c r="E349" s="59">
        <v>14671</v>
      </c>
      <c r="F349" s="59">
        <v>4251</v>
      </c>
      <c r="G349" s="59">
        <v>257</v>
      </c>
      <c r="H349" s="59">
        <v>6198</v>
      </c>
      <c r="I349" s="59">
        <v>7799</v>
      </c>
      <c r="J349" s="59">
        <v>461</v>
      </c>
      <c r="K349" s="59">
        <v>1828</v>
      </c>
      <c r="L349" s="59"/>
      <c r="M349" s="59">
        <v>218590</v>
      </c>
      <c r="N349" s="59">
        <v>28940</v>
      </c>
      <c r="O349" s="59">
        <v>247530</v>
      </c>
      <c r="P349" s="45"/>
      <c r="R349" s="58" t="s">
        <v>82</v>
      </c>
      <c r="S349" s="58" t="s">
        <v>57</v>
      </c>
      <c r="T349" s="56" t="str">
        <f t="shared" si="19"/>
        <v>THRISSUR1998-99</v>
      </c>
      <c r="U349" s="65">
        <f>Documentation!$I$340*Calculations!C471</f>
        <v>299390</v>
      </c>
      <c r="V349" s="65">
        <f>Documentation!$I$340*Calculations!D471</f>
        <v>103619</v>
      </c>
      <c r="W349" s="65">
        <f>Documentation!$I$340*Calculations!E471</f>
        <v>27377</v>
      </c>
      <c r="X349" s="65">
        <f>Documentation!$I$340*Calculations!F471</f>
        <v>296</v>
      </c>
      <c r="Y349" s="65">
        <f>Documentation!$I$340*Calculations!G471</f>
        <v>46</v>
      </c>
      <c r="Z349" s="65">
        <f>Documentation!$I$340*Calculations!H471</f>
        <v>622</v>
      </c>
      <c r="AA349" s="65">
        <f>Documentation!$I$340*Calculations!I471</f>
        <v>2807</v>
      </c>
      <c r="AB349" s="65">
        <f>Documentation!$I$340*Calculations!J471</f>
        <v>3209</v>
      </c>
      <c r="AC349" s="65">
        <f>Documentation!$I$340*Calculations!K471</f>
        <v>7450</v>
      </c>
      <c r="AD349" s="65">
        <f>Documentation!$I$340*Calculations!L471</f>
        <v>0</v>
      </c>
      <c r="AE349" s="65">
        <f>Documentation!$I$340*Calculations!M471</f>
        <v>153964</v>
      </c>
      <c r="AF349" s="65">
        <f>Documentation!$I$340*Calculations!N471</f>
        <v>32448</v>
      </c>
      <c r="AG349" s="65">
        <f>Documentation!$I$340*Calculations!O471</f>
        <v>186412</v>
      </c>
    </row>
    <row r="350" spans="1:33" ht="14.45" customHeight="1" x14ac:dyDescent="0.25">
      <c r="A350" s="58" t="s">
        <v>80</v>
      </c>
      <c r="B350" s="58" t="s">
        <v>58</v>
      </c>
      <c r="C350" s="59">
        <v>514962</v>
      </c>
      <c r="D350" s="59">
        <v>260907</v>
      </c>
      <c r="E350" s="59">
        <v>14982</v>
      </c>
      <c r="F350" s="59">
        <v>4136</v>
      </c>
      <c r="G350" s="59">
        <v>155</v>
      </c>
      <c r="H350" s="59">
        <v>5888</v>
      </c>
      <c r="I350" s="59">
        <v>3132</v>
      </c>
      <c r="J350" s="59">
        <v>1000</v>
      </c>
      <c r="K350" s="59">
        <v>1762</v>
      </c>
      <c r="L350" s="59"/>
      <c r="M350" s="59">
        <v>223000</v>
      </c>
      <c r="N350" s="59">
        <v>41726</v>
      </c>
      <c r="O350" s="59">
        <v>264726</v>
      </c>
      <c r="P350" s="45"/>
      <c r="R350" s="58" t="s">
        <v>82</v>
      </c>
      <c r="S350" s="58" t="s">
        <v>58</v>
      </c>
      <c r="T350" s="56" t="str">
        <f t="shared" si="19"/>
        <v>THRISSUR1999-00</v>
      </c>
      <c r="U350" s="65">
        <f>Documentation!$I$340*Calculations!C472</f>
        <v>299390</v>
      </c>
      <c r="V350" s="65">
        <f>Documentation!$I$340*Calculations!D472</f>
        <v>103619</v>
      </c>
      <c r="W350" s="65">
        <f>Documentation!$I$340*Calculations!E472</f>
        <v>32321</v>
      </c>
      <c r="X350" s="65">
        <f>Documentation!$I$340*Calculations!F472</f>
        <v>494</v>
      </c>
      <c r="Y350" s="65">
        <f>Documentation!$I$340*Calculations!G472</f>
        <v>27</v>
      </c>
      <c r="Z350" s="65">
        <f>Documentation!$I$340*Calculations!H472</f>
        <v>821</v>
      </c>
      <c r="AA350" s="65">
        <f>Documentation!$I$340*Calculations!I472</f>
        <v>3087</v>
      </c>
      <c r="AB350" s="65">
        <f>Documentation!$I$340*Calculations!J472</f>
        <v>3555</v>
      </c>
      <c r="AC350" s="65">
        <f>Documentation!$I$340*Calculations!K472</f>
        <v>7936</v>
      </c>
      <c r="AD350" s="65">
        <f>Documentation!$I$340*Calculations!L472</f>
        <v>0</v>
      </c>
      <c r="AE350" s="65">
        <f>Documentation!$I$340*Calculations!M472</f>
        <v>147530</v>
      </c>
      <c r="AF350" s="65">
        <f>Documentation!$I$340*Calculations!N472</f>
        <v>50986</v>
      </c>
      <c r="AG350" s="65">
        <f>Documentation!$I$340*Calculations!O472</f>
        <v>198516</v>
      </c>
    </row>
    <row r="351" spans="1:33" ht="14.45" customHeight="1" x14ac:dyDescent="0.25">
      <c r="A351" s="58" t="s">
        <v>80</v>
      </c>
      <c r="B351" s="58" t="s">
        <v>59</v>
      </c>
      <c r="C351" s="59">
        <v>514962</v>
      </c>
      <c r="D351" s="59">
        <v>260907</v>
      </c>
      <c r="E351" s="59">
        <v>15248</v>
      </c>
      <c r="F351" s="59">
        <v>3763</v>
      </c>
      <c r="G351" s="59">
        <v>98</v>
      </c>
      <c r="H351" s="59">
        <v>3780</v>
      </c>
      <c r="I351" s="59">
        <v>2993</v>
      </c>
      <c r="J351" s="59">
        <v>1179</v>
      </c>
      <c r="K351" s="59">
        <v>1305</v>
      </c>
      <c r="L351" s="59"/>
      <c r="M351" s="59">
        <v>225689</v>
      </c>
      <c r="N351" s="59">
        <v>41663</v>
      </c>
      <c r="O351" s="59">
        <v>267352</v>
      </c>
      <c r="P351" s="45"/>
      <c r="R351" s="58" t="s">
        <v>82</v>
      </c>
      <c r="S351" s="58" t="s">
        <v>59</v>
      </c>
      <c r="T351" s="56" t="str">
        <f t="shared" si="19"/>
        <v>THRISSUR2000-01</v>
      </c>
      <c r="U351" s="65">
        <f>Documentation!$I$340*Calculations!C473</f>
        <v>299390</v>
      </c>
      <c r="V351" s="65">
        <f>Documentation!$I$340*Calculations!D473</f>
        <v>103619</v>
      </c>
      <c r="W351" s="65">
        <f>Documentation!$I$340*Calculations!E473</f>
        <v>33739</v>
      </c>
      <c r="X351" s="65">
        <f>Documentation!$I$340*Calculations!F473</f>
        <v>500</v>
      </c>
      <c r="Y351" s="65">
        <f>Documentation!$I$340*Calculations!G473</f>
        <v>11</v>
      </c>
      <c r="Z351" s="65">
        <f>Documentation!$I$340*Calculations!H473</f>
        <v>816</v>
      </c>
      <c r="AA351" s="65">
        <f>Documentation!$I$340*Calculations!I473</f>
        <v>2486</v>
      </c>
      <c r="AB351" s="65">
        <f>Documentation!$I$340*Calculations!J473</f>
        <v>4280</v>
      </c>
      <c r="AC351" s="65">
        <f>Documentation!$I$340*Calculations!K473</f>
        <v>8689</v>
      </c>
      <c r="AD351" s="65">
        <f>Documentation!$I$340*Calculations!L473</f>
        <v>0</v>
      </c>
      <c r="AE351" s="65">
        <f>Documentation!$I$340*Calculations!M473</f>
        <v>145250</v>
      </c>
      <c r="AF351" s="65">
        <f>Documentation!$I$340*Calculations!N473</f>
        <v>52578</v>
      </c>
      <c r="AG351" s="65">
        <f>Documentation!$I$340*Calculations!O473</f>
        <v>197828</v>
      </c>
    </row>
    <row r="352" spans="1:33" ht="14.45" customHeight="1" x14ac:dyDescent="0.25">
      <c r="A352" s="58" t="s">
        <v>80</v>
      </c>
      <c r="B352" s="58" t="s">
        <v>60</v>
      </c>
      <c r="C352" s="59">
        <v>514962</v>
      </c>
      <c r="D352" s="59">
        <v>260907</v>
      </c>
      <c r="E352" s="59">
        <v>15324</v>
      </c>
      <c r="F352" s="59">
        <v>3893</v>
      </c>
      <c r="G352" s="59">
        <v>153</v>
      </c>
      <c r="H352" s="59">
        <v>2771</v>
      </c>
      <c r="I352" s="59">
        <v>3158</v>
      </c>
      <c r="J352" s="59">
        <v>980</v>
      </c>
      <c r="K352" s="59">
        <v>1368</v>
      </c>
      <c r="L352" s="59"/>
      <c r="M352" s="59">
        <v>226408</v>
      </c>
      <c r="N352" s="59">
        <v>49772</v>
      </c>
      <c r="O352" s="59">
        <v>276180</v>
      </c>
      <c r="P352" s="45"/>
      <c r="R352" s="58" t="s">
        <v>82</v>
      </c>
      <c r="S352" s="58" t="s">
        <v>60</v>
      </c>
      <c r="T352" s="56" t="str">
        <f t="shared" si="19"/>
        <v>THRISSUR2001-02</v>
      </c>
      <c r="U352" s="65">
        <f>Documentation!$I$340*Calculations!C474</f>
        <v>299390</v>
      </c>
      <c r="V352" s="65">
        <f>Documentation!$I$340*Calculations!D474</f>
        <v>103619</v>
      </c>
      <c r="W352" s="65">
        <f>Documentation!$I$340*Calculations!E474</f>
        <v>35060</v>
      </c>
      <c r="X352" s="65">
        <f>Documentation!$I$340*Calculations!F474</f>
        <v>512</v>
      </c>
      <c r="Y352" s="65">
        <f>Documentation!$I$340*Calculations!G474</f>
        <v>13</v>
      </c>
      <c r="Z352" s="65">
        <f>Documentation!$I$340*Calculations!H474</f>
        <v>857</v>
      </c>
      <c r="AA352" s="65">
        <f>Documentation!$I$340*Calculations!I474</f>
        <v>3009</v>
      </c>
      <c r="AB352" s="65">
        <f>Documentation!$I$340*Calculations!J474</f>
        <v>4451</v>
      </c>
      <c r="AC352" s="65">
        <f>Documentation!$I$340*Calculations!K474</f>
        <v>9384</v>
      </c>
      <c r="AD352" s="65">
        <f>Documentation!$I$340*Calculations!L474</f>
        <v>0</v>
      </c>
      <c r="AE352" s="65">
        <f>Documentation!$I$340*Calculations!M474</f>
        <v>142485</v>
      </c>
      <c r="AF352" s="65">
        <f>Documentation!$I$340*Calculations!N474</f>
        <v>49098</v>
      </c>
      <c r="AG352" s="65">
        <f>Documentation!$I$340*Calculations!O474</f>
        <v>191583</v>
      </c>
    </row>
    <row r="353" spans="1:33" ht="14.45" customHeight="1" x14ac:dyDescent="0.25">
      <c r="A353" s="58" t="s">
        <v>80</v>
      </c>
      <c r="B353" s="58" t="s">
        <v>61</v>
      </c>
      <c r="C353" s="59">
        <v>514962</v>
      </c>
      <c r="D353" s="59">
        <v>260907</v>
      </c>
      <c r="E353" s="59">
        <v>15270</v>
      </c>
      <c r="F353" s="59">
        <v>3690</v>
      </c>
      <c r="G353" s="59">
        <v>150</v>
      </c>
      <c r="H353" s="59">
        <v>3210</v>
      </c>
      <c r="I353" s="59">
        <v>2561</v>
      </c>
      <c r="J353" s="59">
        <v>334</v>
      </c>
      <c r="K353" s="59">
        <v>1341</v>
      </c>
      <c r="L353" s="59"/>
      <c r="M353" s="59">
        <v>227499</v>
      </c>
      <c r="N353" s="59">
        <v>51675</v>
      </c>
      <c r="O353" s="59">
        <v>279174</v>
      </c>
      <c r="P353" s="45"/>
      <c r="R353" s="58" t="s">
        <v>82</v>
      </c>
      <c r="S353" s="58" t="s">
        <v>61</v>
      </c>
      <c r="T353" s="56" t="str">
        <f t="shared" si="19"/>
        <v>THRISSUR2002-03</v>
      </c>
      <c r="U353" s="65">
        <f>Documentation!$I$340*Calculations!C475</f>
        <v>299390</v>
      </c>
      <c r="V353" s="65">
        <f>Documentation!$I$340*Calculations!D475</f>
        <v>103619</v>
      </c>
      <c r="W353" s="65">
        <f>Documentation!$I$340*Calculations!E475</f>
        <v>34949</v>
      </c>
      <c r="X353" s="65">
        <f>Documentation!$I$340*Calculations!F475</f>
        <v>243</v>
      </c>
      <c r="Y353" s="65">
        <f>Documentation!$I$340*Calculations!G475</f>
        <v>17</v>
      </c>
      <c r="Z353" s="65">
        <f>Documentation!$I$340*Calculations!H475</f>
        <v>595</v>
      </c>
      <c r="AA353" s="65">
        <f>Documentation!$I$340*Calculations!I475</f>
        <v>2953</v>
      </c>
      <c r="AB353" s="65">
        <f>Documentation!$I$340*Calculations!J475</f>
        <v>5730</v>
      </c>
      <c r="AC353" s="65">
        <f>Documentation!$I$340*Calculations!K475</f>
        <v>8169</v>
      </c>
      <c r="AD353" s="65">
        <f>Documentation!$I$340*Calculations!L475</f>
        <v>0</v>
      </c>
      <c r="AE353" s="65">
        <f>Documentation!$I$340*Calculations!M475</f>
        <v>143115</v>
      </c>
      <c r="AF353" s="65">
        <f>Documentation!$I$340*Calculations!N475</f>
        <v>52769</v>
      </c>
      <c r="AG353" s="65">
        <f>Documentation!$I$340*Calculations!O475</f>
        <v>195884</v>
      </c>
    </row>
    <row r="354" spans="1:33" ht="14.45" customHeight="1" x14ac:dyDescent="0.25">
      <c r="A354" s="58" t="s">
        <v>80</v>
      </c>
      <c r="B354" s="58" t="s">
        <v>62</v>
      </c>
      <c r="C354" s="59">
        <v>514962</v>
      </c>
      <c r="D354" s="59">
        <v>260907</v>
      </c>
      <c r="E354" s="59">
        <v>15311</v>
      </c>
      <c r="F354" s="59">
        <v>3328</v>
      </c>
      <c r="G354" s="59">
        <v>98</v>
      </c>
      <c r="H354" s="59">
        <v>2360</v>
      </c>
      <c r="I354" s="59">
        <v>1736</v>
      </c>
      <c r="J354" s="59">
        <v>587</v>
      </c>
      <c r="K354" s="59">
        <v>864</v>
      </c>
      <c r="L354" s="59">
        <v>119</v>
      </c>
      <c r="M354" s="59">
        <v>229652</v>
      </c>
      <c r="N354" s="59">
        <v>60184</v>
      </c>
      <c r="O354" s="59">
        <v>289836</v>
      </c>
      <c r="P354" s="45"/>
      <c r="R354" s="58" t="s">
        <v>82</v>
      </c>
      <c r="S354" s="58" t="s">
        <v>62</v>
      </c>
      <c r="T354" s="56" t="str">
        <f t="shared" si="19"/>
        <v>THRISSUR2003-04</v>
      </c>
      <c r="U354" s="65">
        <f>Documentation!$I$340*Calculations!C476</f>
        <v>299390</v>
      </c>
      <c r="V354" s="65">
        <f>Documentation!$I$340*Calculations!D476</f>
        <v>103619</v>
      </c>
      <c r="W354" s="65">
        <f>Documentation!$I$340*Calculations!E476</f>
        <v>35541</v>
      </c>
      <c r="X354" s="65">
        <f>Documentation!$I$340*Calculations!F476</f>
        <v>415</v>
      </c>
      <c r="Y354" s="65">
        <f>Documentation!$I$340*Calculations!G476</f>
        <v>42</v>
      </c>
      <c r="Z354" s="65">
        <f>Documentation!$I$340*Calculations!H476</f>
        <v>651</v>
      </c>
      <c r="AA354" s="65">
        <f>Documentation!$I$340*Calculations!I476</f>
        <v>3038</v>
      </c>
      <c r="AB354" s="65">
        <f>Documentation!$I$340*Calculations!J476</f>
        <v>5224</v>
      </c>
      <c r="AC354" s="65">
        <f>Documentation!$I$340*Calculations!K476</f>
        <v>9159</v>
      </c>
      <c r="AD354" s="65">
        <f>Documentation!$I$340*Calculations!L476</f>
        <v>16</v>
      </c>
      <c r="AE354" s="65">
        <f>Documentation!$I$340*Calculations!M476</f>
        <v>141685</v>
      </c>
      <c r="AF354" s="65">
        <f>Documentation!$I$340*Calculations!N476</f>
        <v>54058</v>
      </c>
      <c r="AG354" s="65">
        <f>Documentation!$I$340*Calculations!O476</f>
        <v>195743</v>
      </c>
    </row>
    <row r="355" spans="1:33" ht="14.45" customHeight="1" x14ac:dyDescent="0.25">
      <c r="A355" s="58" t="s">
        <v>80</v>
      </c>
      <c r="B355" s="58" t="s">
        <v>63</v>
      </c>
      <c r="C355" s="59">
        <v>514962</v>
      </c>
      <c r="D355" s="59">
        <v>260907</v>
      </c>
      <c r="E355" s="59">
        <v>12645</v>
      </c>
      <c r="F355" s="59">
        <v>2997</v>
      </c>
      <c r="G355" s="59">
        <v>98</v>
      </c>
      <c r="H355" s="59">
        <v>2242</v>
      </c>
      <c r="I355" s="59">
        <v>1656</v>
      </c>
      <c r="J355" s="59">
        <v>552</v>
      </c>
      <c r="K355" s="59">
        <v>774</v>
      </c>
      <c r="L355" s="59">
        <v>0</v>
      </c>
      <c r="M355" s="59">
        <v>233091</v>
      </c>
      <c r="N355" s="59">
        <v>68900</v>
      </c>
      <c r="O355" s="59">
        <v>301991</v>
      </c>
      <c r="P355" s="45"/>
      <c r="R355" s="58" t="s">
        <v>82</v>
      </c>
      <c r="S355" s="58" t="s">
        <v>63</v>
      </c>
      <c r="T355" s="56" t="str">
        <f t="shared" si="19"/>
        <v>THRISSUR2004-05</v>
      </c>
      <c r="U355" s="65">
        <f>Documentation!$I$340*Calculations!C477</f>
        <v>299390</v>
      </c>
      <c r="V355" s="65">
        <f>Documentation!$I$340*Calculations!D477</f>
        <v>103619</v>
      </c>
      <c r="W355" s="65">
        <f>Documentation!$I$340*Calculations!E477</f>
        <v>40464</v>
      </c>
      <c r="X355" s="65">
        <f>Documentation!$I$340*Calculations!F477</f>
        <v>377</v>
      </c>
      <c r="Y355" s="65">
        <f>Documentation!$I$340*Calculations!G477</f>
        <v>40</v>
      </c>
      <c r="Z355" s="65">
        <f>Documentation!$I$340*Calculations!H477</f>
        <v>537</v>
      </c>
      <c r="AA355" s="65">
        <f>Documentation!$I$340*Calculations!I477</f>
        <v>2937</v>
      </c>
      <c r="AB355" s="65">
        <f>Documentation!$I$340*Calculations!J477</f>
        <v>4911</v>
      </c>
      <c r="AC355" s="65">
        <f>Documentation!$I$340*Calculations!K477</f>
        <v>9658</v>
      </c>
      <c r="AD355" s="65">
        <f>Documentation!$I$340*Calculations!L477</f>
        <v>0</v>
      </c>
      <c r="AE355" s="65">
        <f>Documentation!$I$340*Calculations!M477</f>
        <v>136847</v>
      </c>
      <c r="AF355" s="65">
        <f>Documentation!$I$340*Calculations!N477</f>
        <v>62009</v>
      </c>
      <c r="AG355" s="65">
        <f>Documentation!$I$340*Calculations!O477</f>
        <v>198856</v>
      </c>
    </row>
    <row r="356" spans="1:33" ht="14.45" customHeight="1" x14ac:dyDescent="0.25">
      <c r="A356" s="58" t="s">
        <v>80</v>
      </c>
      <c r="B356" s="58" t="s">
        <v>64</v>
      </c>
      <c r="C356" s="59">
        <v>436328</v>
      </c>
      <c r="D356" s="59">
        <v>198413</v>
      </c>
      <c r="E356" s="59">
        <v>8853</v>
      </c>
      <c r="F356" s="59">
        <v>2702</v>
      </c>
      <c r="G356" s="59">
        <v>96</v>
      </c>
      <c r="H356" s="59">
        <v>2173</v>
      </c>
      <c r="I356" s="59">
        <v>1610</v>
      </c>
      <c r="J356" s="59">
        <v>595</v>
      </c>
      <c r="K356" s="59">
        <v>804</v>
      </c>
      <c r="L356" s="59">
        <v>6719</v>
      </c>
      <c r="M356" s="59">
        <v>214363</v>
      </c>
      <c r="N356" s="59">
        <v>84299</v>
      </c>
      <c r="O356" s="59">
        <v>298662</v>
      </c>
      <c r="P356" s="45"/>
      <c r="R356" s="58" t="s">
        <v>82</v>
      </c>
      <c r="S356" s="58" t="s">
        <v>64</v>
      </c>
      <c r="T356" s="56" t="str">
        <f t="shared" si="19"/>
        <v>THRISSUR2005-06</v>
      </c>
      <c r="U356" s="65">
        <f>Documentation!$I$340*Calculations!C478</f>
        <v>302919</v>
      </c>
      <c r="V356" s="65">
        <f>Documentation!$I$340*Calculations!D478</f>
        <v>103619</v>
      </c>
      <c r="W356" s="65">
        <f>Documentation!$I$340*Calculations!E478</f>
        <v>36630</v>
      </c>
      <c r="X356" s="65">
        <f>Documentation!$I$340*Calculations!F478</f>
        <v>345</v>
      </c>
      <c r="Y356" s="65">
        <f>Documentation!$I$340*Calculations!G478</f>
        <v>38</v>
      </c>
      <c r="Z356" s="65">
        <f>Documentation!$I$340*Calculations!H478</f>
        <v>488</v>
      </c>
      <c r="AA356" s="65">
        <f>Documentation!$I$340*Calculations!I478</f>
        <v>3136</v>
      </c>
      <c r="AB356" s="65">
        <f>Documentation!$I$340*Calculations!J478</f>
        <v>5385</v>
      </c>
      <c r="AC356" s="65">
        <f>Documentation!$I$340*Calculations!K478</f>
        <v>9786</v>
      </c>
      <c r="AD356" s="65">
        <f>Documentation!$I$340*Calculations!L478</f>
        <v>3896</v>
      </c>
      <c r="AE356" s="65">
        <f>Documentation!$I$340*Calculations!M478</f>
        <v>139596</v>
      </c>
      <c r="AF356" s="65">
        <f>Documentation!$I$340*Calculations!N478</f>
        <v>53591</v>
      </c>
      <c r="AG356" s="65">
        <f>Documentation!$I$340*Calculations!O478</f>
        <v>193187</v>
      </c>
    </row>
    <row r="357" spans="1:33" ht="14.45" customHeight="1" x14ac:dyDescent="0.25">
      <c r="A357" s="58" t="s">
        <v>80</v>
      </c>
      <c r="B357" s="58" t="s">
        <v>65</v>
      </c>
      <c r="C357" s="59">
        <v>436328</v>
      </c>
      <c r="D357" s="59">
        <v>198413</v>
      </c>
      <c r="E357" s="59">
        <v>9228</v>
      </c>
      <c r="F357" s="59">
        <v>2434</v>
      </c>
      <c r="G357" s="59">
        <v>171</v>
      </c>
      <c r="H357" s="59">
        <v>222</v>
      </c>
      <c r="I357" s="59">
        <v>1517</v>
      </c>
      <c r="J357" s="59">
        <v>561</v>
      </c>
      <c r="K357" s="59">
        <v>1245</v>
      </c>
      <c r="L357" s="59">
        <v>11802</v>
      </c>
      <c r="M357" s="59">
        <v>210735</v>
      </c>
      <c r="N357" s="59">
        <v>104412</v>
      </c>
      <c r="O357" s="59">
        <v>315147</v>
      </c>
      <c r="P357" s="45"/>
      <c r="R357" s="58" t="s">
        <v>82</v>
      </c>
      <c r="S357" s="58" t="s">
        <v>65</v>
      </c>
      <c r="T357" s="56" t="str">
        <f t="shared" si="19"/>
        <v>THRISSUR2006-07</v>
      </c>
      <c r="U357" s="65">
        <f>Documentation!$I$340*Calculations!C479</f>
        <v>302919</v>
      </c>
      <c r="V357" s="65">
        <f>Documentation!$I$340*Calculations!D479</f>
        <v>103619</v>
      </c>
      <c r="W357" s="65">
        <f>Documentation!$I$340*Calculations!E479</f>
        <v>32820</v>
      </c>
      <c r="X357" s="65">
        <f>Documentation!$I$340*Calculations!F479</f>
        <v>349</v>
      </c>
      <c r="Y357" s="65">
        <f>Documentation!$I$340*Calculations!G479</f>
        <v>31</v>
      </c>
      <c r="Z357" s="65">
        <f>Documentation!$I$340*Calculations!H479</f>
        <v>454</v>
      </c>
      <c r="AA357" s="65">
        <f>Documentation!$I$340*Calculations!I479</f>
        <v>5482</v>
      </c>
      <c r="AB357" s="65">
        <f>Documentation!$I$340*Calculations!J479</f>
        <v>5199</v>
      </c>
      <c r="AC357" s="65">
        <f>Documentation!$I$340*Calculations!K479</f>
        <v>16030</v>
      </c>
      <c r="AD357" s="65">
        <f>Documentation!$I$340*Calculations!L479</f>
        <v>7256</v>
      </c>
      <c r="AE357" s="65">
        <f>Documentation!$I$340*Calculations!M479</f>
        <v>131679</v>
      </c>
      <c r="AF357" s="65">
        <f>Documentation!$I$340*Calculations!N479</f>
        <v>50766</v>
      </c>
      <c r="AG357" s="65">
        <f>Documentation!$I$340*Calculations!O479</f>
        <v>182445</v>
      </c>
    </row>
    <row r="358" spans="1:33" ht="14.45" customHeight="1" x14ac:dyDescent="0.25">
      <c r="A358" s="58" t="s">
        <v>80</v>
      </c>
      <c r="B358" s="58" t="s">
        <v>66</v>
      </c>
      <c r="C358" s="59">
        <v>436328</v>
      </c>
      <c r="D358" s="59">
        <v>198413</v>
      </c>
      <c r="E358" s="59">
        <v>11256</v>
      </c>
      <c r="F358" s="59">
        <v>2615</v>
      </c>
      <c r="G358" s="59">
        <v>171</v>
      </c>
      <c r="H358" s="59">
        <v>248</v>
      </c>
      <c r="I358" s="59">
        <v>1517</v>
      </c>
      <c r="J358" s="59">
        <v>892</v>
      </c>
      <c r="K358" s="59">
        <v>1032</v>
      </c>
      <c r="L358" s="59">
        <v>11821</v>
      </c>
      <c r="M358" s="59">
        <v>208363</v>
      </c>
      <c r="N358" s="59">
        <v>87420</v>
      </c>
      <c r="O358" s="59">
        <v>295783</v>
      </c>
      <c r="P358" s="45"/>
      <c r="R358" s="58" t="s">
        <v>82</v>
      </c>
      <c r="S358" s="58" t="s">
        <v>66</v>
      </c>
      <c r="T358" s="56" t="str">
        <f t="shared" si="19"/>
        <v>THRISSUR2007-08</v>
      </c>
      <c r="U358" s="65">
        <f>Documentation!$I$340*Calculations!C480</f>
        <v>302919</v>
      </c>
      <c r="V358" s="65">
        <f>Documentation!$I$340*Calculations!D480</f>
        <v>103619</v>
      </c>
      <c r="W358" s="65">
        <f>Documentation!$I$340*Calculations!E480</f>
        <v>35355</v>
      </c>
      <c r="X358" s="65">
        <f>Documentation!$I$340*Calculations!F480</f>
        <v>424</v>
      </c>
      <c r="Y358" s="65">
        <f>Documentation!$I$340*Calculations!G480</f>
        <v>7</v>
      </c>
      <c r="Z358" s="65">
        <f>Documentation!$I$340*Calculations!H480</f>
        <v>382</v>
      </c>
      <c r="AA358" s="65">
        <f>Documentation!$I$340*Calculations!I480</f>
        <v>6090</v>
      </c>
      <c r="AB358" s="65">
        <f>Documentation!$I$340*Calculations!J480</f>
        <v>6050</v>
      </c>
      <c r="AC358" s="65">
        <f>Documentation!$I$340*Calculations!K480</f>
        <v>14617</v>
      </c>
      <c r="AD358" s="65">
        <f>Documentation!$I$340*Calculations!L480</f>
        <v>7025</v>
      </c>
      <c r="AE358" s="65">
        <f>Documentation!$I$340*Calculations!M480</f>
        <v>129350</v>
      </c>
      <c r="AF358" s="65">
        <f>Documentation!$I$340*Calculations!N480</f>
        <v>44871</v>
      </c>
      <c r="AG358" s="65">
        <f>Documentation!$I$340*Calculations!O480</f>
        <v>174221</v>
      </c>
    </row>
    <row r="359" spans="1:33" ht="14.45" customHeight="1" x14ac:dyDescent="0.25">
      <c r="A359" s="58" t="s">
        <v>80</v>
      </c>
      <c r="B359" s="58" t="s">
        <v>68</v>
      </c>
      <c r="C359" s="59">
        <v>436328</v>
      </c>
      <c r="D359" s="59">
        <v>198413</v>
      </c>
      <c r="E359" s="65">
        <v>11867</v>
      </c>
      <c r="F359" s="65">
        <v>2181</v>
      </c>
      <c r="G359" s="65">
        <v>171</v>
      </c>
      <c r="H359" s="65">
        <v>178</v>
      </c>
      <c r="I359" s="65">
        <v>1460</v>
      </c>
      <c r="J359" s="65">
        <v>740</v>
      </c>
      <c r="K359" s="65">
        <v>940</v>
      </c>
      <c r="L359" s="65">
        <v>11831</v>
      </c>
      <c r="M359" s="65">
        <v>208547</v>
      </c>
      <c r="N359" s="65">
        <v>76755</v>
      </c>
      <c r="O359" s="65">
        <v>285302</v>
      </c>
      <c r="P359" s="45"/>
      <c r="R359" s="58" t="s">
        <v>82</v>
      </c>
      <c r="S359" s="58" t="s">
        <v>68</v>
      </c>
      <c r="T359" s="56" t="str">
        <f t="shared" si="19"/>
        <v>THRISSUR2008-09</v>
      </c>
      <c r="U359" s="65">
        <f>Documentation!$I$340*Calculations!C481</f>
        <v>302919</v>
      </c>
      <c r="V359" s="65">
        <f>Documentation!$I$340*Calculations!D481</f>
        <v>103619</v>
      </c>
      <c r="W359" s="65">
        <f>Documentation!$I$340*Calculations!E481</f>
        <v>35908</v>
      </c>
      <c r="X359" s="65">
        <f>Documentation!$I$340*Calculations!F481</f>
        <v>346</v>
      </c>
      <c r="Y359" s="65">
        <f>Documentation!$I$340*Calculations!G481</f>
        <v>29</v>
      </c>
      <c r="Z359" s="65">
        <f>Documentation!$I$340*Calculations!H481</f>
        <v>395</v>
      </c>
      <c r="AA359" s="65">
        <f>Documentation!$I$340*Calculations!I481</f>
        <v>8510</v>
      </c>
      <c r="AB359" s="65">
        <f>Documentation!$I$340*Calculations!J481</f>
        <v>5549</v>
      </c>
      <c r="AC359" s="65">
        <f>Documentation!$I$340*Calculations!K481</f>
        <v>10698</v>
      </c>
      <c r="AD359" s="65">
        <f>Documentation!$I$340*Calculations!L481</f>
        <v>8531</v>
      </c>
      <c r="AE359" s="65">
        <f>Documentation!$I$340*Calculations!M481</f>
        <v>129334</v>
      </c>
      <c r="AF359" s="65">
        <f>Documentation!$I$340*Calculations!N481</f>
        <v>44010</v>
      </c>
      <c r="AG359" s="65">
        <f>Documentation!$I$340*Calculations!O481</f>
        <v>173344</v>
      </c>
    </row>
    <row r="360" spans="1:33" ht="14.45" customHeight="1" x14ac:dyDescent="0.25">
      <c r="A360" s="58" t="s">
        <v>80</v>
      </c>
      <c r="B360" s="58" t="s">
        <v>69</v>
      </c>
      <c r="C360" s="59">
        <v>436328</v>
      </c>
      <c r="D360" s="59">
        <v>198413</v>
      </c>
      <c r="E360" s="65">
        <v>10712</v>
      </c>
      <c r="F360" s="65">
        <v>2116</v>
      </c>
      <c r="G360" s="65">
        <v>171</v>
      </c>
      <c r="H360" s="65">
        <v>216</v>
      </c>
      <c r="I360" s="65">
        <v>2699</v>
      </c>
      <c r="J360" s="65">
        <v>989</v>
      </c>
      <c r="K360" s="65">
        <v>1041</v>
      </c>
      <c r="L360" s="65">
        <v>11831</v>
      </c>
      <c r="M360" s="65">
        <v>208140</v>
      </c>
      <c r="N360" s="65">
        <v>98541</v>
      </c>
      <c r="O360" s="65">
        <v>306681</v>
      </c>
      <c r="P360" s="45"/>
      <c r="R360" s="58" t="s">
        <v>82</v>
      </c>
      <c r="S360" s="58" t="s">
        <v>69</v>
      </c>
      <c r="T360" s="56" t="str">
        <f t="shared" si="19"/>
        <v>THRISSUR2009-10</v>
      </c>
      <c r="U360" s="65">
        <f>Documentation!$I$340*Calculations!C482</f>
        <v>302919</v>
      </c>
      <c r="V360" s="65">
        <f>Documentation!$I$340*Calculations!D482</f>
        <v>103619</v>
      </c>
      <c r="W360" s="65">
        <f>Documentation!$I$340*Calculations!E482</f>
        <v>33862</v>
      </c>
      <c r="X360" s="65">
        <f>Documentation!$I$340*Calculations!F482</f>
        <v>292</v>
      </c>
      <c r="Y360" s="65">
        <f>Documentation!$I$340*Calculations!G482</f>
        <v>29</v>
      </c>
      <c r="Z360" s="65">
        <f>Documentation!$I$340*Calculations!H482</f>
        <v>341</v>
      </c>
      <c r="AA360" s="65">
        <f>Documentation!$I$340*Calculations!I482</f>
        <v>6855</v>
      </c>
      <c r="AB360" s="65">
        <f>Documentation!$I$340*Calculations!J482</f>
        <v>5437</v>
      </c>
      <c r="AC360" s="65">
        <f>Documentation!$I$340*Calculations!K482</f>
        <v>12629</v>
      </c>
      <c r="AD360" s="65">
        <f>Documentation!$I$340*Calculations!L482</f>
        <v>8531</v>
      </c>
      <c r="AE360" s="65">
        <f>Documentation!$I$340*Calculations!M482</f>
        <v>131324</v>
      </c>
      <c r="AF360" s="65">
        <f>Documentation!$I$340*Calculations!N482</f>
        <v>38733</v>
      </c>
      <c r="AG360" s="65">
        <f>Documentation!$I$340*Calculations!O482</f>
        <v>170057</v>
      </c>
    </row>
    <row r="361" spans="1:33" ht="14.45" customHeight="1" x14ac:dyDescent="0.25">
      <c r="A361" s="58" t="s">
        <v>80</v>
      </c>
      <c r="B361" s="58" t="s">
        <v>70</v>
      </c>
      <c r="C361" s="59">
        <v>436328</v>
      </c>
      <c r="D361" s="59">
        <v>198413</v>
      </c>
      <c r="E361" s="65">
        <v>11971</v>
      </c>
      <c r="F361" s="65">
        <v>1963</v>
      </c>
      <c r="G361" s="65">
        <v>104</v>
      </c>
      <c r="H361" s="65">
        <v>231</v>
      </c>
      <c r="I361" s="65">
        <v>2615</v>
      </c>
      <c r="J361" s="65">
        <v>812</v>
      </c>
      <c r="K361" s="65">
        <v>1579</v>
      </c>
      <c r="L361" s="65">
        <v>11831</v>
      </c>
      <c r="M361" s="65">
        <v>206809</v>
      </c>
      <c r="N361" s="65">
        <v>101459</v>
      </c>
      <c r="O361" s="65">
        <v>308268</v>
      </c>
      <c r="P361" s="45"/>
      <c r="R361" s="58" t="s">
        <v>82</v>
      </c>
      <c r="S361" s="58" t="s">
        <v>70</v>
      </c>
      <c r="T361" s="56" t="str">
        <f t="shared" si="19"/>
        <v>THRISSUR2010-11</v>
      </c>
      <c r="U361" s="65">
        <f>Documentation!$I$340*Calculations!C483</f>
        <v>302919</v>
      </c>
      <c r="V361" s="65">
        <f>Documentation!$I$340*Calculations!D483</f>
        <v>103619</v>
      </c>
      <c r="W361" s="65">
        <f>Documentation!$I$340*Calculations!E483</f>
        <v>36707</v>
      </c>
      <c r="X361" s="65">
        <f>Documentation!$I$340*Calculations!F483</f>
        <v>247</v>
      </c>
      <c r="Y361" s="65">
        <f>Documentation!$I$340*Calculations!G483</f>
        <v>5</v>
      </c>
      <c r="Z361" s="65">
        <f>Documentation!$I$340*Calculations!H483</f>
        <v>350</v>
      </c>
      <c r="AA361" s="65">
        <f>Documentation!$I$340*Calculations!I483</f>
        <v>6766</v>
      </c>
      <c r="AB361" s="65">
        <f>Documentation!$I$340*Calculations!J483</f>
        <v>6364</v>
      </c>
      <c r="AC361" s="65">
        <f>Documentation!$I$340*Calculations!K483</f>
        <v>13139</v>
      </c>
      <c r="AD361" s="65">
        <f>Documentation!$I$340*Calculations!L483</f>
        <v>8537</v>
      </c>
      <c r="AE361" s="65">
        <f>Documentation!$I$340*Calculations!M483</f>
        <v>127185</v>
      </c>
      <c r="AF361" s="65">
        <f>Documentation!$I$340*Calculations!N483</f>
        <v>34031</v>
      </c>
      <c r="AG361" s="65">
        <f>Documentation!$I$340*Calculations!O483</f>
        <v>161216</v>
      </c>
    </row>
    <row r="362" spans="1:33" ht="14.45" customHeight="1" x14ac:dyDescent="0.25">
      <c r="A362" s="58" t="s">
        <v>80</v>
      </c>
      <c r="B362" s="58" t="s">
        <v>71</v>
      </c>
      <c r="C362" s="59">
        <v>436328</v>
      </c>
      <c r="D362" s="59">
        <v>198413</v>
      </c>
      <c r="E362" s="65">
        <v>11991</v>
      </c>
      <c r="F362" s="65">
        <v>1808</v>
      </c>
      <c r="G362" s="65">
        <v>82</v>
      </c>
      <c r="H362" s="65">
        <v>497</v>
      </c>
      <c r="I362" s="65">
        <v>2298</v>
      </c>
      <c r="J362" s="65">
        <v>919</v>
      </c>
      <c r="K362" s="65">
        <v>1576</v>
      </c>
      <c r="L362" s="65">
        <v>11836</v>
      </c>
      <c r="M362" s="65">
        <v>206908</v>
      </c>
      <c r="N362" s="65">
        <v>69585</v>
      </c>
      <c r="O362" s="65">
        <v>276493</v>
      </c>
      <c r="P362" s="45"/>
      <c r="R362" s="58" t="s">
        <v>82</v>
      </c>
      <c r="S362" s="58" t="s">
        <v>71</v>
      </c>
      <c r="T362" s="56" t="str">
        <f t="shared" si="19"/>
        <v>THRISSUR2011-12</v>
      </c>
      <c r="U362" s="65">
        <f>Documentation!$I$340*Calculations!C484</f>
        <v>302919</v>
      </c>
      <c r="V362" s="65">
        <f>Documentation!$I$340*Calculations!D484</f>
        <v>103619</v>
      </c>
      <c r="W362" s="65">
        <f>Documentation!$I$340*Calculations!E484</f>
        <v>37998</v>
      </c>
      <c r="X362" s="65">
        <f>Documentation!$I$340*Calculations!F484</f>
        <v>206</v>
      </c>
      <c r="Y362" s="65">
        <f>Documentation!$I$340*Calculations!G484</f>
        <v>0</v>
      </c>
      <c r="Z362" s="65">
        <f>Documentation!$I$340*Calculations!H484</f>
        <v>272</v>
      </c>
      <c r="AA362" s="65">
        <f>Documentation!$I$340*Calculations!I484</f>
        <v>6428</v>
      </c>
      <c r="AB362" s="65">
        <f>Documentation!$I$340*Calculations!J484</f>
        <v>7927</v>
      </c>
      <c r="AC362" s="65">
        <f>Documentation!$I$340*Calculations!K484</f>
        <v>11241</v>
      </c>
      <c r="AD362" s="65">
        <f>Documentation!$I$340*Calculations!L484</f>
        <v>6333</v>
      </c>
      <c r="AE362" s="65">
        <f>Documentation!$I$340*Calculations!M484</f>
        <v>128895</v>
      </c>
      <c r="AF362" s="65">
        <f>Documentation!$I$340*Calculations!N484</f>
        <v>52392</v>
      </c>
      <c r="AG362" s="65">
        <f>Documentation!$I$340*Calculations!O484</f>
        <v>181287</v>
      </c>
    </row>
    <row r="363" spans="1:33" ht="14.45" customHeight="1" x14ac:dyDescent="0.25">
      <c r="A363" s="58" t="s">
        <v>80</v>
      </c>
      <c r="B363" s="58" t="s">
        <v>72</v>
      </c>
      <c r="C363" s="59">
        <v>436328</v>
      </c>
      <c r="D363" s="59">
        <v>198413</v>
      </c>
      <c r="E363" s="65">
        <v>12610</v>
      </c>
      <c r="F363" s="65">
        <v>1807</v>
      </c>
      <c r="G363" s="65">
        <v>91</v>
      </c>
      <c r="H363" s="65">
        <v>189</v>
      </c>
      <c r="I363" s="65">
        <v>2455</v>
      </c>
      <c r="J363" s="65">
        <v>1216</v>
      </c>
      <c r="K363" s="65">
        <v>2047</v>
      </c>
      <c r="L363" s="65">
        <v>11836</v>
      </c>
      <c r="M363" s="65">
        <v>205664</v>
      </c>
      <c r="N363" s="65">
        <v>62478</v>
      </c>
      <c r="O363" s="65">
        <v>268142</v>
      </c>
      <c r="P363" s="45"/>
      <c r="R363" s="58" t="s">
        <v>82</v>
      </c>
      <c r="S363" s="58" t="s">
        <v>72</v>
      </c>
      <c r="T363" s="56" t="str">
        <f t="shared" si="19"/>
        <v>THRISSUR2012-13</v>
      </c>
      <c r="U363" s="65">
        <f>Documentation!$I$340*Calculations!C485</f>
        <v>302919</v>
      </c>
      <c r="V363" s="65">
        <f>Documentation!$I$340*Calculations!D485</f>
        <v>103619</v>
      </c>
      <c r="W363" s="65">
        <f>Documentation!$I$340*Calculations!E485</f>
        <v>37445</v>
      </c>
      <c r="X363" s="65">
        <f>Documentation!$I$340*Calculations!F485</f>
        <v>406</v>
      </c>
      <c r="Y363" s="65">
        <f>Documentation!$I$340*Calculations!G485</f>
        <v>12</v>
      </c>
      <c r="Z363" s="65">
        <f>Documentation!$I$340*Calculations!H485</f>
        <v>244</v>
      </c>
      <c r="AA363" s="65">
        <f>Documentation!$I$340*Calculations!I485</f>
        <v>8814</v>
      </c>
      <c r="AB363" s="65">
        <f>Documentation!$I$340*Calculations!J485</f>
        <v>8133</v>
      </c>
      <c r="AC363" s="65">
        <f>Documentation!$I$340*Calculations!K485</f>
        <v>8796</v>
      </c>
      <c r="AD363" s="65">
        <f>Documentation!$I$340*Calculations!L485</f>
        <v>6799</v>
      </c>
      <c r="AE363" s="65">
        <f>Documentation!$I$340*Calculations!M485</f>
        <v>128651</v>
      </c>
      <c r="AF363" s="65">
        <f>Documentation!$I$340*Calculations!N485</f>
        <v>48529</v>
      </c>
      <c r="AG363" s="65">
        <f>Documentation!$I$340*Calculations!O485</f>
        <v>177180</v>
      </c>
    </row>
    <row r="364" spans="1:33" ht="14.45" customHeight="1" x14ac:dyDescent="0.25">
      <c r="A364" s="58" t="s">
        <v>80</v>
      </c>
      <c r="B364" s="58" t="s">
        <v>73</v>
      </c>
      <c r="C364" s="59">
        <v>436328</v>
      </c>
      <c r="D364" s="59">
        <v>198413</v>
      </c>
      <c r="E364" s="65">
        <v>12700</v>
      </c>
      <c r="F364" s="65">
        <v>1833</v>
      </c>
      <c r="G364" s="65">
        <v>0</v>
      </c>
      <c r="H364" s="65">
        <v>248</v>
      </c>
      <c r="I364" s="65">
        <v>2321</v>
      </c>
      <c r="J364" s="65">
        <v>1220</v>
      </c>
      <c r="K364" s="65">
        <v>1647</v>
      </c>
      <c r="L364" s="65">
        <v>11836</v>
      </c>
      <c r="M364" s="65">
        <v>206110</v>
      </c>
      <c r="N364" s="65">
        <v>57061</v>
      </c>
      <c r="O364" s="65">
        <v>263171</v>
      </c>
      <c r="P364" s="45"/>
      <c r="R364" s="58" t="s">
        <v>82</v>
      </c>
      <c r="S364" s="58" t="s">
        <v>73</v>
      </c>
      <c r="T364" s="56" t="str">
        <f t="shared" si="19"/>
        <v>THRISSUR2013-14</v>
      </c>
      <c r="U364" s="65">
        <f>Documentation!$I$340*Calculations!C486</f>
        <v>302919</v>
      </c>
      <c r="V364" s="65">
        <f>Documentation!$I$340*Calculations!D486</f>
        <v>103619</v>
      </c>
      <c r="W364" s="65">
        <f>Documentation!$I$340*Calculations!E486</f>
        <v>37613</v>
      </c>
      <c r="X364" s="65">
        <f>Documentation!$I$340*Calculations!F486</f>
        <v>259</v>
      </c>
      <c r="Y364" s="65">
        <f>Documentation!$I$340*Calculations!G486</f>
        <v>3</v>
      </c>
      <c r="Z364" s="65">
        <f>Documentation!$I$340*Calculations!H486</f>
        <v>191</v>
      </c>
      <c r="AA364" s="65">
        <f>Documentation!$I$340*Calculations!I486</f>
        <v>8279</v>
      </c>
      <c r="AB364" s="65">
        <f>Documentation!$I$340*Calculations!J486</f>
        <v>8256</v>
      </c>
      <c r="AC364" s="65">
        <f>Documentation!$I$340*Calculations!K486</f>
        <v>9515</v>
      </c>
      <c r="AD364" s="65">
        <f>Documentation!$I$340*Calculations!L486</f>
        <v>6799</v>
      </c>
      <c r="AE364" s="65">
        <f>Documentation!$I$340*Calculations!M486</f>
        <v>128385</v>
      </c>
      <c r="AF364" s="65">
        <f>Documentation!$I$340*Calculations!N486</f>
        <v>49233</v>
      </c>
      <c r="AG364" s="65">
        <f>Documentation!$I$340*Calculations!O486</f>
        <v>177618</v>
      </c>
    </row>
    <row r="365" spans="1:33" ht="14.45" customHeight="1" x14ac:dyDescent="0.25">
      <c r="A365" s="58" t="s">
        <v>80</v>
      </c>
      <c r="B365" s="58" t="s">
        <v>74</v>
      </c>
      <c r="C365" s="59">
        <v>436328</v>
      </c>
      <c r="D365" s="59">
        <v>198413</v>
      </c>
      <c r="E365" s="65">
        <v>13328</v>
      </c>
      <c r="F365" s="65">
        <v>1606</v>
      </c>
      <c r="G365" s="59"/>
      <c r="H365" s="65">
        <v>170</v>
      </c>
      <c r="I365" s="65">
        <v>2359</v>
      </c>
      <c r="J365" s="65">
        <v>1256</v>
      </c>
      <c r="K365" s="65">
        <v>1578</v>
      </c>
      <c r="L365" s="65">
        <v>11620</v>
      </c>
      <c r="M365" s="65">
        <v>205998</v>
      </c>
      <c r="N365" s="65">
        <v>66044</v>
      </c>
      <c r="O365" s="65">
        <v>272042</v>
      </c>
      <c r="P365" s="45"/>
      <c r="R365" s="58" t="s">
        <v>82</v>
      </c>
      <c r="S365" s="58" t="s">
        <v>74</v>
      </c>
      <c r="T365" s="56" t="str">
        <f t="shared" si="19"/>
        <v>THRISSUR2014-15</v>
      </c>
      <c r="U365" s="65">
        <f>Documentation!$I$340*Calculations!C487</f>
        <v>302919</v>
      </c>
      <c r="V365" s="65">
        <f>Documentation!$I$340*Calculations!D487</f>
        <v>103619</v>
      </c>
      <c r="W365" s="65">
        <f>Documentation!$I$340*Calculations!E487</f>
        <v>37874</v>
      </c>
      <c r="X365" s="65">
        <f>Documentation!$I$340*Calculations!F487</f>
        <v>151</v>
      </c>
      <c r="Y365" s="65">
        <f>Documentation!$I$340*Calculations!G487</f>
        <v>2</v>
      </c>
      <c r="Z365" s="65">
        <f>Documentation!$I$340*Calculations!H487</f>
        <v>176</v>
      </c>
      <c r="AA365" s="65">
        <f>Documentation!$I$340*Calculations!I487</f>
        <v>9063</v>
      </c>
      <c r="AB365" s="65">
        <f>Documentation!$I$340*Calculations!J487</f>
        <v>7699</v>
      </c>
      <c r="AC365" s="65">
        <f>Documentation!$I$340*Calculations!K487</f>
        <v>7753</v>
      </c>
      <c r="AD365" s="65">
        <f>Documentation!$I$340*Calculations!L487</f>
        <v>6765</v>
      </c>
      <c r="AE365" s="65">
        <f>Documentation!$I$340*Calculations!M487</f>
        <v>129817</v>
      </c>
      <c r="AF365" s="65">
        <f>Documentation!$I$340*Calculations!N487</f>
        <v>44980</v>
      </c>
      <c r="AG365" s="65">
        <f>Documentation!$I$340*Calculations!O487</f>
        <v>174797</v>
      </c>
    </row>
    <row r="366" spans="1:33" ht="14.45" customHeight="1" x14ac:dyDescent="0.25">
      <c r="A366" s="58" t="s">
        <v>80</v>
      </c>
      <c r="B366" s="58" t="s">
        <v>75</v>
      </c>
      <c r="C366" s="59">
        <v>436328</v>
      </c>
      <c r="D366" s="59">
        <v>198413</v>
      </c>
      <c r="E366" s="65">
        <v>13714</v>
      </c>
      <c r="F366" s="65">
        <v>1515</v>
      </c>
      <c r="G366" s="65">
        <v>0</v>
      </c>
      <c r="H366" s="65">
        <v>156</v>
      </c>
      <c r="I366" s="65">
        <v>2145</v>
      </c>
      <c r="J366" s="65">
        <v>1201</v>
      </c>
      <c r="K366" s="65">
        <v>1884</v>
      </c>
      <c r="L366" s="65">
        <v>11620</v>
      </c>
      <c r="M366" s="65">
        <v>205680</v>
      </c>
      <c r="N366" s="65">
        <v>64807</v>
      </c>
      <c r="O366" s="65">
        <v>270487</v>
      </c>
      <c r="P366" s="45"/>
      <c r="R366" s="58" t="s">
        <v>82</v>
      </c>
      <c r="S366" s="58" t="s">
        <v>75</v>
      </c>
      <c r="T366" s="56" t="str">
        <f t="shared" si="19"/>
        <v>THRISSUR2015-16</v>
      </c>
      <c r="U366" s="65">
        <f>Documentation!$I$340*Calculations!C488</f>
        <v>302919</v>
      </c>
      <c r="V366" s="65">
        <f>Documentation!$I$340*Calculations!D488</f>
        <v>103619</v>
      </c>
      <c r="W366" s="65">
        <f>Documentation!$I$340*Calculations!E488</f>
        <v>38313</v>
      </c>
      <c r="X366" s="65">
        <f>Documentation!$I$340*Calculations!F488</f>
        <v>254</v>
      </c>
      <c r="Y366" s="65">
        <f>Documentation!$I$340*Calculations!G488</f>
        <v>0</v>
      </c>
      <c r="Z366" s="65">
        <f>Documentation!$I$340*Calculations!H488</f>
        <v>187</v>
      </c>
      <c r="AA366" s="65">
        <f>Documentation!$I$340*Calculations!I488</f>
        <v>9734</v>
      </c>
      <c r="AB366" s="65">
        <f>Documentation!$I$340*Calculations!J488</f>
        <v>6024</v>
      </c>
      <c r="AC366" s="65">
        <f>Documentation!$I$340*Calculations!K488</f>
        <v>8081</v>
      </c>
      <c r="AD366" s="65">
        <f>Documentation!$I$340*Calculations!L488</f>
        <v>6765</v>
      </c>
      <c r="AE366" s="65">
        <f>Documentation!$I$340*Calculations!M488</f>
        <v>129942</v>
      </c>
      <c r="AF366" s="65">
        <f>Documentation!$I$340*Calculations!N488</f>
        <v>44333</v>
      </c>
      <c r="AG366" s="65">
        <f>Documentation!$I$340*Calculations!O488</f>
        <v>174275</v>
      </c>
    </row>
    <row r="367" spans="1:33" ht="14.45" customHeight="1" x14ac:dyDescent="0.25">
      <c r="A367" s="58" t="s">
        <v>80</v>
      </c>
      <c r="B367" s="58" t="s">
        <v>190</v>
      </c>
      <c r="C367" s="59">
        <v>436328</v>
      </c>
      <c r="D367" s="59">
        <v>198413</v>
      </c>
      <c r="E367" s="65">
        <v>14315</v>
      </c>
      <c r="F367" s="65">
        <v>1440</v>
      </c>
      <c r="G367" s="65">
        <v>0</v>
      </c>
      <c r="H367" s="65">
        <v>159</v>
      </c>
      <c r="I367" s="65">
        <v>2197</v>
      </c>
      <c r="J367" s="65">
        <v>1157</v>
      </c>
      <c r="K367" s="65">
        <v>1481</v>
      </c>
      <c r="L367" s="65">
        <v>11622</v>
      </c>
      <c r="M367" s="65">
        <v>205544</v>
      </c>
      <c r="N367" s="65">
        <v>64812</v>
      </c>
      <c r="O367" s="65">
        <v>270356</v>
      </c>
      <c r="P367" s="45"/>
      <c r="R367" s="58" t="s">
        <v>82</v>
      </c>
      <c r="S367" s="58" t="s">
        <v>190</v>
      </c>
      <c r="T367" s="56" t="str">
        <f t="shared" si="19"/>
        <v>THRISSUR2016-17</v>
      </c>
      <c r="U367" s="65">
        <f>Documentation!$I$340*Calculations!C489</f>
        <v>302919</v>
      </c>
      <c r="V367" s="65">
        <f>Documentation!$I$340*Calculations!D489</f>
        <v>103619</v>
      </c>
      <c r="W367" s="65">
        <f>Documentation!$I$340*Calculations!E489</f>
        <v>39026</v>
      </c>
      <c r="X367" s="65">
        <f>Documentation!$I$340*Calculations!F489</f>
        <v>91</v>
      </c>
      <c r="Y367" s="65">
        <f>Documentation!$I$340*Calculations!G489</f>
        <v>0</v>
      </c>
      <c r="Z367" s="65">
        <f>Documentation!$I$340*Calculations!H489</f>
        <v>201</v>
      </c>
      <c r="AA367" s="65">
        <f>Documentation!$I$340*Calculations!I489</f>
        <v>10170</v>
      </c>
      <c r="AB367" s="65">
        <f>Documentation!$I$340*Calculations!J489</f>
        <v>6031</v>
      </c>
      <c r="AC367" s="65">
        <f>Documentation!$I$340*Calculations!K489</f>
        <v>9813</v>
      </c>
      <c r="AD367" s="65">
        <f>Documentation!$I$340*Calculations!L489</f>
        <v>5499</v>
      </c>
      <c r="AE367" s="65">
        <f>Documentation!$I$340*Calculations!M489</f>
        <v>128469</v>
      </c>
      <c r="AF367" s="65">
        <f>Documentation!$I$340*Calculations!N489</f>
        <v>42509.05</v>
      </c>
      <c r="AG367" s="65">
        <f>Documentation!$I$340*Calculations!O489</f>
        <v>170978.05</v>
      </c>
    </row>
    <row r="368" spans="1:33" ht="14.45" customHeight="1" x14ac:dyDescent="0.25">
      <c r="A368" s="58" t="s">
        <v>81</v>
      </c>
      <c r="B368" s="56" t="s">
        <v>38</v>
      </c>
      <c r="C368" s="59">
        <v>313342.46445865277</v>
      </c>
      <c r="D368" s="59">
        <v>54010.254340134248</v>
      </c>
      <c r="E368" s="59">
        <v>14829.795726205717</v>
      </c>
      <c r="F368" s="59">
        <v>20218.54571160852</v>
      </c>
      <c r="G368" s="59">
        <v>4538.4683057582906</v>
      </c>
      <c r="H368" s="59">
        <v>10064.202891076224</v>
      </c>
      <c r="I368" s="59">
        <v>11628.872840361784</v>
      </c>
      <c r="J368" s="59">
        <v>3311.7393623689331</v>
      </c>
      <c r="K368" s="59">
        <v>9169.9563482699396</v>
      </c>
      <c r="L368" s="59"/>
      <c r="M368" s="59">
        <v>185570.62893286912</v>
      </c>
      <c r="N368" s="59">
        <v>25028.925560005184</v>
      </c>
      <c r="O368" s="59">
        <v>210599.5544928743</v>
      </c>
      <c r="P368" s="45"/>
      <c r="R368" s="58" t="s">
        <v>83</v>
      </c>
      <c r="S368" s="56" t="s">
        <v>38</v>
      </c>
      <c r="T368" s="56" t="str">
        <f t="shared" si="19"/>
        <v>PALAKKAD1956-57</v>
      </c>
      <c r="U368" s="65">
        <f>(Documentation!$J$341*Calculations!C490)+(Documentation!$K$341*Calculations!C551)</f>
        <v>503854.46173256106</v>
      </c>
      <c r="V368" s="65">
        <f>(Documentation!$J$341*Calculations!D490)+(Documentation!$K$341*Calculations!D551)</f>
        <v>97428.001414183746</v>
      </c>
      <c r="W368" s="65">
        <f>(Documentation!$J$341*Calculations!E490)+(Documentation!$K$341*Calculations!E551)</f>
        <v>62050.481209779042</v>
      </c>
      <c r="X368" s="65">
        <f>(Documentation!$J$341*Calculations!F490)+(Documentation!$K$341*Calculations!F551)</f>
        <v>29221.650571433194</v>
      </c>
      <c r="Y368" s="65">
        <f>(Documentation!$J$341*Calculations!G490)+(Documentation!$K$341*Calculations!G551)</f>
        <v>6447.3780347190705</v>
      </c>
      <c r="Z368" s="65">
        <f>(Documentation!$J$341*Calculations!H490)+(Documentation!$K$341*Calculations!H551)</f>
        <v>40992.803986431791</v>
      </c>
      <c r="AA368" s="65">
        <f>(Documentation!$J$341*Calculations!I490)+(Documentation!$K$341*Calculations!I551)</f>
        <v>22481.188590618032</v>
      </c>
      <c r="AB368" s="65">
        <f>(Documentation!$J$341*Calculations!J490)+(Documentation!$K$341*Calculations!J551)</f>
        <v>14664.261103644565</v>
      </c>
      <c r="AC368" s="65">
        <f>(Documentation!$J$341*Calculations!K490)+(Documentation!$K$341*Calculations!K551)</f>
        <v>9431.2709535623726</v>
      </c>
      <c r="AD368" s="65">
        <f>(Documentation!$J$341*Calculations!L490)+(Documentation!$K$341*Calculations!L551)</f>
        <v>0</v>
      </c>
      <c r="AE368" s="65">
        <f>(Documentation!$J$341*Calculations!M490)+(Documentation!$K$341*Calculations!M551)</f>
        <v>221137.42586818925</v>
      </c>
      <c r="AF368" s="65">
        <f>(Documentation!$J$341*Calculations!N490)+(Documentation!$K$341*Calculations!N551)</f>
        <v>75890.651385472214</v>
      </c>
      <c r="AG368" s="65">
        <f>(Documentation!$J$341*Calculations!O490)+(Documentation!$K$341*Calculations!O551)</f>
        <v>297028.07725366147</v>
      </c>
    </row>
    <row r="369" spans="1:33" ht="14.45" customHeight="1" x14ac:dyDescent="0.25">
      <c r="A369" s="58" t="s">
        <v>81</v>
      </c>
      <c r="B369" s="56" t="s">
        <v>35</v>
      </c>
      <c r="C369" s="59">
        <v>317428</v>
      </c>
      <c r="D369" s="59">
        <v>55262</v>
      </c>
      <c r="E369" s="59">
        <v>14649</v>
      </c>
      <c r="F369" s="59">
        <v>19987</v>
      </c>
      <c r="G369" s="59">
        <v>4484</v>
      </c>
      <c r="H369" s="59">
        <v>10707</v>
      </c>
      <c r="I369" s="59">
        <v>12534</v>
      </c>
      <c r="J369" s="59">
        <v>3290</v>
      </c>
      <c r="K369" s="59">
        <v>8808</v>
      </c>
      <c r="L369" s="59"/>
      <c r="M369" s="59">
        <v>187707</v>
      </c>
      <c r="N369" s="59">
        <v>25934</v>
      </c>
      <c r="O369" s="59">
        <v>213635</v>
      </c>
      <c r="P369" s="45"/>
      <c r="R369" s="58" t="s">
        <v>83</v>
      </c>
      <c r="S369" s="56" t="s">
        <v>35</v>
      </c>
      <c r="T369" s="56" t="str">
        <f t="shared" si="19"/>
        <v>PALAKKAD1957-58</v>
      </c>
      <c r="U369" s="65">
        <f>(Documentation!$J$341*Calculations!C491)+(Documentation!$K$341*Calculations!C552)</f>
        <v>510424</v>
      </c>
      <c r="V369" s="65">
        <f>(Documentation!$J$341*Calculations!D491)+(Documentation!$K$341*Calculations!D552)</f>
        <v>99686</v>
      </c>
      <c r="W369" s="65">
        <f>(Documentation!$J$341*Calculations!E491)+(Documentation!$K$341*Calculations!E552)</f>
        <v>61294</v>
      </c>
      <c r="X369" s="65">
        <f>(Documentation!$J$341*Calculations!F491)+(Documentation!$K$341*Calculations!F552)</f>
        <v>28887</v>
      </c>
      <c r="Y369" s="65">
        <f>(Documentation!$J$341*Calculations!G491)+(Documentation!$K$341*Calculations!G552)</f>
        <v>6370</v>
      </c>
      <c r="Z369" s="65">
        <f>(Documentation!$J$341*Calculations!H491)+(Documentation!$K$341*Calculations!H552)</f>
        <v>43611</v>
      </c>
      <c r="AA369" s="65">
        <f>(Documentation!$J$341*Calculations!I491)+(Documentation!$K$341*Calculations!I552)</f>
        <v>24231</v>
      </c>
      <c r="AB369" s="65">
        <f>(Documentation!$J$341*Calculations!J491)+(Documentation!$K$341*Calculations!J552)</f>
        <v>14568</v>
      </c>
      <c r="AC369" s="65">
        <f>(Documentation!$J$341*Calculations!K491)+(Documentation!$K$341*Calculations!K552)</f>
        <v>9059</v>
      </c>
      <c r="AD369" s="65">
        <f>(Documentation!$J$341*Calculations!L491)+(Documentation!$K$341*Calculations!L552)</f>
        <v>0</v>
      </c>
      <c r="AE369" s="65">
        <f>(Documentation!$J$341*Calculations!M491)+(Documentation!$K$341*Calculations!M552)</f>
        <v>222718</v>
      </c>
      <c r="AF369" s="65">
        <f>(Documentation!$J$341*Calculations!N491)+(Documentation!$K$341*Calculations!N552)</f>
        <v>76243</v>
      </c>
      <c r="AG369" s="65">
        <f>(Documentation!$J$341*Calculations!O491)+(Documentation!$K$341*Calculations!O552)</f>
        <v>298953</v>
      </c>
    </row>
    <row r="370" spans="1:33" ht="14.45" customHeight="1" x14ac:dyDescent="0.25">
      <c r="A370" s="58" t="s">
        <v>81</v>
      </c>
      <c r="B370" s="56" t="s">
        <v>36</v>
      </c>
      <c r="C370" s="59">
        <v>317428</v>
      </c>
      <c r="D370" s="59">
        <v>57330.415607099392</v>
      </c>
      <c r="E370" s="65">
        <v>14735.05303802567</v>
      </c>
      <c r="F370" s="65">
        <v>18392.745707421036</v>
      </c>
      <c r="G370" s="65">
        <v>4391.4028967472095</v>
      </c>
      <c r="H370" s="65">
        <v>10468.747061054228</v>
      </c>
      <c r="I370" s="65">
        <v>11497.929438539268</v>
      </c>
      <c r="J370" s="65">
        <v>3019.5271660382496</v>
      </c>
      <c r="K370" s="65">
        <v>9148.4758342061959</v>
      </c>
      <c r="L370" s="59"/>
      <c r="M370" s="65">
        <v>188443.70325086877</v>
      </c>
      <c r="N370" s="65">
        <v>28477.669614043902</v>
      </c>
      <c r="O370" s="65">
        <v>216921.37286491267</v>
      </c>
      <c r="P370" s="45"/>
      <c r="R370" s="58" t="s">
        <v>83</v>
      </c>
      <c r="S370" s="56" t="s">
        <v>36</v>
      </c>
      <c r="T370" s="56" t="str">
        <f t="shared" si="19"/>
        <v>PALAKKAD1958-59</v>
      </c>
      <c r="U370" s="65">
        <f>(Documentation!$J$341*Calculations!C492)+(Documentation!$K$341*Calculations!C553)</f>
        <v>510424.00000000006</v>
      </c>
      <c r="V370" s="65">
        <f>(Documentation!$J$341*Calculations!D492)+(Documentation!$K$341*Calculations!D553)</f>
        <v>103417.17292550595</v>
      </c>
      <c r="W370" s="65">
        <f>(Documentation!$J$341*Calculations!E492)+(Documentation!$K$341*Calculations!E553)</f>
        <v>61654.061090364215</v>
      </c>
      <c r="X370" s="65">
        <f>(Documentation!$J$341*Calculations!F492)+(Documentation!$K$341*Calculations!F553)</f>
        <v>26582.84110923457</v>
      </c>
      <c r="Y370" s="65">
        <f>(Documentation!$J$341*Calculations!G492)+(Documentation!$K$341*Calculations!G553)</f>
        <v>6238.4559438625602</v>
      </c>
      <c r="Z370" s="65">
        <f>(Documentation!$J$341*Calculations!H492)+(Documentation!$K$341*Calculations!H553)</f>
        <v>42640.564871545335</v>
      </c>
      <c r="AA370" s="65">
        <f>(Documentation!$J$341*Calculations!I492)+(Documentation!$K$341*Calculations!I553)</f>
        <v>22228.045972973116</v>
      </c>
      <c r="AB370" s="65">
        <f>(Documentation!$J$341*Calculations!J492)+(Documentation!$K$341*Calculations!J553)</f>
        <v>13370.356156487909</v>
      </c>
      <c r="AC370" s="65">
        <f>(Documentation!$J$341*Calculations!K492)+(Documentation!$K$341*Calculations!K553)</f>
        <v>9409.1783131328248</v>
      </c>
      <c r="AD370" s="65">
        <f>(Documentation!$J$341*Calculations!L492)+(Documentation!$K$341*Calculations!L553)</f>
        <v>0</v>
      </c>
      <c r="AE370" s="65">
        <f>(Documentation!$J$341*Calculations!M492)+(Documentation!$K$341*Calculations!M553)</f>
        <v>224883.32361689355</v>
      </c>
      <c r="AF370" s="65">
        <f>(Documentation!$J$341*Calculations!N492)+(Documentation!$K$341*Calculations!N553)</f>
        <v>78002.441406697035</v>
      </c>
      <c r="AG370" s="65">
        <f>(Documentation!$J$341*Calculations!O492)+(Documentation!$K$341*Calculations!O553)</f>
        <v>302885.76502359059</v>
      </c>
    </row>
    <row r="371" spans="1:33" ht="14.45" customHeight="1" x14ac:dyDescent="0.25">
      <c r="A371" s="58" t="s">
        <v>81</v>
      </c>
      <c r="B371" s="56" t="s">
        <v>37</v>
      </c>
      <c r="C371" s="59">
        <v>317428</v>
      </c>
      <c r="D371" s="59">
        <v>57330.415607099392</v>
      </c>
      <c r="E371" s="65">
        <v>14821.106076051339</v>
      </c>
      <c r="F371" s="65">
        <v>16798.491414842068</v>
      </c>
      <c r="G371" s="65">
        <v>4298.8057934944181</v>
      </c>
      <c r="H371" s="65">
        <v>10230.494122108455</v>
      </c>
      <c r="I371" s="65">
        <v>10461.858877078535</v>
      </c>
      <c r="J371" s="65">
        <v>2749.0543320764991</v>
      </c>
      <c r="K371" s="65">
        <v>9488.9516684123901</v>
      </c>
      <c r="L371" s="59"/>
      <c r="M371" s="65">
        <v>191248.8221088369</v>
      </c>
      <c r="N371" s="65">
        <v>32030.529724634718</v>
      </c>
      <c r="O371" s="65">
        <v>223279.35183347162</v>
      </c>
      <c r="P371" s="45"/>
      <c r="R371" s="58" t="s">
        <v>83</v>
      </c>
      <c r="S371" s="56" t="s">
        <v>37</v>
      </c>
      <c r="T371" s="56" t="str">
        <f t="shared" si="19"/>
        <v>PALAKKAD1959-60</v>
      </c>
      <c r="U371" s="65">
        <f>(Documentation!$J$341*Calculations!C493)+(Documentation!$K$341*Calculations!C554)</f>
        <v>510424.00000000006</v>
      </c>
      <c r="V371" s="65">
        <f>(Documentation!$J$341*Calculations!D493)+(Documentation!$K$341*Calculations!D554)</f>
        <v>103417.17292550595</v>
      </c>
      <c r="W371" s="65">
        <f>(Documentation!$J$341*Calculations!E493)+(Documentation!$K$341*Calculations!E554)</f>
        <v>62014.122180728431</v>
      </c>
      <c r="X371" s="65">
        <f>(Documentation!$J$341*Calculations!F493)+(Documentation!$K$341*Calculations!F554)</f>
        <v>24278.682218469145</v>
      </c>
      <c r="Y371" s="65">
        <f>(Documentation!$J$341*Calculations!G493)+(Documentation!$K$341*Calculations!G554)</f>
        <v>6106.9118877251203</v>
      </c>
      <c r="Z371" s="65">
        <f>(Documentation!$J$341*Calculations!H493)+(Documentation!$K$341*Calculations!H554)</f>
        <v>41670.129743090678</v>
      </c>
      <c r="AA371" s="65">
        <f>(Documentation!$J$341*Calculations!I493)+(Documentation!$K$341*Calculations!I554)</f>
        <v>20225.091945946227</v>
      </c>
      <c r="AB371" s="65">
        <f>(Documentation!$J$341*Calculations!J493)+(Documentation!$K$341*Calculations!J554)</f>
        <v>12172.712312975818</v>
      </c>
      <c r="AC371" s="65">
        <f>(Documentation!$J$341*Calculations!K493)+(Documentation!$K$341*Calculations!K554)</f>
        <v>9759.3566262656495</v>
      </c>
      <c r="AD371" s="65">
        <f>(Documentation!$J$341*Calculations!L493)+(Documentation!$K$341*Calculations!L554)</f>
        <v>0</v>
      </c>
      <c r="AE371" s="65">
        <f>(Documentation!$J$341*Calculations!M493)+(Documentation!$K$341*Calculations!M554)</f>
        <v>230779.82015929307</v>
      </c>
      <c r="AF371" s="65">
        <f>(Documentation!$J$341*Calculations!N493)+(Documentation!$K$341*Calculations!N554)</f>
        <v>80658.507565221167</v>
      </c>
      <c r="AG371" s="65">
        <f>(Documentation!$J$341*Calculations!O493)+(Documentation!$K$341*Calculations!O554)</f>
        <v>311438.32772451424</v>
      </c>
    </row>
    <row r="372" spans="1:33" ht="14.45" customHeight="1" x14ac:dyDescent="0.25">
      <c r="A372" s="58" t="s">
        <v>81</v>
      </c>
      <c r="B372" s="56" t="s">
        <v>15</v>
      </c>
      <c r="C372" s="59">
        <v>317428</v>
      </c>
      <c r="D372" s="59">
        <v>55261</v>
      </c>
      <c r="E372" s="59">
        <v>16908</v>
      </c>
      <c r="F372" s="59">
        <v>11226</v>
      </c>
      <c r="G372" s="59">
        <v>4080</v>
      </c>
      <c r="H372" s="59">
        <v>9598</v>
      </c>
      <c r="I372" s="59">
        <v>8909</v>
      </c>
      <c r="J372" s="59">
        <v>1865</v>
      </c>
      <c r="K372" s="59">
        <v>6910</v>
      </c>
      <c r="L372" s="59"/>
      <c r="M372" s="59">
        <v>202671</v>
      </c>
      <c r="N372" s="59">
        <v>19616</v>
      </c>
      <c r="O372" s="59">
        <v>222190</v>
      </c>
      <c r="P372" s="45"/>
      <c r="R372" s="58" t="s">
        <v>83</v>
      </c>
      <c r="S372" s="56" t="s">
        <v>15</v>
      </c>
      <c r="T372" s="56" t="str">
        <f t="shared" si="19"/>
        <v>PALAKKAD1960-61</v>
      </c>
      <c r="U372" s="65">
        <f>(Documentation!$J$341*Calculations!C494)+(Documentation!$K$341*Calculations!C555)</f>
        <v>510424</v>
      </c>
      <c r="V372" s="65">
        <f>(Documentation!$J$341*Calculations!D494)+(Documentation!$K$341*Calculations!D555)</f>
        <v>99665</v>
      </c>
      <c r="W372" s="65">
        <f>(Documentation!$J$341*Calculations!E494)+(Documentation!$K$341*Calculations!E555)</f>
        <v>61294</v>
      </c>
      <c r="X372" s="65">
        <f>(Documentation!$J$341*Calculations!F494)+(Documentation!$K$341*Calculations!F555)</f>
        <v>28492</v>
      </c>
      <c r="Y372" s="65">
        <f>(Documentation!$J$341*Calculations!G494)+(Documentation!$K$341*Calculations!G555)</f>
        <v>6265</v>
      </c>
      <c r="Z372" s="65">
        <f>(Documentation!$J$341*Calculations!H494)+(Documentation!$K$341*Calculations!H555)</f>
        <v>30164</v>
      </c>
      <c r="AA372" s="65">
        <f>(Documentation!$J$341*Calculations!I494)+(Documentation!$K$341*Calculations!I555)</f>
        <v>22737</v>
      </c>
      <c r="AB372" s="65">
        <f>(Documentation!$J$341*Calculations!J494)+(Documentation!$K$341*Calculations!J555)</f>
        <v>10880</v>
      </c>
      <c r="AC372" s="65">
        <f>(Documentation!$J$341*Calculations!K494)+(Documentation!$K$341*Calculations!K555)</f>
        <v>9297</v>
      </c>
      <c r="AD372" s="65">
        <f>(Documentation!$J$341*Calculations!L494)+(Documentation!$K$341*Calculations!L555)</f>
        <v>0</v>
      </c>
      <c r="AE372" s="65">
        <f>(Documentation!$J$341*Calculations!M494)+(Documentation!$K$341*Calculations!M555)</f>
        <v>241630</v>
      </c>
      <c r="AF372" s="65">
        <f>(Documentation!$J$341*Calculations!N494)+(Documentation!$K$341*Calculations!N555)</f>
        <v>76716</v>
      </c>
      <c r="AG372" s="65">
        <f>(Documentation!$J$341*Calculations!O494)+(Documentation!$K$341*Calculations!O555)</f>
        <v>318638</v>
      </c>
    </row>
    <row r="373" spans="1:33" ht="14.45" customHeight="1" x14ac:dyDescent="0.25">
      <c r="A373" s="58" t="s">
        <v>81</v>
      </c>
      <c r="B373" s="56" t="s">
        <v>0</v>
      </c>
      <c r="C373" s="59">
        <v>317428</v>
      </c>
      <c r="D373" s="59">
        <v>55261</v>
      </c>
      <c r="E373" s="59">
        <v>17715</v>
      </c>
      <c r="F373" s="59">
        <v>11004</v>
      </c>
      <c r="G373" s="59">
        <v>3999</v>
      </c>
      <c r="H373" s="59">
        <v>9987</v>
      </c>
      <c r="I373" s="59">
        <v>8779</v>
      </c>
      <c r="J373" s="59">
        <v>1865</v>
      </c>
      <c r="K373" s="59">
        <v>7112</v>
      </c>
      <c r="L373" s="59"/>
      <c r="M373" s="59">
        <v>201706</v>
      </c>
      <c r="N373" s="59">
        <v>16589</v>
      </c>
      <c r="O373" s="59">
        <v>218295</v>
      </c>
      <c r="P373" s="45"/>
      <c r="R373" s="58" t="s">
        <v>83</v>
      </c>
      <c r="S373" s="56" t="s">
        <v>0</v>
      </c>
      <c r="T373" s="56" t="str">
        <f t="shared" si="19"/>
        <v>PALAKKAD1961-62</v>
      </c>
      <c r="U373" s="65">
        <f>(Documentation!$J$341*Calculations!C495)+(Documentation!$K$341*Calculations!C556)</f>
        <v>510424</v>
      </c>
      <c r="V373" s="65">
        <f>(Documentation!$J$341*Calculations!D495)+(Documentation!$K$341*Calculations!D556)</f>
        <v>99665</v>
      </c>
      <c r="W373" s="65">
        <f>(Documentation!$J$341*Calculations!E495)+(Documentation!$K$341*Calculations!E556)</f>
        <v>61487</v>
      </c>
      <c r="X373" s="65">
        <f>(Documentation!$J$341*Calculations!F495)+(Documentation!$K$341*Calculations!F556)</f>
        <v>28094</v>
      </c>
      <c r="Y373" s="65">
        <f>(Documentation!$J$341*Calculations!G495)+(Documentation!$K$341*Calculations!G556)</f>
        <v>6265</v>
      </c>
      <c r="Z373" s="65">
        <f>(Documentation!$J$341*Calculations!H495)+(Documentation!$K$341*Calculations!H556)</f>
        <v>30164</v>
      </c>
      <c r="AA373" s="65">
        <f>(Documentation!$J$341*Calculations!I495)+(Documentation!$K$341*Calculations!I556)</f>
        <v>22737</v>
      </c>
      <c r="AB373" s="65">
        <f>(Documentation!$J$341*Calculations!J495)+(Documentation!$K$341*Calculations!J556)</f>
        <v>10680</v>
      </c>
      <c r="AC373" s="65">
        <f>(Documentation!$J$341*Calculations!K495)+(Documentation!$K$341*Calculations!K556)</f>
        <v>9572</v>
      </c>
      <c r="AD373" s="65">
        <f>(Documentation!$J$341*Calculations!L495)+(Documentation!$K$341*Calculations!L556)</f>
        <v>0</v>
      </c>
      <c r="AE373" s="65">
        <f>(Documentation!$J$341*Calculations!M495)+(Documentation!$K$341*Calculations!M556)</f>
        <v>241760</v>
      </c>
      <c r="AF373" s="65">
        <f>(Documentation!$J$341*Calculations!N495)+(Documentation!$K$341*Calculations!N556)</f>
        <v>76748</v>
      </c>
      <c r="AG373" s="65">
        <f>(Documentation!$J$341*Calculations!O495)+(Documentation!$K$341*Calculations!O556)</f>
        <v>318508</v>
      </c>
    </row>
    <row r="374" spans="1:33" ht="14.45" customHeight="1" x14ac:dyDescent="0.25">
      <c r="A374" s="58" t="s">
        <v>81</v>
      </c>
      <c r="B374" s="56" t="s">
        <v>1</v>
      </c>
      <c r="C374" s="59">
        <v>317428</v>
      </c>
      <c r="D374" s="59">
        <v>55261</v>
      </c>
      <c r="E374" s="59">
        <v>19278</v>
      </c>
      <c r="F374" s="59">
        <v>9897</v>
      </c>
      <c r="G374" s="59">
        <v>3605</v>
      </c>
      <c r="H374" s="59">
        <v>10506</v>
      </c>
      <c r="I374" s="59">
        <v>8734</v>
      </c>
      <c r="J374" s="59">
        <v>1861</v>
      </c>
      <c r="K374" s="59">
        <v>3214</v>
      </c>
      <c r="L374" s="59"/>
      <c r="M374" s="59">
        <v>205072</v>
      </c>
      <c r="N374" s="59">
        <v>22115</v>
      </c>
      <c r="O374" s="59">
        <v>227187</v>
      </c>
      <c r="P374" s="45"/>
      <c r="R374" s="58" t="s">
        <v>83</v>
      </c>
      <c r="S374" s="56" t="s">
        <v>1</v>
      </c>
      <c r="T374" s="56" t="str">
        <f t="shared" si="19"/>
        <v>PALAKKAD1962-63</v>
      </c>
      <c r="U374" s="65">
        <f>(Documentation!$J$341*Calculations!C496)+(Documentation!$K$341*Calculations!C557)</f>
        <v>510424</v>
      </c>
      <c r="V374" s="65">
        <f>(Documentation!$J$341*Calculations!D496)+(Documentation!$K$341*Calculations!D557)</f>
        <v>99665</v>
      </c>
      <c r="W374" s="65">
        <f>(Documentation!$J$341*Calculations!E496)+(Documentation!$K$341*Calculations!E557)</f>
        <v>61488</v>
      </c>
      <c r="X374" s="65">
        <f>(Documentation!$J$341*Calculations!F496)+(Documentation!$K$341*Calculations!F557)</f>
        <v>28093</v>
      </c>
      <c r="Y374" s="65">
        <f>(Documentation!$J$341*Calculations!G496)+(Documentation!$K$341*Calculations!G557)</f>
        <v>6265</v>
      </c>
      <c r="Z374" s="65">
        <f>(Documentation!$J$341*Calculations!H496)+(Documentation!$K$341*Calculations!H557)</f>
        <v>31311</v>
      </c>
      <c r="AA374" s="65">
        <f>(Documentation!$J$341*Calculations!I496)+(Documentation!$K$341*Calculations!I557)</f>
        <v>22663</v>
      </c>
      <c r="AB374" s="65">
        <f>(Documentation!$J$341*Calculations!J496)+(Documentation!$K$341*Calculations!J557)</f>
        <v>6062</v>
      </c>
      <c r="AC374" s="65">
        <f>(Documentation!$J$341*Calculations!K496)+(Documentation!$K$341*Calculations!K557)</f>
        <v>7857</v>
      </c>
      <c r="AD374" s="65">
        <f>(Documentation!$J$341*Calculations!L496)+(Documentation!$K$341*Calculations!L557)</f>
        <v>0</v>
      </c>
      <c r="AE374" s="65">
        <f>(Documentation!$J$341*Calculations!M496)+(Documentation!$K$341*Calculations!M557)</f>
        <v>247020</v>
      </c>
      <c r="AF374" s="65">
        <f>(Documentation!$J$341*Calculations!N496)+(Documentation!$K$341*Calculations!N557)</f>
        <v>82106</v>
      </c>
      <c r="AG374" s="65">
        <f>(Documentation!$J$341*Calculations!O496)+(Documentation!$K$341*Calculations!O557)</f>
        <v>329126</v>
      </c>
    </row>
    <row r="375" spans="1:33" ht="14.45" customHeight="1" x14ac:dyDescent="0.25">
      <c r="A375" s="58" t="s">
        <v>81</v>
      </c>
      <c r="B375" s="56" t="s">
        <v>2</v>
      </c>
      <c r="C375" s="59">
        <v>317428</v>
      </c>
      <c r="D375" s="59">
        <v>55212</v>
      </c>
      <c r="E375" s="59">
        <v>20293</v>
      </c>
      <c r="F375" s="59">
        <v>9036</v>
      </c>
      <c r="G375" s="59">
        <v>3334</v>
      </c>
      <c r="H375" s="59">
        <v>9979</v>
      </c>
      <c r="I375" s="59">
        <v>8558</v>
      </c>
      <c r="J375" s="59">
        <v>1768</v>
      </c>
      <c r="K375" s="59">
        <v>2646</v>
      </c>
      <c r="L375" s="59"/>
      <c r="M375" s="59">
        <v>206602</v>
      </c>
      <c r="N375" s="59">
        <v>31205</v>
      </c>
      <c r="O375" s="59">
        <v>237807</v>
      </c>
      <c r="P375" s="45"/>
      <c r="R375" s="58" t="s">
        <v>83</v>
      </c>
      <c r="S375" s="56" t="s">
        <v>2</v>
      </c>
      <c r="T375" s="56" t="str">
        <f t="shared" si="19"/>
        <v>PALAKKAD1963-64</v>
      </c>
      <c r="U375" s="65">
        <f>(Documentation!$J$341*Calculations!C497)+(Documentation!$K$341*Calculations!C558)</f>
        <v>510424</v>
      </c>
      <c r="V375" s="65">
        <f>(Documentation!$J$341*Calculations!D497)+(Documentation!$K$341*Calculations!D558)</f>
        <v>99664</v>
      </c>
      <c r="W375" s="65">
        <f>(Documentation!$J$341*Calculations!E497)+(Documentation!$K$341*Calculations!E558)</f>
        <v>61600</v>
      </c>
      <c r="X375" s="65">
        <f>(Documentation!$J$341*Calculations!F497)+(Documentation!$K$341*Calculations!F558)</f>
        <v>28094</v>
      </c>
      <c r="Y375" s="65">
        <f>(Documentation!$J$341*Calculations!G497)+(Documentation!$K$341*Calculations!G558)</f>
        <v>6266</v>
      </c>
      <c r="Z375" s="65">
        <f>(Documentation!$J$341*Calculations!H497)+(Documentation!$K$341*Calculations!H558)</f>
        <v>32332</v>
      </c>
      <c r="AA375" s="65">
        <f>(Documentation!$J$341*Calculations!I497)+(Documentation!$K$341*Calculations!I558)</f>
        <v>21788</v>
      </c>
      <c r="AB375" s="65">
        <f>(Documentation!$J$341*Calculations!J497)+(Documentation!$K$341*Calculations!J558)</f>
        <v>5625</v>
      </c>
      <c r="AC375" s="65">
        <f>(Documentation!$J$341*Calculations!K497)+(Documentation!$K$341*Calculations!K558)</f>
        <v>8600</v>
      </c>
      <c r="AD375" s="65">
        <f>(Documentation!$J$341*Calculations!L497)+(Documentation!$K$341*Calculations!L558)</f>
        <v>0</v>
      </c>
      <c r="AE375" s="65">
        <f>(Documentation!$J$341*Calculations!M497)+(Documentation!$K$341*Calculations!M558)</f>
        <v>246455</v>
      </c>
      <c r="AF375" s="65">
        <f>(Documentation!$J$341*Calculations!N497)+(Documentation!$K$341*Calculations!N558)</f>
        <v>77978</v>
      </c>
      <c r="AG375" s="65">
        <f>(Documentation!$J$341*Calculations!O497)+(Documentation!$K$341*Calculations!O558)</f>
        <v>324433</v>
      </c>
    </row>
    <row r="376" spans="1:33" ht="14.45" customHeight="1" x14ac:dyDescent="0.25">
      <c r="A376" s="58" t="s">
        <v>81</v>
      </c>
      <c r="B376" s="56" t="s">
        <v>3</v>
      </c>
      <c r="C376" s="59">
        <v>317428</v>
      </c>
      <c r="D376" s="59">
        <v>55212</v>
      </c>
      <c r="E376" s="59">
        <v>20702</v>
      </c>
      <c r="F376" s="59">
        <v>8928</v>
      </c>
      <c r="G376" s="59">
        <v>3334</v>
      </c>
      <c r="H376" s="59">
        <v>9156</v>
      </c>
      <c r="I376" s="59">
        <v>8387</v>
      </c>
      <c r="J376" s="59">
        <v>1484</v>
      </c>
      <c r="K376" s="59">
        <v>2178</v>
      </c>
      <c r="L376" s="59"/>
      <c r="M376" s="59">
        <v>208047</v>
      </c>
      <c r="N376" s="59">
        <v>28930</v>
      </c>
      <c r="O376" s="59">
        <v>236977</v>
      </c>
      <c r="P376" s="45"/>
      <c r="R376" s="58" t="s">
        <v>83</v>
      </c>
      <c r="S376" s="56" t="s">
        <v>3</v>
      </c>
      <c r="T376" s="56" t="str">
        <f t="shared" si="19"/>
        <v>PALAKKAD1964-65</v>
      </c>
      <c r="U376" s="65">
        <f>(Documentation!$J$341*Calculations!C498)+(Documentation!$K$341*Calculations!C559)</f>
        <v>510424</v>
      </c>
      <c r="V376" s="65">
        <f>(Documentation!$J$341*Calculations!D498)+(Documentation!$K$341*Calculations!D559)</f>
        <v>99663</v>
      </c>
      <c r="W376" s="65">
        <f>(Documentation!$J$341*Calculations!E498)+(Documentation!$K$341*Calculations!E559)</f>
        <v>61600</v>
      </c>
      <c r="X376" s="65">
        <f>(Documentation!$J$341*Calculations!F498)+(Documentation!$K$341*Calculations!F559)</f>
        <v>28095</v>
      </c>
      <c r="Y376" s="65">
        <f>(Documentation!$J$341*Calculations!G498)+(Documentation!$K$341*Calculations!G559)</f>
        <v>6266</v>
      </c>
      <c r="Z376" s="65">
        <f>(Documentation!$J$341*Calculations!H498)+(Documentation!$K$341*Calculations!H559)</f>
        <v>30990</v>
      </c>
      <c r="AA376" s="65">
        <f>(Documentation!$J$341*Calculations!I498)+(Documentation!$K$341*Calculations!I559)</f>
        <v>20783</v>
      </c>
      <c r="AB376" s="65">
        <f>(Documentation!$J$341*Calculations!J498)+(Documentation!$K$341*Calculations!J559)</f>
        <v>5658</v>
      </c>
      <c r="AC376" s="65">
        <f>(Documentation!$J$341*Calculations!K498)+(Documentation!$K$341*Calculations!K559)</f>
        <v>9341</v>
      </c>
      <c r="AD376" s="65">
        <f>(Documentation!$J$341*Calculations!L498)+(Documentation!$K$341*Calculations!L559)</f>
        <v>0</v>
      </c>
      <c r="AE376" s="65">
        <f>(Documentation!$J$341*Calculations!M498)+(Documentation!$K$341*Calculations!M559)</f>
        <v>248028</v>
      </c>
      <c r="AF376" s="65">
        <f>(Documentation!$J$341*Calculations!N498)+(Documentation!$K$341*Calculations!N559)</f>
        <v>85077</v>
      </c>
      <c r="AG376" s="65">
        <f>(Documentation!$J$341*Calculations!O498)+(Documentation!$K$341*Calculations!O559)</f>
        <v>333105</v>
      </c>
    </row>
    <row r="377" spans="1:33" ht="14.45" customHeight="1" x14ac:dyDescent="0.25">
      <c r="A377" s="58" t="s">
        <v>81</v>
      </c>
      <c r="B377" s="56" t="s">
        <v>4</v>
      </c>
      <c r="C377" s="59">
        <v>317428</v>
      </c>
      <c r="D377" s="59">
        <v>55212</v>
      </c>
      <c r="E377" s="59">
        <v>21580</v>
      </c>
      <c r="F377" s="59">
        <v>7530</v>
      </c>
      <c r="G377" s="59">
        <v>2000</v>
      </c>
      <c r="H377" s="59">
        <v>6980</v>
      </c>
      <c r="I377" s="59">
        <v>8180</v>
      </c>
      <c r="J377" s="59">
        <v>1460</v>
      </c>
      <c r="K377" s="59">
        <v>1820</v>
      </c>
      <c r="L377" s="59"/>
      <c r="M377" s="59">
        <v>212666</v>
      </c>
      <c r="N377" s="59">
        <v>35370</v>
      </c>
      <c r="O377" s="59">
        <v>248036</v>
      </c>
      <c r="P377" s="45"/>
      <c r="R377" s="58" t="s">
        <v>83</v>
      </c>
      <c r="S377" s="56" t="s">
        <v>4</v>
      </c>
      <c r="T377" s="56" t="str">
        <f t="shared" si="19"/>
        <v>PALAKKAD1965-66</v>
      </c>
      <c r="U377" s="65">
        <f>(Documentation!$J$341*Calculations!C499)+(Documentation!$K$341*Calculations!C560)</f>
        <v>510424</v>
      </c>
      <c r="V377" s="65">
        <f>(Documentation!$J$341*Calculations!D499)+(Documentation!$K$341*Calculations!D560)</f>
        <v>99663</v>
      </c>
      <c r="W377" s="65">
        <f>(Documentation!$J$341*Calculations!E499)+(Documentation!$K$341*Calculations!E560)</f>
        <v>61600</v>
      </c>
      <c r="X377" s="65">
        <f>(Documentation!$J$341*Calculations!F499)+(Documentation!$K$341*Calculations!F560)</f>
        <v>27800</v>
      </c>
      <c r="Y377" s="65">
        <f>(Documentation!$J$341*Calculations!G499)+(Documentation!$K$341*Calculations!G560)</f>
        <v>5000</v>
      </c>
      <c r="Z377" s="65">
        <f>(Documentation!$J$341*Calculations!H499)+(Documentation!$K$341*Calculations!H560)</f>
        <v>30995</v>
      </c>
      <c r="AA377" s="65">
        <f>(Documentation!$J$341*Calculations!I499)+(Documentation!$K$341*Calculations!I560)</f>
        <v>20705</v>
      </c>
      <c r="AB377" s="65">
        <f>(Documentation!$J$341*Calculations!J499)+(Documentation!$K$341*Calculations!J560)</f>
        <v>5115</v>
      </c>
      <c r="AC377" s="65">
        <f>(Documentation!$J$341*Calculations!K499)+(Documentation!$K$341*Calculations!K560)</f>
        <v>8760</v>
      </c>
      <c r="AD377" s="65">
        <f>(Documentation!$J$341*Calculations!L499)+(Documentation!$K$341*Calculations!L560)</f>
        <v>0</v>
      </c>
      <c r="AE377" s="65">
        <f>(Documentation!$J$341*Calculations!M499)+(Documentation!$K$341*Calculations!M560)</f>
        <v>250786</v>
      </c>
      <c r="AF377" s="65">
        <f>(Documentation!$J$341*Calculations!N499)+(Documentation!$K$341*Calculations!N560)</f>
        <v>87439</v>
      </c>
      <c r="AG377" s="65">
        <f>(Documentation!$J$341*Calculations!O499)+(Documentation!$K$341*Calculations!O560)</f>
        <v>338225</v>
      </c>
    </row>
    <row r="378" spans="1:33" ht="14.45" customHeight="1" x14ac:dyDescent="0.25">
      <c r="A378" s="58" t="s">
        <v>81</v>
      </c>
      <c r="B378" s="56" t="s">
        <v>5</v>
      </c>
      <c r="C378" s="59">
        <v>317428</v>
      </c>
      <c r="D378" s="59">
        <v>55212</v>
      </c>
      <c r="E378" s="59">
        <v>21299</v>
      </c>
      <c r="F378" s="59">
        <v>5590</v>
      </c>
      <c r="G378" s="59">
        <v>2000</v>
      </c>
      <c r="H378" s="59">
        <v>3994</v>
      </c>
      <c r="I378" s="59">
        <v>8646</v>
      </c>
      <c r="J378" s="59">
        <v>2530</v>
      </c>
      <c r="K378" s="59">
        <v>2255</v>
      </c>
      <c r="L378" s="59"/>
      <c r="M378" s="59">
        <v>215902</v>
      </c>
      <c r="N378" s="59">
        <v>45719</v>
      </c>
      <c r="O378" s="59">
        <v>261621</v>
      </c>
      <c r="P378" s="45"/>
      <c r="R378" s="58" t="s">
        <v>83</v>
      </c>
      <c r="S378" s="56" t="s">
        <v>5</v>
      </c>
      <c r="T378" s="56" t="str">
        <f t="shared" si="19"/>
        <v>PALAKKAD1966-67</v>
      </c>
      <c r="U378" s="65">
        <f>(Documentation!$J$341*Calculations!C500)+(Documentation!$K$341*Calculations!C561)</f>
        <v>510424</v>
      </c>
      <c r="V378" s="65">
        <f>(Documentation!$J$341*Calculations!D500)+(Documentation!$K$341*Calculations!D561)</f>
        <v>99663</v>
      </c>
      <c r="W378" s="65">
        <f>(Documentation!$J$341*Calculations!E500)+(Documentation!$K$341*Calculations!E561)</f>
        <v>61324</v>
      </c>
      <c r="X378" s="65">
        <f>(Documentation!$J$341*Calculations!F500)+(Documentation!$K$341*Calculations!F561)</f>
        <v>22362</v>
      </c>
      <c r="Y378" s="65">
        <f>(Documentation!$J$341*Calculations!G500)+(Documentation!$K$341*Calculations!G561)</f>
        <v>5000</v>
      </c>
      <c r="Z378" s="65">
        <f>(Documentation!$J$341*Calculations!H500)+(Documentation!$K$341*Calculations!H561)</f>
        <v>30995</v>
      </c>
      <c r="AA378" s="65">
        <f>(Documentation!$J$341*Calculations!I500)+(Documentation!$K$341*Calculations!I561)</f>
        <v>19631</v>
      </c>
      <c r="AB378" s="65">
        <f>(Documentation!$J$341*Calculations!J500)+(Documentation!$K$341*Calculations!J561)</f>
        <v>3966</v>
      </c>
      <c r="AC378" s="65">
        <f>(Documentation!$J$341*Calculations!K500)+(Documentation!$K$341*Calculations!K561)</f>
        <v>7798</v>
      </c>
      <c r="AD378" s="65">
        <f>(Documentation!$J$341*Calculations!L500)+(Documentation!$K$341*Calculations!L561)</f>
        <v>0</v>
      </c>
      <c r="AE378" s="65">
        <f>(Documentation!$J$341*Calculations!M500)+(Documentation!$K$341*Calculations!M561)</f>
        <v>259685</v>
      </c>
      <c r="AF378" s="65">
        <f>(Documentation!$J$341*Calculations!N500)+(Documentation!$K$341*Calculations!N561)</f>
        <v>86054</v>
      </c>
      <c r="AG378" s="65">
        <f>(Documentation!$J$341*Calculations!O500)+(Documentation!$K$341*Calculations!O561)</f>
        <v>345739</v>
      </c>
    </row>
    <row r="379" spans="1:33" ht="14.45" customHeight="1" x14ac:dyDescent="0.25">
      <c r="A379" s="58" t="s">
        <v>81</v>
      </c>
      <c r="B379" s="56" t="s">
        <v>6</v>
      </c>
      <c r="C379" s="59">
        <v>317428</v>
      </c>
      <c r="D379" s="59">
        <v>55212</v>
      </c>
      <c r="E379" s="59">
        <v>21300</v>
      </c>
      <c r="F379" s="59">
        <v>5140</v>
      </c>
      <c r="G379" s="59">
        <v>2000</v>
      </c>
      <c r="H379" s="59">
        <v>3994</v>
      </c>
      <c r="I379" s="59">
        <v>8646</v>
      </c>
      <c r="J379" s="59">
        <v>2505</v>
      </c>
      <c r="K379" s="59">
        <v>2255</v>
      </c>
      <c r="L379" s="59"/>
      <c r="M379" s="59">
        <v>216376</v>
      </c>
      <c r="N379" s="59">
        <v>56374</v>
      </c>
      <c r="O379" s="59">
        <v>272750</v>
      </c>
      <c r="P379" s="45"/>
      <c r="R379" s="58" t="s">
        <v>83</v>
      </c>
      <c r="S379" s="56" t="s">
        <v>6</v>
      </c>
      <c r="T379" s="56" t="str">
        <f t="shared" si="19"/>
        <v>PALAKKAD1967-68</v>
      </c>
      <c r="U379" s="65">
        <f>(Documentation!$J$341*Calculations!C501)+(Documentation!$K$341*Calculations!C562)</f>
        <v>510424</v>
      </c>
      <c r="V379" s="65">
        <f>(Documentation!$J$341*Calculations!D501)+(Documentation!$K$341*Calculations!D562)</f>
        <v>99663</v>
      </c>
      <c r="W379" s="65">
        <f>(Documentation!$J$341*Calculations!E501)+(Documentation!$K$341*Calculations!E562)</f>
        <v>61935</v>
      </c>
      <c r="X379" s="65">
        <f>(Documentation!$J$341*Calculations!F501)+(Documentation!$K$341*Calculations!F562)</f>
        <v>20800</v>
      </c>
      <c r="Y379" s="65">
        <f>(Documentation!$J$341*Calculations!G501)+(Documentation!$K$341*Calculations!G562)</f>
        <v>5000</v>
      </c>
      <c r="Z379" s="65">
        <f>(Documentation!$J$341*Calculations!H501)+(Documentation!$K$341*Calculations!H562)</f>
        <v>24303</v>
      </c>
      <c r="AA379" s="65">
        <f>(Documentation!$J$341*Calculations!I501)+(Documentation!$K$341*Calculations!I562)</f>
        <v>19631</v>
      </c>
      <c r="AB379" s="65">
        <f>(Documentation!$J$341*Calculations!J501)+(Documentation!$K$341*Calculations!J562)</f>
        <v>3966</v>
      </c>
      <c r="AC379" s="65">
        <f>(Documentation!$J$341*Calculations!K501)+(Documentation!$K$341*Calculations!K562)</f>
        <v>5044</v>
      </c>
      <c r="AD379" s="65">
        <f>(Documentation!$J$341*Calculations!L501)+(Documentation!$K$341*Calculations!L562)</f>
        <v>0</v>
      </c>
      <c r="AE379" s="65">
        <f>(Documentation!$J$341*Calculations!M501)+(Documentation!$K$341*Calculations!M562)</f>
        <v>270082</v>
      </c>
      <c r="AF379" s="65">
        <f>(Documentation!$J$341*Calculations!N501)+(Documentation!$K$341*Calculations!N562)</f>
        <v>88941</v>
      </c>
      <c r="AG379" s="65">
        <f>(Documentation!$J$341*Calculations!O501)+(Documentation!$K$341*Calculations!O562)</f>
        <v>359023</v>
      </c>
    </row>
    <row r="380" spans="1:33" ht="14.45" customHeight="1" x14ac:dyDescent="0.25">
      <c r="A380" s="58" t="s">
        <v>81</v>
      </c>
      <c r="B380" s="63" t="s">
        <v>7</v>
      </c>
      <c r="C380" s="59">
        <v>317428</v>
      </c>
      <c r="D380" s="59">
        <v>55212</v>
      </c>
      <c r="E380" s="59">
        <v>24169</v>
      </c>
      <c r="F380" s="59">
        <v>4986</v>
      </c>
      <c r="G380" s="59">
        <v>2000</v>
      </c>
      <c r="H380" s="59">
        <v>2661</v>
      </c>
      <c r="I380" s="59">
        <v>5748</v>
      </c>
      <c r="J380" s="59">
        <v>2527</v>
      </c>
      <c r="K380" s="59">
        <v>2883</v>
      </c>
      <c r="L380" s="59"/>
      <c r="M380" s="59">
        <v>217242</v>
      </c>
      <c r="N380" s="59">
        <v>57341</v>
      </c>
      <c r="O380" s="59">
        <v>274583</v>
      </c>
      <c r="P380" s="45"/>
      <c r="R380" s="58" t="s">
        <v>83</v>
      </c>
      <c r="S380" s="63" t="s">
        <v>7</v>
      </c>
      <c r="T380" s="56" t="str">
        <f t="shared" si="19"/>
        <v>PALAKKAD1968-69</v>
      </c>
      <c r="U380" s="65">
        <f>(Documentation!$J$341*Calculations!C502)+(Documentation!$K$341*Calculations!C563)</f>
        <v>510424</v>
      </c>
      <c r="V380" s="65">
        <f>(Documentation!$J$341*Calculations!D502)+(Documentation!$K$341*Calculations!D563)</f>
        <v>99663</v>
      </c>
      <c r="W380" s="65">
        <f>(Documentation!$J$341*Calculations!E502)+(Documentation!$K$341*Calculations!E563)</f>
        <v>63793</v>
      </c>
      <c r="X380" s="65">
        <f>(Documentation!$J$341*Calculations!F502)+(Documentation!$K$341*Calculations!F563)</f>
        <v>19680</v>
      </c>
      <c r="Y380" s="65">
        <f>(Documentation!$J$341*Calculations!G502)+(Documentation!$K$341*Calculations!G563)</f>
        <v>5000</v>
      </c>
      <c r="Z380" s="65">
        <f>(Documentation!$J$341*Calculations!H502)+(Documentation!$K$341*Calculations!H563)</f>
        <v>20743</v>
      </c>
      <c r="AA380" s="65">
        <f>(Documentation!$J$341*Calculations!I502)+(Documentation!$K$341*Calculations!I563)</f>
        <v>19238</v>
      </c>
      <c r="AB380" s="65">
        <f>(Documentation!$J$341*Calculations!J502)+(Documentation!$K$341*Calculations!J563)</f>
        <v>3546</v>
      </c>
      <c r="AC380" s="65">
        <f>(Documentation!$J$341*Calculations!K502)+(Documentation!$K$341*Calculations!K563)</f>
        <v>4197</v>
      </c>
      <c r="AD380" s="65">
        <f>(Documentation!$J$341*Calculations!L502)+(Documentation!$K$341*Calculations!L563)</f>
        <v>0</v>
      </c>
      <c r="AE380" s="65">
        <f>(Documentation!$J$341*Calculations!M502)+(Documentation!$K$341*Calculations!M563)</f>
        <v>274564</v>
      </c>
      <c r="AF380" s="65">
        <f>(Documentation!$J$341*Calculations!N502)+(Documentation!$K$341*Calculations!N563)</f>
        <v>107066</v>
      </c>
      <c r="AG380" s="65">
        <f>(Documentation!$J$341*Calculations!O502)+(Documentation!$K$341*Calculations!O563)</f>
        <v>381630</v>
      </c>
    </row>
    <row r="381" spans="1:33" ht="14.45" customHeight="1" x14ac:dyDescent="0.25">
      <c r="A381" s="58" t="s">
        <v>81</v>
      </c>
      <c r="B381" s="63" t="s">
        <v>8</v>
      </c>
      <c r="C381" s="59">
        <v>317428</v>
      </c>
      <c r="D381" s="59">
        <v>55212</v>
      </c>
      <c r="E381" s="59">
        <v>26530</v>
      </c>
      <c r="F381" s="59">
        <v>4787</v>
      </c>
      <c r="G381" s="59">
        <v>2000</v>
      </c>
      <c r="H381" s="59">
        <v>1874</v>
      </c>
      <c r="I381" s="59">
        <v>3663</v>
      </c>
      <c r="J381" s="59">
        <v>2729</v>
      </c>
      <c r="K381" s="59">
        <v>3204</v>
      </c>
      <c r="L381" s="59"/>
      <c r="M381" s="59">
        <v>217429</v>
      </c>
      <c r="N381" s="59">
        <v>63132</v>
      </c>
      <c r="O381" s="59">
        <v>280561</v>
      </c>
      <c r="P381" s="45"/>
      <c r="R381" s="58" t="s">
        <v>83</v>
      </c>
      <c r="S381" s="63" t="s">
        <v>8</v>
      </c>
      <c r="T381" s="56" t="str">
        <f t="shared" si="19"/>
        <v>PALAKKAD1969-70</v>
      </c>
      <c r="U381" s="65">
        <f>(Documentation!$J$341*Calculations!C503)+(Documentation!$K$341*Calculations!C564)</f>
        <v>510424</v>
      </c>
      <c r="V381" s="65">
        <f>(Documentation!$J$341*Calculations!D503)+(Documentation!$K$341*Calculations!D564)</f>
        <v>99663</v>
      </c>
      <c r="W381" s="65">
        <f>(Documentation!$J$341*Calculations!E503)+(Documentation!$K$341*Calculations!E564)</f>
        <v>70810</v>
      </c>
      <c r="X381" s="65">
        <f>(Documentation!$J$341*Calculations!F503)+(Documentation!$K$341*Calculations!F564)</f>
        <v>14498</v>
      </c>
      <c r="Y381" s="65">
        <f>(Documentation!$J$341*Calculations!G503)+(Documentation!$K$341*Calculations!G564)</f>
        <v>5000</v>
      </c>
      <c r="Z381" s="65">
        <f>(Documentation!$J$341*Calculations!H503)+(Documentation!$K$341*Calculations!H564)</f>
        <v>17414</v>
      </c>
      <c r="AA381" s="65">
        <f>(Documentation!$J$341*Calculations!I503)+(Documentation!$K$341*Calculations!I564)</f>
        <v>18095</v>
      </c>
      <c r="AB381" s="65">
        <f>(Documentation!$J$341*Calculations!J503)+(Documentation!$K$341*Calculations!J564)</f>
        <v>3546</v>
      </c>
      <c r="AC381" s="65">
        <f>(Documentation!$J$341*Calculations!K503)+(Documentation!$K$341*Calculations!K564)</f>
        <v>4281</v>
      </c>
      <c r="AD381" s="65">
        <f>(Documentation!$J$341*Calculations!L503)+(Documentation!$K$341*Calculations!L564)</f>
        <v>0</v>
      </c>
      <c r="AE381" s="65">
        <f>(Documentation!$J$341*Calculations!M503)+(Documentation!$K$341*Calculations!M564)</f>
        <v>277117</v>
      </c>
      <c r="AF381" s="65">
        <f>(Documentation!$J$341*Calculations!N503)+(Documentation!$K$341*Calculations!N564)</f>
        <v>112000</v>
      </c>
      <c r="AG381" s="65">
        <f>(Documentation!$J$341*Calculations!O503)+(Documentation!$K$341*Calculations!O564)</f>
        <v>389117</v>
      </c>
    </row>
    <row r="382" spans="1:33" ht="14.45" customHeight="1" x14ac:dyDescent="0.25">
      <c r="A382" s="58" t="s">
        <v>81</v>
      </c>
      <c r="B382" s="63" t="s">
        <v>16</v>
      </c>
      <c r="C382" s="59">
        <v>317428</v>
      </c>
      <c r="D382" s="59">
        <v>55212</v>
      </c>
      <c r="E382" s="59">
        <v>27257</v>
      </c>
      <c r="F382" s="59">
        <v>4670</v>
      </c>
      <c r="G382" s="59">
        <v>2000</v>
      </c>
      <c r="H382" s="59">
        <v>1764</v>
      </c>
      <c r="I382" s="59">
        <v>3606</v>
      </c>
      <c r="J382" s="59">
        <v>2745</v>
      </c>
      <c r="K382" s="59">
        <v>3308</v>
      </c>
      <c r="L382" s="59"/>
      <c r="M382" s="59">
        <v>216866</v>
      </c>
      <c r="N382" s="59">
        <v>65315</v>
      </c>
      <c r="O382" s="59">
        <v>282181</v>
      </c>
      <c r="P382" s="45"/>
      <c r="R382" s="58" t="s">
        <v>83</v>
      </c>
      <c r="S382" s="63" t="s">
        <v>16</v>
      </c>
      <c r="T382" s="56" t="str">
        <f t="shared" si="19"/>
        <v>PALAKKAD1970-71</v>
      </c>
      <c r="U382" s="65">
        <f>(Documentation!$J$341*Calculations!C504)+(Documentation!$K$341*Calculations!C565)</f>
        <v>510424</v>
      </c>
      <c r="V382" s="65">
        <f>(Documentation!$J$341*Calculations!D504)+(Documentation!$K$341*Calculations!D565)</f>
        <v>99663</v>
      </c>
      <c r="W382" s="65">
        <f>(Documentation!$J$341*Calculations!E504)+(Documentation!$K$341*Calculations!E565)</f>
        <v>72750</v>
      </c>
      <c r="X382" s="65">
        <f>(Documentation!$J$341*Calculations!F504)+(Documentation!$K$341*Calculations!F565)</f>
        <v>14143</v>
      </c>
      <c r="Y382" s="65">
        <f>(Documentation!$J$341*Calculations!G504)+(Documentation!$K$341*Calculations!G565)</f>
        <v>5000</v>
      </c>
      <c r="Z382" s="65">
        <f>(Documentation!$J$341*Calculations!H504)+(Documentation!$K$341*Calculations!H565)</f>
        <v>16391</v>
      </c>
      <c r="AA382" s="65">
        <f>(Documentation!$J$341*Calculations!I504)+(Documentation!$K$341*Calculations!I565)</f>
        <v>17811</v>
      </c>
      <c r="AB382" s="65">
        <f>(Documentation!$J$341*Calculations!J504)+(Documentation!$K$341*Calculations!J565)</f>
        <v>3567</v>
      </c>
      <c r="AC382" s="65">
        <f>(Documentation!$J$341*Calculations!K504)+(Documentation!$K$341*Calculations!K565)</f>
        <v>4421</v>
      </c>
      <c r="AD382" s="65">
        <f>(Documentation!$J$341*Calculations!L504)+(Documentation!$K$341*Calculations!L565)</f>
        <v>0</v>
      </c>
      <c r="AE382" s="65">
        <f>(Documentation!$J$341*Calculations!M504)+(Documentation!$K$341*Calculations!M565)</f>
        <v>276677</v>
      </c>
      <c r="AF382" s="65">
        <f>(Documentation!$J$341*Calculations!N504)+(Documentation!$K$341*Calculations!N565)</f>
        <v>114687</v>
      </c>
      <c r="AG382" s="65">
        <f>(Documentation!$J$341*Calculations!O504)+(Documentation!$K$341*Calculations!O565)</f>
        <v>391364</v>
      </c>
    </row>
    <row r="383" spans="1:33" ht="14.45" customHeight="1" x14ac:dyDescent="0.25">
      <c r="A383" s="58" t="s">
        <v>81</v>
      </c>
      <c r="B383" s="63" t="s">
        <v>17</v>
      </c>
      <c r="C383" s="59">
        <v>317428</v>
      </c>
      <c r="D383" s="59">
        <v>55212</v>
      </c>
      <c r="E383" s="59">
        <v>27356</v>
      </c>
      <c r="F383" s="59">
        <v>4475</v>
      </c>
      <c r="G383" s="59">
        <v>2000</v>
      </c>
      <c r="H383" s="59">
        <v>1617</v>
      </c>
      <c r="I383" s="59">
        <v>3515</v>
      </c>
      <c r="J383" s="59">
        <v>2506</v>
      </c>
      <c r="K383" s="59">
        <v>3171</v>
      </c>
      <c r="L383" s="59"/>
      <c r="M383" s="59">
        <v>217575</v>
      </c>
      <c r="N383" s="59">
        <v>67011</v>
      </c>
      <c r="O383" s="59">
        <v>284587</v>
      </c>
      <c r="P383" s="45"/>
      <c r="R383" s="58" t="s">
        <v>83</v>
      </c>
      <c r="S383" s="63" t="s">
        <v>17</v>
      </c>
      <c r="T383" s="56" t="str">
        <f t="shared" si="19"/>
        <v>PALAKKAD1971-72</v>
      </c>
      <c r="U383" s="65">
        <f>(Documentation!$J$341*Calculations!C505)+(Documentation!$K$341*Calculations!C566)</f>
        <v>510424</v>
      </c>
      <c r="V383" s="65">
        <f>(Documentation!$J$341*Calculations!D505)+(Documentation!$K$341*Calculations!D566)</f>
        <v>99663</v>
      </c>
      <c r="W383" s="65">
        <f>(Documentation!$J$341*Calculations!E505)+(Documentation!$K$341*Calculations!E566)</f>
        <v>73015</v>
      </c>
      <c r="X383" s="65">
        <f>(Documentation!$J$341*Calculations!F505)+(Documentation!$K$341*Calculations!F566)</f>
        <v>13554</v>
      </c>
      <c r="Y383" s="65">
        <f>(Documentation!$J$341*Calculations!G505)+(Documentation!$K$341*Calculations!G566)</f>
        <v>5000</v>
      </c>
      <c r="Z383" s="65">
        <f>(Documentation!$J$341*Calculations!H505)+(Documentation!$K$341*Calculations!H566)</f>
        <v>15025</v>
      </c>
      <c r="AA383" s="65">
        <f>(Documentation!$J$341*Calculations!I505)+(Documentation!$K$341*Calculations!I566)</f>
        <v>17366</v>
      </c>
      <c r="AB383" s="65">
        <f>(Documentation!$J$341*Calculations!J505)+(Documentation!$K$341*Calculations!J566)</f>
        <v>3257</v>
      </c>
      <c r="AC383" s="65">
        <f>(Documentation!$J$341*Calculations!K505)+(Documentation!$K$341*Calculations!K566)</f>
        <v>4236</v>
      </c>
      <c r="AD383" s="65">
        <f>(Documentation!$J$341*Calculations!L505)+(Documentation!$K$341*Calculations!L566)</f>
        <v>0</v>
      </c>
      <c r="AE383" s="65">
        <f>(Documentation!$J$341*Calculations!M505)+(Documentation!$K$341*Calculations!M566)</f>
        <v>279308</v>
      </c>
      <c r="AF383" s="65">
        <f>(Documentation!$J$341*Calculations!N505)+(Documentation!$K$341*Calculations!N566)</f>
        <v>115393</v>
      </c>
      <c r="AG383" s="65">
        <f>(Documentation!$J$341*Calculations!O505)+(Documentation!$K$341*Calculations!O566)</f>
        <v>394700</v>
      </c>
    </row>
    <row r="384" spans="1:33" ht="14.45" customHeight="1" x14ac:dyDescent="0.25">
      <c r="A384" s="58" t="s">
        <v>81</v>
      </c>
      <c r="B384" s="63" t="s">
        <v>9</v>
      </c>
      <c r="C384" s="59">
        <v>317428</v>
      </c>
      <c r="D384" s="59">
        <v>55212</v>
      </c>
      <c r="E384" s="59">
        <v>27356</v>
      </c>
      <c r="F384" s="59">
        <v>4410</v>
      </c>
      <c r="G384" s="59">
        <v>2000</v>
      </c>
      <c r="H384" s="59">
        <v>1510</v>
      </c>
      <c r="I384" s="59">
        <v>3335</v>
      </c>
      <c r="J384" s="59">
        <v>2506</v>
      </c>
      <c r="K384" s="59">
        <v>3584</v>
      </c>
      <c r="L384" s="59"/>
      <c r="M384" s="59">
        <v>217514</v>
      </c>
      <c r="N384" s="59">
        <v>69767</v>
      </c>
      <c r="O384" s="59">
        <v>287280</v>
      </c>
      <c r="P384" s="45"/>
      <c r="R384" s="58" t="s">
        <v>83</v>
      </c>
      <c r="S384" s="63" t="s">
        <v>9</v>
      </c>
      <c r="T384" s="56" t="str">
        <f t="shared" si="19"/>
        <v>PALAKKAD1972-73</v>
      </c>
      <c r="U384" s="65">
        <f>(Documentation!$J$341*Calculations!C506)+(Documentation!$K$341*Calculations!C567)</f>
        <v>510424</v>
      </c>
      <c r="V384" s="65">
        <f>(Documentation!$J$341*Calculations!D506)+(Documentation!$K$341*Calculations!D567)</f>
        <v>99663</v>
      </c>
      <c r="W384" s="65">
        <f>(Documentation!$J$341*Calculations!E506)+(Documentation!$K$341*Calculations!E567)</f>
        <v>73015</v>
      </c>
      <c r="X384" s="65">
        <f>(Documentation!$J$341*Calculations!F506)+(Documentation!$K$341*Calculations!F567)</f>
        <v>13358</v>
      </c>
      <c r="Y384" s="65">
        <f>(Documentation!$J$341*Calculations!G506)+(Documentation!$K$341*Calculations!G567)</f>
        <v>5000</v>
      </c>
      <c r="Z384" s="65">
        <f>(Documentation!$J$341*Calculations!H506)+(Documentation!$K$341*Calculations!H567)</f>
        <v>14032</v>
      </c>
      <c r="AA384" s="65">
        <f>(Documentation!$J$341*Calculations!I506)+(Documentation!$K$341*Calculations!I567)</f>
        <v>16475</v>
      </c>
      <c r="AB384" s="65">
        <f>(Documentation!$J$341*Calculations!J506)+(Documentation!$K$341*Calculations!J567)</f>
        <v>3257</v>
      </c>
      <c r="AC384" s="65">
        <f>(Documentation!$J$341*Calculations!K506)+(Documentation!$K$341*Calculations!K567)</f>
        <v>4789</v>
      </c>
      <c r="AD384" s="65">
        <f>(Documentation!$J$341*Calculations!L506)+(Documentation!$K$341*Calculations!L567)</f>
        <v>0</v>
      </c>
      <c r="AE384" s="65">
        <f>(Documentation!$J$341*Calculations!M506)+(Documentation!$K$341*Calculations!M567)</f>
        <v>280835</v>
      </c>
      <c r="AF384" s="65">
        <f>(Documentation!$J$341*Calculations!N506)+(Documentation!$K$341*Calculations!N567)</f>
        <v>117601</v>
      </c>
      <c r="AG384" s="65">
        <f>(Documentation!$J$341*Calculations!O506)+(Documentation!$K$341*Calculations!O567)</f>
        <v>398436</v>
      </c>
    </row>
    <row r="385" spans="1:33" ht="14.45" customHeight="1" x14ac:dyDescent="0.25">
      <c r="A385" s="58" t="s">
        <v>81</v>
      </c>
      <c r="B385" s="63" t="s">
        <v>10</v>
      </c>
      <c r="C385" s="59">
        <v>221183</v>
      </c>
      <c r="D385" s="59">
        <v>1312</v>
      </c>
      <c r="E385" s="59">
        <v>22349</v>
      </c>
      <c r="F385" s="59">
        <v>1577</v>
      </c>
      <c r="G385" s="59">
        <v>1599</v>
      </c>
      <c r="H385" s="59">
        <v>630</v>
      </c>
      <c r="I385" s="59">
        <v>1714</v>
      </c>
      <c r="J385" s="59">
        <v>2381</v>
      </c>
      <c r="K385" s="59">
        <v>5080</v>
      </c>
      <c r="L385" s="59"/>
      <c r="M385" s="59">
        <v>184541</v>
      </c>
      <c r="N385" s="59">
        <v>40585</v>
      </c>
      <c r="O385" s="59">
        <v>225126</v>
      </c>
      <c r="P385" s="45"/>
      <c r="R385" s="58" t="s">
        <v>83</v>
      </c>
      <c r="S385" s="63" t="s">
        <v>10</v>
      </c>
      <c r="T385" s="56" t="str">
        <f t="shared" si="19"/>
        <v>PALAKKAD1973-74</v>
      </c>
      <c r="U385" s="65">
        <f>(Documentation!$J$341*Calculations!C507)+(Documentation!$K$341*Calculations!C568)</f>
        <v>509449.91261700529</v>
      </c>
      <c r="V385" s="65">
        <f>(Documentation!$J$341*Calculations!D507)+(Documentation!$K$341*Calculations!D568)</f>
        <v>86644.224256112546</v>
      </c>
      <c r="W385" s="65">
        <f>(Documentation!$J$341*Calculations!E507)+(Documentation!$K$341*Calculations!E568)</f>
        <v>55255.12236772012</v>
      </c>
      <c r="X385" s="65">
        <f>(Documentation!$J$341*Calculations!F507)+(Documentation!$K$341*Calculations!F568)</f>
        <v>11694.608038985465</v>
      </c>
      <c r="Y385" s="65">
        <f>(Documentation!$J$341*Calculations!G507)+(Documentation!$K$341*Calculations!G568)</f>
        <v>3282.1941907743822</v>
      </c>
      <c r="Z385" s="65">
        <f>(Documentation!$J$341*Calculations!H507)+(Documentation!$K$341*Calculations!H568)</f>
        <v>3007.3877401258928</v>
      </c>
      <c r="AA385" s="65">
        <f>(Documentation!$J$341*Calculations!I507)+(Documentation!$K$341*Calculations!I568)</f>
        <v>8759.5811861974507</v>
      </c>
      <c r="AB385" s="65">
        <f>(Documentation!$J$341*Calculations!J507)+(Documentation!$K$341*Calculations!J568)</f>
        <v>3348.6305757585642</v>
      </c>
      <c r="AC385" s="65">
        <f>(Documentation!$J$341*Calculations!K507)+(Documentation!$K$341*Calculations!K568)</f>
        <v>3067.3375433504016</v>
      </c>
      <c r="AD385" s="65">
        <f>(Documentation!$J$341*Calculations!L507)+(Documentation!$K$341*Calculations!L568)</f>
        <v>0</v>
      </c>
      <c r="AE385" s="65">
        <f>(Documentation!$J$341*Calculations!M507)+(Documentation!$K$341*Calculations!M568)</f>
        <v>334390.8267179805</v>
      </c>
      <c r="AF385" s="65">
        <f>(Documentation!$J$341*Calculations!N507)+(Documentation!$K$341*Calculations!N568)</f>
        <v>60585.623669591121</v>
      </c>
      <c r="AG385" s="65">
        <f>(Documentation!$J$341*Calculations!O507)+(Documentation!$K$341*Calculations!O568)</f>
        <v>394976.45038757159</v>
      </c>
    </row>
    <row r="386" spans="1:33" ht="14.45" customHeight="1" x14ac:dyDescent="0.25">
      <c r="A386" s="58" t="s">
        <v>81</v>
      </c>
      <c r="B386" s="63" t="s">
        <v>11</v>
      </c>
      <c r="C386" s="59">
        <v>221183</v>
      </c>
      <c r="D386" s="59">
        <v>1312</v>
      </c>
      <c r="E386" s="59">
        <v>22638</v>
      </c>
      <c r="F386" s="59">
        <v>1521</v>
      </c>
      <c r="G386" s="59">
        <v>1599</v>
      </c>
      <c r="H386" s="59">
        <v>650</v>
      </c>
      <c r="I386" s="59">
        <v>1716</v>
      </c>
      <c r="J386" s="59">
        <v>2405</v>
      </c>
      <c r="K386" s="59">
        <v>3644</v>
      </c>
      <c r="L386" s="59"/>
      <c r="M386" s="59">
        <v>185698</v>
      </c>
      <c r="N386" s="59">
        <v>40840</v>
      </c>
      <c r="O386" s="59">
        <v>226538</v>
      </c>
      <c r="P386" s="45"/>
      <c r="R386" s="58" t="s">
        <v>83</v>
      </c>
      <c r="S386" s="63" t="s">
        <v>11</v>
      </c>
      <c r="T386" s="56" t="str">
        <f t="shared" si="19"/>
        <v>PALAKKAD1974-75</v>
      </c>
      <c r="U386" s="65">
        <f>(Documentation!$J$341*Calculations!C508)+(Documentation!$K$341*Calculations!C569)</f>
        <v>509449.91261700529</v>
      </c>
      <c r="V386" s="65">
        <f>(Documentation!$J$341*Calculations!D508)+(Documentation!$K$341*Calculations!D569)</f>
        <v>86644.224256112546</v>
      </c>
      <c r="W386" s="65">
        <f>(Documentation!$J$341*Calculations!E508)+(Documentation!$K$341*Calculations!E569)</f>
        <v>55765.046522183446</v>
      </c>
      <c r="X386" s="65">
        <f>(Documentation!$J$341*Calculations!F508)+(Documentation!$K$341*Calculations!F569)</f>
        <v>11492.280568148462</v>
      </c>
      <c r="Y386" s="65">
        <f>(Documentation!$J$341*Calculations!G508)+(Documentation!$K$341*Calculations!G569)</f>
        <v>3282.1941907743822</v>
      </c>
      <c r="Z386" s="65">
        <f>(Documentation!$J$341*Calculations!H508)+(Documentation!$K$341*Calculations!H569)</f>
        <v>2444.9552036789405</v>
      </c>
      <c r="AA386" s="65">
        <f>(Documentation!$J$341*Calculations!I508)+(Documentation!$K$341*Calculations!I569)</f>
        <v>8665.7906759944781</v>
      </c>
      <c r="AB386" s="65">
        <f>(Documentation!$J$341*Calculations!J508)+(Documentation!$K$341*Calculations!J569)</f>
        <v>3157.2454882967504</v>
      </c>
      <c r="AC386" s="65">
        <f>(Documentation!$J$341*Calculations!K508)+(Documentation!$K$341*Calculations!K569)</f>
        <v>3014.2297299500997</v>
      </c>
      <c r="AD386" s="65">
        <f>(Documentation!$J$341*Calculations!L508)+(Documentation!$K$341*Calculations!L569)</f>
        <v>0</v>
      </c>
      <c r="AE386" s="65">
        <f>(Documentation!$J$341*Calculations!M508)+(Documentation!$K$341*Calculations!M569)</f>
        <v>334983.94598186621</v>
      </c>
      <c r="AF386" s="65">
        <f>(Documentation!$J$341*Calculations!N508)+(Documentation!$K$341*Calculations!N569)</f>
        <v>65062.735236402383</v>
      </c>
      <c r="AG386" s="65">
        <f>(Documentation!$J$341*Calculations!O508)+(Documentation!$K$341*Calculations!O569)</f>
        <v>400046.68121826858</v>
      </c>
    </row>
    <row r="387" spans="1:33" ht="14.45" customHeight="1" x14ac:dyDescent="0.25">
      <c r="A387" s="58" t="s">
        <v>81</v>
      </c>
      <c r="B387" s="63" t="s">
        <v>12</v>
      </c>
      <c r="C387" s="59">
        <v>235319</v>
      </c>
      <c r="D387" s="59">
        <v>8123</v>
      </c>
      <c r="E387" s="59">
        <v>30460</v>
      </c>
      <c r="F387" s="59">
        <v>2020</v>
      </c>
      <c r="G387" s="59">
        <v>968</v>
      </c>
      <c r="H387" s="59">
        <v>4005</v>
      </c>
      <c r="I387" s="59">
        <v>4740</v>
      </c>
      <c r="J387" s="59">
        <v>2399</v>
      </c>
      <c r="K387" s="59">
        <v>4815</v>
      </c>
      <c r="L387" s="59"/>
      <c r="M387" s="59">
        <v>177789</v>
      </c>
      <c r="N387" s="59">
        <v>61534</v>
      </c>
      <c r="O387" s="59">
        <v>239323</v>
      </c>
      <c r="P387" s="45"/>
      <c r="R387" s="58" t="s">
        <v>83</v>
      </c>
      <c r="S387" s="63" t="s">
        <v>12</v>
      </c>
      <c r="T387" s="56" t="str">
        <f t="shared" ref="T387:T450" si="20">R387&amp;S387</f>
        <v>PALAKKAD1975-76</v>
      </c>
      <c r="U387" s="65">
        <f>(Documentation!$J$341*Calculations!C509)+(Documentation!$K$341*Calculations!C570)</f>
        <v>511379.78721611603</v>
      </c>
      <c r="V387" s="65">
        <f>(Documentation!$J$341*Calculations!D509)+(Documentation!$K$341*Calculations!D570)</f>
        <v>156870.29954719893</v>
      </c>
      <c r="W387" s="65">
        <f>(Documentation!$J$341*Calculations!E509)+(Documentation!$K$341*Calculations!E570)</f>
        <v>34916.561041170651</v>
      </c>
      <c r="X387" s="65">
        <f>(Documentation!$J$341*Calculations!F509)+(Documentation!$K$341*Calculations!F570)</f>
        <v>13572.620495091483</v>
      </c>
      <c r="Y387" s="65">
        <f>(Documentation!$J$341*Calculations!G509)+(Documentation!$K$341*Calculations!G570)</f>
        <v>1944.5987899938032</v>
      </c>
      <c r="Z387" s="65">
        <f>(Documentation!$J$341*Calculations!H509)+(Documentation!$K$341*Calculations!H570)</f>
        <v>9253.0323320613588</v>
      </c>
      <c r="AA387" s="65">
        <f>(Documentation!$J$341*Calculations!I509)+(Documentation!$K$341*Calculations!I570)</f>
        <v>20953.826682647879</v>
      </c>
      <c r="AB387" s="65">
        <f>(Documentation!$J$341*Calculations!J509)+(Documentation!$K$341*Calculations!J570)</f>
        <v>4385.8294385919135</v>
      </c>
      <c r="AC387" s="65">
        <f>(Documentation!$J$341*Calculations!K509)+(Documentation!$K$341*Calculations!K570)</f>
        <v>7427.3091467988652</v>
      </c>
      <c r="AD387" s="65">
        <f>(Documentation!$J$341*Calculations!L509)+(Documentation!$K$341*Calculations!L570)</f>
        <v>0</v>
      </c>
      <c r="AE387" s="65">
        <f>(Documentation!$J$341*Calculations!M509)+(Documentation!$K$341*Calculations!M570)</f>
        <v>262049.70974256113</v>
      </c>
      <c r="AF387" s="65">
        <f>(Documentation!$J$341*Calculations!N509)+(Documentation!$K$341*Calculations!N570)</f>
        <v>114917.09594979507</v>
      </c>
      <c r="AG387" s="65">
        <f>(Documentation!$J$341*Calculations!O509)+(Documentation!$K$341*Calculations!O570)</f>
        <v>376966.8056923562</v>
      </c>
    </row>
    <row r="388" spans="1:33" ht="14.45" customHeight="1" x14ac:dyDescent="0.25">
      <c r="A388" s="58" t="s">
        <v>81</v>
      </c>
      <c r="B388" s="63" t="s">
        <v>13</v>
      </c>
      <c r="C388" s="59">
        <v>235319</v>
      </c>
      <c r="D388" s="59">
        <v>8123</v>
      </c>
      <c r="E388" s="59">
        <v>29380</v>
      </c>
      <c r="F388" s="59">
        <v>1561</v>
      </c>
      <c r="G388" s="59">
        <v>476</v>
      </c>
      <c r="H388" s="59">
        <v>2432</v>
      </c>
      <c r="I388" s="59">
        <v>5316</v>
      </c>
      <c r="J388" s="59">
        <v>2060</v>
      </c>
      <c r="K388" s="59">
        <v>4637</v>
      </c>
      <c r="L388" s="59"/>
      <c r="M388" s="59">
        <v>181334</v>
      </c>
      <c r="N388" s="59">
        <v>56353</v>
      </c>
      <c r="O388" s="59">
        <v>237687</v>
      </c>
      <c r="P388" s="45"/>
      <c r="R388" s="58" t="s">
        <v>83</v>
      </c>
      <c r="S388" s="63" t="s">
        <v>13</v>
      </c>
      <c r="T388" s="56" t="str">
        <f t="shared" si="20"/>
        <v>PALAKKAD1976-77</v>
      </c>
      <c r="U388" s="65">
        <f>(Documentation!$J$341*Calculations!C510)+(Documentation!$K$341*Calculations!C571)</f>
        <v>511379.78721611603</v>
      </c>
      <c r="V388" s="65">
        <f>(Documentation!$J$341*Calculations!D510)+(Documentation!$K$341*Calculations!D571)</f>
        <v>156870.29954719893</v>
      </c>
      <c r="W388" s="65">
        <f>(Documentation!$J$341*Calculations!E510)+(Documentation!$K$341*Calculations!E571)</f>
        <v>34408.803781677052</v>
      </c>
      <c r="X388" s="65">
        <f>(Documentation!$J$341*Calculations!F510)+(Documentation!$K$341*Calculations!F571)</f>
        <v>12654.302550471282</v>
      </c>
      <c r="Y388" s="65">
        <f>(Documentation!$J$341*Calculations!G510)+(Documentation!$K$341*Calculations!G571)</f>
        <v>1720.5119532957176</v>
      </c>
      <c r="Z388" s="65">
        <f>(Documentation!$J$341*Calculations!H510)+(Documentation!$K$341*Calculations!H571)</f>
        <v>8888.9868073448361</v>
      </c>
      <c r="AA388" s="65">
        <f>(Documentation!$J$341*Calculations!I510)+(Documentation!$K$341*Calculations!I571)</f>
        <v>21028.481624321885</v>
      </c>
      <c r="AB388" s="65">
        <f>(Documentation!$J$341*Calculations!J510)+(Documentation!$K$341*Calculations!J571)</f>
        <v>4797.6796717871784</v>
      </c>
      <c r="AC388" s="65">
        <f>(Documentation!$J$341*Calculations!K510)+(Documentation!$K$341*Calculations!K571)</f>
        <v>8062.3898464933736</v>
      </c>
      <c r="AD388" s="65">
        <f>(Documentation!$J$341*Calculations!L510)+(Documentation!$K$341*Calculations!L571)</f>
        <v>0</v>
      </c>
      <c r="AE388" s="65">
        <f>(Documentation!$J$341*Calculations!M510)+(Documentation!$K$341*Calculations!M571)</f>
        <v>262948.33143352577</v>
      </c>
      <c r="AF388" s="65">
        <f>(Documentation!$J$341*Calculations!N510)+(Documentation!$K$341*Calculations!N571)</f>
        <v>102574.07844927868</v>
      </c>
      <c r="AG388" s="65">
        <f>(Documentation!$J$341*Calculations!O510)+(Documentation!$K$341*Calculations!O571)</f>
        <v>365522.40988280444</v>
      </c>
    </row>
    <row r="389" spans="1:33" ht="14.45" customHeight="1" x14ac:dyDescent="0.25">
      <c r="A389" s="58" t="s">
        <v>81</v>
      </c>
      <c r="B389" s="63" t="s">
        <v>18</v>
      </c>
      <c r="C389" s="59">
        <v>235319</v>
      </c>
      <c r="D389" s="59">
        <v>8123</v>
      </c>
      <c r="E389" s="59">
        <v>27610</v>
      </c>
      <c r="F389" s="59">
        <v>1561</v>
      </c>
      <c r="G389" s="59">
        <v>284</v>
      </c>
      <c r="H389" s="59">
        <v>2653</v>
      </c>
      <c r="I389" s="59">
        <v>6172</v>
      </c>
      <c r="J389" s="59">
        <v>2123</v>
      </c>
      <c r="K389" s="59">
        <v>4171</v>
      </c>
      <c r="L389" s="59"/>
      <c r="M389" s="59">
        <v>182622</v>
      </c>
      <c r="N389" s="59">
        <v>71607</v>
      </c>
      <c r="O389" s="59">
        <v>254229</v>
      </c>
      <c r="P389" s="45"/>
      <c r="R389" s="58" t="s">
        <v>83</v>
      </c>
      <c r="S389" s="63" t="s">
        <v>18</v>
      </c>
      <c r="T389" s="56" t="str">
        <f t="shared" si="20"/>
        <v>PALAKKAD1977-78</v>
      </c>
      <c r="U389" s="65">
        <f>(Documentation!$J$341*Calculations!C511)+(Documentation!$K$341*Calculations!C572)</f>
        <v>511379.78721611603</v>
      </c>
      <c r="V389" s="65">
        <f>(Documentation!$J$341*Calculations!D511)+(Documentation!$K$341*Calculations!D572)</f>
        <v>156870.29954719893</v>
      </c>
      <c r="W389" s="65">
        <f>(Documentation!$J$341*Calculations!E511)+(Documentation!$K$341*Calculations!E572)</f>
        <v>36007.102396638511</v>
      </c>
      <c r="X389" s="65">
        <f>(Documentation!$J$341*Calculations!F511)+(Documentation!$K$341*Calculations!F572)</f>
        <v>12654.302550471282</v>
      </c>
      <c r="Y389" s="65">
        <f>(Documentation!$J$341*Calculations!G511)+(Documentation!$K$341*Calculations!G572)</f>
        <v>1301.5322885750627</v>
      </c>
      <c r="Z389" s="65">
        <f>(Documentation!$J$341*Calculations!H511)+(Documentation!$K$341*Calculations!H572)</f>
        <v>9986.9868073448361</v>
      </c>
      <c r="AA389" s="65">
        <f>(Documentation!$J$341*Calculations!I511)+(Documentation!$K$341*Calculations!I572)</f>
        <v>22705.471456682215</v>
      </c>
      <c r="AB389" s="65">
        <f>(Documentation!$J$341*Calculations!J511)+(Documentation!$K$341*Calculations!J572)</f>
        <v>6244.7842780731226</v>
      </c>
      <c r="AC389" s="65">
        <f>(Documentation!$J$341*Calculations!K511)+(Documentation!$K$341*Calculations!K572)</f>
        <v>8067.6958813041538</v>
      </c>
      <c r="AD389" s="65">
        <f>(Documentation!$J$341*Calculations!L511)+(Documentation!$K$341*Calculations!L572)</f>
        <v>0</v>
      </c>
      <c r="AE389" s="65">
        <f>(Documentation!$J$341*Calculations!M511)+(Documentation!$K$341*Calculations!M572)</f>
        <v>257541.61200982792</v>
      </c>
      <c r="AF389" s="65">
        <f>(Documentation!$J$341*Calculations!N511)+(Documentation!$K$341*Calculations!N572)</f>
        <v>115805.09072328583</v>
      </c>
      <c r="AG389" s="65">
        <f>(Documentation!$J$341*Calculations!O511)+(Documentation!$K$341*Calculations!O572)</f>
        <v>373346.70273311372</v>
      </c>
    </row>
    <row r="390" spans="1:33" ht="14.45" customHeight="1" x14ac:dyDescent="0.25">
      <c r="A390" s="58" t="s">
        <v>81</v>
      </c>
      <c r="B390" s="64" t="s">
        <v>19</v>
      </c>
      <c r="C390" s="59">
        <v>235319</v>
      </c>
      <c r="D390" s="59">
        <v>8123</v>
      </c>
      <c r="E390" s="59">
        <v>29823</v>
      </c>
      <c r="F390" s="59">
        <v>1693</v>
      </c>
      <c r="G390" s="59">
        <v>213</v>
      </c>
      <c r="H390" s="59">
        <v>1689</v>
      </c>
      <c r="I390" s="59">
        <v>5497</v>
      </c>
      <c r="J390" s="59">
        <v>2232</v>
      </c>
      <c r="K390" s="59">
        <v>3714</v>
      </c>
      <c r="L390" s="59"/>
      <c r="M390" s="59">
        <v>182335</v>
      </c>
      <c r="N390" s="59">
        <v>76311</v>
      </c>
      <c r="O390" s="59">
        <v>258646</v>
      </c>
      <c r="P390" s="45"/>
      <c r="R390" s="58" t="s">
        <v>83</v>
      </c>
      <c r="S390" s="64" t="s">
        <v>19</v>
      </c>
      <c r="T390" s="56" t="str">
        <f t="shared" si="20"/>
        <v>PALAKKAD1978-79</v>
      </c>
      <c r="U390" s="65">
        <f>(Documentation!$J$341*Calculations!C512)+(Documentation!$K$341*Calculations!C573)</f>
        <v>511379.78721611603</v>
      </c>
      <c r="V390" s="65">
        <f>(Documentation!$J$341*Calculations!D512)+(Documentation!$K$341*Calculations!D573)</f>
        <v>156870.29954719893</v>
      </c>
      <c r="W390" s="65">
        <f>(Documentation!$J$341*Calculations!E512)+(Documentation!$K$341*Calculations!E573)</f>
        <v>36046.966828109544</v>
      </c>
      <c r="X390" s="65">
        <f>(Documentation!$J$341*Calculations!F512)+(Documentation!$K$341*Calculations!F573)</f>
        <v>12891.311435265212</v>
      </c>
      <c r="Y390" s="65">
        <f>(Documentation!$J$341*Calculations!G512)+(Documentation!$K$341*Calculations!G573)</f>
        <v>616.69497080982353</v>
      </c>
      <c r="Z390" s="65">
        <f>(Documentation!$J$341*Calculations!H512)+(Documentation!$K$341*Calculations!H573)</f>
        <v>8886.8999706467494</v>
      </c>
      <c r="AA390" s="65">
        <f>(Documentation!$J$341*Calculations!I512)+(Documentation!$K$341*Calculations!I573)</f>
        <v>25701.404313840601</v>
      </c>
      <c r="AB390" s="65">
        <f>(Documentation!$J$341*Calculations!J512)+(Documentation!$K$341*Calculations!J573)</f>
        <v>5633.6974413750368</v>
      </c>
      <c r="AC390" s="65">
        <f>(Documentation!$J$341*Calculations!K512)+(Documentation!$K$341*Calculations!K573)</f>
        <v>8000.2565664307531</v>
      </c>
      <c r="AD390" s="65">
        <f>(Documentation!$J$341*Calculations!L512)+(Documentation!$K$341*Calculations!L573)</f>
        <v>0</v>
      </c>
      <c r="AE390" s="65">
        <f>(Documentation!$J$341*Calculations!M512)+(Documentation!$K$341*Calculations!M573)</f>
        <v>256732.25614243938</v>
      </c>
      <c r="AF390" s="65">
        <f>(Documentation!$J$341*Calculations!N512)+(Documentation!$K$341*Calculations!N573)</f>
        <v>120226.14771479512</v>
      </c>
      <c r="AG390" s="65">
        <f>(Documentation!$J$341*Calculations!O512)+(Documentation!$K$341*Calculations!O573)</f>
        <v>376958.40385723452</v>
      </c>
    </row>
    <row r="391" spans="1:33" ht="14.45" customHeight="1" x14ac:dyDescent="0.25">
      <c r="A391" s="58" t="s">
        <v>81</v>
      </c>
      <c r="B391" s="58" t="s">
        <v>40</v>
      </c>
      <c r="C391" s="59">
        <v>235319</v>
      </c>
      <c r="D391" s="59">
        <v>8123</v>
      </c>
      <c r="E391" s="59">
        <v>30379</v>
      </c>
      <c r="F391" s="59">
        <v>2124</v>
      </c>
      <c r="G391" s="59">
        <v>189</v>
      </c>
      <c r="H391" s="59">
        <v>1343</v>
      </c>
      <c r="I391" s="59">
        <v>5255</v>
      </c>
      <c r="J391" s="59">
        <v>2584</v>
      </c>
      <c r="K391" s="59">
        <v>3908</v>
      </c>
      <c r="L391" s="59"/>
      <c r="M391" s="59">
        <v>181414</v>
      </c>
      <c r="N391" s="59">
        <v>74711</v>
      </c>
      <c r="O391" s="59">
        <v>256125</v>
      </c>
      <c r="P391" s="45"/>
      <c r="R391" s="58" t="s">
        <v>83</v>
      </c>
      <c r="S391" s="58" t="s">
        <v>40</v>
      </c>
      <c r="T391" s="56" t="str">
        <f t="shared" si="20"/>
        <v>PALAKKAD1979-80</v>
      </c>
      <c r="U391" s="65">
        <f>(Documentation!$J$341*Calculations!C513)+(Documentation!$K$341*Calculations!C574)</f>
        <v>511379.78721611603</v>
      </c>
      <c r="V391" s="65">
        <f>(Documentation!$J$341*Calculations!D513)+(Documentation!$K$341*Calculations!D574)</f>
        <v>156870.29954719893</v>
      </c>
      <c r="W391" s="65">
        <f>(Documentation!$J$341*Calculations!E513)+(Documentation!$K$341*Calculations!E574)</f>
        <v>35893.839502951632</v>
      </c>
      <c r="X391" s="65">
        <f>(Documentation!$J$341*Calculations!F513)+(Documentation!$K$341*Calculations!F574)</f>
        <v>14571.348075187807</v>
      </c>
      <c r="Y391" s="65">
        <f>(Documentation!$J$341*Calculations!G513)+(Documentation!$K$341*Calculations!G574)</f>
        <v>580.91462824652376</v>
      </c>
      <c r="Z391" s="65">
        <f>(Documentation!$J$341*Calculations!H513)+(Documentation!$K$341*Calculations!H574)</f>
        <v>9188.6328642249118</v>
      </c>
      <c r="AA391" s="65">
        <f>(Documentation!$J$341*Calculations!I513)+(Documentation!$K$341*Calculations!I574)</f>
        <v>26897.98066218758</v>
      </c>
      <c r="AB391" s="65">
        <f>(Documentation!$J$341*Calculations!J513)+(Documentation!$K$341*Calculations!J574)</f>
        <v>5857.7408597240792</v>
      </c>
      <c r="AC391" s="65">
        <f>(Documentation!$J$341*Calculations!K513)+(Documentation!$K$341*Calculations!K574)</f>
        <v>8289.7751160540538</v>
      </c>
      <c r="AD391" s="65">
        <f>(Documentation!$J$341*Calculations!L513)+(Documentation!$K$341*Calculations!L574)</f>
        <v>0</v>
      </c>
      <c r="AE391" s="65">
        <f>(Documentation!$J$341*Calculations!M513)+(Documentation!$K$341*Calculations!M574)</f>
        <v>253229.2559603405</v>
      </c>
      <c r="AF391" s="65">
        <f>(Documentation!$J$341*Calculations!N513)+(Documentation!$K$341*Calculations!N574)</f>
        <v>126572.49396899427</v>
      </c>
      <c r="AG391" s="65">
        <f>(Documentation!$J$341*Calculations!O513)+(Documentation!$K$341*Calculations!O574)</f>
        <v>379801.74992933479</v>
      </c>
    </row>
    <row r="392" spans="1:33" ht="14.45" customHeight="1" x14ac:dyDescent="0.25">
      <c r="A392" s="58" t="s">
        <v>81</v>
      </c>
      <c r="B392" s="58" t="s">
        <v>42</v>
      </c>
      <c r="C392" s="59">
        <v>235319</v>
      </c>
      <c r="D392" s="59">
        <v>8123</v>
      </c>
      <c r="E392" s="59">
        <v>32752</v>
      </c>
      <c r="F392" s="59">
        <v>2649</v>
      </c>
      <c r="G392" s="59">
        <v>198</v>
      </c>
      <c r="H392" s="59">
        <v>1343</v>
      </c>
      <c r="I392" s="59">
        <v>5304</v>
      </c>
      <c r="J392" s="59">
        <v>3079</v>
      </c>
      <c r="K392" s="59">
        <v>3714</v>
      </c>
      <c r="L392" s="59"/>
      <c r="M392" s="59">
        <v>178157</v>
      </c>
      <c r="N392" s="59">
        <v>80658</v>
      </c>
      <c r="O392" s="59">
        <v>258815</v>
      </c>
      <c r="P392" s="45"/>
      <c r="R392" s="58" t="s">
        <v>83</v>
      </c>
      <c r="S392" s="58" t="s">
        <v>42</v>
      </c>
      <c r="T392" s="56" t="str">
        <f t="shared" si="20"/>
        <v>PALAKKAD1980-81</v>
      </c>
      <c r="U392" s="65">
        <f>(Documentation!$J$341*Calculations!C514)+(Documentation!$K$341*Calculations!C575)</f>
        <v>511379.78721611603</v>
      </c>
      <c r="V392" s="65">
        <f>(Documentation!$J$341*Calculations!D514)+(Documentation!$K$341*Calculations!D575)</f>
        <v>156870.29954719893</v>
      </c>
      <c r="W392" s="65">
        <f>(Documentation!$J$341*Calculations!E514)+(Documentation!$K$341*Calculations!E575)</f>
        <v>35058.990093278102</v>
      </c>
      <c r="X392" s="65">
        <f>(Documentation!$J$341*Calculations!F514)+(Documentation!$K$341*Calculations!F575)</f>
        <v>15649.73316264962</v>
      </c>
      <c r="Y392" s="65">
        <f>(Documentation!$J$341*Calculations!G514)+(Documentation!$K$341*Calculations!G575)</f>
        <v>428.50242707891675</v>
      </c>
      <c r="Z392" s="65">
        <f>(Documentation!$J$341*Calculations!H514)+(Documentation!$K$341*Calculations!H575)</f>
        <v>8977.3163845493182</v>
      </c>
      <c r="AA392" s="65">
        <f>(Documentation!$J$341*Calculations!I514)+(Documentation!$K$341*Calculations!I575)</f>
        <v>28128.681770000978</v>
      </c>
      <c r="AB392" s="65">
        <f>(Documentation!$J$341*Calculations!J514)+(Documentation!$K$341*Calculations!J575)</f>
        <v>3922.0621935575055</v>
      </c>
      <c r="AC392" s="65">
        <f>(Documentation!$J$341*Calculations!K514)+(Documentation!$K$341*Calculations!K575)</f>
        <v>8497.765954034985</v>
      </c>
      <c r="AD392" s="65">
        <f>(Documentation!$J$341*Calculations!L514)+(Documentation!$K$341*Calculations!L575)</f>
        <v>0</v>
      </c>
      <c r="AE392" s="65">
        <f>(Documentation!$J$341*Calculations!M514)+(Documentation!$K$341*Calculations!M575)</f>
        <v>253846.43568376766</v>
      </c>
      <c r="AF392" s="65">
        <f>(Documentation!$J$341*Calculations!N514)+(Documentation!$K$341*Calculations!N575)</f>
        <v>133453.76024374069</v>
      </c>
      <c r="AG392" s="65">
        <f>(Documentation!$J$341*Calculations!O514)+(Documentation!$K$341*Calculations!O575)</f>
        <v>387300.19592750835</v>
      </c>
    </row>
    <row r="393" spans="1:33" ht="14.45" customHeight="1" x14ac:dyDescent="0.25">
      <c r="A393" s="58" t="s">
        <v>81</v>
      </c>
      <c r="B393" s="58" t="s">
        <v>43</v>
      </c>
      <c r="C393" s="59">
        <v>235319</v>
      </c>
      <c r="D393" s="59">
        <v>8123</v>
      </c>
      <c r="E393" s="59">
        <v>33114</v>
      </c>
      <c r="F393" s="59">
        <v>2676</v>
      </c>
      <c r="G393" s="59">
        <v>198</v>
      </c>
      <c r="H393" s="59">
        <v>1335</v>
      </c>
      <c r="I393" s="59">
        <v>4917</v>
      </c>
      <c r="J393" s="59">
        <v>2571</v>
      </c>
      <c r="K393" s="59">
        <v>3771</v>
      </c>
      <c r="L393" s="59"/>
      <c r="M393" s="59">
        <v>178614</v>
      </c>
      <c r="N393" s="59">
        <v>79272</v>
      </c>
      <c r="O393" s="59">
        <v>257886</v>
      </c>
      <c r="P393" s="45"/>
      <c r="R393" s="58" t="s">
        <v>83</v>
      </c>
      <c r="S393" s="58" t="s">
        <v>43</v>
      </c>
      <c r="T393" s="56" t="str">
        <f t="shared" si="20"/>
        <v>PALAKKAD1981-82</v>
      </c>
      <c r="U393" s="65">
        <f>(Documentation!$J$341*Calculations!C515)+(Documentation!$K$341*Calculations!C576)</f>
        <v>511379.78721611603</v>
      </c>
      <c r="V393" s="65">
        <f>(Documentation!$J$341*Calculations!D515)+(Documentation!$K$341*Calculations!D576)</f>
        <v>156870.29954719893</v>
      </c>
      <c r="W393" s="65">
        <f>(Documentation!$J$341*Calculations!E515)+(Documentation!$K$341*Calculations!E576)</f>
        <v>35461.759626778861</v>
      </c>
      <c r="X393" s="65">
        <f>(Documentation!$J$341*Calculations!F515)+(Documentation!$K$341*Calculations!F576)</f>
        <v>15423.976544578889</v>
      </c>
      <c r="Y393" s="65">
        <f>(Documentation!$J$341*Calculations!G515)+(Documentation!$K$341*Calculations!G576)</f>
        <v>428.50242707891675</v>
      </c>
      <c r="Z393" s="65">
        <f>(Documentation!$J$341*Calculations!H515)+(Documentation!$K$341*Calculations!H576)</f>
        <v>8998.6336877466492</v>
      </c>
      <c r="AA393" s="65">
        <f>(Documentation!$J$341*Calculations!I515)+(Documentation!$K$341*Calculations!I576)</f>
        <v>28854.533927464858</v>
      </c>
      <c r="AB393" s="65">
        <f>(Documentation!$J$341*Calculations!J515)+(Documentation!$K$341*Calculations!J576)</f>
        <v>3939.0079661459185</v>
      </c>
      <c r="AC393" s="65">
        <f>(Documentation!$J$341*Calculations!K515)+(Documentation!$K$341*Calculations!K576)</f>
        <v>8317.9868943174279</v>
      </c>
      <c r="AD393" s="65">
        <f>(Documentation!$J$341*Calculations!L515)+(Documentation!$K$341*Calculations!L576)</f>
        <v>0</v>
      </c>
      <c r="AE393" s="65">
        <f>(Documentation!$J$341*Calculations!M515)+(Documentation!$K$341*Calculations!M576)</f>
        <v>253085.08659480556</v>
      </c>
      <c r="AF393" s="65">
        <f>(Documentation!$J$341*Calculations!N515)+(Documentation!$K$341*Calculations!N576)</f>
        <v>130878.86622799865</v>
      </c>
      <c r="AG393" s="65">
        <f>(Documentation!$J$341*Calculations!O515)+(Documentation!$K$341*Calculations!O576)</f>
        <v>383963.95282280422</v>
      </c>
    </row>
    <row r="394" spans="1:33" ht="14.45" customHeight="1" x14ac:dyDescent="0.25">
      <c r="A394" s="58" t="s">
        <v>81</v>
      </c>
      <c r="B394" s="58" t="s">
        <v>44</v>
      </c>
      <c r="C394" s="59">
        <v>235319</v>
      </c>
      <c r="D394" s="59">
        <v>8123</v>
      </c>
      <c r="E394" s="59">
        <v>33946</v>
      </c>
      <c r="F394" s="59">
        <v>2662</v>
      </c>
      <c r="G394" s="59">
        <v>166</v>
      </c>
      <c r="H394" s="59">
        <v>1339</v>
      </c>
      <c r="I394" s="59">
        <v>5110</v>
      </c>
      <c r="J394" s="59">
        <v>2675</v>
      </c>
      <c r="K394" s="59">
        <v>3204</v>
      </c>
      <c r="L394" s="59"/>
      <c r="M394" s="59">
        <v>178094</v>
      </c>
      <c r="N394" s="59">
        <v>76099</v>
      </c>
      <c r="O394" s="59">
        <v>254193</v>
      </c>
      <c r="P394" s="45"/>
      <c r="R394" s="58" t="s">
        <v>83</v>
      </c>
      <c r="S394" s="58" t="s">
        <v>44</v>
      </c>
      <c r="T394" s="56" t="str">
        <f t="shared" si="20"/>
        <v>PALAKKAD1982-83</v>
      </c>
      <c r="U394" s="65">
        <f>(Documentation!$J$341*Calculations!C516)+(Documentation!$K$341*Calculations!C577)</f>
        <v>511379.78721611603</v>
      </c>
      <c r="V394" s="65">
        <f>(Documentation!$J$341*Calculations!D516)+(Documentation!$K$341*Calculations!D577)</f>
        <v>156870.29954719893</v>
      </c>
      <c r="W394" s="65">
        <f>(Documentation!$J$341*Calculations!E516)+(Documentation!$K$341*Calculations!E577)</f>
        <v>35762.874860028482</v>
      </c>
      <c r="X394" s="65">
        <f>(Documentation!$J$341*Calculations!F516)+(Documentation!$K$341*Calculations!F577)</f>
        <v>15430.354853614255</v>
      </c>
      <c r="Y394" s="65">
        <f>(Documentation!$J$341*Calculations!G516)+(Documentation!$K$341*Calculations!G577)</f>
        <v>387.50242707891675</v>
      </c>
      <c r="Z394" s="65">
        <f>(Documentation!$J$341*Calculations!H516)+(Documentation!$K$341*Calculations!H577)</f>
        <v>10204.475036147984</v>
      </c>
      <c r="AA394" s="65">
        <f>(Documentation!$J$341*Calculations!I516)+(Documentation!$K$341*Calculations!I577)</f>
        <v>28454.641740865161</v>
      </c>
      <c r="AB394" s="65">
        <f>(Documentation!$J$341*Calculations!J516)+(Documentation!$K$341*Calculations!J577)</f>
        <v>3911.0689719839538</v>
      </c>
      <c r="AC394" s="65">
        <f>(Documentation!$J$341*Calculations!K516)+(Documentation!$K$341*Calculations!K577)</f>
        <v>8000.1754074122391</v>
      </c>
      <c r="AD394" s="65">
        <f>(Documentation!$J$341*Calculations!L516)+(Documentation!$K$341*Calculations!L577)</f>
        <v>0</v>
      </c>
      <c r="AE394" s="65">
        <f>(Documentation!$J$341*Calculations!M516)+(Documentation!$K$341*Calculations!M577)</f>
        <v>252358.3943717861</v>
      </c>
      <c r="AF394" s="65">
        <f>(Documentation!$J$341*Calculations!N516)+(Documentation!$K$341*Calculations!N577)</f>
        <v>125081.13205157475</v>
      </c>
      <c r="AG394" s="65">
        <f>(Documentation!$J$341*Calculations!O516)+(Documentation!$K$341*Calculations!O577)</f>
        <v>377439.52642336086</v>
      </c>
    </row>
    <row r="395" spans="1:33" ht="14.45" customHeight="1" x14ac:dyDescent="0.25">
      <c r="A395" s="58" t="s">
        <v>81</v>
      </c>
      <c r="B395" s="58" t="s">
        <v>45</v>
      </c>
      <c r="C395" s="59">
        <v>235319</v>
      </c>
      <c r="D395" s="59">
        <v>8123</v>
      </c>
      <c r="E395" s="59">
        <v>34222</v>
      </c>
      <c r="F395" s="59">
        <v>2649</v>
      </c>
      <c r="G395" s="59">
        <v>166</v>
      </c>
      <c r="H395" s="59">
        <v>1329</v>
      </c>
      <c r="I395" s="59">
        <v>5010</v>
      </c>
      <c r="J395" s="59">
        <v>2775</v>
      </c>
      <c r="K395" s="59">
        <v>3563</v>
      </c>
      <c r="L395" s="59"/>
      <c r="M395" s="59">
        <v>177482</v>
      </c>
      <c r="N395" s="59">
        <v>67960</v>
      </c>
      <c r="O395" s="59">
        <v>245442</v>
      </c>
      <c r="P395" s="45"/>
      <c r="R395" s="58" t="s">
        <v>83</v>
      </c>
      <c r="S395" s="58" t="s">
        <v>45</v>
      </c>
      <c r="T395" s="56" t="str">
        <f t="shared" si="20"/>
        <v>PALAKKAD1983-84</v>
      </c>
      <c r="U395" s="65">
        <f>(Documentation!$J$341*Calculations!C517)+(Documentation!$K$341*Calculations!C578)</f>
        <v>511379.78721611603</v>
      </c>
      <c r="V395" s="65">
        <f>(Documentation!$J$341*Calculations!D517)+(Documentation!$K$341*Calculations!D578)</f>
        <v>156870.29954719893</v>
      </c>
      <c r="W395" s="65">
        <f>(Documentation!$J$341*Calculations!E517)+(Documentation!$K$341*Calculations!E578)</f>
        <v>35881.938613656872</v>
      </c>
      <c r="X395" s="65">
        <f>(Documentation!$J$341*Calculations!F517)+(Documentation!$K$341*Calculations!F578)</f>
        <v>15494.976544578889</v>
      </c>
      <c r="Y395" s="65">
        <f>(Documentation!$J$341*Calculations!G517)+(Documentation!$K$341*Calculations!G578)</f>
        <v>369.72886294206535</v>
      </c>
      <c r="Z395" s="65">
        <f>(Documentation!$J$341*Calculations!H517)+(Documentation!$K$341*Calculations!H578)</f>
        <v>9381.3163845493182</v>
      </c>
      <c r="AA395" s="65">
        <f>(Documentation!$J$341*Calculations!I517)+(Documentation!$K$341*Calculations!I578)</f>
        <v>26962.21937205788</v>
      </c>
      <c r="AB395" s="65">
        <f>(Documentation!$J$341*Calculations!J517)+(Documentation!$K$341*Calculations!J578)</f>
        <v>3923.646603176674</v>
      </c>
      <c r="AC395" s="65">
        <f>(Documentation!$J$341*Calculations!K517)+(Documentation!$K$341*Calculations!K578)</f>
        <v>7822.0546785819115</v>
      </c>
      <c r="AD395" s="65">
        <f>(Documentation!$J$341*Calculations!L517)+(Documentation!$K$341*Calculations!L578)</f>
        <v>0</v>
      </c>
      <c r="AE395" s="65">
        <f>(Documentation!$J$341*Calculations!M517)+(Documentation!$K$341*Calculations!M578)</f>
        <v>254673.60660937347</v>
      </c>
      <c r="AF395" s="65">
        <f>(Documentation!$J$341*Calculations!N517)+(Documentation!$K$341*Calculations!N578)</f>
        <v>114614.73789722014</v>
      </c>
      <c r="AG395" s="65">
        <f>(Documentation!$J$341*Calculations!O517)+(Documentation!$K$341*Calculations!O578)</f>
        <v>369288.3445065936</v>
      </c>
    </row>
    <row r="396" spans="1:33" ht="14.45" customHeight="1" x14ac:dyDescent="0.25">
      <c r="A396" s="58" t="s">
        <v>81</v>
      </c>
      <c r="B396" s="58" t="s">
        <v>39</v>
      </c>
      <c r="C396" s="59">
        <v>235319</v>
      </c>
      <c r="D396" s="59">
        <v>8123</v>
      </c>
      <c r="E396" s="59">
        <v>33544</v>
      </c>
      <c r="F396" s="59">
        <v>2869</v>
      </c>
      <c r="G396" s="59">
        <v>166</v>
      </c>
      <c r="H396" s="59">
        <v>1209</v>
      </c>
      <c r="I396" s="59">
        <v>5401</v>
      </c>
      <c r="J396" s="59">
        <v>2648</v>
      </c>
      <c r="K396" s="59">
        <v>3232</v>
      </c>
      <c r="L396" s="59"/>
      <c r="M396" s="59">
        <v>178127</v>
      </c>
      <c r="N396" s="59">
        <v>68724</v>
      </c>
      <c r="O396" s="59">
        <v>246851</v>
      </c>
      <c r="P396" s="45"/>
      <c r="R396" s="58" t="s">
        <v>83</v>
      </c>
      <c r="S396" s="58" t="s">
        <v>39</v>
      </c>
      <c r="T396" s="56" t="str">
        <f t="shared" si="20"/>
        <v>PALAKKAD1984-85</v>
      </c>
      <c r="U396" s="65">
        <f>(Documentation!$J$341*Calculations!C518)+(Documentation!$K$341*Calculations!C579)</f>
        <v>511379.78721611603</v>
      </c>
      <c r="V396" s="65">
        <f>(Documentation!$J$341*Calculations!D518)+(Documentation!$K$341*Calculations!D579)</f>
        <v>156870.29954719893</v>
      </c>
      <c r="W396" s="65">
        <f>(Documentation!$J$341*Calculations!E518)+(Documentation!$K$341*Calculations!E579)</f>
        <v>36950.640362893144</v>
      </c>
      <c r="X396" s="65">
        <f>(Documentation!$J$341*Calculations!F518)+(Documentation!$K$341*Calculations!F579)</f>
        <v>15063.771085417957</v>
      </c>
      <c r="Y396" s="65">
        <f>(Documentation!$J$341*Calculations!G518)+(Documentation!$K$341*Calculations!G579)</f>
        <v>307.38105682571779</v>
      </c>
      <c r="Z396" s="65">
        <f>(Documentation!$J$341*Calculations!H518)+(Documentation!$K$341*Calculations!H579)</f>
        <v>7753.3380026744071</v>
      </c>
      <c r="AA396" s="65">
        <f>(Documentation!$J$341*Calculations!I518)+(Documentation!$K$341*Calculations!I579)</f>
        <v>28145.877702945108</v>
      </c>
      <c r="AB396" s="65">
        <f>(Documentation!$J$341*Calculations!J518)+(Documentation!$K$341*Calculations!J579)</f>
        <v>4324.6866323124923</v>
      </c>
      <c r="AC396" s="65">
        <f>(Documentation!$J$341*Calculations!K518)+(Documentation!$K$341*Calculations!K579)</f>
        <v>7823.4268506137005</v>
      </c>
      <c r="AD396" s="65">
        <f>(Documentation!$J$341*Calculations!L518)+(Documentation!$K$341*Calculations!L579)</f>
        <v>0</v>
      </c>
      <c r="AE396" s="65">
        <f>(Documentation!$J$341*Calculations!M518)+(Documentation!$K$341*Calculations!M579)</f>
        <v>254140.36597523454</v>
      </c>
      <c r="AF396" s="65">
        <f>(Documentation!$J$341*Calculations!N518)+(Documentation!$K$341*Calculations!N579)</f>
        <v>117874.10320385288</v>
      </c>
      <c r="AG396" s="65">
        <f>(Documentation!$J$341*Calculations!O518)+(Documentation!$K$341*Calculations!O579)</f>
        <v>372014.46917908743</v>
      </c>
    </row>
    <row r="397" spans="1:33" ht="14.45" customHeight="1" x14ac:dyDescent="0.25">
      <c r="A397" s="58" t="s">
        <v>81</v>
      </c>
      <c r="B397" s="58" t="s">
        <v>84</v>
      </c>
      <c r="C397" s="59">
        <v>235319</v>
      </c>
      <c r="D397" s="59">
        <v>8123</v>
      </c>
      <c r="E397" s="59">
        <v>34628</v>
      </c>
      <c r="F397" s="59">
        <v>2433</v>
      </c>
      <c r="G397" s="59">
        <v>156</v>
      </c>
      <c r="H397" s="59">
        <v>1114</v>
      </c>
      <c r="I397" s="59">
        <v>5315</v>
      </c>
      <c r="J397" s="59">
        <v>2312</v>
      </c>
      <c r="K397" s="59">
        <v>2808</v>
      </c>
      <c r="L397" s="59"/>
      <c r="M397" s="59">
        <v>178430</v>
      </c>
      <c r="N397" s="59">
        <v>68745</v>
      </c>
      <c r="O397" s="59">
        <v>247175</v>
      </c>
      <c r="P397" s="45"/>
      <c r="R397" s="58" t="s">
        <v>83</v>
      </c>
      <c r="S397" s="58" t="s">
        <v>84</v>
      </c>
      <c r="T397" s="56" t="str">
        <f t="shared" si="20"/>
        <v>PALAKKAD1985-86</v>
      </c>
      <c r="U397" s="65">
        <f>(Documentation!$J$341*Calculations!C519)+(Documentation!$K$341*Calculations!C580)</f>
        <v>511379.78721611603</v>
      </c>
      <c r="V397" s="65">
        <f>(Documentation!$J$341*Calculations!D519)+(Documentation!$K$341*Calculations!D580)</f>
        <v>156870.29954719893</v>
      </c>
      <c r="W397" s="65">
        <f>(Documentation!$J$341*Calculations!E519)+(Documentation!$K$341*Calculations!E580)</f>
        <v>34137.288526140699</v>
      </c>
      <c r="X397" s="65">
        <f>(Documentation!$J$341*Calculations!F519)+(Documentation!$K$341*Calculations!F580)</f>
        <v>14858.682324451258</v>
      </c>
      <c r="Y397" s="65">
        <f>(Documentation!$J$341*Calculations!G519)+(Documentation!$K$341*Calculations!G580)</f>
        <v>300.78309035365231</v>
      </c>
      <c r="Z397" s="65">
        <f>(Documentation!$J$341*Calculations!H519)+(Documentation!$K$341*Calculations!H580)</f>
        <v>9189.7298685626683</v>
      </c>
      <c r="AA397" s="65">
        <f>(Documentation!$J$341*Calculations!I519)+(Documentation!$K$341*Calculations!I580)</f>
        <v>27580.796361827728</v>
      </c>
      <c r="AB397" s="65">
        <f>(Documentation!$J$341*Calculations!J519)+(Documentation!$K$341*Calculations!J580)</f>
        <v>5069.6561293934747</v>
      </c>
      <c r="AC397" s="65">
        <f>(Documentation!$J$341*Calculations!K519)+(Documentation!$K$341*Calculations!K580)</f>
        <v>7205.1834686844304</v>
      </c>
      <c r="AD397" s="65">
        <f>(Documentation!$J$341*Calculations!L519)+(Documentation!$K$341*Calculations!L580)</f>
        <v>0</v>
      </c>
      <c r="AE397" s="65">
        <f>(Documentation!$J$341*Calculations!M519)+(Documentation!$K$341*Calculations!M580)</f>
        <v>256167.36789950315</v>
      </c>
      <c r="AF397" s="65">
        <f>(Documentation!$J$341*Calculations!N519)+(Documentation!$K$341*Calculations!N580)</f>
        <v>109153.2068996445</v>
      </c>
      <c r="AG397" s="65">
        <f>(Documentation!$J$341*Calculations!O519)+(Documentation!$K$341*Calculations!O580)</f>
        <v>365320.57479914767</v>
      </c>
    </row>
    <row r="398" spans="1:33" ht="14.45" customHeight="1" x14ac:dyDescent="0.25">
      <c r="A398" s="58" t="s">
        <v>81</v>
      </c>
      <c r="B398" s="58" t="s">
        <v>46</v>
      </c>
      <c r="C398" s="59">
        <v>235319</v>
      </c>
      <c r="D398" s="59">
        <v>8123</v>
      </c>
      <c r="E398" s="59">
        <v>34314</v>
      </c>
      <c r="F398" s="59">
        <v>2393</v>
      </c>
      <c r="G398" s="59">
        <v>132</v>
      </c>
      <c r="H398" s="59">
        <v>1052</v>
      </c>
      <c r="I398" s="59">
        <v>5321</v>
      </c>
      <c r="J398" s="59">
        <v>2208</v>
      </c>
      <c r="K398" s="59">
        <v>2949</v>
      </c>
      <c r="L398" s="59"/>
      <c r="M398" s="59">
        <v>178827</v>
      </c>
      <c r="N398" s="59">
        <v>68588</v>
      </c>
      <c r="O398" s="59">
        <v>247415</v>
      </c>
      <c r="P398" s="45"/>
      <c r="R398" s="58" t="s">
        <v>83</v>
      </c>
      <c r="S398" s="58" t="s">
        <v>46</v>
      </c>
      <c r="T398" s="56" t="str">
        <f t="shared" si="20"/>
        <v>PALAKKAD1986-87</v>
      </c>
      <c r="U398" s="65">
        <f>(Documentation!$J$341*Calculations!C520)+(Documentation!$K$341*Calculations!C581)</f>
        <v>511379.78721611603</v>
      </c>
      <c r="V398" s="65">
        <f>(Documentation!$J$341*Calculations!D520)+(Documentation!$K$341*Calculations!D581)</f>
        <v>156870.29954719893</v>
      </c>
      <c r="W398" s="65">
        <f>(Documentation!$J$341*Calculations!E520)+(Documentation!$K$341*Calculations!E581)</f>
        <v>32046.088380461606</v>
      </c>
      <c r="X398" s="65">
        <f>(Documentation!$J$341*Calculations!F520)+(Documentation!$K$341*Calculations!F581)</f>
        <v>15152.000910494331</v>
      </c>
      <c r="Y398" s="65">
        <f>(Documentation!$J$341*Calculations!G520)+(Documentation!$K$341*Calculations!G581)</f>
        <v>273.79664720654904</v>
      </c>
      <c r="Z398" s="65">
        <f>(Documentation!$J$341*Calculations!H520)+(Documentation!$K$341*Calculations!H581)</f>
        <v>9979.0444239696462</v>
      </c>
      <c r="AA398" s="65">
        <f>(Documentation!$J$341*Calculations!I520)+(Documentation!$K$341*Calculations!I581)</f>
        <v>26194.31701781851</v>
      </c>
      <c r="AB398" s="65">
        <f>(Documentation!$J$341*Calculations!J520)+(Documentation!$K$341*Calculations!J581)</f>
        <v>5239.3517416261702</v>
      </c>
      <c r="AC398" s="65">
        <f>(Documentation!$J$341*Calculations!K520)+(Documentation!$K$341*Calculations!K581)</f>
        <v>7984.623424980703</v>
      </c>
      <c r="AD398" s="65">
        <f>(Documentation!$J$341*Calculations!L520)+(Documentation!$K$341*Calculations!L581)</f>
        <v>0</v>
      </c>
      <c r="AE398" s="65">
        <f>(Documentation!$J$341*Calculations!M520)+(Documentation!$K$341*Calculations!M581)</f>
        <v>257640.26512235956</v>
      </c>
      <c r="AF398" s="65">
        <f>(Documentation!$J$341*Calculations!N520)+(Documentation!$K$341*Calculations!N581)</f>
        <v>105466.97432677777</v>
      </c>
      <c r="AG398" s="65">
        <f>(Documentation!$J$341*Calculations!O520)+(Documentation!$K$341*Calculations!O581)</f>
        <v>363107.23944913736</v>
      </c>
    </row>
    <row r="399" spans="1:33" ht="14.45" customHeight="1" x14ac:dyDescent="0.25">
      <c r="A399" s="58" t="s">
        <v>81</v>
      </c>
      <c r="B399" s="58" t="s">
        <v>47</v>
      </c>
      <c r="C399" s="59">
        <v>235319</v>
      </c>
      <c r="D399" s="59">
        <v>8123</v>
      </c>
      <c r="E399" s="59">
        <v>34554</v>
      </c>
      <c r="F399" s="59">
        <v>1858</v>
      </c>
      <c r="G399" s="59">
        <v>99</v>
      </c>
      <c r="H399" s="59">
        <v>809</v>
      </c>
      <c r="I399" s="59">
        <v>4571</v>
      </c>
      <c r="J399" s="59">
        <v>2289</v>
      </c>
      <c r="K399" s="59">
        <v>3040</v>
      </c>
      <c r="L399" s="59"/>
      <c r="M399" s="59">
        <v>179976</v>
      </c>
      <c r="N399" s="59">
        <v>77892</v>
      </c>
      <c r="O399" s="59">
        <v>257868</v>
      </c>
      <c r="P399" s="45"/>
      <c r="R399" s="58" t="s">
        <v>83</v>
      </c>
      <c r="S399" s="58" t="s">
        <v>47</v>
      </c>
      <c r="T399" s="56" t="str">
        <f t="shared" si="20"/>
        <v>PALAKKAD1987-88</v>
      </c>
      <c r="U399" s="65">
        <f>(Documentation!$J$341*Calculations!C521)+(Documentation!$K$341*Calculations!C582)</f>
        <v>511379.78721611603</v>
      </c>
      <c r="V399" s="65">
        <f>(Documentation!$J$341*Calculations!D521)+(Documentation!$K$341*Calculations!D582)</f>
        <v>156870.29954719893</v>
      </c>
      <c r="W399" s="65">
        <f>(Documentation!$J$341*Calculations!E521)+(Documentation!$K$341*Calculations!E582)</f>
        <v>34473.005297174481</v>
      </c>
      <c r="X399" s="65">
        <f>(Documentation!$J$341*Calculations!F521)+(Documentation!$K$341*Calculations!F582)</f>
        <v>13234.702477631736</v>
      </c>
      <c r="Y399" s="65">
        <f>(Documentation!$J$341*Calculations!G521)+(Documentation!$K$341*Calculations!G582)</f>
        <v>209.25629735929465</v>
      </c>
      <c r="Z399" s="65">
        <f>(Documentation!$J$341*Calculations!H521)+(Documentation!$K$341*Calculations!H582)</f>
        <v>9257.3969021449611</v>
      </c>
      <c r="AA399" s="65">
        <f>(Documentation!$J$341*Calculations!I521)+(Documentation!$K$341*Calculations!I582)</f>
        <v>26562.687083482819</v>
      </c>
      <c r="AB399" s="65">
        <f>(Documentation!$J$341*Calculations!J521)+(Documentation!$K$341*Calculations!J582)</f>
        <v>6577.1320841894694</v>
      </c>
      <c r="AC399" s="65">
        <f>(Documentation!$J$341*Calculations!K521)+(Documentation!$K$341*Calculations!K582)</f>
        <v>9777.4459030473026</v>
      </c>
      <c r="AD399" s="65">
        <f>(Documentation!$J$341*Calculations!L521)+(Documentation!$K$341*Calculations!L582)</f>
        <v>0</v>
      </c>
      <c r="AE399" s="65">
        <f>(Documentation!$J$341*Calculations!M521)+(Documentation!$K$341*Calculations!M582)</f>
        <v>254417.86162388703</v>
      </c>
      <c r="AF399" s="65">
        <f>(Documentation!$J$341*Calculations!N521)+(Documentation!$K$341*Calculations!N582)</f>
        <v>105136.49855408065</v>
      </c>
      <c r="AG399" s="65">
        <f>(Documentation!$J$341*Calculations!O521)+(Documentation!$K$341*Calculations!O582)</f>
        <v>359554.3601779677</v>
      </c>
    </row>
    <row r="400" spans="1:33" ht="14.45" customHeight="1" x14ac:dyDescent="0.25">
      <c r="A400" s="58" t="s">
        <v>81</v>
      </c>
      <c r="B400" s="58" t="s">
        <v>48</v>
      </c>
      <c r="C400" s="59">
        <v>235319</v>
      </c>
      <c r="D400" s="59">
        <v>8123</v>
      </c>
      <c r="E400" s="59">
        <v>34528</v>
      </c>
      <c r="F400" s="59">
        <v>2081</v>
      </c>
      <c r="G400" s="59">
        <v>119</v>
      </c>
      <c r="H400" s="59">
        <v>924</v>
      </c>
      <c r="I400" s="59">
        <v>4822</v>
      </c>
      <c r="J400" s="59">
        <v>2246</v>
      </c>
      <c r="K400" s="59">
        <v>3173</v>
      </c>
      <c r="L400" s="59"/>
      <c r="M400" s="59">
        <v>179303</v>
      </c>
      <c r="N400" s="59">
        <v>77356</v>
      </c>
      <c r="O400" s="59">
        <v>256659</v>
      </c>
      <c r="P400" s="45"/>
      <c r="R400" s="58" t="s">
        <v>83</v>
      </c>
      <c r="S400" s="58" t="s">
        <v>48</v>
      </c>
      <c r="T400" s="56" t="str">
        <f t="shared" si="20"/>
        <v>PALAKKAD1988-89</v>
      </c>
      <c r="U400" s="65">
        <f>(Documentation!$J$341*Calculations!C522)+(Documentation!$K$341*Calculations!C583)</f>
        <v>511379.78721611603</v>
      </c>
      <c r="V400" s="65">
        <f>(Documentation!$J$341*Calculations!D522)+(Documentation!$K$341*Calculations!D583)</f>
        <v>156870.29954719893</v>
      </c>
      <c r="W400" s="65">
        <f>(Documentation!$J$341*Calculations!E522)+(Documentation!$K$341*Calculations!E583)</f>
        <v>34829.638438624526</v>
      </c>
      <c r="X400" s="65">
        <f>(Documentation!$J$341*Calculations!F522)+(Documentation!$K$341*Calculations!F583)</f>
        <v>12479.144540295489</v>
      </c>
      <c r="Y400" s="65">
        <f>(Documentation!$J$341*Calculations!G522)+(Documentation!$K$341*Calculations!G583)</f>
        <v>205.43528423730473</v>
      </c>
      <c r="Z400" s="65">
        <f>(Documentation!$J$341*Calculations!H522)+(Documentation!$K$341*Calculations!H583)</f>
        <v>8517.376566865616</v>
      </c>
      <c r="AA400" s="65">
        <f>(Documentation!$J$341*Calculations!I522)+(Documentation!$K$341*Calculations!I583)</f>
        <v>26457.754226324429</v>
      </c>
      <c r="AB400" s="65">
        <f>(Documentation!$J$341*Calculations!J522)+(Documentation!$K$341*Calculations!J583)</f>
        <v>6558.1151381233485</v>
      </c>
      <c r="AC400" s="65">
        <f>(Documentation!$J$341*Calculations!K522)+(Documentation!$K$341*Calculations!K583)</f>
        <v>9368.3442266505772</v>
      </c>
      <c r="AD400" s="65">
        <f>(Documentation!$J$341*Calculations!L522)+(Documentation!$K$341*Calculations!L583)</f>
        <v>0</v>
      </c>
      <c r="AE400" s="65">
        <f>(Documentation!$J$341*Calculations!M522)+(Documentation!$K$341*Calculations!M583)</f>
        <v>256093.67924779578</v>
      </c>
      <c r="AF400" s="65">
        <f>(Documentation!$J$341*Calculations!N522)+(Documentation!$K$341*Calculations!N583)</f>
        <v>109640.12564549971</v>
      </c>
      <c r="AG400" s="65">
        <f>(Documentation!$J$341*Calculations!O522)+(Documentation!$K$341*Calculations!O583)</f>
        <v>365733.80489329551</v>
      </c>
    </row>
    <row r="401" spans="1:33" ht="14.45" customHeight="1" x14ac:dyDescent="0.25">
      <c r="A401" s="58" t="s">
        <v>81</v>
      </c>
      <c r="B401" s="58" t="s">
        <v>49</v>
      </c>
      <c r="C401" s="59">
        <v>235319</v>
      </c>
      <c r="D401" s="59">
        <v>8123</v>
      </c>
      <c r="E401" s="59">
        <v>33594</v>
      </c>
      <c r="F401" s="59">
        <v>1973</v>
      </c>
      <c r="G401" s="59">
        <v>102</v>
      </c>
      <c r="H401" s="59">
        <v>809</v>
      </c>
      <c r="I401" s="59">
        <v>4175</v>
      </c>
      <c r="J401" s="59">
        <v>2008</v>
      </c>
      <c r="K401" s="59">
        <v>2864</v>
      </c>
      <c r="L401" s="59"/>
      <c r="M401" s="59">
        <v>181671</v>
      </c>
      <c r="N401" s="59">
        <v>71156</v>
      </c>
      <c r="O401" s="59">
        <v>252827</v>
      </c>
      <c r="P401" s="45"/>
      <c r="R401" s="58" t="s">
        <v>83</v>
      </c>
      <c r="S401" s="58" t="s">
        <v>49</v>
      </c>
      <c r="T401" s="56" t="str">
        <f t="shared" si="20"/>
        <v>PALAKKAD1989-90</v>
      </c>
      <c r="U401" s="65">
        <f>(Documentation!$J$341*Calculations!C523)+(Documentation!$K$341*Calculations!C584)</f>
        <v>511379.78721611603</v>
      </c>
      <c r="V401" s="65">
        <f>(Documentation!$J$341*Calculations!D523)+(Documentation!$K$341*Calculations!D584)</f>
        <v>156870.29954719893</v>
      </c>
      <c r="W401" s="65">
        <f>(Documentation!$J$341*Calculations!E523)+(Documentation!$K$341*Calculations!E584)</f>
        <v>34703.77739636672</v>
      </c>
      <c r="X401" s="65">
        <f>(Documentation!$J$341*Calculations!F523)+(Documentation!$K$341*Calculations!F584)</f>
        <v>11600.408898926975</v>
      </c>
      <c r="Y401" s="65">
        <f>(Documentation!$J$341*Calculations!G523)+(Documentation!$K$341*Calculations!G584)</f>
        <v>175.86104225780849</v>
      </c>
      <c r="Z401" s="65">
        <f>(Documentation!$J$341*Calculations!H523)+(Documentation!$K$341*Calculations!H584)</f>
        <v>7690.1270479327704</v>
      </c>
      <c r="AA401" s="65">
        <f>(Documentation!$J$341*Calculations!I523)+(Documentation!$K$341*Calculations!I584)</f>
        <v>24776.08701064327</v>
      </c>
      <c r="AB401" s="65">
        <f>(Documentation!$J$341*Calculations!J523)+(Documentation!$K$341*Calculations!J584)</f>
        <v>5919.7306920844067</v>
      </c>
      <c r="AC401" s="65">
        <f>(Documentation!$J$341*Calculations!K523)+(Documentation!$K$341*Calculations!K584)</f>
        <v>9675.0580677951366</v>
      </c>
      <c r="AD401" s="65">
        <f>(Documentation!$J$341*Calculations!L523)+(Documentation!$K$341*Calculations!L584)</f>
        <v>0</v>
      </c>
      <c r="AE401" s="65">
        <f>(Documentation!$J$341*Calculations!M523)+(Documentation!$K$341*Calculations!M584)</f>
        <v>259968.43751290999</v>
      </c>
      <c r="AF401" s="65">
        <f>(Documentation!$J$341*Calculations!N523)+(Documentation!$K$341*Calculations!N584)</f>
        <v>120447.08771457769</v>
      </c>
      <c r="AG401" s="65">
        <f>(Documentation!$J$341*Calculations!O523)+(Documentation!$K$341*Calculations!O584)</f>
        <v>380415.52522748767</v>
      </c>
    </row>
    <row r="402" spans="1:33" ht="14.45" customHeight="1" x14ac:dyDescent="0.25">
      <c r="A402" s="58" t="s">
        <v>81</v>
      </c>
      <c r="B402" s="58" t="s">
        <v>67</v>
      </c>
      <c r="C402" s="59">
        <v>235319</v>
      </c>
      <c r="D402" s="59">
        <v>8123</v>
      </c>
      <c r="E402" s="59">
        <v>34090</v>
      </c>
      <c r="F402" s="59">
        <v>1781</v>
      </c>
      <c r="G402" s="59">
        <v>92</v>
      </c>
      <c r="H402" s="59">
        <v>762</v>
      </c>
      <c r="I402" s="59">
        <v>3308</v>
      </c>
      <c r="J402" s="59">
        <v>1956</v>
      </c>
      <c r="K402" s="59">
        <v>2944</v>
      </c>
      <c r="L402" s="59"/>
      <c r="M402" s="59">
        <v>182263</v>
      </c>
      <c r="N402" s="59">
        <v>64523</v>
      </c>
      <c r="O402" s="59">
        <v>246786</v>
      </c>
      <c r="P402" s="45"/>
      <c r="R402" s="58" t="s">
        <v>83</v>
      </c>
      <c r="S402" s="58" t="s">
        <v>67</v>
      </c>
      <c r="T402" s="56" t="str">
        <f t="shared" si="20"/>
        <v>PALAKKAD1990-91</v>
      </c>
      <c r="U402" s="65">
        <f>(Documentation!$J$341*Calculations!C524)+(Documentation!$K$341*Calculations!C585)</f>
        <v>511379.78721611603</v>
      </c>
      <c r="V402" s="65">
        <f>(Documentation!$J$341*Calculations!D524)+(Documentation!$K$341*Calculations!D585)</f>
        <v>156870.29954719893</v>
      </c>
      <c r="W402" s="65">
        <f>(Documentation!$J$341*Calculations!E524)+(Documentation!$K$341*Calculations!E585)</f>
        <v>36090.376827783395</v>
      </c>
      <c r="X402" s="65">
        <f>(Documentation!$J$341*Calculations!F524)+(Documentation!$K$341*Calculations!F585)</f>
        <v>10889.178250328865</v>
      </c>
      <c r="Y402" s="65">
        <f>(Documentation!$J$341*Calculations!G524)+(Documentation!$K$341*Calculations!G585)</f>
        <v>138.47934400921909</v>
      </c>
      <c r="Z402" s="65">
        <f>(Documentation!$J$341*Calculations!H524)+(Documentation!$K$341*Calculations!H585)</f>
        <v>7225.2151674765992</v>
      </c>
      <c r="AA402" s="65">
        <f>(Documentation!$J$341*Calculations!I524)+(Documentation!$K$341*Calculations!I585)</f>
        <v>24845.902987508562</v>
      </c>
      <c r="AB402" s="65">
        <f>(Documentation!$J$341*Calculations!J524)+(Documentation!$K$341*Calculations!J585)</f>
        <v>6268.5218437102503</v>
      </c>
      <c r="AC402" s="65">
        <f>(Documentation!$J$341*Calculations!K524)+(Documentation!$K$341*Calculations!K585)</f>
        <v>10153.987995064304</v>
      </c>
      <c r="AD402" s="65">
        <f>(Documentation!$J$341*Calculations!L524)+(Documentation!$K$341*Calculations!L585)</f>
        <v>0</v>
      </c>
      <c r="AE402" s="65">
        <f>(Documentation!$J$341*Calculations!M524)+(Documentation!$K$341*Calculations!M585)</f>
        <v>258897.82525303587</v>
      </c>
      <c r="AF402" s="65">
        <f>(Documentation!$J$341*Calculations!N524)+(Documentation!$K$341*Calculations!N585)</f>
        <v>134925.92731265561</v>
      </c>
      <c r="AG402" s="65">
        <f>(Documentation!$J$341*Calculations!O524)+(Documentation!$K$341*Calculations!O585)</f>
        <v>393823.75256569148</v>
      </c>
    </row>
    <row r="403" spans="1:33" ht="14.45" customHeight="1" x14ac:dyDescent="0.25">
      <c r="A403" s="58" t="s">
        <v>81</v>
      </c>
      <c r="B403" s="58" t="s">
        <v>50</v>
      </c>
      <c r="C403" s="59">
        <v>235319</v>
      </c>
      <c r="D403" s="59">
        <v>8123</v>
      </c>
      <c r="E403" s="59">
        <v>34386</v>
      </c>
      <c r="F403" s="59">
        <v>1795</v>
      </c>
      <c r="G403" s="59">
        <v>85</v>
      </c>
      <c r="H403" s="59">
        <v>695</v>
      </c>
      <c r="I403" s="59">
        <v>3169</v>
      </c>
      <c r="J403" s="59">
        <v>2057</v>
      </c>
      <c r="K403" s="59">
        <v>2792</v>
      </c>
      <c r="L403" s="59"/>
      <c r="M403" s="59">
        <v>182217</v>
      </c>
      <c r="N403" s="59">
        <v>64503</v>
      </c>
      <c r="O403" s="59">
        <v>246720</v>
      </c>
      <c r="P403" s="45"/>
      <c r="R403" s="58" t="s">
        <v>83</v>
      </c>
      <c r="S403" s="58" t="s">
        <v>50</v>
      </c>
      <c r="T403" s="56" t="str">
        <f t="shared" si="20"/>
        <v>PALAKKAD1991-92</v>
      </c>
      <c r="U403" s="65">
        <f>(Documentation!$J$341*Calculations!C525)+(Documentation!$K$341*Calculations!C586)</f>
        <v>511379.78721611603</v>
      </c>
      <c r="V403" s="65">
        <f>(Documentation!$J$341*Calculations!D525)+(Documentation!$K$341*Calculations!D586)</f>
        <v>156870.29954719893</v>
      </c>
      <c r="W403" s="65">
        <f>(Documentation!$J$341*Calculations!E525)+(Documentation!$K$341*Calculations!E586)</f>
        <v>37228.162024504527</v>
      </c>
      <c r="X403" s="65">
        <f>(Documentation!$J$341*Calculations!F525)+(Documentation!$K$341*Calculations!F586)</f>
        <v>10476.435189111031</v>
      </c>
      <c r="Y403" s="65">
        <f>(Documentation!$J$341*Calculations!G525)+(Documentation!$K$341*Calculations!G586)</f>
        <v>117.90849124294706</v>
      </c>
      <c r="Z403" s="65">
        <f>(Documentation!$J$341*Calculations!H525)+(Documentation!$K$341*Calculations!H586)</f>
        <v>7437.0395698118127</v>
      </c>
      <c r="AA403" s="65">
        <f>(Documentation!$J$341*Calculations!I525)+(Documentation!$K$341*Calculations!I586)</f>
        <v>24823.511763043171</v>
      </c>
      <c r="AB403" s="65">
        <f>(Documentation!$J$341*Calculations!J525)+(Documentation!$K$341*Calculations!J586)</f>
        <v>6056.2540958655409</v>
      </c>
      <c r="AC403" s="65">
        <f>(Documentation!$J$341*Calculations!K525)+(Documentation!$K$341*Calculations!K586)</f>
        <v>9512.5446495548094</v>
      </c>
      <c r="AD403" s="65">
        <f>(Documentation!$J$341*Calculations!L525)+(Documentation!$K$341*Calculations!L586)</f>
        <v>0</v>
      </c>
      <c r="AE403" s="65">
        <f>(Documentation!$J$341*Calculations!M525)+(Documentation!$K$341*Calculations!M586)</f>
        <v>258857.63188578325</v>
      </c>
      <c r="AF403" s="65">
        <f>(Documentation!$J$341*Calculations!N525)+(Documentation!$K$341*Calculations!N586)</f>
        <v>138126.24810019243</v>
      </c>
      <c r="AG403" s="65">
        <f>(Documentation!$J$341*Calculations!O525)+(Documentation!$K$341*Calculations!O586)</f>
        <v>396983.87998597568</v>
      </c>
    </row>
    <row r="404" spans="1:33" ht="14.45" customHeight="1" x14ac:dyDescent="0.25">
      <c r="A404" s="58" t="s">
        <v>81</v>
      </c>
      <c r="B404" s="58" t="s">
        <v>51</v>
      </c>
      <c r="C404" s="59">
        <v>235319</v>
      </c>
      <c r="D404" s="59">
        <v>8123</v>
      </c>
      <c r="E404" s="59">
        <v>34684</v>
      </c>
      <c r="F404" s="59">
        <v>1672</v>
      </c>
      <c r="G404" s="59">
        <v>88</v>
      </c>
      <c r="H404" s="59">
        <v>654</v>
      </c>
      <c r="I404" s="59">
        <v>3187</v>
      </c>
      <c r="J404" s="59">
        <v>2215</v>
      </c>
      <c r="K404" s="59">
        <v>2467</v>
      </c>
      <c r="L404" s="59"/>
      <c r="M404" s="59">
        <v>182229</v>
      </c>
      <c r="N404" s="59">
        <v>68871</v>
      </c>
      <c r="O404" s="59">
        <v>251100</v>
      </c>
      <c r="P404" s="45"/>
      <c r="R404" s="58" t="s">
        <v>83</v>
      </c>
      <c r="S404" s="58" t="s">
        <v>51</v>
      </c>
      <c r="T404" s="56" t="str">
        <f t="shared" si="20"/>
        <v>PALAKKAD1992-93</v>
      </c>
      <c r="U404" s="65">
        <f>(Documentation!$J$341*Calculations!C526)+(Documentation!$K$341*Calculations!C587)</f>
        <v>511379.78721611603</v>
      </c>
      <c r="V404" s="65">
        <f>(Documentation!$J$341*Calculations!D526)+(Documentation!$K$341*Calculations!D587)</f>
        <v>156870.29954719893</v>
      </c>
      <c r="W404" s="65">
        <f>(Documentation!$J$341*Calculations!E526)+(Documentation!$K$341*Calculations!E587)</f>
        <v>37418.104407879713</v>
      </c>
      <c r="X404" s="65">
        <f>(Documentation!$J$341*Calculations!F526)+(Documentation!$K$341*Calculations!F587)</f>
        <v>10418.512499592316</v>
      </c>
      <c r="Y404" s="65">
        <f>(Documentation!$J$341*Calculations!G526)+(Documentation!$K$341*Calculations!G587)</f>
        <v>105.71594751204027</v>
      </c>
      <c r="Z404" s="65">
        <f>(Documentation!$J$341*Calculations!H526)+(Documentation!$K$341*Calculations!H587)</f>
        <v>7350.1643292782364</v>
      </c>
      <c r="AA404" s="65">
        <f>(Documentation!$J$341*Calculations!I526)+(Documentation!$K$341*Calculations!I587)</f>
        <v>23830.082615809442</v>
      </c>
      <c r="AB404" s="65">
        <f>(Documentation!$J$341*Calculations!J526)+(Documentation!$K$341*Calculations!J587)</f>
        <v>5973.3924121848604</v>
      </c>
      <c r="AC404" s="65">
        <f>(Documentation!$J$341*Calculations!K526)+(Documentation!$K$341*Calculations!K587)</f>
        <v>9411.0042997075543</v>
      </c>
      <c r="AD404" s="65">
        <f>(Documentation!$J$341*Calculations!L526)+(Documentation!$K$341*Calculations!L587)</f>
        <v>0</v>
      </c>
      <c r="AE404" s="65">
        <f>(Documentation!$J$341*Calculations!M526)+(Documentation!$K$341*Calculations!M587)</f>
        <v>260002.51115695291</v>
      </c>
      <c r="AF404" s="65">
        <f>(Documentation!$J$341*Calculations!N526)+(Documentation!$K$341*Calculations!N587)</f>
        <v>144854.09476207561</v>
      </c>
      <c r="AG404" s="65">
        <f>(Documentation!$J$341*Calculations!O526)+(Documentation!$K$341*Calculations!O587)</f>
        <v>404856.60591902852</v>
      </c>
    </row>
    <row r="405" spans="1:33" ht="14.45" customHeight="1" x14ac:dyDescent="0.25">
      <c r="A405" s="58" t="s">
        <v>81</v>
      </c>
      <c r="B405" s="58" t="s">
        <v>52</v>
      </c>
      <c r="C405" s="59">
        <v>235319</v>
      </c>
      <c r="D405" s="59">
        <v>8123</v>
      </c>
      <c r="E405" s="59">
        <v>36985</v>
      </c>
      <c r="F405" s="59">
        <v>1557</v>
      </c>
      <c r="G405" s="59">
        <v>73</v>
      </c>
      <c r="H405" s="59">
        <v>820</v>
      </c>
      <c r="I405" s="59">
        <v>3231</v>
      </c>
      <c r="J405" s="59">
        <v>2815</v>
      </c>
      <c r="K405" s="59">
        <v>2027</v>
      </c>
      <c r="L405" s="59"/>
      <c r="M405" s="59">
        <v>179688</v>
      </c>
      <c r="N405" s="59">
        <v>52835</v>
      </c>
      <c r="O405" s="59">
        <v>232523</v>
      </c>
      <c r="P405" s="45"/>
      <c r="R405" s="58" t="s">
        <v>83</v>
      </c>
      <c r="S405" s="58" t="s">
        <v>52</v>
      </c>
      <c r="T405" s="56" t="str">
        <f t="shared" si="20"/>
        <v>PALAKKAD1993-94</v>
      </c>
      <c r="U405" s="65">
        <f>(Documentation!$J$341*Calculations!C527)+(Documentation!$K$341*Calculations!C588)</f>
        <v>511379.78721611603</v>
      </c>
      <c r="V405" s="65">
        <f>(Documentation!$J$341*Calculations!D527)+(Documentation!$K$341*Calculations!D588)</f>
        <v>156870.29954719893</v>
      </c>
      <c r="W405" s="65">
        <f>(Documentation!$J$341*Calculations!E527)+(Documentation!$K$341*Calculations!E588)</f>
        <v>39809.046791254907</v>
      </c>
      <c r="X405" s="65">
        <f>(Documentation!$J$341*Calculations!F527)+(Documentation!$K$341*Calculations!F588)</f>
        <v>10346.921311546699</v>
      </c>
      <c r="Y405" s="65">
        <f>(Documentation!$J$341*Calculations!G527)+(Documentation!$K$341*Calculations!G588)</f>
        <v>90.526792994357649</v>
      </c>
      <c r="Z405" s="65">
        <f>(Documentation!$J$341*Calculations!H527)+(Documentation!$K$341*Calculations!H588)</f>
        <v>9263.2992563843327</v>
      </c>
      <c r="AA405" s="65">
        <f>(Documentation!$J$341*Calculations!I527)+(Documentation!$K$341*Calculations!I588)</f>
        <v>27768.840516725915</v>
      </c>
      <c r="AB405" s="65">
        <f>(Documentation!$J$341*Calculations!J527)+(Documentation!$K$341*Calculations!J588)</f>
        <v>7558.5828495482856</v>
      </c>
      <c r="AC405" s="65">
        <f>(Documentation!$J$341*Calculations!K527)+(Documentation!$K$341*Calculations!K588)</f>
        <v>17493.770261896221</v>
      </c>
      <c r="AD405" s="65">
        <f>(Documentation!$J$341*Calculations!L527)+(Documentation!$K$341*Calculations!L588)</f>
        <v>0</v>
      </c>
      <c r="AE405" s="65">
        <f>(Documentation!$J$341*Calculations!M527)+(Documentation!$K$341*Calculations!M588)</f>
        <v>242178.49988856638</v>
      </c>
      <c r="AF405" s="65">
        <f>(Documentation!$J$341*Calculations!N527)+(Documentation!$K$341*Calculations!N588)</f>
        <v>165634.60194818609</v>
      </c>
      <c r="AG405" s="65">
        <f>(Documentation!$J$341*Calculations!O527)+(Documentation!$K$341*Calculations!O588)</f>
        <v>407813.10183675244</v>
      </c>
    </row>
    <row r="406" spans="1:33" ht="14.45" customHeight="1" x14ac:dyDescent="0.25">
      <c r="A406" s="58" t="s">
        <v>81</v>
      </c>
      <c r="B406" s="58" t="s">
        <v>53</v>
      </c>
      <c r="C406" s="59">
        <v>235319</v>
      </c>
      <c r="D406" s="59">
        <v>8123</v>
      </c>
      <c r="E406" s="59">
        <v>35339</v>
      </c>
      <c r="F406" s="59">
        <v>1556</v>
      </c>
      <c r="G406" s="59">
        <v>64</v>
      </c>
      <c r="H406" s="59">
        <v>651</v>
      </c>
      <c r="I406" s="59">
        <v>3260</v>
      </c>
      <c r="J406" s="59">
        <v>2394</v>
      </c>
      <c r="K406" s="59">
        <v>2509</v>
      </c>
      <c r="L406" s="59"/>
      <c r="M406" s="59">
        <v>181423</v>
      </c>
      <c r="N406" s="59">
        <v>44704</v>
      </c>
      <c r="O406" s="59">
        <v>226127</v>
      </c>
      <c r="P406" s="45"/>
      <c r="R406" s="58" t="s">
        <v>83</v>
      </c>
      <c r="S406" s="58" t="s">
        <v>53</v>
      </c>
      <c r="T406" s="56" t="str">
        <f t="shared" si="20"/>
        <v>PALAKKAD1994-95</v>
      </c>
      <c r="U406" s="65">
        <f>(Documentation!$J$341*Calculations!C528)+(Documentation!$K$341*Calculations!C589)</f>
        <v>511379.78721611603</v>
      </c>
      <c r="V406" s="65">
        <f>(Documentation!$J$341*Calculations!D528)+(Documentation!$K$341*Calculations!D589)</f>
        <v>156870.29954719893</v>
      </c>
      <c r="W406" s="65">
        <f>(Documentation!$J$341*Calculations!E528)+(Documentation!$K$341*Calculations!E589)</f>
        <v>42414.50131002468</v>
      </c>
      <c r="X406" s="65">
        <f>(Documentation!$J$341*Calculations!F528)+(Documentation!$K$341*Calculations!F589)</f>
        <v>8234.2093946707537</v>
      </c>
      <c r="Y406" s="65">
        <f>(Documentation!$J$341*Calculations!G528)+(Documentation!$K$341*Calculations!G589)</f>
        <v>100.14509474576823</v>
      </c>
      <c r="Z406" s="65">
        <f>(Documentation!$J$341*Calculations!H528)+(Documentation!$K$341*Calculations!H589)</f>
        <v>6387.4015742039292</v>
      </c>
      <c r="AA406" s="65">
        <f>(Documentation!$J$341*Calculations!I528)+(Documentation!$K$341*Calculations!I589)</f>
        <v>25297.849860843853</v>
      </c>
      <c r="AB406" s="65">
        <f>(Documentation!$J$341*Calculations!J528)+(Documentation!$K$341*Calculations!J589)</f>
        <v>9330.4241979496219</v>
      </c>
      <c r="AC406" s="65">
        <f>(Documentation!$J$341*Calculations!K528)+(Documentation!$K$341*Calculations!K589)</f>
        <v>11657.060633486622</v>
      </c>
      <c r="AD406" s="65">
        <f>(Documentation!$J$341*Calculations!L528)+(Documentation!$K$341*Calculations!L589)</f>
        <v>0</v>
      </c>
      <c r="AE406" s="65">
        <f>(Documentation!$J$341*Calculations!M528)+(Documentation!$K$341*Calculations!M589)</f>
        <v>251087.89560299186</v>
      </c>
      <c r="AF406" s="65">
        <f>(Documentation!$J$341*Calculations!N528)+(Documentation!$K$341*Calculations!N589)</f>
        <v>148182.60158398835</v>
      </c>
      <c r="AG406" s="65">
        <f>(Documentation!$J$341*Calculations!O528)+(Documentation!$K$341*Calculations!O589)</f>
        <v>399270.49718698021</v>
      </c>
    </row>
    <row r="407" spans="1:33" ht="14.45" customHeight="1" x14ac:dyDescent="0.25">
      <c r="A407" s="58" t="s">
        <v>81</v>
      </c>
      <c r="B407" s="58" t="s">
        <v>54</v>
      </c>
      <c r="C407" s="59">
        <v>235319</v>
      </c>
      <c r="D407" s="59">
        <v>8123</v>
      </c>
      <c r="E407" s="59">
        <v>35272</v>
      </c>
      <c r="F407" s="59">
        <v>1956</v>
      </c>
      <c r="G407" s="59">
        <v>49</v>
      </c>
      <c r="H407" s="59">
        <v>848</v>
      </c>
      <c r="I407" s="59">
        <v>3489</v>
      </c>
      <c r="J407" s="59">
        <v>2423</v>
      </c>
      <c r="K407" s="59">
        <v>2718</v>
      </c>
      <c r="L407" s="59"/>
      <c r="M407" s="59">
        <v>180441</v>
      </c>
      <c r="N407" s="59">
        <v>47402</v>
      </c>
      <c r="O407" s="59">
        <v>227843</v>
      </c>
      <c r="P407" s="45"/>
      <c r="R407" s="58" t="s">
        <v>83</v>
      </c>
      <c r="S407" s="58" t="s">
        <v>54</v>
      </c>
      <c r="T407" s="56" t="str">
        <f t="shared" si="20"/>
        <v>PALAKKAD1995-96</v>
      </c>
      <c r="U407" s="65">
        <f>(Documentation!$J$341*Calculations!C529)+(Documentation!$K$341*Calculations!C590)</f>
        <v>511379.78721611603</v>
      </c>
      <c r="V407" s="65">
        <f>(Documentation!$J$341*Calculations!D529)+(Documentation!$K$341*Calculations!D590)</f>
        <v>156870.29954719893</v>
      </c>
      <c r="W407" s="65">
        <f>(Documentation!$J$341*Calculations!E529)+(Documentation!$K$341*Calculations!E590)</f>
        <v>44565.641091288606</v>
      </c>
      <c r="X407" s="65">
        <f>(Documentation!$J$341*Calculations!F529)+(Documentation!$K$341*Calculations!F590)</f>
        <v>7742.7408597240792</v>
      </c>
      <c r="Y407" s="65">
        <f>(Documentation!$J$341*Calculations!G529)+(Documentation!$K$341*Calculations!G590)</f>
        <v>108.73967200460955</v>
      </c>
      <c r="Z407" s="65">
        <f>(Documentation!$J$341*Calculations!H529)+(Documentation!$K$341*Calculations!H590)</f>
        <v>6073.2768147375054</v>
      </c>
      <c r="AA407" s="65">
        <f>(Documentation!$J$341*Calculations!I529)+(Documentation!$K$341*Calculations!I590)</f>
        <v>22545.986252894556</v>
      </c>
      <c r="AB407" s="65">
        <f>(Documentation!$J$341*Calculations!J529)+(Documentation!$K$341*Calculations!J590)</f>
        <v>9423.8804588891435</v>
      </c>
      <c r="AC407" s="65">
        <f>(Documentation!$J$341*Calculations!K529)+(Documentation!$K$341*Calculations!K590)</f>
        <v>14848.073548916647</v>
      </c>
      <c r="AD407" s="65">
        <f>(Documentation!$J$341*Calculations!L529)+(Documentation!$K$341*Calculations!L590)</f>
        <v>0</v>
      </c>
      <c r="AE407" s="65">
        <f>(Documentation!$J$341*Calculations!M529)+(Documentation!$K$341*Calculations!M590)</f>
        <v>249201.14897046192</v>
      </c>
      <c r="AF407" s="65">
        <f>(Documentation!$J$341*Calculations!N529)+(Documentation!$K$341*Calculations!N590)</f>
        <v>161167.76536696998</v>
      </c>
      <c r="AG407" s="65">
        <f>(Documentation!$J$341*Calculations!O529)+(Documentation!$K$341*Calculations!O590)</f>
        <v>410368.9143374319</v>
      </c>
    </row>
    <row r="408" spans="1:33" ht="14.45" customHeight="1" x14ac:dyDescent="0.25">
      <c r="A408" s="58" t="s">
        <v>81</v>
      </c>
      <c r="B408" s="58" t="s">
        <v>55</v>
      </c>
      <c r="C408" s="59">
        <v>235319</v>
      </c>
      <c r="D408" s="59">
        <v>8123</v>
      </c>
      <c r="E408" s="59">
        <v>34494</v>
      </c>
      <c r="F408" s="59">
        <v>1526</v>
      </c>
      <c r="G408" s="59">
        <v>39</v>
      </c>
      <c r="H408" s="59">
        <v>550</v>
      </c>
      <c r="I408" s="59">
        <v>2976</v>
      </c>
      <c r="J408" s="59">
        <v>2758</v>
      </c>
      <c r="K408" s="59">
        <v>3444</v>
      </c>
      <c r="L408" s="59"/>
      <c r="M408" s="59">
        <v>181409</v>
      </c>
      <c r="N408" s="59">
        <v>46985</v>
      </c>
      <c r="O408" s="59">
        <v>228394</v>
      </c>
      <c r="P408" s="45"/>
      <c r="R408" s="58" t="s">
        <v>83</v>
      </c>
      <c r="S408" s="58" t="s">
        <v>55</v>
      </c>
      <c r="T408" s="56" t="str">
        <f t="shared" si="20"/>
        <v>PALAKKAD1996-97</v>
      </c>
      <c r="U408" s="65">
        <f>(Documentation!$J$341*Calculations!C530)+(Documentation!$K$341*Calculations!C591)</f>
        <v>511379.78721611603</v>
      </c>
      <c r="V408" s="65">
        <f>(Documentation!$J$341*Calculations!D530)+(Documentation!$K$341*Calculations!D591)</f>
        <v>156870.29954719893</v>
      </c>
      <c r="W408" s="65">
        <f>(Documentation!$J$341*Calculations!E530)+(Documentation!$K$341*Calculations!E591)</f>
        <v>46980.808809780065</v>
      </c>
      <c r="X408" s="65">
        <f>(Documentation!$J$341*Calculations!F530)+(Documentation!$K$341*Calculations!F591)</f>
        <v>7005.7381119337269</v>
      </c>
      <c r="Y408" s="65">
        <f>(Documentation!$J$341*Calculations!G530)+(Documentation!$K$341*Calculations!G591)</f>
        <v>73.76000728395465</v>
      </c>
      <c r="Z408" s="65">
        <f>(Documentation!$J$341*Calculations!H530)+(Documentation!$K$341*Calculations!H591)</f>
        <v>5108.1859474033245</v>
      </c>
      <c r="AA408" s="65">
        <f>(Documentation!$J$341*Calculations!I530)+(Documentation!$K$341*Calculations!I591)</f>
        <v>19940.812579498386</v>
      </c>
      <c r="AB408" s="65">
        <f>(Documentation!$J$341*Calculations!J530)+(Documentation!$K$341*Calculations!J591)</f>
        <v>9646.965830642619</v>
      </c>
      <c r="AC408" s="65">
        <f>(Documentation!$J$341*Calculations!K530)+(Documentation!$K$341*Calculations!K591)</f>
        <v>15137.348898709544</v>
      </c>
      <c r="AD408" s="65">
        <f>(Documentation!$J$341*Calculations!L530)+(Documentation!$K$341*Calculations!L591)</f>
        <v>0</v>
      </c>
      <c r="AE408" s="65">
        <f>(Documentation!$J$341*Calculations!M530)+(Documentation!$K$341*Calculations!M591)</f>
        <v>250615.86748366547</v>
      </c>
      <c r="AF408" s="65">
        <f>(Documentation!$J$341*Calculations!N530)+(Documentation!$K$341*Calculations!N591)</f>
        <v>140503.51337747191</v>
      </c>
      <c r="AG408" s="65">
        <f>(Documentation!$J$341*Calculations!O530)+(Documentation!$K$341*Calculations!O591)</f>
        <v>391119.38086113741</v>
      </c>
    </row>
    <row r="409" spans="1:33" ht="14.45" customHeight="1" x14ac:dyDescent="0.25">
      <c r="A409" s="58" t="s">
        <v>81</v>
      </c>
      <c r="B409" s="58" t="s">
        <v>56</v>
      </c>
      <c r="C409" s="59">
        <v>235319</v>
      </c>
      <c r="D409" s="59">
        <v>8123</v>
      </c>
      <c r="E409" s="59">
        <v>33681</v>
      </c>
      <c r="F409" s="59">
        <v>1386</v>
      </c>
      <c r="G409" s="59">
        <v>31</v>
      </c>
      <c r="H409" s="59">
        <v>527</v>
      </c>
      <c r="I409" s="59">
        <v>3435</v>
      </c>
      <c r="J409" s="59">
        <v>2768</v>
      </c>
      <c r="K409" s="59">
        <v>4167</v>
      </c>
      <c r="L409" s="59"/>
      <c r="M409" s="59">
        <v>181201</v>
      </c>
      <c r="N409" s="59">
        <v>43760</v>
      </c>
      <c r="O409" s="59">
        <v>224961</v>
      </c>
      <c r="P409" s="45"/>
      <c r="R409" s="58" t="s">
        <v>83</v>
      </c>
      <c r="S409" s="58" t="s">
        <v>56</v>
      </c>
      <c r="T409" s="56" t="str">
        <f t="shared" si="20"/>
        <v>PALAKKAD1997-98</v>
      </c>
      <c r="U409" s="65">
        <f>(Documentation!$J$341*Calculations!C531)+(Documentation!$K$341*Calculations!C592)</f>
        <v>511379.78721611603</v>
      </c>
      <c r="V409" s="65">
        <f>(Documentation!$J$341*Calculations!D531)+(Documentation!$K$341*Calculations!D592)</f>
        <v>156870.29954719893</v>
      </c>
      <c r="W409" s="65">
        <f>(Documentation!$J$341*Calculations!E531)+(Documentation!$K$341*Calculations!E592)</f>
        <v>48733.029290738508</v>
      </c>
      <c r="X409" s="65">
        <f>(Documentation!$J$341*Calculations!F531)+(Documentation!$K$341*Calculations!F592)</f>
        <v>6271.4553422915105</v>
      </c>
      <c r="Y409" s="65">
        <f>(Documentation!$J$341*Calculations!G531)+(Documentation!$K$341*Calculations!G592)</f>
        <v>60.972886294206539</v>
      </c>
      <c r="Z409" s="65">
        <f>(Documentation!$J$341*Calculations!H531)+(Documentation!$K$341*Calculations!H592)</f>
        <v>4526.6862681147604</v>
      </c>
      <c r="AA409" s="65">
        <f>(Documentation!$J$341*Calculations!I531)+(Documentation!$K$341*Calculations!I592)</f>
        <v>17965.800946914103</v>
      </c>
      <c r="AB409" s="65">
        <f>(Documentation!$J$341*Calculations!J531)+(Documentation!$K$341*Calculations!J592)</f>
        <v>9347.6078568865978</v>
      </c>
      <c r="AC409" s="65">
        <f>(Documentation!$J$341*Calculations!K531)+(Documentation!$K$341*Calculations!K592)</f>
        <v>14623.907018144657</v>
      </c>
      <c r="AD409" s="65">
        <f>(Documentation!$J$341*Calculations!L531)+(Documentation!$K$341*Calculations!L592)</f>
        <v>0</v>
      </c>
      <c r="AE409" s="65">
        <f>(Documentation!$J$341*Calculations!M531)+(Documentation!$K$341*Calculations!M592)</f>
        <v>252980.02805953275</v>
      </c>
      <c r="AF409" s="65">
        <f>(Documentation!$J$341*Calculations!N531)+(Documentation!$K$341*Calculations!N592)</f>
        <v>137674.42407020862</v>
      </c>
      <c r="AG409" s="65">
        <f>(Documentation!$J$341*Calculations!O531)+(Documentation!$K$341*Calculations!O592)</f>
        <v>390654.45212974137</v>
      </c>
    </row>
    <row r="410" spans="1:33" ht="14.45" customHeight="1" x14ac:dyDescent="0.25">
      <c r="A410" s="58" t="s">
        <v>81</v>
      </c>
      <c r="B410" s="58" t="s">
        <v>57</v>
      </c>
      <c r="C410" s="59">
        <v>235319</v>
      </c>
      <c r="D410" s="59">
        <v>8123</v>
      </c>
      <c r="E410" s="59">
        <v>34510</v>
      </c>
      <c r="F410" s="59">
        <v>905</v>
      </c>
      <c r="G410" s="59">
        <v>26</v>
      </c>
      <c r="H410" s="59">
        <v>424</v>
      </c>
      <c r="I410" s="59">
        <v>3506</v>
      </c>
      <c r="J410" s="59">
        <v>3726</v>
      </c>
      <c r="K410" s="59">
        <v>4527</v>
      </c>
      <c r="L410" s="59"/>
      <c r="M410" s="59">
        <v>179572</v>
      </c>
      <c r="N410" s="59">
        <v>42887</v>
      </c>
      <c r="O410" s="59">
        <v>222459</v>
      </c>
      <c r="P410" s="45"/>
      <c r="R410" s="58" t="s">
        <v>83</v>
      </c>
      <c r="S410" s="58" t="s">
        <v>57</v>
      </c>
      <c r="T410" s="56" t="str">
        <f t="shared" si="20"/>
        <v>PALAKKAD1998-99</v>
      </c>
      <c r="U410" s="65">
        <f>(Documentation!$J$341*Calculations!C532)+(Documentation!$K$341*Calculations!C593)</f>
        <v>511379.78721611603</v>
      </c>
      <c r="V410" s="65">
        <f>(Documentation!$J$341*Calculations!D532)+(Documentation!$K$341*Calculations!D593)</f>
        <v>156870.29954719893</v>
      </c>
      <c r="W410" s="65">
        <f>(Documentation!$J$341*Calculations!E532)+(Documentation!$K$341*Calculations!E593)</f>
        <v>50005.171360468783</v>
      </c>
      <c r="X410" s="65">
        <f>(Documentation!$J$341*Calculations!F532)+(Documentation!$K$341*Calculations!F593)</f>
        <v>3543.4776018394705</v>
      </c>
      <c r="Y410" s="65">
        <f>(Documentation!$J$341*Calculations!G532)+(Documentation!$K$341*Calculations!G593)</f>
        <v>74.790510202972285</v>
      </c>
      <c r="Z410" s="65">
        <f>(Documentation!$J$341*Calculations!H532)+(Documentation!$K$341*Calculations!H593)</f>
        <v>3897.5920115673548</v>
      </c>
      <c r="AA410" s="65">
        <f>(Documentation!$J$341*Calculations!I532)+(Documentation!$K$341*Calculations!I593)</f>
        <v>14732.555276518488</v>
      </c>
      <c r="AB410" s="65">
        <f>(Documentation!$J$341*Calculations!J532)+(Documentation!$K$341*Calculations!J593)</f>
        <v>9809.7548759009824</v>
      </c>
      <c r="AC410" s="65">
        <f>(Documentation!$J$341*Calculations!K532)+(Documentation!$K$341*Calculations!K593)</f>
        <v>13449.023898437754</v>
      </c>
      <c r="AD410" s="65">
        <f>(Documentation!$J$341*Calculations!L532)+(Documentation!$K$341*Calculations!L593)</f>
        <v>0</v>
      </c>
      <c r="AE410" s="65">
        <f>(Documentation!$J$341*Calculations!M532)+(Documentation!$K$341*Calculations!M593)</f>
        <v>258997.12213398126</v>
      </c>
      <c r="AF410" s="65">
        <f>(Documentation!$J$341*Calculations!N532)+(Documentation!$K$341*Calculations!N593)</f>
        <v>100138.90488731614</v>
      </c>
      <c r="AG410" s="65">
        <f>(Documentation!$J$341*Calculations!O532)+(Documentation!$K$341*Calculations!O593)</f>
        <v>359136.02702129743</v>
      </c>
    </row>
    <row r="411" spans="1:33" ht="14.45" customHeight="1" x14ac:dyDescent="0.25">
      <c r="A411" s="58" t="s">
        <v>81</v>
      </c>
      <c r="B411" s="58" t="s">
        <v>58</v>
      </c>
      <c r="C411" s="59">
        <v>235319</v>
      </c>
      <c r="D411" s="59">
        <v>8123</v>
      </c>
      <c r="E411" s="59">
        <v>39855</v>
      </c>
      <c r="F411" s="59">
        <v>1120</v>
      </c>
      <c r="G411" s="59">
        <v>16</v>
      </c>
      <c r="H411" s="59">
        <v>281</v>
      </c>
      <c r="I411" s="59">
        <v>4594</v>
      </c>
      <c r="J411" s="59">
        <v>3258</v>
      </c>
      <c r="K411" s="59">
        <v>6752</v>
      </c>
      <c r="L411" s="59"/>
      <c r="M411" s="59">
        <v>171320</v>
      </c>
      <c r="N411" s="59">
        <v>56052</v>
      </c>
      <c r="O411" s="59">
        <v>227372</v>
      </c>
      <c r="P411" s="45"/>
      <c r="R411" s="58" t="s">
        <v>83</v>
      </c>
      <c r="S411" s="58" t="s">
        <v>58</v>
      </c>
      <c r="T411" s="56" t="str">
        <f t="shared" si="20"/>
        <v>PALAKKAD1999-00</v>
      </c>
      <c r="U411" s="65">
        <f>(Documentation!$J$341*Calculations!C533)+(Documentation!$K$341*Calculations!C594)</f>
        <v>511379.78721611603</v>
      </c>
      <c r="V411" s="65">
        <f>(Documentation!$J$341*Calculations!D533)+(Documentation!$K$341*Calculations!D594)</f>
        <v>156870.29954719893</v>
      </c>
      <c r="W411" s="65">
        <f>(Documentation!$J$341*Calculations!E533)+(Documentation!$K$341*Calculations!E594)</f>
        <v>50375.547745235534</v>
      </c>
      <c r="X411" s="65">
        <f>(Documentation!$J$341*Calculations!F533)+(Documentation!$K$341*Calculations!F594)</f>
        <v>3986.4125653653391</v>
      </c>
      <c r="Y411" s="65">
        <f>(Documentation!$J$341*Calculations!G533)+(Documentation!$K$341*Calculations!G594)</f>
        <v>1</v>
      </c>
      <c r="Z411" s="65">
        <f>(Documentation!$J$341*Calculations!H533)+(Documentation!$K$341*Calculations!H594)</f>
        <v>1984.3526602741811</v>
      </c>
      <c r="AA411" s="65">
        <f>(Documentation!$J$341*Calculations!I533)+(Documentation!$K$341*Calculations!I594)</f>
        <v>17538.08463520433</v>
      </c>
      <c r="AB411" s="65">
        <f>(Documentation!$J$341*Calculations!J533)+(Documentation!$K$341*Calculations!J594)</f>
        <v>7301.5123174934497</v>
      </c>
      <c r="AC411" s="65">
        <f>(Documentation!$J$341*Calculations!K533)+(Documentation!$K$341*Calculations!K594)</f>
        <v>15532.894284813498</v>
      </c>
      <c r="AD411" s="65">
        <f>(Documentation!$J$341*Calculations!L533)+(Documentation!$K$341*Calculations!L594)</f>
        <v>0</v>
      </c>
      <c r="AE411" s="65">
        <f>(Documentation!$J$341*Calculations!M533)+(Documentation!$K$341*Calculations!M594)</f>
        <v>257789.68346053077</v>
      </c>
      <c r="AF411" s="65">
        <f>(Documentation!$J$341*Calculations!N533)+(Documentation!$K$341*Calculations!N594)</f>
        <v>99426.865119098089</v>
      </c>
      <c r="AG411" s="65">
        <f>(Documentation!$J$341*Calculations!O533)+(Documentation!$K$341*Calculations!O594)</f>
        <v>357216.54857962881</v>
      </c>
    </row>
    <row r="412" spans="1:33" ht="14.45" customHeight="1" x14ac:dyDescent="0.25">
      <c r="A412" s="58" t="s">
        <v>81</v>
      </c>
      <c r="B412" s="58" t="s">
        <v>59</v>
      </c>
      <c r="C412" s="59">
        <v>235319</v>
      </c>
      <c r="D412" s="59">
        <v>8123</v>
      </c>
      <c r="E412" s="59">
        <v>41100</v>
      </c>
      <c r="F412" s="59">
        <v>1259</v>
      </c>
      <c r="G412" s="59">
        <v>16</v>
      </c>
      <c r="H412" s="59">
        <v>283</v>
      </c>
      <c r="I412" s="59">
        <v>6646</v>
      </c>
      <c r="J412" s="59">
        <v>2244</v>
      </c>
      <c r="K412" s="59">
        <v>5987</v>
      </c>
      <c r="L412" s="59"/>
      <c r="M412" s="59">
        <v>169661</v>
      </c>
      <c r="N412" s="59">
        <v>53614</v>
      </c>
      <c r="O412" s="59">
        <v>223275</v>
      </c>
      <c r="P412" s="45"/>
      <c r="R412" s="58" t="s">
        <v>83</v>
      </c>
      <c r="S412" s="58" t="s">
        <v>59</v>
      </c>
      <c r="T412" s="56" t="str">
        <f t="shared" si="20"/>
        <v>PALAKKAD2000-01</v>
      </c>
      <c r="U412" s="65">
        <f>(Documentation!$J$341*Calculations!C534)+(Documentation!$K$341*Calculations!C595)</f>
        <v>511379.78721611603</v>
      </c>
      <c r="V412" s="65">
        <f>(Documentation!$J$341*Calculations!D534)+(Documentation!$K$341*Calculations!D595)</f>
        <v>156870.29954719893</v>
      </c>
      <c r="W412" s="65">
        <f>(Documentation!$J$341*Calculations!E534)+(Documentation!$K$341*Calculations!E595)</f>
        <v>59939.727278410137</v>
      </c>
      <c r="X412" s="65">
        <f>(Documentation!$J$341*Calculations!F534)+(Documentation!$K$341*Calculations!F595)</f>
        <v>4060.6335056477828</v>
      </c>
      <c r="Y412" s="65">
        <f>(Documentation!$J$341*Calculations!G534)+(Documentation!$K$341*Calculations!G595)</f>
        <v>1</v>
      </c>
      <c r="Z412" s="65">
        <f>(Documentation!$J$341*Calculations!H534)+(Documentation!$K$341*Calculations!H595)</f>
        <v>1805.5932944130982</v>
      </c>
      <c r="AA412" s="65">
        <f>(Documentation!$J$341*Calculations!I534)+(Documentation!$K$341*Calculations!I595)</f>
        <v>18729.292842155617</v>
      </c>
      <c r="AB412" s="65">
        <f>(Documentation!$J$341*Calculations!J534)+(Documentation!$K$341*Calculations!J595)</f>
        <v>9311.9346863007304</v>
      </c>
      <c r="AC412" s="65">
        <f>(Documentation!$J$341*Calculations!K534)+(Documentation!$K$341*Calculations!K595)</f>
        <v>16432.33955459161</v>
      </c>
      <c r="AD412" s="65">
        <f>(Documentation!$J$341*Calculations!L534)+(Documentation!$K$341*Calculations!L595)</f>
        <v>0</v>
      </c>
      <c r="AE412" s="65">
        <f>(Documentation!$J$341*Calculations!M534)+(Documentation!$K$341*Calculations!M595)</f>
        <v>244228.96650739812</v>
      </c>
      <c r="AF412" s="65">
        <f>(Documentation!$J$341*Calculations!N534)+(Documentation!$K$341*Calculations!N595)</f>
        <v>120162.02935325005</v>
      </c>
      <c r="AG412" s="65">
        <f>(Documentation!$J$341*Calculations!O534)+(Documentation!$K$341*Calculations!O595)</f>
        <v>364390.99586064817</v>
      </c>
    </row>
    <row r="413" spans="1:33" ht="14.45" customHeight="1" x14ac:dyDescent="0.25">
      <c r="A413" s="58" t="s">
        <v>81</v>
      </c>
      <c r="B413" s="58" t="s">
        <v>60</v>
      </c>
      <c r="C413" s="59">
        <v>235319</v>
      </c>
      <c r="D413" s="59">
        <v>8123</v>
      </c>
      <c r="E413" s="59">
        <v>42717</v>
      </c>
      <c r="F413" s="59">
        <v>1291</v>
      </c>
      <c r="G413" s="59">
        <v>15</v>
      </c>
      <c r="H413" s="59">
        <v>236</v>
      </c>
      <c r="I413" s="59">
        <v>6840</v>
      </c>
      <c r="J413" s="59">
        <v>2867</v>
      </c>
      <c r="K413" s="59">
        <v>6823</v>
      </c>
      <c r="L413" s="59"/>
      <c r="M413" s="59">
        <v>166407</v>
      </c>
      <c r="N413" s="59">
        <v>52300</v>
      </c>
      <c r="O413" s="59">
        <v>218707</v>
      </c>
      <c r="P413" s="45"/>
      <c r="R413" s="58" t="s">
        <v>83</v>
      </c>
      <c r="S413" s="58" t="s">
        <v>60</v>
      </c>
      <c r="T413" s="56" t="str">
        <f t="shared" si="20"/>
        <v>PALAKKAD2001-02</v>
      </c>
      <c r="U413" s="65">
        <f>(Documentation!$J$341*Calculations!C535)+(Documentation!$K$341*Calculations!C596)</f>
        <v>511379.78721611603</v>
      </c>
      <c r="V413" s="65">
        <f>(Documentation!$J$341*Calculations!D535)+(Documentation!$K$341*Calculations!D596)</f>
        <v>156870.29954719893</v>
      </c>
      <c r="W413" s="65">
        <f>(Documentation!$J$341*Calculations!E535)+(Documentation!$K$341*Calculations!E596)</f>
        <v>60289.226316275832</v>
      </c>
      <c r="X413" s="65">
        <f>(Documentation!$J$341*Calculations!F535)+(Documentation!$K$341*Calculations!F596)</f>
        <v>3898.0287607492687</v>
      </c>
      <c r="Y413" s="65">
        <f>(Documentation!$J$341*Calculations!G535)+(Documentation!$K$341*Calculations!G596)</f>
        <v>2.1993221573551636</v>
      </c>
      <c r="Z413" s="65">
        <f>(Documentation!$J$341*Calculations!H535)+(Documentation!$K$341*Calculations!H596)</f>
        <v>1693.6068512659949</v>
      </c>
      <c r="AA413" s="65">
        <f>(Documentation!$J$341*Calculations!I535)+(Documentation!$K$341*Calculations!I596)</f>
        <v>19212.454882967504</v>
      </c>
      <c r="AB413" s="65">
        <f>(Documentation!$J$341*Calculations!J535)+(Documentation!$K$341*Calculations!J596)</f>
        <v>9670.49747779481</v>
      </c>
      <c r="AC413" s="65">
        <f>(Documentation!$J$341*Calculations!K535)+(Documentation!$K$341*Calculations!K596)</f>
        <v>17066.70109965972</v>
      </c>
      <c r="AD413" s="65">
        <f>(Documentation!$J$341*Calculations!L535)+(Documentation!$K$341*Calculations!L596)</f>
        <v>0</v>
      </c>
      <c r="AE413" s="65">
        <f>(Documentation!$J$341*Calculations!M535)+(Documentation!$K$341*Calculations!M596)</f>
        <v>242676.77295804658</v>
      </c>
      <c r="AF413" s="65">
        <f>(Documentation!$J$341*Calculations!N535)+(Documentation!$K$341*Calculations!N596)</f>
        <v>131106.1534712936</v>
      </c>
      <c r="AG413" s="65">
        <f>(Documentation!$J$341*Calculations!O535)+(Documentation!$K$341*Calculations!O596)</f>
        <v>373782.92642934021</v>
      </c>
    </row>
    <row r="414" spans="1:33" ht="14.45" customHeight="1" x14ac:dyDescent="0.25">
      <c r="A414" s="58" t="s">
        <v>81</v>
      </c>
      <c r="B414" s="58" t="s">
        <v>61</v>
      </c>
      <c r="C414" s="59">
        <v>235319</v>
      </c>
      <c r="D414" s="59">
        <v>8123</v>
      </c>
      <c r="E414" s="59">
        <v>43101</v>
      </c>
      <c r="F414" s="59">
        <v>1360</v>
      </c>
      <c r="G414" s="59">
        <v>21</v>
      </c>
      <c r="H414" s="59">
        <v>216</v>
      </c>
      <c r="I414" s="59">
        <v>7101</v>
      </c>
      <c r="J414" s="59">
        <v>2430</v>
      </c>
      <c r="K414" s="59">
        <v>6353</v>
      </c>
      <c r="L414" s="59"/>
      <c r="M414" s="59">
        <v>166614</v>
      </c>
      <c r="N414" s="59">
        <v>50111</v>
      </c>
      <c r="O414" s="59">
        <v>216725</v>
      </c>
      <c r="P414" s="45"/>
      <c r="R414" s="58" t="s">
        <v>83</v>
      </c>
      <c r="S414" s="58" t="s">
        <v>61</v>
      </c>
      <c r="T414" s="56" t="str">
        <f t="shared" si="20"/>
        <v>PALAKKAD2002-03</v>
      </c>
      <c r="U414" s="65">
        <f>(Documentation!$J$341*Calculations!C536)+(Documentation!$K$341*Calculations!C597)</f>
        <v>511379.78721611603</v>
      </c>
      <c r="V414" s="65">
        <f>(Documentation!$J$341*Calculations!D536)+(Documentation!$K$341*Calculations!D597)</f>
        <v>156870.29954719893</v>
      </c>
      <c r="W414" s="65">
        <f>(Documentation!$J$341*Calculations!E536)+(Documentation!$K$341*Calculations!E597)</f>
        <v>60473.250040768406</v>
      </c>
      <c r="X414" s="65">
        <f>(Documentation!$J$341*Calculations!F536)+(Documentation!$K$341*Calculations!F597)</f>
        <v>3828.7182359783874</v>
      </c>
      <c r="Y414" s="65">
        <f>(Documentation!$J$341*Calculations!G536)+(Documentation!$K$341*Calculations!G597)</f>
        <v>8</v>
      </c>
      <c r="Z414" s="65">
        <f>(Documentation!$J$341*Calculations!H536)+(Documentation!$K$341*Calculations!H597)</f>
        <v>1563.218374590957</v>
      </c>
      <c r="AA414" s="65">
        <f>(Documentation!$J$341*Calculations!I536)+(Documentation!$K$341*Calculations!I597)</f>
        <v>21408.827237098158</v>
      </c>
      <c r="AB414" s="65">
        <f>(Documentation!$J$341*Calculations!J536)+(Documentation!$K$341*Calculations!J597)</f>
        <v>11089.269759085919</v>
      </c>
      <c r="AC414" s="65">
        <f>(Documentation!$J$341*Calculations!K536)+(Documentation!$K$341*Calculations!K597)</f>
        <v>15166.384897209267</v>
      </c>
      <c r="AD414" s="65">
        <f>(Documentation!$J$341*Calculations!L536)+(Documentation!$K$341*Calculations!L597)</f>
        <v>0</v>
      </c>
      <c r="AE414" s="65">
        <f>(Documentation!$J$341*Calculations!M536)+(Documentation!$K$341*Calculations!M597)</f>
        <v>240971.819124186</v>
      </c>
      <c r="AF414" s="65">
        <f>(Documentation!$J$341*Calculations!N536)+(Documentation!$K$341*Calculations!N597)</f>
        <v>135352.54670700021</v>
      </c>
      <c r="AG414" s="65">
        <f>(Documentation!$J$341*Calculations!O536)+(Documentation!$K$341*Calculations!O597)</f>
        <v>376324.36583118618</v>
      </c>
    </row>
    <row r="415" spans="1:33" ht="14.45" customHeight="1" x14ac:dyDescent="0.25">
      <c r="A415" s="58" t="s">
        <v>81</v>
      </c>
      <c r="B415" s="58" t="s">
        <v>62</v>
      </c>
      <c r="C415" s="59">
        <v>235319</v>
      </c>
      <c r="D415" s="59">
        <v>8123</v>
      </c>
      <c r="E415" s="59">
        <v>43448</v>
      </c>
      <c r="F415" s="59">
        <v>1375</v>
      </c>
      <c r="G415" s="59">
        <v>14</v>
      </c>
      <c r="H415" s="59">
        <v>139</v>
      </c>
      <c r="I415" s="59">
        <v>6512</v>
      </c>
      <c r="J415" s="59">
        <v>2954</v>
      </c>
      <c r="K415" s="59">
        <v>6902</v>
      </c>
      <c r="L415" s="59">
        <v>42</v>
      </c>
      <c r="M415" s="59">
        <v>165810</v>
      </c>
      <c r="N415" s="59">
        <v>43971</v>
      </c>
      <c r="O415" s="59">
        <v>209781</v>
      </c>
      <c r="P415" s="45"/>
      <c r="R415" s="58" t="s">
        <v>83</v>
      </c>
      <c r="S415" s="58" t="s">
        <v>62</v>
      </c>
      <c r="T415" s="56" t="str">
        <f t="shared" si="20"/>
        <v>PALAKKAD2003-04</v>
      </c>
      <c r="U415" s="65">
        <f>(Documentation!$J$341*Calculations!C537)+(Documentation!$K$341*Calculations!C598)</f>
        <v>511379.78721611603</v>
      </c>
      <c r="V415" s="65">
        <f>(Documentation!$J$341*Calculations!D537)+(Documentation!$K$341*Calculations!D598)</f>
        <v>156870.29954719893</v>
      </c>
      <c r="W415" s="65">
        <f>(Documentation!$J$341*Calculations!E537)+(Documentation!$K$341*Calculations!E598)</f>
        <v>60764.414829370646</v>
      </c>
      <c r="X415" s="65">
        <f>(Documentation!$J$341*Calculations!F537)+(Documentation!$K$341*Calculations!F598)</f>
        <v>3677.3066762336521</v>
      </c>
      <c r="Y415" s="65">
        <f>(Documentation!$J$341*Calculations!G537)+(Documentation!$K$341*Calculations!G598)</f>
        <v>10</v>
      </c>
      <c r="Z415" s="65">
        <f>(Documentation!$J$341*Calculations!H537)+(Documentation!$K$341*Calculations!H598)</f>
        <v>1531.5092055053651</v>
      </c>
      <c r="AA415" s="65">
        <f>(Documentation!$J$341*Calculations!I537)+(Documentation!$K$341*Calculations!I598)</f>
        <v>20214.457630757857</v>
      </c>
      <c r="AB415" s="65">
        <f>(Documentation!$J$341*Calculations!J537)+(Documentation!$K$341*Calculations!J598)</f>
        <v>11059.204722611787</v>
      </c>
      <c r="AC415" s="65">
        <f>(Documentation!$J$341*Calculations!K537)+(Documentation!$K$341*Calculations!K598)</f>
        <v>13355.879904438863</v>
      </c>
      <c r="AD415" s="65">
        <f>(Documentation!$J$341*Calculations!L537)+(Documentation!$K$341*Calculations!L598)</f>
        <v>4.7938994161964708</v>
      </c>
      <c r="AE415" s="65">
        <f>(Documentation!$J$341*Calculations!M537)+(Documentation!$K$341*Calculations!M598)</f>
        <v>243891.92080058271</v>
      </c>
      <c r="AF415" s="65">
        <f>(Documentation!$J$341*Calculations!N537)+(Documentation!$K$341*Calculations!N598)</f>
        <v>127805.86208592892</v>
      </c>
      <c r="AG415" s="65">
        <f>(Documentation!$J$341*Calculations!O537)+(Documentation!$K$341*Calculations!O598)</f>
        <v>371697.78288651165</v>
      </c>
    </row>
    <row r="416" spans="1:33" ht="14.45" customHeight="1" x14ac:dyDescent="0.25">
      <c r="A416" s="58" t="s">
        <v>81</v>
      </c>
      <c r="B416" s="58" t="s">
        <v>63</v>
      </c>
      <c r="C416" s="59">
        <v>235319</v>
      </c>
      <c r="D416" s="59">
        <v>8123</v>
      </c>
      <c r="E416" s="59">
        <v>51133</v>
      </c>
      <c r="F416" s="59">
        <v>1310</v>
      </c>
      <c r="G416" s="59">
        <v>12</v>
      </c>
      <c r="H416" s="59">
        <v>133</v>
      </c>
      <c r="I416" s="59">
        <v>7142</v>
      </c>
      <c r="J416" s="59">
        <v>2984</v>
      </c>
      <c r="K416" s="59">
        <v>6279</v>
      </c>
      <c r="L416" s="59">
        <v>0</v>
      </c>
      <c r="M416" s="59">
        <v>158203</v>
      </c>
      <c r="N416" s="59">
        <v>55069</v>
      </c>
      <c r="O416" s="59">
        <v>213272</v>
      </c>
      <c r="P416" s="45"/>
      <c r="R416" s="58" t="s">
        <v>83</v>
      </c>
      <c r="S416" s="58" t="s">
        <v>63</v>
      </c>
      <c r="T416" s="56" t="str">
        <f t="shared" si="20"/>
        <v>PALAKKAD2004-05</v>
      </c>
      <c r="U416" s="65">
        <f>(Documentation!$J$341*Calculations!C538)+(Documentation!$K$341*Calculations!C599)</f>
        <v>511379.78721611603</v>
      </c>
      <c r="V416" s="65">
        <f>(Documentation!$J$341*Calculations!D538)+(Documentation!$K$341*Calculations!D599)</f>
        <v>156870.29954719893</v>
      </c>
      <c r="W416" s="65">
        <f>(Documentation!$J$341*Calculations!E538)+(Documentation!$K$341*Calculations!E599)</f>
        <v>62000.156148418726</v>
      </c>
      <c r="X416" s="65">
        <f>(Documentation!$J$341*Calculations!F538)+(Documentation!$K$341*Calculations!F599)</f>
        <v>4337.5528059532735</v>
      </c>
      <c r="Y416" s="65">
        <f>(Documentation!$J$341*Calculations!G538)+(Documentation!$K$341*Calculations!G599)</f>
        <v>11</v>
      </c>
      <c r="Z416" s="65">
        <f>(Documentation!$J$341*Calculations!H538)+(Documentation!$K$341*Calculations!H599)</f>
        <v>1440.9247958861963</v>
      </c>
      <c r="AA416" s="65">
        <f>(Documentation!$J$341*Calculations!I538)+(Documentation!$K$341*Calculations!I599)</f>
        <v>23689.713286694281</v>
      </c>
      <c r="AB416" s="65">
        <f>(Documentation!$J$341*Calculations!J538)+(Documentation!$K$341*Calculations!J599)</f>
        <v>10975.447463118186</v>
      </c>
      <c r="AC416" s="65">
        <f>(Documentation!$J$341*Calculations!K538)+(Documentation!$K$341*Calculations!K599)</f>
        <v>14616.20123827229</v>
      </c>
      <c r="AD416" s="65">
        <f>(Documentation!$J$341*Calculations!L538)+(Documentation!$K$341*Calculations!L599)</f>
        <v>0</v>
      </c>
      <c r="AE416" s="65">
        <f>(Documentation!$J$341*Calculations!M538)+(Documentation!$K$341*Calculations!M599)</f>
        <v>237438.49193057412</v>
      </c>
      <c r="AF416" s="65">
        <f>(Documentation!$J$341*Calculations!N538)+(Documentation!$K$341*Calculations!N599)</f>
        <v>141952.56987704249</v>
      </c>
      <c r="AG416" s="65">
        <f>(Documentation!$J$341*Calculations!O538)+(Documentation!$K$341*Calculations!O599)</f>
        <v>379391.06180761661</v>
      </c>
    </row>
    <row r="417" spans="1:33" ht="14.45" customHeight="1" x14ac:dyDescent="0.25">
      <c r="A417" s="58" t="s">
        <v>81</v>
      </c>
      <c r="B417" s="58" t="s">
        <v>64</v>
      </c>
      <c r="C417" s="59">
        <v>305826</v>
      </c>
      <c r="D417" s="59">
        <v>70617</v>
      </c>
      <c r="E417" s="59">
        <v>52833</v>
      </c>
      <c r="F417" s="59">
        <v>1582</v>
      </c>
      <c r="G417" s="59">
        <v>11</v>
      </c>
      <c r="H417" s="59">
        <v>128</v>
      </c>
      <c r="I417" s="59">
        <v>10461</v>
      </c>
      <c r="J417" s="59">
        <v>7215</v>
      </c>
      <c r="K417" s="59">
        <v>12379</v>
      </c>
      <c r="L417" s="59">
        <v>10382</v>
      </c>
      <c r="M417" s="59">
        <v>140218</v>
      </c>
      <c r="N417" s="59">
        <v>67905</v>
      </c>
      <c r="O417" s="59">
        <v>208123</v>
      </c>
      <c r="P417" s="45"/>
      <c r="R417" s="58" t="s">
        <v>83</v>
      </c>
      <c r="S417" s="58" t="s">
        <v>64</v>
      </c>
      <c r="T417" s="56" t="str">
        <f t="shared" si="20"/>
        <v>PALAKKAD2005-06</v>
      </c>
      <c r="U417" s="65">
        <f>(Documentation!$J$341*Calculations!C539)+(Documentation!$K$341*Calculations!C600)</f>
        <v>518432.26354326343</v>
      </c>
      <c r="V417" s="65">
        <f>(Documentation!$J$341*Calculations!D539)+(Documentation!$K$341*Calculations!D600)</f>
        <v>156870.29954719893</v>
      </c>
      <c r="W417" s="65">
        <f>(Documentation!$J$341*Calculations!E539)+(Documentation!$K$341*Calculations!E600)</f>
        <v>46199.641265233789</v>
      </c>
      <c r="X417" s="65">
        <f>(Documentation!$J$341*Calculations!F539)+(Documentation!$K$341*Calculations!F600)</f>
        <v>3925.4924415381101</v>
      </c>
      <c r="Y417" s="65">
        <f>(Documentation!$J$341*Calculations!G539)+(Documentation!$K$341*Calculations!G600)</f>
        <v>10</v>
      </c>
      <c r="Z417" s="65">
        <f>(Documentation!$J$341*Calculations!H539)+(Documentation!$K$341*Calculations!H600)</f>
        <v>1323.5397084243828</v>
      </c>
      <c r="AA417" s="65">
        <f>(Documentation!$J$341*Calculations!I539)+(Documentation!$K$341*Calculations!I600)</f>
        <v>19858.941646826042</v>
      </c>
      <c r="AB417" s="65">
        <f>(Documentation!$J$341*Calculations!J539)+(Documentation!$K$341*Calculations!J600)</f>
        <v>10479.09141363078</v>
      </c>
      <c r="AC417" s="65">
        <f>(Documentation!$J$341*Calculations!K539)+(Documentation!$K$341*Calculations!K600)</f>
        <v>12601.148570931586</v>
      </c>
      <c r="AD417" s="65">
        <f>(Documentation!$J$341*Calculations!L539)+(Documentation!$K$341*Calculations!L600)</f>
        <v>7938.577995390453</v>
      </c>
      <c r="AE417" s="65">
        <f>(Documentation!$J$341*Calculations!M539)+(Documentation!$K$341*Calculations!M600)</f>
        <v>259225.53095408934</v>
      </c>
      <c r="AF417" s="65">
        <f>(Documentation!$J$341*Calculations!N539)+(Documentation!$K$341*Calculations!N600)</f>
        <v>125265.65561299371</v>
      </c>
      <c r="AG417" s="65">
        <f>(Documentation!$J$341*Calculations!O539)+(Documentation!$K$341*Calculations!O600)</f>
        <v>384491.18656708306</v>
      </c>
    </row>
    <row r="418" spans="1:33" ht="14.45" customHeight="1" x14ac:dyDescent="0.25">
      <c r="A418" s="58" t="s">
        <v>81</v>
      </c>
      <c r="B418" s="58" t="s">
        <v>65</v>
      </c>
      <c r="C418" s="59">
        <v>305826</v>
      </c>
      <c r="D418" s="59">
        <v>70617</v>
      </c>
      <c r="E418" s="59">
        <v>44057</v>
      </c>
      <c r="F418" s="59">
        <v>603</v>
      </c>
      <c r="G418" s="59">
        <v>18</v>
      </c>
      <c r="H418" s="59">
        <v>109</v>
      </c>
      <c r="I418" s="59">
        <v>8754</v>
      </c>
      <c r="J418" s="59">
        <v>5836</v>
      </c>
      <c r="K418" s="59">
        <v>9292</v>
      </c>
      <c r="L418" s="59">
        <v>10282</v>
      </c>
      <c r="M418" s="59">
        <v>156258</v>
      </c>
      <c r="N418" s="59">
        <v>44031</v>
      </c>
      <c r="O418" s="59">
        <v>200289</v>
      </c>
      <c r="P418" s="45"/>
      <c r="R418" s="58" t="s">
        <v>83</v>
      </c>
      <c r="S418" s="58" t="s">
        <v>65</v>
      </c>
      <c r="T418" s="56" t="str">
        <f t="shared" si="20"/>
        <v>PALAKKAD2006-07</v>
      </c>
      <c r="U418" s="65">
        <f>(Documentation!$J$341*Calculations!C540)+(Documentation!$K$341*Calculations!C601)</f>
        <v>518432.26354326343</v>
      </c>
      <c r="V418" s="65">
        <f>(Documentation!$J$341*Calculations!D540)+(Documentation!$K$341*Calculations!D601)</f>
        <v>156870.29954719893</v>
      </c>
      <c r="W418" s="65">
        <f>(Documentation!$J$341*Calculations!E540)+(Documentation!$K$341*Calculations!E601)</f>
        <v>54980.262956198429</v>
      </c>
      <c r="X418" s="65">
        <f>(Documentation!$J$341*Calculations!F540)+(Documentation!$K$341*Calculations!F601)</f>
        <v>3422.5744240783624</v>
      </c>
      <c r="Y418" s="65">
        <f>(Documentation!$J$341*Calculations!G540)+(Documentation!$K$341*Calculations!G601)</f>
        <v>4.5979664720654903</v>
      </c>
      <c r="Z418" s="65">
        <f>(Documentation!$J$341*Calculations!H540)+(Documentation!$K$341*Calculations!H601)</f>
        <v>3252.0563337790677</v>
      </c>
      <c r="AA418" s="65">
        <f>(Documentation!$J$341*Calculations!I540)+(Documentation!$K$341*Calculations!I601)</f>
        <v>25118.405691812619</v>
      </c>
      <c r="AB418" s="65">
        <f>(Documentation!$J$341*Calculations!J540)+(Documentation!$K$341*Calculations!J601)</f>
        <v>10394.420349412392</v>
      </c>
      <c r="AC418" s="65">
        <f>(Documentation!$J$341*Calculations!K540)+(Documentation!$K$341*Calculations!K601)</f>
        <v>14630.800669688964</v>
      </c>
      <c r="AD418" s="65">
        <f>(Documentation!$J$341*Calculations!L540)+(Documentation!$K$341*Calculations!L601)</f>
        <v>8397.6249850515851</v>
      </c>
      <c r="AE418" s="65">
        <f>(Documentation!$J$341*Calculations!M540)+(Documentation!$K$341*Calculations!M601)</f>
        <v>241361.22061957102</v>
      </c>
      <c r="AF418" s="65">
        <f>(Documentation!$J$341*Calculations!N540)+(Documentation!$K$341*Calculations!N601)</f>
        <v>147752.16812073969</v>
      </c>
      <c r="AG418" s="65">
        <f>(Documentation!$J$341*Calculations!O540)+(Documentation!$K$341*Calculations!O601)</f>
        <v>389113.38874031068</v>
      </c>
    </row>
    <row r="419" spans="1:33" ht="14.45" customHeight="1" x14ac:dyDescent="0.25">
      <c r="A419" s="58" t="s">
        <v>81</v>
      </c>
      <c r="B419" s="58" t="s">
        <v>66</v>
      </c>
      <c r="C419" s="59">
        <v>305826</v>
      </c>
      <c r="D419" s="59">
        <v>70617</v>
      </c>
      <c r="E419" s="59">
        <v>42354</v>
      </c>
      <c r="F419" s="59">
        <v>405</v>
      </c>
      <c r="G419" s="59">
        <v>1</v>
      </c>
      <c r="H419" s="59">
        <v>131</v>
      </c>
      <c r="I419" s="59">
        <v>8182</v>
      </c>
      <c r="J419" s="59">
        <v>5308</v>
      </c>
      <c r="K419" s="59">
        <v>9749</v>
      </c>
      <c r="L419" s="59">
        <v>9380</v>
      </c>
      <c r="M419" s="59">
        <v>159699</v>
      </c>
      <c r="N419" s="59">
        <v>25074</v>
      </c>
      <c r="O419" s="59">
        <v>184773</v>
      </c>
      <c r="P419" s="45"/>
      <c r="R419" s="58" t="s">
        <v>83</v>
      </c>
      <c r="S419" s="58" t="s">
        <v>66</v>
      </c>
      <c r="T419" s="56" t="str">
        <f t="shared" si="20"/>
        <v>PALAKKAD2007-08</v>
      </c>
      <c r="U419" s="65">
        <f>(Documentation!$J$341*Calculations!C541)+(Documentation!$K$341*Calculations!C602)</f>
        <v>518432.26354326343</v>
      </c>
      <c r="V419" s="65">
        <f>(Documentation!$J$341*Calculations!D541)+(Documentation!$K$341*Calculations!D602)</f>
        <v>156870.29954719893</v>
      </c>
      <c r="W419" s="65">
        <f>(Documentation!$J$341*Calculations!E541)+(Documentation!$K$341*Calculations!E602)</f>
        <v>54990.831243273213</v>
      </c>
      <c r="X419" s="65">
        <f>(Documentation!$J$341*Calculations!F541)+(Documentation!$K$341*Calculations!F602)</f>
        <v>3423.0281193263972</v>
      </c>
      <c r="Y419" s="65">
        <f>(Documentation!$J$341*Calculations!G541)+(Documentation!$K$341*Calculations!G602)</f>
        <v>1.5945772588413076</v>
      </c>
      <c r="Z419" s="65">
        <f>(Documentation!$J$341*Calculations!H541)+(Documentation!$K$341*Calculations!H602)</f>
        <v>1907.1105611906548</v>
      </c>
      <c r="AA419" s="65">
        <f>(Documentation!$J$341*Calculations!I541)+(Documentation!$K$341*Calculations!I602)</f>
        <v>27077.660983551308</v>
      </c>
      <c r="AB419" s="65">
        <f>(Documentation!$J$341*Calculations!J541)+(Documentation!$K$341*Calculations!J602)</f>
        <v>10055.256843655892</v>
      </c>
      <c r="AC419" s="65">
        <f>(Documentation!$J$341*Calculations!K541)+(Documentation!$K$341*Calculations!K602)</f>
        <v>19284.51386941065</v>
      </c>
      <c r="AD419" s="65">
        <f>(Documentation!$J$341*Calculations!L541)+(Documentation!$K$341*Calculations!L602)</f>
        <v>11128.277820358109</v>
      </c>
      <c r="AE419" s="65">
        <f>(Documentation!$J$341*Calculations!M541)+(Documentation!$K$341*Calculations!M602)</f>
        <v>233693.68997803942</v>
      </c>
      <c r="AF419" s="65">
        <f>(Documentation!$J$341*Calculations!N541)+(Documentation!$K$341*Calculations!N602)</f>
        <v>139619.27310753075</v>
      </c>
      <c r="AG419" s="65">
        <f>(Documentation!$J$341*Calculations!O541)+(Documentation!$K$341*Calculations!O602)</f>
        <v>373312.96308557014</v>
      </c>
    </row>
    <row r="420" spans="1:33" ht="14.45" customHeight="1" x14ac:dyDescent="0.25">
      <c r="A420" s="58" t="s">
        <v>81</v>
      </c>
      <c r="B420" s="58" t="s">
        <v>68</v>
      </c>
      <c r="C420" s="59">
        <v>305826</v>
      </c>
      <c r="D420" s="59">
        <v>70617</v>
      </c>
      <c r="E420" s="65">
        <v>38664</v>
      </c>
      <c r="F420" s="65">
        <v>1306</v>
      </c>
      <c r="G420" s="65">
        <v>4</v>
      </c>
      <c r="H420" s="65">
        <v>143</v>
      </c>
      <c r="I420" s="65">
        <v>8843</v>
      </c>
      <c r="J420" s="65">
        <v>6472</v>
      </c>
      <c r="K420" s="65">
        <v>10835</v>
      </c>
      <c r="L420" s="65">
        <v>9741</v>
      </c>
      <c r="M420" s="65">
        <v>159201</v>
      </c>
      <c r="N420" s="65">
        <v>19993</v>
      </c>
      <c r="O420" s="65">
        <v>179194</v>
      </c>
      <c r="P420" s="45"/>
      <c r="R420" s="58" t="s">
        <v>83</v>
      </c>
      <c r="S420" s="58" t="s">
        <v>68</v>
      </c>
      <c r="T420" s="56" t="str">
        <f t="shared" si="20"/>
        <v>PALAKKAD2008-09</v>
      </c>
      <c r="U420" s="65">
        <f>(Documentation!$J$341*Calculations!C542)+(Documentation!$K$341*Calculations!C603)</f>
        <v>518432.26354326343</v>
      </c>
      <c r="V420" s="65">
        <f>(Documentation!$J$341*Calculations!D542)+(Documentation!$K$341*Calculations!D603)</f>
        <v>156870.29954719893</v>
      </c>
      <c r="W420" s="65">
        <f>(Documentation!$J$341*Calculations!E542)+(Documentation!$K$341*Calculations!E603)</f>
        <v>53098.019114945157</v>
      </c>
      <c r="X420" s="65">
        <f>(Documentation!$J$341*Calculations!F542)+(Documentation!$K$341*Calculations!F603)</f>
        <v>3581.3473467923423</v>
      </c>
      <c r="Y420" s="65">
        <f>(Documentation!$J$341*Calculations!G542)+(Documentation!$K$341*Calculations!G603)</f>
        <v>3.3884766750377788</v>
      </c>
      <c r="Z420" s="65">
        <f>(Documentation!$J$341*Calculations!H542)+(Documentation!$K$341*Calculations!H603)</f>
        <v>1881.5424562147352</v>
      </c>
      <c r="AA420" s="65">
        <f>(Documentation!$J$341*Calculations!I542)+(Documentation!$K$341*Calculations!I603)</f>
        <v>30234.782995227379</v>
      </c>
      <c r="AB420" s="65">
        <f>(Documentation!$J$341*Calculations!J542)+(Documentation!$K$341*Calculations!J603)</f>
        <v>10611.260232869117</v>
      </c>
      <c r="AC420" s="65">
        <f>(Documentation!$J$341*Calculations!K542)+(Documentation!$K$341*Calculations!K603)</f>
        <v>12618.839875303045</v>
      </c>
      <c r="AD420" s="65">
        <f>(Documentation!$J$341*Calculations!L542)+(Documentation!$K$341*Calculations!L603)</f>
        <v>15622.212965982844</v>
      </c>
      <c r="AE420" s="65">
        <f>(Documentation!$J$341*Calculations!M542)+(Documentation!$K$341*Calculations!M603)</f>
        <v>233910.57053205484</v>
      </c>
      <c r="AF420" s="65">
        <f>(Documentation!$J$341*Calculations!N542)+(Documentation!$K$341*Calculations!N603)</f>
        <v>129159.29197786548</v>
      </c>
      <c r="AG420" s="65">
        <f>(Documentation!$J$341*Calculations!O542)+(Documentation!$K$341*Calculations!O603)</f>
        <v>363069.86250992032</v>
      </c>
    </row>
    <row r="421" spans="1:33" ht="14.45" customHeight="1" x14ac:dyDescent="0.25">
      <c r="A421" s="58" t="s">
        <v>81</v>
      </c>
      <c r="B421" s="58" t="s">
        <v>69</v>
      </c>
      <c r="C421" s="59">
        <v>305826</v>
      </c>
      <c r="D421" s="59">
        <v>70617</v>
      </c>
      <c r="E421" s="65">
        <v>37050</v>
      </c>
      <c r="F421" s="65">
        <v>1193</v>
      </c>
      <c r="G421" s="65">
        <v>7</v>
      </c>
      <c r="H421" s="65">
        <v>133</v>
      </c>
      <c r="I421" s="65">
        <v>9938</v>
      </c>
      <c r="J421" s="65">
        <v>7150</v>
      </c>
      <c r="K421" s="65">
        <v>10876</v>
      </c>
      <c r="L421" s="65">
        <v>10099</v>
      </c>
      <c r="M421" s="65">
        <v>158763</v>
      </c>
      <c r="N421" s="65">
        <v>16789</v>
      </c>
      <c r="O421" s="65">
        <v>175552</v>
      </c>
      <c r="P421" s="45"/>
      <c r="R421" s="58" t="s">
        <v>83</v>
      </c>
      <c r="S421" s="58" t="s">
        <v>69</v>
      </c>
      <c r="T421" s="56" t="str">
        <f t="shared" si="20"/>
        <v>PALAKKAD2009-10</v>
      </c>
      <c r="U421" s="65">
        <f>(Documentation!$J$341*Calculations!C543)+(Documentation!$K$341*Calculations!C604)</f>
        <v>518432.26354326343</v>
      </c>
      <c r="V421" s="65">
        <f>(Documentation!$J$341*Calculations!D543)+(Documentation!$K$341*Calculations!D604)</f>
        <v>156870.29954719893</v>
      </c>
      <c r="W421" s="65">
        <f>(Documentation!$J$341*Calculations!E543)+(Documentation!$K$341*Calculations!E604)</f>
        <v>51404.352904884596</v>
      </c>
      <c r="X421" s="65">
        <f>(Documentation!$J$341*Calculations!F543)+(Documentation!$K$341*Calculations!F604)</f>
        <v>3755.7635785960447</v>
      </c>
      <c r="Y421" s="65">
        <f>(Documentation!$J$341*Calculations!G543)+(Documentation!$K$341*Calculations!G604)</f>
        <v>3.3884766750377788</v>
      </c>
      <c r="Z421" s="65">
        <f>(Documentation!$J$341*Calculations!H543)+(Documentation!$K$341*Calculations!H604)</f>
        <v>1621.5430976376069</v>
      </c>
      <c r="AA421" s="65">
        <f>(Documentation!$J$341*Calculations!I543)+(Documentation!$K$341*Calculations!I604)</f>
        <v>28668.773469010579</v>
      </c>
      <c r="AB421" s="65">
        <f>(Documentation!$J$341*Calculations!J543)+(Documentation!$K$341*Calculations!J604)</f>
        <v>11070.77621680093</v>
      </c>
      <c r="AC421" s="65">
        <f>(Documentation!$J$341*Calculations!K543)+(Documentation!$K$341*Calculations!K604)</f>
        <v>13164.608767380929</v>
      </c>
      <c r="AD421" s="65">
        <f>(Documentation!$J$341*Calculations!L543)+(Documentation!$K$341*Calculations!L604)</f>
        <v>16602.915356641988</v>
      </c>
      <c r="AE421" s="65">
        <f>(Documentation!$J$341*Calculations!M543)+(Documentation!$K$341*Calculations!M604)</f>
        <v>235269.84212843678</v>
      </c>
      <c r="AF421" s="65">
        <f>(Documentation!$J$341*Calculations!N543)+(Documentation!$K$341*Calculations!N604)</f>
        <v>127336.52198504072</v>
      </c>
      <c r="AG421" s="65">
        <f>(Documentation!$J$341*Calculations!O543)+(Documentation!$K$341*Calculations!O604)</f>
        <v>362606.36411347747</v>
      </c>
    </row>
    <row r="422" spans="1:33" ht="14.45" customHeight="1" x14ac:dyDescent="0.25">
      <c r="A422" s="58" t="s">
        <v>81</v>
      </c>
      <c r="B422" s="58" t="s">
        <v>70</v>
      </c>
      <c r="C422" s="59">
        <v>305826</v>
      </c>
      <c r="D422" s="59">
        <v>70617</v>
      </c>
      <c r="E422" s="65">
        <v>40036</v>
      </c>
      <c r="F422" s="65">
        <v>503</v>
      </c>
      <c r="G422" s="65">
        <v>5</v>
      </c>
      <c r="H422" s="65">
        <v>158</v>
      </c>
      <c r="I422" s="65">
        <v>11207</v>
      </c>
      <c r="J422" s="65">
        <v>7534</v>
      </c>
      <c r="K422" s="65">
        <v>10316</v>
      </c>
      <c r="L422" s="65">
        <v>9563</v>
      </c>
      <c r="M422" s="65">
        <v>155887</v>
      </c>
      <c r="N422" s="65">
        <v>15687</v>
      </c>
      <c r="O422" s="65">
        <v>171574</v>
      </c>
      <c r="P422" s="45"/>
      <c r="R422" s="58" t="s">
        <v>83</v>
      </c>
      <c r="S422" s="58" t="s">
        <v>70</v>
      </c>
      <c r="T422" s="56" t="str">
        <f t="shared" si="20"/>
        <v>PALAKKAD2010-11</v>
      </c>
      <c r="U422" s="65">
        <f>(Documentation!$J$341*Calculations!C544)+(Documentation!$K$341*Calculations!C605)</f>
        <v>518432.26354326343</v>
      </c>
      <c r="V422" s="65">
        <f>(Documentation!$J$341*Calculations!D544)+(Documentation!$K$341*Calculations!D605)</f>
        <v>156870.29954719893</v>
      </c>
      <c r="W422" s="65">
        <f>(Documentation!$J$341*Calculations!E544)+(Documentation!$K$341*Calculations!E605)</f>
        <v>50267.677350706108</v>
      </c>
      <c r="X422" s="65">
        <f>(Documentation!$J$341*Calculations!F544)+(Documentation!$K$341*Calculations!F605)</f>
        <v>3003.1594751204025</v>
      </c>
      <c r="Y422" s="65">
        <f>(Documentation!$J$341*Calculations!G544)+(Documentation!$K$341*Calculations!G605)</f>
        <v>0</v>
      </c>
      <c r="Z422" s="65">
        <f>(Documentation!$J$341*Calculations!H544)+(Documentation!$K$341*Calculations!H605)</f>
        <v>1099.5397084243828</v>
      </c>
      <c r="AA422" s="65">
        <f>(Documentation!$J$341*Calculations!I544)+(Documentation!$K$341*Calculations!I605)</f>
        <v>25237.105152582542</v>
      </c>
      <c r="AB422" s="65">
        <f>(Documentation!$J$341*Calculations!J544)+(Documentation!$K$341*Calculations!J605)</f>
        <v>14087.746537403651</v>
      </c>
      <c r="AC422" s="65">
        <f>(Documentation!$J$341*Calculations!K544)+(Documentation!$K$341*Calculations!K605)</f>
        <v>18838.311617364077</v>
      </c>
      <c r="AD422" s="65">
        <f>(Documentation!$J$341*Calculations!L544)+(Documentation!$K$341*Calculations!L605)</f>
        <v>16663.111289586119</v>
      </c>
      <c r="AE422" s="65">
        <f>(Documentation!$J$341*Calculations!M544)+(Documentation!$K$341*Calculations!M605)</f>
        <v>232365.3128648772</v>
      </c>
      <c r="AF422" s="65">
        <f>(Documentation!$J$341*Calculations!N544)+(Documentation!$K$341*Calculations!N605)</f>
        <v>118429.51713088289</v>
      </c>
      <c r="AG422" s="65">
        <f>(Documentation!$J$341*Calculations!O544)+(Documentation!$K$341*Calculations!O605)</f>
        <v>350794.82999576011</v>
      </c>
    </row>
    <row r="423" spans="1:33" ht="14.45" customHeight="1" x14ac:dyDescent="0.25">
      <c r="A423" s="58" t="s">
        <v>81</v>
      </c>
      <c r="B423" s="58" t="s">
        <v>71</v>
      </c>
      <c r="C423" s="59">
        <v>305826</v>
      </c>
      <c r="D423" s="59">
        <v>70617</v>
      </c>
      <c r="E423" s="65">
        <v>40246</v>
      </c>
      <c r="F423" s="65">
        <v>450</v>
      </c>
      <c r="G423" s="59"/>
      <c r="H423" s="65">
        <v>98</v>
      </c>
      <c r="I423" s="65">
        <v>12427</v>
      </c>
      <c r="J423" s="65">
        <v>8640</v>
      </c>
      <c r="K423" s="65">
        <v>10358</v>
      </c>
      <c r="L423" s="65">
        <v>19673</v>
      </c>
      <c r="M423" s="65">
        <v>143317</v>
      </c>
      <c r="N423" s="65">
        <v>29132</v>
      </c>
      <c r="O423" s="65">
        <v>172449</v>
      </c>
      <c r="P423" s="45"/>
      <c r="R423" s="58" t="s">
        <v>83</v>
      </c>
      <c r="S423" s="58" t="s">
        <v>71</v>
      </c>
      <c r="T423" s="56" t="str">
        <f t="shared" si="20"/>
        <v>PALAKKAD2011-12</v>
      </c>
      <c r="U423" s="65">
        <f>(Documentation!$J$341*Calculations!C545)+(Documentation!$K$341*Calculations!C606)</f>
        <v>518432.26354326343</v>
      </c>
      <c r="V423" s="65">
        <f>(Documentation!$J$341*Calculations!D545)+(Documentation!$K$341*Calculations!D606)</f>
        <v>156870.29954719893</v>
      </c>
      <c r="W423" s="65">
        <f>(Documentation!$J$341*Calculations!E545)+(Documentation!$K$341*Calculations!E606)</f>
        <v>52674.402365110946</v>
      </c>
      <c r="X423" s="65">
        <f>(Documentation!$J$341*Calculations!F545)+(Documentation!$K$341*Calculations!F606)</f>
        <v>2700.1764211865234</v>
      </c>
      <c r="Y423" s="65">
        <f>(Documentation!$J$341*Calculations!G545)+(Documentation!$K$341*Calculations!G606)</f>
        <v>0.19932215735516345</v>
      </c>
      <c r="Z423" s="65">
        <f>(Documentation!$J$341*Calculations!H545)+(Documentation!$K$341*Calculations!H606)</f>
        <v>867.53631921115857</v>
      </c>
      <c r="AA423" s="65">
        <f>(Documentation!$J$341*Calculations!I545)+(Documentation!$K$341*Calculations!I606)</f>
        <v>23976.20747040214</v>
      </c>
      <c r="AB423" s="65">
        <f>(Documentation!$J$341*Calculations!J545)+(Documentation!$K$341*Calculations!J606)</f>
        <v>15776.894379939771</v>
      </c>
      <c r="AC423" s="65">
        <f>(Documentation!$J$341*Calculations!K545)+(Documentation!$K$341*Calculations!K606)</f>
        <v>15407.609044606068</v>
      </c>
      <c r="AD423" s="65">
        <f>(Documentation!$J$341*Calculations!L545)+(Documentation!$K$341*Calculations!L606)</f>
        <v>16660.911967428765</v>
      </c>
      <c r="AE423" s="65">
        <f>(Documentation!$J$341*Calculations!M545)+(Documentation!$K$341*Calculations!M606)</f>
        <v>233498.02670602177</v>
      </c>
      <c r="AF423" s="65">
        <f>(Documentation!$J$341*Calculations!N545)+(Documentation!$K$341*Calculations!N606)</f>
        <v>116862.09659121794</v>
      </c>
      <c r="AG423" s="65">
        <f>(Documentation!$J$341*Calculations!O545)+(Documentation!$K$341*Calculations!O606)</f>
        <v>350360.12329723971</v>
      </c>
    </row>
    <row r="424" spans="1:33" ht="14.45" customHeight="1" x14ac:dyDescent="0.25">
      <c r="A424" s="58" t="s">
        <v>81</v>
      </c>
      <c r="B424" s="58" t="s">
        <v>72</v>
      </c>
      <c r="C424" s="59">
        <v>305826</v>
      </c>
      <c r="D424" s="59">
        <v>70617</v>
      </c>
      <c r="E424" s="65">
        <v>40819</v>
      </c>
      <c r="F424" s="65">
        <v>469</v>
      </c>
      <c r="G424" s="65">
        <v>2</v>
      </c>
      <c r="H424" s="65">
        <v>137</v>
      </c>
      <c r="I424" s="65">
        <v>10384</v>
      </c>
      <c r="J424" s="65">
        <v>9429</v>
      </c>
      <c r="K424" s="65">
        <v>11566</v>
      </c>
      <c r="L424" s="65">
        <v>10741</v>
      </c>
      <c r="M424" s="65">
        <v>151662</v>
      </c>
      <c r="N424" s="65">
        <v>12105</v>
      </c>
      <c r="O424" s="65">
        <v>163767</v>
      </c>
      <c r="P424" s="45"/>
      <c r="R424" s="58" t="s">
        <v>83</v>
      </c>
      <c r="S424" s="58" t="s">
        <v>72</v>
      </c>
      <c r="T424" s="56" t="str">
        <f t="shared" si="20"/>
        <v>PALAKKAD2012-13</v>
      </c>
      <c r="U424" s="65">
        <f>(Documentation!$J$341*Calculations!C546)+(Documentation!$K$341*Calculations!C607)</f>
        <v>518432.26354326343</v>
      </c>
      <c r="V424" s="65">
        <f>(Documentation!$J$341*Calculations!D546)+(Documentation!$K$341*Calculations!D607)</f>
        <v>156870.29954719893</v>
      </c>
      <c r="W424" s="65">
        <f>(Documentation!$J$341*Calculations!E546)+(Documentation!$K$341*Calculations!E607)</f>
        <v>52697.168968722479</v>
      </c>
      <c r="X424" s="65">
        <f>(Documentation!$J$341*Calculations!F546)+(Documentation!$K$341*Calculations!F607)</f>
        <v>2361.9641835991433</v>
      </c>
      <c r="Y424" s="65">
        <f>(Documentation!$J$341*Calculations!G546)+(Documentation!$K$341*Calculations!G607)</f>
        <v>0.19932215735516345</v>
      </c>
      <c r="Z424" s="65">
        <f>(Documentation!$J$341*Calculations!H546)+(Documentation!$K$341*Calculations!H607)</f>
        <v>770.81359327267</v>
      </c>
      <c r="AA424" s="65">
        <f>(Documentation!$J$341*Calculations!I546)+(Documentation!$K$341*Calculations!I607)</f>
        <v>26401.166158420579</v>
      </c>
      <c r="AB424" s="65">
        <f>(Documentation!$J$341*Calculations!J546)+(Documentation!$K$341*Calculations!J607)</f>
        <v>15202.029124947001</v>
      </c>
      <c r="AC424" s="65">
        <f>(Documentation!$J$341*Calculations!K546)+(Documentation!$K$341*Calculations!K607)</f>
        <v>17002.083716556321</v>
      </c>
      <c r="AD424" s="65">
        <f>(Documentation!$J$341*Calculations!L546)+(Documentation!$K$341*Calculations!L607)</f>
        <v>16653.935691921331</v>
      </c>
      <c r="AE424" s="65">
        <f>(Documentation!$J$341*Calculations!M546)+(Documentation!$K$341*Calculations!M607)</f>
        <v>230472.60323646761</v>
      </c>
      <c r="AF424" s="65">
        <f>(Documentation!$J$341*Calculations!N546)+(Documentation!$K$341*Calculations!N607)</f>
        <v>106622.89773653827</v>
      </c>
      <c r="AG424" s="65">
        <f>(Documentation!$J$341*Calculations!O546)+(Documentation!$K$341*Calculations!O607)</f>
        <v>337095.5009730059</v>
      </c>
    </row>
    <row r="425" spans="1:33" ht="14.45" customHeight="1" x14ac:dyDescent="0.25">
      <c r="A425" s="58" t="s">
        <v>81</v>
      </c>
      <c r="B425" s="58" t="s">
        <v>73</v>
      </c>
      <c r="C425" s="59">
        <v>305826</v>
      </c>
      <c r="D425" s="59">
        <v>70617</v>
      </c>
      <c r="E425" s="65">
        <v>40875</v>
      </c>
      <c r="F425" s="65">
        <v>578</v>
      </c>
      <c r="G425" s="65">
        <v>0</v>
      </c>
      <c r="H425" s="65">
        <v>121</v>
      </c>
      <c r="I425" s="65">
        <v>11071</v>
      </c>
      <c r="J425" s="65">
        <v>10350</v>
      </c>
      <c r="K425" s="65">
        <v>9585</v>
      </c>
      <c r="L425" s="65">
        <v>10843</v>
      </c>
      <c r="M425" s="65">
        <v>151786</v>
      </c>
      <c r="N425" s="65">
        <v>13371</v>
      </c>
      <c r="O425" s="65">
        <v>165157</v>
      </c>
      <c r="P425" s="45"/>
      <c r="R425" s="58" t="s">
        <v>83</v>
      </c>
      <c r="S425" s="58" t="s">
        <v>73</v>
      </c>
      <c r="T425" s="56" t="str">
        <f t="shared" si="20"/>
        <v>PALAKKAD2013-14</v>
      </c>
      <c r="U425" s="65">
        <f>(Documentation!$J$341*Calculations!C547)+(Documentation!$K$341*Calculations!C608)</f>
        <v>518432.26354326343</v>
      </c>
      <c r="V425" s="65">
        <f>(Documentation!$J$341*Calculations!D547)+(Documentation!$K$341*Calculations!D608)</f>
        <v>156870.29954719893</v>
      </c>
      <c r="W425" s="65">
        <f>(Documentation!$J$341*Calculations!E547)+(Documentation!$K$341*Calculations!E608)</f>
        <v>54671.495338812609</v>
      </c>
      <c r="X425" s="65">
        <f>(Documentation!$J$341*Calculations!F547)+(Documentation!$K$341*Calculations!F608)</f>
        <v>2013.8557287759695</v>
      </c>
      <c r="Y425" s="65">
        <f>(Documentation!$J$341*Calculations!G547)+(Documentation!$K$341*Calculations!G608)</f>
        <v>0.59796647206549036</v>
      </c>
      <c r="Z425" s="65">
        <f>(Documentation!$J$341*Calculations!H547)+(Documentation!$K$341*Calculations!H608)</f>
        <v>742.24951893284629</v>
      </c>
      <c r="AA425" s="65">
        <f>(Documentation!$J$341*Calculations!I547)+(Documentation!$K$341*Calculations!I608)</f>
        <v>25015.844824587151</v>
      </c>
      <c r="AB425" s="65">
        <f>(Documentation!$J$341*Calculations!J547)+(Documentation!$K$341*Calculations!J608)</f>
        <v>15113.330764923954</v>
      </c>
      <c r="AC425" s="65">
        <f>(Documentation!$J$341*Calculations!K547)+(Documentation!$K$341*Calculations!K608)</f>
        <v>14282.77383320831</v>
      </c>
      <c r="AD425" s="65">
        <f>(Documentation!$J$341*Calculations!L547)+(Documentation!$K$341*Calculations!L608)</f>
        <v>16972.935691921331</v>
      </c>
      <c r="AE425" s="65">
        <f>(Documentation!$J$341*Calculations!M547)+(Documentation!$K$341*Calculations!M608)</f>
        <v>232748.88032843027</v>
      </c>
      <c r="AF425" s="65">
        <f>(Documentation!$J$341*Calculations!N547)+(Documentation!$K$341*Calculations!N608)</f>
        <v>116222.00453616428</v>
      </c>
      <c r="AG425" s="65">
        <f>(Documentation!$J$341*Calculations!O547)+(Documentation!$K$341*Calculations!O608)</f>
        <v>348970.88486459455</v>
      </c>
    </row>
    <row r="426" spans="1:33" ht="14.45" customHeight="1" x14ac:dyDescent="0.25">
      <c r="A426" s="58" t="s">
        <v>81</v>
      </c>
      <c r="B426" s="58" t="s">
        <v>74</v>
      </c>
      <c r="C426" s="59">
        <v>305826</v>
      </c>
      <c r="D426" s="59">
        <v>70617</v>
      </c>
      <c r="E426" s="65">
        <v>42491</v>
      </c>
      <c r="F426" s="65">
        <v>325</v>
      </c>
      <c r="G426" s="59"/>
      <c r="H426" s="65">
        <v>208</v>
      </c>
      <c r="I426" s="65">
        <v>12118</v>
      </c>
      <c r="J426" s="65">
        <v>7313</v>
      </c>
      <c r="K426" s="65">
        <v>9013</v>
      </c>
      <c r="L426" s="65">
        <v>11499</v>
      </c>
      <c r="M426" s="65">
        <v>152242</v>
      </c>
      <c r="N426" s="65">
        <v>14219</v>
      </c>
      <c r="O426" s="65">
        <v>166461</v>
      </c>
      <c r="P426" s="45"/>
      <c r="R426" s="58" t="s">
        <v>83</v>
      </c>
      <c r="S426" s="58" t="s">
        <v>74</v>
      </c>
      <c r="T426" s="56" t="str">
        <f t="shared" si="20"/>
        <v>PALAKKAD2014-15</v>
      </c>
      <c r="U426" s="65">
        <f>(Documentation!$J$341*Calculations!C548)+(Documentation!$K$341*Calculations!C609)</f>
        <v>518432.26354326343</v>
      </c>
      <c r="V426" s="65">
        <f>(Documentation!$J$341*Calculations!D548)+(Documentation!$K$341*Calculations!D609)</f>
        <v>156870.29954719893</v>
      </c>
      <c r="W426" s="65">
        <f>(Documentation!$J$341*Calculations!E548)+(Documentation!$K$341*Calculations!E609)</f>
        <v>56001.222459584926</v>
      </c>
      <c r="X426" s="65">
        <f>(Documentation!$J$341*Calculations!F548)+(Documentation!$K$341*Calculations!F609)</f>
        <v>2100.1601165432744</v>
      </c>
      <c r="Y426" s="65">
        <f>(Documentation!$J$341*Calculations!G548)+(Documentation!$K$341*Calculations!G609)</f>
        <v>1.3986443147103269</v>
      </c>
      <c r="Z426" s="65">
        <f>(Documentation!$J$341*Calculations!H548)+(Documentation!$K$341*Calculations!H609)</f>
        <v>920.27663263863974</v>
      </c>
      <c r="AA426" s="65">
        <f>(Documentation!$J$341*Calculations!I548)+(Documentation!$K$341*Calculations!I609)</f>
        <v>24991.226522835743</v>
      </c>
      <c r="AB426" s="65">
        <f>(Documentation!$J$341*Calculations!J548)+(Documentation!$K$341*Calculations!J609)</f>
        <v>16449.722630812215</v>
      </c>
      <c r="AC426" s="65">
        <f>(Documentation!$J$341*Calculations!K548)+(Documentation!$K$341*Calculations!K609)</f>
        <v>12152.664554863399</v>
      </c>
      <c r="AD426" s="65">
        <f>(Documentation!$J$341*Calculations!L548)+(Documentation!$K$341*Calculations!L609)</f>
        <v>16996.455706489243</v>
      </c>
      <c r="AE426" s="65">
        <f>(Documentation!$J$341*Calculations!M548)+(Documentation!$K$341*Calculations!M609)</f>
        <v>231948.83672798233</v>
      </c>
      <c r="AF426" s="65">
        <f>(Documentation!$J$341*Calculations!N548)+(Documentation!$K$341*Calculations!N609)</f>
        <v>116655.98621212615</v>
      </c>
      <c r="AG426" s="65">
        <f>(Documentation!$J$341*Calculations!O548)+(Documentation!$K$341*Calculations!O609)</f>
        <v>348604.82294010848</v>
      </c>
    </row>
    <row r="427" spans="1:33" ht="14.45" customHeight="1" x14ac:dyDescent="0.25">
      <c r="A427" s="58" t="s">
        <v>81</v>
      </c>
      <c r="B427" s="58" t="s">
        <v>75</v>
      </c>
      <c r="C427" s="59">
        <v>305826</v>
      </c>
      <c r="D427" s="59">
        <v>70617</v>
      </c>
      <c r="E427" s="65">
        <v>42941</v>
      </c>
      <c r="F427" s="65">
        <v>314</v>
      </c>
      <c r="G427" s="65">
        <v>0</v>
      </c>
      <c r="H427" s="65">
        <v>244</v>
      </c>
      <c r="I427" s="65">
        <v>12402</v>
      </c>
      <c r="J427" s="65">
        <v>7907</v>
      </c>
      <c r="K427" s="65">
        <v>10814</v>
      </c>
      <c r="L427" s="65">
        <v>11498</v>
      </c>
      <c r="M427" s="65">
        <v>149089</v>
      </c>
      <c r="N427" s="65">
        <v>16447</v>
      </c>
      <c r="O427" s="65">
        <v>165536</v>
      </c>
      <c r="P427" s="45"/>
      <c r="R427" s="58" t="s">
        <v>83</v>
      </c>
      <c r="S427" s="58" t="s">
        <v>75</v>
      </c>
      <c r="T427" s="56" t="str">
        <f t="shared" si="20"/>
        <v>PALAKKAD2015-16</v>
      </c>
      <c r="U427" s="65">
        <f>(Documentation!$J$341*Calculations!C549)+(Documentation!$K$341*Calculations!C610)</f>
        <v>518432.26354326343</v>
      </c>
      <c r="V427" s="65">
        <f>(Documentation!$J$341*Calculations!D549)+(Documentation!$K$341*Calculations!D610)</f>
        <v>156870.29954719893</v>
      </c>
      <c r="W427" s="65">
        <f>(Documentation!$J$341*Calculations!E549)+(Documentation!$K$341*Calculations!E610)</f>
        <v>59226.89242305643</v>
      </c>
      <c r="X427" s="65">
        <f>(Documentation!$J$341*Calculations!F549)+(Documentation!$K$341*Calculations!F610)</f>
        <v>2651.9438483197982</v>
      </c>
      <c r="Y427" s="65">
        <f>(Documentation!$J$341*Calculations!G549)+(Documentation!$K$341*Calculations!G610)</f>
        <v>0</v>
      </c>
      <c r="Z427" s="65">
        <f>(Documentation!$J$341*Calculations!H549)+(Documentation!$K$341*Calculations!H610)</f>
        <v>927.47934400921906</v>
      </c>
      <c r="AA427" s="65">
        <f>(Documentation!$J$341*Calculations!I549)+(Documentation!$K$341*Calculations!I610)</f>
        <v>24858.858381440048</v>
      </c>
      <c r="AB427" s="65">
        <f>(Documentation!$J$341*Calculations!J549)+(Documentation!$K$341*Calculations!J610)</f>
        <v>17149.785743017732</v>
      </c>
      <c r="AC427" s="65">
        <f>(Documentation!$J$341*Calculations!K549)+(Documentation!$K$341*Calculations!K610)</f>
        <v>13749.655852168336</v>
      </c>
      <c r="AD427" s="65">
        <f>(Documentation!$J$341*Calculations!L549)+(Documentation!$K$341*Calculations!L610)</f>
        <v>16991.053672961309</v>
      </c>
      <c r="AE427" s="65">
        <f>(Documentation!$J$341*Calculations!M549)+(Documentation!$K$341*Calculations!M610)</f>
        <v>226006.29473109162</v>
      </c>
      <c r="AF427" s="65">
        <f>(Documentation!$J$341*Calculations!N549)+(Documentation!$K$341*Calculations!N610)</f>
        <v>115586.94865355555</v>
      </c>
      <c r="AG427" s="65">
        <f>(Documentation!$J$341*Calculations!O549)+(Documentation!$K$341*Calculations!O610)</f>
        <v>341593.24338464718</v>
      </c>
    </row>
    <row r="428" spans="1:33" ht="14.45" customHeight="1" x14ac:dyDescent="0.25">
      <c r="A428" s="58" t="s">
        <v>81</v>
      </c>
      <c r="B428" s="58" t="s">
        <v>190</v>
      </c>
      <c r="C428" s="59">
        <v>305826</v>
      </c>
      <c r="D428" s="59">
        <v>70617</v>
      </c>
      <c r="E428" s="65">
        <v>44330</v>
      </c>
      <c r="F428" s="65">
        <v>404</v>
      </c>
      <c r="G428" s="65">
        <v>0</v>
      </c>
      <c r="H428" s="65">
        <v>160</v>
      </c>
      <c r="I428" s="65">
        <v>13455</v>
      </c>
      <c r="J428" s="65">
        <v>8031</v>
      </c>
      <c r="K428" s="65">
        <v>8899</v>
      </c>
      <c r="L428" s="65">
        <v>11566</v>
      </c>
      <c r="M428" s="65">
        <v>148364</v>
      </c>
      <c r="N428" s="65">
        <v>17721.614000000001</v>
      </c>
      <c r="O428" s="65">
        <v>166085.614</v>
      </c>
      <c r="P428" s="45"/>
      <c r="R428" s="58" t="s">
        <v>83</v>
      </c>
      <c r="S428" s="58" t="s">
        <v>190</v>
      </c>
      <c r="T428" s="56" t="str">
        <f t="shared" si="20"/>
        <v>PALAKKAD2016-17</v>
      </c>
      <c r="U428" s="65">
        <f>(Documentation!$J$341*Calculations!C550)+(Documentation!$K$341*Calculations!C611)</f>
        <v>518432.26354326343</v>
      </c>
      <c r="V428" s="65">
        <f>(Documentation!$J$341*Calculations!D550)+(Documentation!$K$341*Calculations!D611)</f>
        <v>156870.29954719893</v>
      </c>
      <c r="W428" s="65">
        <f>(Documentation!$J$341*Calculations!E550)+(Documentation!$K$341*Calculations!E611)</f>
        <v>60962.570447800135</v>
      </c>
      <c r="X428" s="65">
        <f>(Documentation!$J$341*Calculations!F550)+(Documentation!$K$341*Calculations!F611)</f>
        <v>2171.227900807758</v>
      </c>
      <c r="Y428" s="65">
        <f>(Documentation!$J$341*Calculations!G550)+(Documentation!$K$341*Calculations!G611)</f>
        <v>0</v>
      </c>
      <c r="Z428" s="65">
        <f>(Documentation!$J$341*Calculations!H550)+(Documentation!$K$341*Calculations!H611)</f>
        <v>764.46239794309815</v>
      </c>
      <c r="AA428" s="65">
        <f>(Documentation!$J$341*Calculations!I550)+(Documentation!$K$341*Calculations!I611)</f>
        <v>24489.500407684027</v>
      </c>
      <c r="AB428" s="65">
        <f>(Documentation!$J$341*Calculations!J550)+(Documentation!$K$341*Calculations!J611)</f>
        <v>17265.623060782971</v>
      </c>
      <c r="AC428" s="65">
        <f>(Documentation!$J$341*Calculations!K550)+(Documentation!$K$341*Calculations!K611)</f>
        <v>15500.320320059142</v>
      </c>
      <c r="AD428" s="65">
        <f>(Documentation!$J$341*Calculations!L550)+(Documentation!$K$341*Calculations!L611)</f>
        <v>16993.046894534858</v>
      </c>
      <c r="AE428" s="65">
        <f>(Documentation!$J$341*Calculations!M550)+(Documentation!$K$341*Calculations!M611)</f>
        <v>223415.21256645251</v>
      </c>
      <c r="AF428" s="65">
        <f>(Documentation!$J$341*Calculations!N550)+(Documentation!$K$341*Calculations!N611)</f>
        <v>102451.3016329213</v>
      </c>
      <c r="AG428" s="65">
        <f>(Documentation!$J$341*Calculations!O550)+(Documentation!$K$341*Calculations!O611)</f>
        <v>325866.51419937378</v>
      </c>
    </row>
    <row r="429" spans="1:33" ht="14.45" customHeight="1" x14ac:dyDescent="0.25">
      <c r="A429" s="58" t="s">
        <v>82</v>
      </c>
      <c r="B429" s="56" t="s">
        <v>38</v>
      </c>
      <c r="C429" s="65">
        <v>290474.62818822562</v>
      </c>
      <c r="D429" s="65">
        <v>129921.91994855535</v>
      </c>
      <c r="E429" s="65">
        <v>12131.904702221947</v>
      </c>
      <c r="F429" s="65">
        <v>6736.1432878171381</v>
      </c>
      <c r="G429" s="65">
        <v>2808.708641498496</v>
      </c>
      <c r="H429" s="65">
        <v>1566.9212869547084</v>
      </c>
      <c r="I429" s="65">
        <v>5063.8573450370695</v>
      </c>
      <c r="J429" s="65">
        <v>1401.1979308260045</v>
      </c>
      <c r="K429" s="65">
        <v>2397.6395856114518</v>
      </c>
      <c r="L429" s="65"/>
      <c r="M429" s="65">
        <v>128446.33545970346</v>
      </c>
      <c r="N429" s="65">
        <v>56929.326698664896</v>
      </c>
      <c r="O429" s="65">
        <v>185375.66215836836</v>
      </c>
      <c r="P429" s="45"/>
      <c r="R429" s="58" t="s">
        <v>86</v>
      </c>
      <c r="S429" s="56" t="s">
        <v>38</v>
      </c>
      <c r="T429" s="56" t="str">
        <f t="shared" si="20"/>
        <v>KOZHIKODE1956-57</v>
      </c>
      <c r="U429" s="65">
        <f>(Documentation!$M$342*Calculations!C612)+(Documentation!$L$342*Calculations!C673)+(Documentation!$K$342*Calculations!C551)</f>
        <v>653070.89384472149</v>
      </c>
      <c r="V429" s="65">
        <f>(Documentation!$M$342*Calculations!D612)+(Documentation!$L$342*Calculations!D673)+(Documentation!$K$342*Calculations!D551)</f>
        <v>155112.11023053247</v>
      </c>
      <c r="W429" s="65">
        <f>(Documentation!$M$342*Calculations!E612)+(Documentation!$L$342*Calculations!E673)+(Documentation!$K$342*Calculations!E551)</f>
        <v>26580.047551864107</v>
      </c>
      <c r="X429" s="65">
        <f>(Documentation!$M$342*Calculations!F612)+(Documentation!$L$342*Calculations!F673)+(Documentation!$K$342*Calculations!F551)</f>
        <v>51368.276941786193</v>
      </c>
      <c r="Y429" s="65">
        <f>(Documentation!$M$342*Calculations!G612)+(Documentation!$L$342*Calculations!G673)+(Documentation!$K$342*Calculations!G551)</f>
        <v>3510.126691429472</v>
      </c>
      <c r="Z429" s="65">
        <f>(Documentation!$M$342*Calculations!H612)+(Documentation!$L$342*Calculations!H673)+(Documentation!$K$342*Calculations!H551)</f>
        <v>44836.319968650023</v>
      </c>
      <c r="AA429" s="65">
        <f>(Documentation!$M$342*Calculations!I612)+(Documentation!$L$342*Calculations!I673)+(Documentation!$K$342*Calculations!I551)</f>
        <v>41198.348370533357</v>
      </c>
      <c r="AB429" s="65">
        <f>(Documentation!$M$342*Calculations!J612)+(Documentation!$L$342*Calculations!J673)+(Documentation!$K$342*Calculations!J551)</f>
        <v>12738.620556467737</v>
      </c>
      <c r="AC429" s="65">
        <f>(Documentation!$M$342*Calculations!K612)+(Documentation!$L$342*Calculations!K673)+(Documentation!$K$342*Calculations!K551)</f>
        <v>17888.077881014317</v>
      </c>
      <c r="AD429" s="65">
        <f>(Documentation!$M$342*Calculations!L612)+(Documentation!$L$342*Calculations!L673)+(Documentation!$K$342*Calculations!L551)</f>
        <v>0</v>
      </c>
      <c r="AE429" s="65">
        <f>(Documentation!$M$342*Calculations!M612)+(Documentation!$L$342*Calculations!M673)+(Documentation!$K$342*Calculations!M551)</f>
        <v>299838.96565244376</v>
      </c>
      <c r="AF429" s="65">
        <f>(Documentation!$M$342*Calculations!N612)+(Documentation!$L$342*Calculations!N673)+(Documentation!$K$342*Calculations!N551)</f>
        <v>29697.039299624448</v>
      </c>
      <c r="AG429" s="65">
        <f>(Documentation!$M$342*Calculations!O612)+(Documentation!$L$342*Calculations!O673)+(Documentation!$K$342*Calculations!O551)</f>
        <v>329536.00495206821</v>
      </c>
    </row>
    <row r="430" spans="1:33" ht="14.45" customHeight="1" x14ac:dyDescent="0.25">
      <c r="A430" s="58" t="s">
        <v>82</v>
      </c>
      <c r="B430" s="56" t="s">
        <v>35</v>
      </c>
      <c r="C430" s="59">
        <v>294262</v>
      </c>
      <c r="D430" s="59">
        <v>132933</v>
      </c>
      <c r="E430" s="59">
        <v>11984</v>
      </c>
      <c r="F430" s="59">
        <v>6659</v>
      </c>
      <c r="G430" s="59">
        <v>2775</v>
      </c>
      <c r="H430" s="59">
        <v>1667</v>
      </c>
      <c r="I430" s="59">
        <v>5458</v>
      </c>
      <c r="J430" s="59">
        <v>1392</v>
      </c>
      <c r="K430" s="59">
        <v>2303</v>
      </c>
      <c r="L430" s="59"/>
      <c r="M430" s="59">
        <v>129091</v>
      </c>
      <c r="N430" s="59">
        <v>58096</v>
      </c>
      <c r="O430" s="59">
        <v>187187</v>
      </c>
      <c r="P430" s="45"/>
      <c r="R430" s="58" t="s">
        <v>86</v>
      </c>
      <c r="S430" s="56" t="s">
        <v>35</v>
      </c>
      <c r="T430" s="56" t="str">
        <f t="shared" si="20"/>
        <v>KOZHIKODE1957-58</v>
      </c>
      <c r="U430" s="65">
        <f>(Documentation!$M$342*Calculations!C613)+(Documentation!$L$342*Calculations!C674)+(Documentation!$K$342*Calculations!C552)</f>
        <v>661586</v>
      </c>
      <c r="V430" s="65">
        <f>(Documentation!$M$342*Calculations!D613)+(Documentation!$L$342*Calculations!D674)+(Documentation!$K$342*Calculations!D552)</f>
        <v>158707</v>
      </c>
      <c r="W430" s="65">
        <f>(Documentation!$M$342*Calculations!E613)+(Documentation!$L$342*Calculations!E674)+(Documentation!$K$342*Calculations!E552)</f>
        <v>26256</v>
      </c>
      <c r="X430" s="65">
        <f>(Documentation!$M$342*Calculations!F613)+(Documentation!$L$342*Calculations!F674)+(Documentation!$K$342*Calculations!F552)</f>
        <v>50780</v>
      </c>
      <c r="Y430" s="65">
        <f>(Documentation!$M$342*Calculations!G613)+(Documentation!$L$342*Calculations!G674)+(Documentation!$K$342*Calculations!G552)</f>
        <v>3468</v>
      </c>
      <c r="Z430" s="65">
        <f>(Documentation!$M$342*Calculations!H613)+(Documentation!$L$342*Calculations!H674)+(Documentation!$K$342*Calculations!H552)</f>
        <v>47700</v>
      </c>
      <c r="AA430" s="65">
        <f>(Documentation!$M$342*Calculations!I613)+(Documentation!$L$342*Calculations!I674)+(Documentation!$K$342*Calculations!I552)</f>
        <v>44405</v>
      </c>
      <c r="AB430" s="65">
        <f>(Documentation!$M$342*Calculations!J613)+(Documentation!$L$342*Calculations!J674)+(Documentation!$K$342*Calculations!J552)</f>
        <v>12655</v>
      </c>
      <c r="AC430" s="65">
        <f>(Documentation!$M$342*Calculations!K613)+(Documentation!$L$342*Calculations!K674)+(Documentation!$K$342*Calculations!K552)</f>
        <v>17182</v>
      </c>
      <c r="AD430" s="65">
        <f>(Documentation!$M$342*Calculations!L613)+(Documentation!$L$342*Calculations!L674)+(Documentation!$K$342*Calculations!L552)</f>
        <v>0</v>
      </c>
      <c r="AE430" s="65">
        <f>(Documentation!$M$342*Calculations!M613)+(Documentation!$L$342*Calculations!M674)+(Documentation!$K$342*Calculations!M552)</f>
        <v>300433</v>
      </c>
      <c r="AF430" s="65">
        <f>(Documentation!$M$342*Calculations!N613)+(Documentation!$L$342*Calculations!N674)+(Documentation!$K$342*Calculations!N552)</f>
        <v>38058</v>
      </c>
      <c r="AG430" s="65">
        <f>(Documentation!$M$342*Calculations!O613)+(Documentation!$L$342*Calculations!O674)+(Documentation!$K$342*Calculations!O552)</f>
        <v>334915</v>
      </c>
    </row>
    <row r="431" spans="1:33" ht="14.45" customHeight="1" x14ac:dyDescent="0.25">
      <c r="A431" s="58" t="s">
        <v>82</v>
      </c>
      <c r="B431" s="56" t="s">
        <v>36</v>
      </c>
      <c r="C431" s="59">
        <v>294262</v>
      </c>
      <c r="D431" s="59">
        <v>137908.58343705517</v>
      </c>
      <c r="E431" s="65">
        <v>12054.397952604248</v>
      </c>
      <c r="F431" s="65">
        <v>6127.8477843456585</v>
      </c>
      <c r="G431" s="65">
        <v>2717.6947008192474</v>
      </c>
      <c r="H431" s="65">
        <v>1629.9057953467263</v>
      </c>
      <c r="I431" s="65">
        <v>5006.83731255364</v>
      </c>
      <c r="J431" s="65">
        <v>1277.5628617401956</v>
      </c>
      <c r="K431" s="65">
        <v>2392.0231432989176</v>
      </c>
      <c r="L431" s="59"/>
      <c r="M431" s="65">
        <v>125147.14701223624</v>
      </c>
      <c r="N431" s="65">
        <v>64676.113406363002</v>
      </c>
      <c r="O431" s="65">
        <v>189823.26041859924</v>
      </c>
      <c r="P431" s="45"/>
      <c r="R431" s="58" t="s">
        <v>86</v>
      </c>
      <c r="S431" s="56" t="s">
        <v>36</v>
      </c>
      <c r="T431" s="56" t="str">
        <f t="shared" si="20"/>
        <v>KOZHIKODE1958-59</v>
      </c>
      <c r="U431" s="65">
        <f>(Documentation!$M$342*Calculations!C614)+(Documentation!$L$342*Calculations!C675)+(Documentation!$K$342*Calculations!C553)</f>
        <v>661586</v>
      </c>
      <c r="V431" s="65">
        <f>(Documentation!$M$342*Calculations!D614)+(Documentation!$L$342*Calculations!D675)+(Documentation!$K$342*Calculations!D553)</f>
        <v>164647.28511012852</v>
      </c>
      <c r="W431" s="65">
        <f>(Documentation!$M$342*Calculations!E614)+(Documentation!$L$342*Calculations!E675)+(Documentation!$K$342*Calculations!E553)</f>
        <v>26410.236368789814</v>
      </c>
      <c r="X431" s="65">
        <f>(Documentation!$M$342*Calculations!F614)+(Documentation!$L$342*Calculations!F675)+(Documentation!$K$342*Calculations!F553)</f>
        <v>46729.555562257476</v>
      </c>
      <c r="Y431" s="65">
        <f>(Documentation!$M$342*Calculations!G614)+(Documentation!$L$342*Calculations!G675)+(Documentation!$K$342*Calculations!G553)</f>
        <v>3396.3838639427568</v>
      </c>
      <c r="Z431" s="65">
        <f>(Documentation!$M$342*Calculations!H614)+(Documentation!$L$342*Calculations!H675)+(Documentation!$K$342*Calculations!H553)</f>
        <v>46638.576147593783</v>
      </c>
      <c r="AA431" s="65">
        <f>(Documentation!$M$342*Calculations!I614)+(Documentation!$L$342*Calculations!I675)+(Documentation!$K$342*Calculations!I553)</f>
        <v>40734.446842056503</v>
      </c>
      <c r="AB431" s="65">
        <f>(Documentation!$M$342*Calculations!J614)+(Documentation!$L$342*Calculations!J675)+(Documentation!$K$342*Calculations!J553)</f>
        <v>11614.625011007311</v>
      </c>
      <c r="AC431" s="65">
        <f>(Documentation!$M$342*Calculations!K614)+(Documentation!$L$342*Calculations!K675)+(Documentation!$K$342*Calculations!K553)</f>
        <v>17846.175270587064</v>
      </c>
      <c r="AD431" s="65">
        <f>(Documentation!$M$342*Calculations!L614)+(Documentation!$L$342*Calculations!L675)+(Documentation!$K$342*Calculations!L553)</f>
        <v>0</v>
      </c>
      <c r="AE431" s="65">
        <f>(Documentation!$M$342*Calculations!M614)+(Documentation!$L$342*Calculations!M675)+(Documentation!$K$342*Calculations!M553)</f>
        <v>303568.71582363674</v>
      </c>
      <c r="AF431" s="65">
        <f>(Documentation!$M$342*Calculations!N614)+(Documentation!$L$342*Calculations!N675)+(Documentation!$K$342*Calculations!N553)</f>
        <v>36676.205987910158</v>
      </c>
      <c r="AG431" s="65">
        <f>(Documentation!$M$342*Calculations!O614)+(Documentation!$L$342*Calculations!O675)+(Documentation!$K$342*Calculations!O553)</f>
        <v>340244.9218115469</v>
      </c>
    </row>
    <row r="432" spans="1:33" ht="14.45" customHeight="1" x14ac:dyDescent="0.25">
      <c r="A432" s="58" t="s">
        <v>82</v>
      </c>
      <c r="B432" s="56" t="s">
        <v>37</v>
      </c>
      <c r="C432" s="59">
        <v>294262</v>
      </c>
      <c r="D432" s="59">
        <v>137908.58343705517</v>
      </c>
      <c r="E432" s="65">
        <v>12124.795905208495</v>
      </c>
      <c r="F432" s="65">
        <v>5596.695568691317</v>
      </c>
      <c r="G432" s="65">
        <v>2660.3894016384943</v>
      </c>
      <c r="H432" s="65">
        <v>1592.8115906934524</v>
      </c>
      <c r="I432" s="65">
        <v>4555.67462510728</v>
      </c>
      <c r="J432" s="65">
        <v>1163.1257234803911</v>
      </c>
      <c r="K432" s="65">
        <v>2481.0462865978352</v>
      </c>
      <c r="L432" s="59"/>
      <c r="M432" s="65">
        <v>126178.8774615275</v>
      </c>
      <c r="N432" s="65">
        <v>69089.404453684081</v>
      </c>
      <c r="O432" s="65">
        <v>195268.28191521158</v>
      </c>
      <c r="P432" s="45"/>
      <c r="R432" s="58" t="s">
        <v>86</v>
      </c>
      <c r="S432" s="56" t="s">
        <v>37</v>
      </c>
      <c r="T432" s="56" t="str">
        <f t="shared" si="20"/>
        <v>KOZHIKODE1959-60</v>
      </c>
      <c r="U432" s="65">
        <f>(Documentation!$M$342*Calculations!C615)+(Documentation!$L$342*Calculations!C676)+(Documentation!$K$342*Calculations!C554)</f>
        <v>661586</v>
      </c>
      <c r="V432" s="65">
        <f>(Documentation!$M$342*Calculations!D615)+(Documentation!$L$342*Calculations!D676)+(Documentation!$K$342*Calculations!D554)</f>
        <v>164647.28511012852</v>
      </c>
      <c r="W432" s="65">
        <f>(Documentation!$M$342*Calculations!E615)+(Documentation!$L$342*Calculations!E676)+(Documentation!$K$342*Calculations!E554)</f>
        <v>26564.472737579628</v>
      </c>
      <c r="X432" s="65">
        <f>(Documentation!$M$342*Calculations!F615)+(Documentation!$L$342*Calculations!F676)+(Documentation!$K$342*Calculations!F554)</f>
        <v>42679.111124514951</v>
      </c>
      <c r="Y432" s="65">
        <f>(Documentation!$M$342*Calculations!G615)+(Documentation!$L$342*Calculations!G676)+(Documentation!$K$342*Calculations!G554)</f>
        <v>3324.7677278855131</v>
      </c>
      <c r="Z432" s="65">
        <f>(Documentation!$M$342*Calculations!H615)+(Documentation!$L$342*Calculations!H676)+(Documentation!$K$342*Calculations!H554)</f>
        <v>45577.152295187574</v>
      </c>
      <c r="AA432" s="65">
        <f>(Documentation!$M$342*Calculations!I615)+(Documentation!$L$342*Calculations!I676)+(Documentation!$K$342*Calculations!I554)</f>
        <v>37063.893684113005</v>
      </c>
      <c r="AB432" s="65">
        <f>(Documentation!$M$342*Calculations!J615)+(Documentation!$L$342*Calculations!J676)+(Documentation!$K$342*Calculations!J554)</f>
        <v>10574.250022014619</v>
      </c>
      <c r="AC432" s="65">
        <f>(Documentation!$M$342*Calculations!K615)+(Documentation!$L$342*Calculations!K676)+(Documentation!$K$342*Calculations!K554)</f>
        <v>18510.350541174124</v>
      </c>
      <c r="AD432" s="65">
        <f>(Documentation!$M$342*Calculations!L615)+(Documentation!$L$342*Calculations!L676)+(Documentation!$K$342*Calculations!L554)</f>
        <v>0</v>
      </c>
      <c r="AE432" s="65">
        <f>(Documentation!$M$342*Calculations!M615)+(Documentation!$L$342*Calculations!M676)+(Documentation!$K$342*Calculations!M554)</f>
        <v>312644.71675740212</v>
      </c>
      <c r="AF432" s="65">
        <f>(Documentation!$M$342*Calculations!N615)+(Documentation!$L$342*Calculations!N676)+(Documentation!$K$342*Calculations!N554)</f>
        <v>37659.611940595263</v>
      </c>
      <c r="AG432" s="65">
        <f>(Documentation!$M$342*Calculations!O615)+(Documentation!$L$342*Calculations!O676)+(Documentation!$K$342*Calculations!O554)</f>
        <v>350304.32869799738</v>
      </c>
    </row>
    <row r="433" spans="1:33" ht="14.45" customHeight="1" x14ac:dyDescent="0.25">
      <c r="A433" s="58" t="s">
        <v>82</v>
      </c>
      <c r="B433" s="56" t="s">
        <v>15</v>
      </c>
      <c r="C433" s="59">
        <v>294262</v>
      </c>
      <c r="D433" s="59">
        <v>132933</v>
      </c>
      <c r="E433" s="59">
        <v>12769</v>
      </c>
      <c r="F433" s="59">
        <v>5057</v>
      </c>
      <c r="G433" s="59">
        <v>1401</v>
      </c>
      <c r="H433" s="59">
        <v>1586</v>
      </c>
      <c r="I433" s="59">
        <v>8935</v>
      </c>
      <c r="J433" s="59">
        <v>965</v>
      </c>
      <c r="K433" s="59">
        <v>4624</v>
      </c>
      <c r="L433" s="59"/>
      <c r="M433" s="59">
        <v>125992</v>
      </c>
      <c r="N433" s="59">
        <v>70850</v>
      </c>
      <c r="O433" s="59">
        <v>196842</v>
      </c>
      <c r="P433" s="45"/>
      <c r="R433" s="58" t="s">
        <v>86</v>
      </c>
      <c r="S433" s="56" t="s">
        <v>15</v>
      </c>
      <c r="T433" s="56" t="str">
        <f t="shared" si="20"/>
        <v>KOZHIKODE1960-61</v>
      </c>
      <c r="U433" s="65">
        <f>(Documentation!$M$342*Calculations!C616)+(Documentation!$L$342*Calculations!C677)+(Documentation!$K$342*Calculations!C555)</f>
        <v>661586</v>
      </c>
      <c r="V433" s="65">
        <f>(Documentation!$M$342*Calculations!D616)+(Documentation!$L$342*Calculations!D677)+(Documentation!$K$342*Calculations!D555)</f>
        <v>194054</v>
      </c>
      <c r="W433" s="65">
        <f>(Documentation!$M$342*Calculations!E616)+(Documentation!$L$342*Calculations!E677)+(Documentation!$K$342*Calculations!E555)</f>
        <v>26271</v>
      </c>
      <c r="X433" s="65">
        <f>(Documentation!$M$342*Calculations!F616)+(Documentation!$L$342*Calculations!F677)+(Documentation!$K$342*Calculations!F555)</f>
        <v>19248</v>
      </c>
      <c r="Y433" s="65">
        <f>(Documentation!$M$342*Calculations!G616)+(Documentation!$L$342*Calculations!G677)+(Documentation!$K$342*Calculations!G555)</f>
        <v>3382</v>
      </c>
      <c r="Z433" s="65">
        <f>(Documentation!$M$342*Calculations!H616)+(Documentation!$L$342*Calculations!H677)+(Documentation!$K$342*Calculations!H555)</f>
        <v>42296</v>
      </c>
      <c r="AA433" s="65">
        <f>(Documentation!$M$342*Calculations!I616)+(Documentation!$L$342*Calculations!I677)+(Documentation!$K$342*Calculations!I555)</f>
        <v>30110</v>
      </c>
      <c r="AB433" s="65">
        <f>(Documentation!$M$342*Calculations!J616)+(Documentation!$L$342*Calculations!J677)+(Documentation!$K$342*Calculations!J555)</f>
        <v>10456</v>
      </c>
      <c r="AC433" s="65">
        <f>(Documentation!$M$342*Calculations!K616)+(Documentation!$L$342*Calculations!K677)+(Documentation!$K$342*Calculations!K555)</f>
        <v>15425</v>
      </c>
      <c r="AD433" s="65">
        <f>(Documentation!$M$342*Calculations!L616)+(Documentation!$L$342*Calculations!L677)+(Documentation!$K$342*Calculations!L555)</f>
        <v>0</v>
      </c>
      <c r="AE433" s="65">
        <f>(Documentation!$M$342*Calculations!M616)+(Documentation!$L$342*Calculations!M677)+(Documentation!$K$342*Calculations!M555)</f>
        <v>320344</v>
      </c>
      <c r="AF433" s="65">
        <f>(Documentation!$M$342*Calculations!N616)+(Documentation!$L$342*Calculations!N677)+(Documentation!$K$342*Calculations!N555)</f>
        <v>37146</v>
      </c>
      <c r="AG433" s="65">
        <f>(Documentation!$M$342*Calculations!O616)+(Documentation!$L$342*Calculations!O677)+(Documentation!$K$342*Calculations!O555)</f>
        <v>357498</v>
      </c>
    </row>
    <row r="434" spans="1:33" ht="14.45" customHeight="1" x14ac:dyDescent="0.25">
      <c r="A434" s="58" t="s">
        <v>82</v>
      </c>
      <c r="B434" s="56" t="s">
        <v>0</v>
      </c>
      <c r="C434" s="59">
        <v>294262</v>
      </c>
      <c r="D434" s="59">
        <v>132933</v>
      </c>
      <c r="E434" s="59">
        <v>13883</v>
      </c>
      <c r="F434" s="59">
        <v>4363</v>
      </c>
      <c r="G434" s="59">
        <v>869</v>
      </c>
      <c r="H434" s="59">
        <v>1632</v>
      </c>
      <c r="I434" s="59">
        <v>8733</v>
      </c>
      <c r="J434" s="59">
        <v>839</v>
      </c>
      <c r="K434" s="59">
        <v>4325</v>
      </c>
      <c r="L434" s="59"/>
      <c r="M434" s="59">
        <v>126685</v>
      </c>
      <c r="N434" s="59">
        <v>62449</v>
      </c>
      <c r="O434" s="59">
        <v>189134</v>
      </c>
      <c r="P434" s="45"/>
      <c r="R434" s="58" t="s">
        <v>86</v>
      </c>
      <c r="S434" s="56" t="s">
        <v>0</v>
      </c>
      <c r="T434" s="56" t="str">
        <f t="shared" si="20"/>
        <v>KOZHIKODE1961-62</v>
      </c>
      <c r="U434" s="65">
        <f>(Documentation!$M$342*Calculations!C617)+(Documentation!$L$342*Calculations!C678)+(Documentation!$K$342*Calculations!C556)</f>
        <v>661586</v>
      </c>
      <c r="V434" s="65">
        <f>(Documentation!$M$342*Calculations!D617)+(Documentation!$L$342*Calculations!D678)+(Documentation!$K$342*Calculations!D556)</f>
        <v>194054</v>
      </c>
      <c r="W434" s="65">
        <f>(Documentation!$M$342*Calculations!E617)+(Documentation!$L$342*Calculations!E678)+(Documentation!$K$342*Calculations!E556)</f>
        <v>27236</v>
      </c>
      <c r="X434" s="65">
        <f>(Documentation!$M$342*Calculations!F617)+(Documentation!$L$342*Calculations!F678)+(Documentation!$K$342*Calculations!F556)</f>
        <v>19199</v>
      </c>
      <c r="Y434" s="65">
        <f>(Documentation!$M$342*Calculations!G617)+(Documentation!$L$342*Calculations!G678)+(Documentation!$K$342*Calculations!G556)</f>
        <v>3373</v>
      </c>
      <c r="Z434" s="65">
        <f>(Documentation!$M$342*Calculations!H617)+(Documentation!$L$342*Calculations!H678)+(Documentation!$K$342*Calculations!H556)</f>
        <v>41468</v>
      </c>
      <c r="AA434" s="65">
        <f>(Documentation!$M$342*Calculations!I617)+(Documentation!$L$342*Calculations!I678)+(Documentation!$K$342*Calculations!I556)</f>
        <v>29653</v>
      </c>
      <c r="AB434" s="65">
        <f>(Documentation!$M$342*Calculations!J617)+(Documentation!$L$342*Calculations!J678)+(Documentation!$K$342*Calculations!J556)</f>
        <v>9788</v>
      </c>
      <c r="AC434" s="65">
        <f>(Documentation!$M$342*Calculations!K617)+(Documentation!$L$342*Calculations!K678)+(Documentation!$K$342*Calculations!K556)</f>
        <v>45335</v>
      </c>
      <c r="AD434" s="65">
        <f>(Documentation!$M$342*Calculations!L617)+(Documentation!$L$342*Calculations!L678)+(Documentation!$K$342*Calculations!L556)</f>
        <v>0</v>
      </c>
      <c r="AE434" s="65">
        <f>(Documentation!$M$342*Calculations!M617)+(Documentation!$L$342*Calculations!M678)+(Documentation!$K$342*Calculations!M556)</f>
        <v>291480</v>
      </c>
      <c r="AF434" s="65">
        <f>(Documentation!$M$342*Calculations!N617)+(Documentation!$L$342*Calculations!N678)+(Documentation!$K$342*Calculations!N556)</f>
        <v>36194</v>
      </c>
      <c r="AG434" s="65">
        <f>(Documentation!$M$342*Calculations!O617)+(Documentation!$L$342*Calculations!O678)+(Documentation!$K$342*Calculations!O556)</f>
        <v>327674</v>
      </c>
    </row>
    <row r="435" spans="1:33" ht="14.45" customHeight="1" x14ac:dyDescent="0.25">
      <c r="A435" s="58" t="s">
        <v>82</v>
      </c>
      <c r="B435" s="56" t="s">
        <v>1</v>
      </c>
      <c r="C435" s="59">
        <v>294262</v>
      </c>
      <c r="D435" s="59">
        <v>132929</v>
      </c>
      <c r="E435" s="59">
        <v>13883</v>
      </c>
      <c r="F435" s="59">
        <v>3240</v>
      </c>
      <c r="G435" s="59">
        <v>649</v>
      </c>
      <c r="H435" s="59">
        <v>1501</v>
      </c>
      <c r="I435" s="59">
        <v>4802</v>
      </c>
      <c r="J435" s="59">
        <v>603</v>
      </c>
      <c r="K435" s="59">
        <v>2455</v>
      </c>
      <c r="L435" s="59"/>
      <c r="M435" s="59">
        <v>134200</v>
      </c>
      <c r="N435" s="59">
        <v>69834</v>
      </c>
      <c r="O435" s="59">
        <v>204034</v>
      </c>
      <c r="P435" s="45"/>
      <c r="R435" s="58" t="s">
        <v>86</v>
      </c>
      <c r="S435" s="56" t="s">
        <v>1</v>
      </c>
      <c r="T435" s="56" t="str">
        <f t="shared" si="20"/>
        <v>KOZHIKODE1962-63</v>
      </c>
      <c r="U435" s="65">
        <f>(Documentation!$M$342*Calculations!C618)+(Documentation!$L$342*Calculations!C679)+(Documentation!$K$342*Calculations!C557)</f>
        <v>661586</v>
      </c>
      <c r="V435" s="65">
        <f>(Documentation!$M$342*Calculations!D618)+(Documentation!$L$342*Calculations!D679)+(Documentation!$K$342*Calculations!D557)</f>
        <v>194050</v>
      </c>
      <c r="W435" s="65">
        <f>(Documentation!$M$342*Calculations!E618)+(Documentation!$L$342*Calculations!E679)+(Documentation!$K$342*Calculations!E557)</f>
        <v>27236</v>
      </c>
      <c r="X435" s="65">
        <f>(Documentation!$M$342*Calculations!F618)+(Documentation!$L$342*Calculations!F679)+(Documentation!$K$342*Calculations!F557)</f>
        <v>15761</v>
      </c>
      <c r="Y435" s="65">
        <f>(Documentation!$M$342*Calculations!G618)+(Documentation!$L$342*Calculations!G679)+(Documentation!$K$342*Calculations!G557)</f>
        <v>2780</v>
      </c>
      <c r="Z435" s="65">
        <f>(Documentation!$M$342*Calculations!H618)+(Documentation!$L$342*Calculations!H679)+(Documentation!$K$342*Calculations!H557)</f>
        <v>42463</v>
      </c>
      <c r="AA435" s="65">
        <f>(Documentation!$M$342*Calculations!I618)+(Documentation!$L$342*Calculations!I679)+(Documentation!$K$342*Calculations!I557)</f>
        <v>27325</v>
      </c>
      <c r="AB435" s="65">
        <f>(Documentation!$M$342*Calculations!J618)+(Documentation!$L$342*Calculations!J679)+(Documentation!$K$342*Calculations!J557)</f>
        <v>7991</v>
      </c>
      <c r="AC435" s="65">
        <f>(Documentation!$M$342*Calculations!K618)+(Documentation!$L$342*Calculations!K679)+(Documentation!$K$342*Calculations!K557)</f>
        <v>12733</v>
      </c>
      <c r="AD435" s="65">
        <f>(Documentation!$M$342*Calculations!L618)+(Documentation!$L$342*Calculations!L679)+(Documentation!$K$342*Calculations!L557)</f>
        <v>0</v>
      </c>
      <c r="AE435" s="65">
        <f>(Documentation!$M$342*Calculations!M618)+(Documentation!$L$342*Calculations!M679)+(Documentation!$K$342*Calculations!M557)</f>
        <v>331247</v>
      </c>
      <c r="AF435" s="65">
        <f>(Documentation!$M$342*Calculations!N618)+(Documentation!$L$342*Calculations!N679)+(Documentation!$K$342*Calculations!N557)</f>
        <v>36994</v>
      </c>
      <c r="AG435" s="65">
        <f>(Documentation!$M$342*Calculations!O618)+(Documentation!$L$342*Calculations!O679)+(Documentation!$K$342*Calculations!O557)</f>
        <v>368241</v>
      </c>
    </row>
    <row r="436" spans="1:33" ht="14.45" customHeight="1" x14ac:dyDescent="0.25">
      <c r="A436" s="58" t="s">
        <v>82</v>
      </c>
      <c r="B436" s="56" t="s">
        <v>2</v>
      </c>
      <c r="C436" s="59">
        <v>294262</v>
      </c>
      <c r="D436" s="59">
        <v>132920</v>
      </c>
      <c r="E436" s="59">
        <v>14605</v>
      </c>
      <c r="F436" s="59">
        <v>3266</v>
      </c>
      <c r="G436" s="59">
        <v>544</v>
      </c>
      <c r="H436" s="59">
        <v>1518</v>
      </c>
      <c r="I436" s="59">
        <v>4353</v>
      </c>
      <c r="J436" s="59">
        <v>651</v>
      </c>
      <c r="K436" s="59">
        <v>1808</v>
      </c>
      <c r="L436" s="59"/>
      <c r="M436" s="59">
        <v>134597</v>
      </c>
      <c r="N436" s="59">
        <v>67859</v>
      </c>
      <c r="O436" s="59">
        <v>202456</v>
      </c>
      <c r="P436" s="45"/>
      <c r="R436" s="58" t="s">
        <v>86</v>
      </c>
      <c r="S436" s="56" t="s">
        <v>2</v>
      </c>
      <c r="T436" s="56" t="str">
        <f t="shared" si="20"/>
        <v>KOZHIKODE1963-64</v>
      </c>
      <c r="U436" s="65">
        <f>(Documentation!$M$342*Calculations!C619)+(Documentation!$L$342*Calculations!C680)+(Documentation!$K$342*Calculations!C558)</f>
        <v>661586</v>
      </c>
      <c r="V436" s="65">
        <f>(Documentation!$M$342*Calculations!D619)+(Documentation!$L$342*Calculations!D680)+(Documentation!$K$342*Calculations!D558)</f>
        <v>194048</v>
      </c>
      <c r="W436" s="65">
        <f>(Documentation!$M$342*Calculations!E619)+(Documentation!$L$342*Calculations!E680)+(Documentation!$K$342*Calculations!E558)</f>
        <v>27481</v>
      </c>
      <c r="X436" s="65">
        <f>(Documentation!$M$342*Calculations!F619)+(Documentation!$L$342*Calculations!F680)+(Documentation!$K$342*Calculations!F558)</f>
        <v>14143</v>
      </c>
      <c r="Y436" s="65">
        <f>(Documentation!$M$342*Calculations!G619)+(Documentation!$L$342*Calculations!G680)+(Documentation!$K$342*Calculations!G558)</f>
        <v>2781</v>
      </c>
      <c r="Z436" s="65">
        <f>(Documentation!$M$342*Calculations!H619)+(Documentation!$L$342*Calculations!H680)+(Documentation!$K$342*Calculations!H558)</f>
        <v>40565</v>
      </c>
      <c r="AA436" s="65">
        <f>(Documentation!$M$342*Calculations!I619)+(Documentation!$L$342*Calculations!I680)+(Documentation!$K$342*Calculations!I558)</f>
        <v>27752</v>
      </c>
      <c r="AB436" s="65">
        <f>(Documentation!$M$342*Calculations!J619)+(Documentation!$L$342*Calculations!J680)+(Documentation!$K$342*Calculations!J558)</f>
        <v>7536</v>
      </c>
      <c r="AC436" s="65">
        <f>(Documentation!$M$342*Calculations!K619)+(Documentation!$L$342*Calculations!K680)+(Documentation!$K$342*Calculations!K558)</f>
        <v>10792</v>
      </c>
      <c r="AD436" s="65">
        <f>(Documentation!$M$342*Calculations!L619)+(Documentation!$L$342*Calculations!L680)+(Documentation!$K$342*Calculations!L558)</f>
        <v>0</v>
      </c>
      <c r="AE436" s="65">
        <f>(Documentation!$M$342*Calculations!M619)+(Documentation!$L$342*Calculations!M680)+(Documentation!$K$342*Calculations!M558)</f>
        <v>336488</v>
      </c>
      <c r="AF436" s="65">
        <f>(Documentation!$M$342*Calculations!N619)+(Documentation!$L$342*Calculations!N680)+(Documentation!$K$342*Calculations!N558)</f>
        <v>32191</v>
      </c>
      <c r="AG436" s="65">
        <f>(Documentation!$M$342*Calculations!O619)+(Documentation!$L$342*Calculations!O680)+(Documentation!$K$342*Calculations!O558)</f>
        <v>368679</v>
      </c>
    </row>
    <row r="437" spans="1:33" ht="14.45" customHeight="1" x14ac:dyDescent="0.25">
      <c r="A437" s="58" t="s">
        <v>82</v>
      </c>
      <c r="B437" s="56" t="s">
        <v>3</v>
      </c>
      <c r="C437" s="59">
        <v>294262</v>
      </c>
      <c r="D437" s="59">
        <v>132919</v>
      </c>
      <c r="E437" s="59">
        <v>15170</v>
      </c>
      <c r="F437" s="59">
        <v>3328</v>
      </c>
      <c r="G437" s="59">
        <v>544</v>
      </c>
      <c r="H437" s="59">
        <v>1355</v>
      </c>
      <c r="I437" s="59">
        <v>2791</v>
      </c>
      <c r="J437" s="59">
        <v>627</v>
      </c>
      <c r="K437" s="59">
        <v>1007</v>
      </c>
      <c r="L437" s="59"/>
      <c r="M437" s="59">
        <v>136521</v>
      </c>
      <c r="N437" s="59">
        <v>72010</v>
      </c>
      <c r="O437" s="59">
        <v>208531</v>
      </c>
      <c r="P437" s="45"/>
      <c r="R437" s="58" t="s">
        <v>86</v>
      </c>
      <c r="S437" s="56" t="s">
        <v>3</v>
      </c>
      <c r="T437" s="56" t="str">
        <f t="shared" si="20"/>
        <v>KOZHIKODE1964-65</v>
      </c>
      <c r="U437" s="65">
        <f>(Documentation!$M$342*Calculations!C620)+(Documentation!$L$342*Calculations!C681)+(Documentation!$K$342*Calculations!C559)</f>
        <v>661586</v>
      </c>
      <c r="V437" s="65">
        <f>(Documentation!$M$342*Calculations!D620)+(Documentation!$L$342*Calculations!D681)+(Documentation!$K$342*Calculations!D559)</f>
        <v>194056</v>
      </c>
      <c r="W437" s="65">
        <f>(Documentation!$M$342*Calculations!E620)+(Documentation!$L$342*Calculations!E681)+(Documentation!$K$342*Calculations!E559)</f>
        <v>28664</v>
      </c>
      <c r="X437" s="65">
        <f>(Documentation!$M$342*Calculations!F620)+(Documentation!$L$342*Calculations!F681)+(Documentation!$K$342*Calculations!F559)</f>
        <v>14143</v>
      </c>
      <c r="Y437" s="65">
        <f>(Documentation!$M$342*Calculations!G620)+(Documentation!$L$342*Calculations!G681)+(Documentation!$K$342*Calculations!G559)</f>
        <v>2782</v>
      </c>
      <c r="Z437" s="65">
        <f>(Documentation!$M$342*Calculations!H620)+(Documentation!$L$342*Calculations!H681)+(Documentation!$K$342*Calculations!H559)</f>
        <v>40466</v>
      </c>
      <c r="AA437" s="65">
        <f>(Documentation!$M$342*Calculations!I620)+(Documentation!$L$342*Calculations!I681)+(Documentation!$K$342*Calculations!I559)</f>
        <v>26908</v>
      </c>
      <c r="AB437" s="65">
        <f>(Documentation!$M$342*Calculations!J620)+(Documentation!$L$342*Calculations!J681)+(Documentation!$K$342*Calculations!J559)</f>
        <v>6581</v>
      </c>
      <c r="AC437" s="65">
        <f>(Documentation!$M$342*Calculations!K620)+(Documentation!$L$342*Calculations!K681)+(Documentation!$K$342*Calculations!K559)</f>
        <v>8278</v>
      </c>
      <c r="AD437" s="65">
        <f>(Documentation!$M$342*Calculations!L620)+(Documentation!$L$342*Calculations!L681)+(Documentation!$K$342*Calculations!L559)</f>
        <v>0</v>
      </c>
      <c r="AE437" s="65">
        <f>(Documentation!$M$342*Calculations!M620)+(Documentation!$L$342*Calculations!M681)+(Documentation!$K$342*Calculations!M559)</f>
        <v>339708</v>
      </c>
      <c r="AF437" s="65">
        <f>(Documentation!$M$342*Calculations!N620)+(Documentation!$L$342*Calculations!N681)+(Documentation!$K$342*Calculations!N559)</f>
        <v>31467</v>
      </c>
      <c r="AG437" s="65">
        <f>(Documentation!$M$342*Calculations!O620)+(Documentation!$L$342*Calculations!O681)+(Documentation!$K$342*Calculations!O559)</f>
        <v>371175</v>
      </c>
    </row>
    <row r="438" spans="1:33" ht="14.45" customHeight="1" x14ac:dyDescent="0.25">
      <c r="A438" s="58" t="s">
        <v>82</v>
      </c>
      <c r="B438" s="56" t="s">
        <v>4</v>
      </c>
      <c r="C438" s="59">
        <v>294262</v>
      </c>
      <c r="D438" s="59">
        <v>132805</v>
      </c>
      <c r="E438" s="59">
        <v>15200</v>
      </c>
      <c r="F438" s="59">
        <v>3155</v>
      </c>
      <c r="G438" s="59">
        <v>500</v>
      </c>
      <c r="H438" s="59">
        <v>1160</v>
      </c>
      <c r="I438" s="59">
        <v>2620</v>
      </c>
      <c r="J438" s="59">
        <v>605</v>
      </c>
      <c r="K438" s="59">
        <v>1630</v>
      </c>
      <c r="L438" s="59"/>
      <c r="M438" s="59">
        <v>136587</v>
      </c>
      <c r="N438" s="59">
        <v>71965</v>
      </c>
      <c r="O438" s="59">
        <v>208552</v>
      </c>
      <c r="P438" s="45"/>
      <c r="R438" s="58" t="s">
        <v>86</v>
      </c>
      <c r="S438" s="56" t="s">
        <v>4</v>
      </c>
      <c r="T438" s="56" t="str">
        <f t="shared" si="20"/>
        <v>KOZHIKODE1965-66</v>
      </c>
      <c r="U438" s="65">
        <f>(Documentation!$M$342*Calculations!C621)+(Documentation!$L$342*Calculations!C682)+(Documentation!$K$342*Calculations!C560)</f>
        <v>661586</v>
      </c>
      <c r="V438" s="65">
        <f>(Documentation!$M$342*Calculations!D621)+(Documentation!$L$342*Calculations!D682)+(Documentation!$K$342*Calculations!D560)</f>
        <v>193756</v>
      </c>
      <c r="W438" s="65">
        <f>(Documentation!$M$342*Calculations!E621)+(Documentation!$L$342*Calculations!E682)+(Documentation!$K$342*Calculations!E560)</f>
        <v>29095</v>
      </c>
      <c r="X438" s="65">
        <f>(Documentation!$M$342*Calculations!F621)+(Documentation!$L$342*Calculations!F682)+(Documentation!$K$342*Calculations!F560)</f>
        <v>14040</v>
      </c>
      <c r="Y438" s="65">
        <f>(Documentation!$M$342*Calculations!G621)+(Documentation!$L$342*Calculations!G682)+(Documentation!$K$342*Calculations!G560)</f>
        <v>2700</v>
      </c>
      <c r="Z438" s="65">
        <f>(Documentation!$M$342*Calculations!H621)+(Documentation!$L$342*Calculations!H682)+(Documentation!$K$342*Calculations!H560)</f>
        <v>40075</v>
      </c>
      <c r="AA438" s="65">
        <f>(Documentation!$M$342*Calculations!I621)+(Documentation!$L$342*Calculations!I682)+(Documentation!$K$342*Calculations!I560)</f>
        <v>23220</v>
      </c>
      <c r="AB438" s="65">
        <f>(Documentation!$M$342*Calculations!J621)+(Documentation!$L$342*Calculations!J682)+(Documentation!$K$342*Calculations!J560)</f>
        <v>5795</v>
      </c>
      <c r="AC438" s="65">
        <f>(Documentation!$M$342*Calculations!K621)+(Documentation!$L$342*Calculations!K682)+(Documentation!$K$342*Calculations!K560)</f>
        <v>8200</v>
      </c>
      <c r="AD438" s="65">
        <f>(Documentation!$M$342*Calculations!L621)+(Documentation!$L$342*Calculations!L682)+(Documentation!$K$342*Calculations!L560)</f>
        <v>0</v>
      </c>
      <c r="AE438" s="65">
        <f>(Documentation!$M$342*Calculations!M621)+(Documentation!$L$342*Calculations!M682)+(Documentation!$K$342*Calculations!M560)</f>
        <v>344705</v>
      </c>
      <c r="AF438" s="65">
        <f>(Documentation!$M$342*Calculations!N621)+(Documentation!$L$342*Calculations!N682)+(Documentation!$K$342*Calculations!N560)</f>
        <v>39673</v>
      </c>
      <c r="AG438" s="65">
        <f>(Documentation!$M$342*Calculations!O621)+(Documentation!$L$342*Calculations!O682)+(Documentation!$K$342*Calculations!O560)</f>
        <v>384378</v>
      </c>
    </row>
    <row r="439" spans="1:33" ht="14.45" customHeight="1" x14ac:dyDescent="0.25">
      <c r="A439" s="58" t="s">
        <v>82</v>
      </c>
      <c r="B439" s="56" t="s">
        <v>5</v>
      </c>
      <c r="C439" s="59">
        <v>294262</v>
      </c>
      <c r="D439" s="59">
        <v>132376</v>
      </c>
      <c r="E439" s="59">
        <v>15892</v>
      </c>
      <c r="F439" s="59">
        <v>2667</v>
      </c>
      <c r="G439" s="59">
        <v>500</v>
      </c>
      <c r="H439" s="59">
        <v>1160</v>
      </c>
      <c r="I439" s="59">
        <v>2710</v>
      </c>
      <c r="J439" s="59">
        <v>437</v>
      </c>
      <c r="K439" s="59">
        <v>1860</v>
      </c>
      <c r="L439" s="59"/>
      <c r="M439" s="59">
        <v>136660</v>
      </c>
      <c r="N439" s="59">
        <v>77390</v>
      </c>
      <c r="O439" s="59">
        <v>214050</v>
      </c>
      <c r="P439" s="45"/>
      <c r="R439" s="58" t="s">
        <v>86</v>
      </c>
      <c r="S439" s="56" t="s">
        <v>5</v>
      </c>
      <c r="T439" s="56" t="str">
        <f t="shared" si="20"/>
        <v>KOZHIKODE1966-67</v>
      </c>
      <c r="U439" s="65">
        <f>(Documentation!$M$342*Calculations!C622)+(Documentation!$L$342*Calculations!C683)+(Documentation!$K$342*Calculations!C561)</f>
        <v>661586</v>
      </c>
      <c r="V439" s="65">
        <f>(Documentation!$M$342*Calculations!D622)+(Documentation!$L$342*Calculations!D683)+(Documentation!$K$342*Calculations!D561)</f>
        <v>193756</v>
      </c>
      <c r="W439" s="65">
        <f>(Documentation!$M$342*Calculations!E622)+(Documentation!$L$342*Calculations!E683)+(Documentation!$K$342*Calculations!E561)</f>
        <v>32523</v>
      </c>
      <c r="X439" s="65">
        <f>(Documentation!$M$342*Calculations!F622)+(Documentation!$L$342*Calculations!F683)+(Documentation!$K$342*Calculations!F561)</f>
        <v>15045</v>
      </c>
      <c r="Y439" s="65">
        <f>(Documentation!$M$342*Calculations!G622)+(Documentation!$L$342*Calculations!G683)+(Documentation!$K$342*Calculations!G561)</f>
        <v>2700</v>
      </c>
      <c r="Z439" s="65">
        <f>(Documentation!$M$342*Calculations!H622)+(Documentation!$L$342*Calculations!H683)+(Documentation!$K$342*Calculations!H561)</f>
        <v>29012</v>
      </c>
      <c r="AA439" s="65">
        <f>(Documentation!$M$342*Calculations!I622)+(Documentation!$L$342*Calculations!I683)+(Documentation!$K$342*Calculations!I561)</f>
        <v>25026</v>
      </c>
      <c r="AB439" s="65">
        <f>(Documentation!$M$342*Calculations!J622)+(Documentation!$L$342*Calculations!J683)+(Documentation!$K$342*Calculations!J561)</f>
        <v>6876</v>
      </c>
      <c r="AC439" s="65">
        <f>(Documentation!$M$342*Calculations!K622)+(Documentation!$L$342*Calculations!K683)+(Documentation!$K$342*Calculations!K561)</f>
        <v>5044</v>
      </c>
      <c r="AD439" s="65">
        <f>(Documentation!$M$342*Calculations!L622)+(Documentation!$L$342*Calculations!L683)+(Documentation!$K$342*Calculations!L561)</f>
        <v>0</v>
      </c>
      <c r="AE439" s="65">
        <f>(Documentation!$M$342*Calculations!M622)+(Documentation!$L$342*Calculations!M683)+(Documentation!$K$342*Calculations!M561)</f>
        <v>351604</v>
      </c>
      <c r="AF439" s="65">
        <f>(Documentation!$M$342*Calculations!N622)+(Documentation!$L$342*Calculations!N683)+(Documentation!$K$342*Calculations!N561)</f>
        <v>40295</v>
      </c>
      <c r="AG439" s="65">
        <f>(Documentation!$M$342*Calculations!O622)+(Documentation!$L$342*Calculations!O683)+(Documentation!$K$342*Calculations!O561)</f>
        <v>391899</v>
      </c>
    </row>
    <row r="440" spans="1:33" ht="14.45" customHeight="1" x14ac:dyDescent="0.25">
      <c r="A440" s="58" t="s">
        <v>82</v>
      </c>
      <c r="B440" s="56" t="s">
        <v>6</v>
      </c>
      <c r="C440" s="59">
        <v>294262</v>
      </c>
      <c r="D440" s="59">
        <v>132376</v>
      </c>
      <c r="E440" s="59">
        <v>15890</v>
      </c>
      <c r="F440" s="59">
        <v>2100</v>
      </c>
      <c r="G440" s="59">
        <v>500</v>
      </c>
      <c r="H440" s="59">
        <v>1160</v>
      </c>
      <c r="I440" s="59">
        <v>2761</v>
      </c>
      <c r="J440" s="59">
        <v>437</v>
      </c>
      <c r="K440" s="59">
        <v>1860</v>
      </c>
      <c r="L440" s="59"/>
      <c r="M440" s="59">
        <v>137178</v>
      </c>
      <c r="N440" s="59">
        <v>82829</v>
      </c>
      <c r="O440" s="59">
        <v>220007</v>
      </c>
      <c r="P440" s="45"/>
      <c r="R440" s="58" t="s">
        <v>86</v>
      </c>
      <c r="S440" s="56" t="s">
        <v>6</v>
      </c>
      <c r="T440" s="56" t="str">
        <f t="shared" si="20"/>
        <v>KOZHIKODE1967-68</v>
      </c>
      <c r="U440" s="65">
        <f>(Documentation!$M$342*Calculations!C623)+(Documentation!$L$342*Calculations!C684)+(Documentation!$K$342*Calculations!C562)</f>
        <v>661586</v>
      </c>
      <c r="V440" s="65">
        <f>(Documentation!$M$342*Calculations!D623)+(Documentation!$L$342*Calculations!D684)+(Documentation!$K$342*Calculations!D562)</f>
        <v>193756</v>
      </c>
      <c r="W440" s="65">
        <f>(Documentation!$M$342*Calculations!E623)+(Documentation!$L$342*Calculations!E684)+(Documentation!$K$342*Calculations!E562)</f>
        <v>31370</v>
      </c>
      <c r="X440" s="65">
        <f>(Documentation!$M$342*Calculations!F623)+(Documentation!$L$342*Calculations!F684)+(Documentation!$K$342*Calculations!F562)</f>
        <v>13090</v>
      </c>
      <c r="Y440" s="65">
        <f>(Documentation!$M$342*Calculations!G623)+(Documentation!$L$342*Calculations!G684)+(Documentation!$K$342*Calculations!G562)</f>
        <v>2700</v>
      </c>
      <c r="Z440" s="65">
        <f>(Documentation!$M$342*Calculations!H623)+(Documentation!$L$342*Calculations!H684)+(Documentation!$K$342*Calculations!H562)</f>
        <v>29012</v>
      </c>
      <c r="AA440" s="65">
        <f>(Documentation!$M$342*Calculations!I623)+(Documentation!$L$342*Calculations!I684)+(Documentation!$K$342*Calculations!I562)</f>
        <v>22978</v>
      </c>
      <c r="AB440" s="65">
        <f>(Documentation!$M$342*Calculations!J623)+(Documentation!$L$342*Calculations!J684)+(Documentation!$K$342*Calculations!J562)</f>
        <v>4012</v>
      </c>
      <c r="AC440" s="65">
        <f>(Documentation!$M$342*Calculations!K623)+(Documentation!$L$342*Calculations!K684)+(Documentation!$K$342*Calculations!K562)</f>
        <v>5093</v>
      </c>
      <c r="AD440" s="65">
        <f>(Documentation!$M$342*Calculations!L623)+(Documentation!$L$342*Calculations!L684)+(Documentation!$K$342*Calculations!L562)</f>
        <v>0</v>
      </c>
      <c r="AE440" s="65">
        <f>(Documentation!$M$342*Calculations!M623)+(Documentation!$L$342*Calculations!M684)+(Documentation!$K$342*Calculations!M562)</f>
        <v>359575</v>
      </c>
      <c r="AF440" s="65">
        <f>(Documentation!$M$342*Calculations!N623)+(Documentation!$L$342*Calculations!N684)+(Documentation!$K$342*Calculations!N562)</f>
        <v>54029</v>
      </c>
      <c r="AG440" s="65">
        <f>(Documentation!$M$342*Calculations!O623)+(Documentation!$L$342*Calculations!O684)+(Documentation!$K$342*Calculations!O562)</f>
        <v>413604</v>
      </c>
    </row>
    <row r="441" spans="1:33" ht="14.45" customHeight="1" x14ac:dyDescent="0.25">
      <c r="A441" s="58" t="s">
        <v>82</v>
      </c>
      <c r="B441" s="63" t="s">
        <v>7</v>
      </c>
      <c r="C441" s="59">
        <v>294262</v>
      </c>
      <c r="D441" s="59">
        <v>132376</v>
      </c>
      <c r="E441" s="59">
        <v>16208</v>
      </c>
      <c r="F441" s="59">
        <v>2079</v>
      </c>
      <c r="G441" s="59">
        <v>500</v>
      </c>
      <c r="H441" s="59">
        <v>911</v>
      </c>
      <c r="I441" s="59">
        <v>1909</v>
      </c>
      <c r="J441" s="59">
        <v>431</v>
      </c>
      <c r="K441" s="59">
        <v>1847</v>
      </c>
      <c r="L441" s="59"/>
      <c r="M441" s="59">
        <v>138001</v>
      </c>
      <c r="N441" s="59">
        <v>92578</v>
      </c>
      <c r="O441" s="59">
        <v>230579</v>
      </c>
      <c r="P441" s="45"/>
      <c r="R441" s="58" t="s">
        <v>86</v>
      </c>
      <c r="S441" s="63" t="s">
        <v>7</v>
      </c>
      <c r="T441" s="56" t="str">
        <f t="shared" si="20"/>
        <v>KOZHIKODE1968-69</v>
      </c>
      <c r="U441" s="65">
        <f>(Documentation!$M$342*Calculations!C624)+(Documentation!$L$342*Calculations!C685)+(Documentation!$K$342*Calculations!C563)</f>
        <v>661586</v>
      </c>
      <c r="V441" s="65">
        <f>(Documentation!$M$342*Calculations!D624)+(Documentation!$L$342*Calculations!D685)+(Documentation!$K$342*Calculations!D563)</f>
        <v>193756</v>
      </c>
      <c r="W441" s="65">
        <f>(Documentation!$M$342*Calculations!E624)+(Documentation!$L$342*Calculations!E685)+(Documentation!$K$342*Calculations!E563)</f>
        <v>32970</v>
      </c>
      <c r="X441" s="65">
        <f>(Documentation!$M$342*Calculations!F624)+(Documentation!$L$342*Calculations!F685)+(Documentation!$K$342*Calculations!F563)</f>
        <v>12525</v>
      </c>
      <c r="Y441" s="65">
        <f>(Documentation!$M$342*Calculations!G624)+(Documentation!$L$342*Calculations!G685)+(Documentation!$K$342*Calculations!G563)</f>
        <v>2700</v>
      </c>
      <c r="Z441" s="65">
        <f>(Documentation!$M$342*Calculations!H624)+(Documentation!$L$342*Calculations!H685)+(Documentation!$K$342*Calculations!H563)</f>
        <v>23973</v>
      </c>
      <c r="AA441" s="65">
        <f>(Documentation!$M$342*Calculations!I624)+(Documentation!$L$342*Calculations!I685)+(Documentation!$K$342*Calculations!I563)</f>
        <v>20890</v>
      </c>
      <c r="AB441" s="65">
        <f>(Documentation!$M$342*Calculations!J624)+(Documentation!$L$342*Calculations!J685)+(Documentation!$K$342*Calculations!J563)</f>
        <v>4395</v>
      </c>
      <c r="AC441" s="65">
        <f>(Documentation!$M$342*Calculations!K624)+(Documentation!$L$342*Calculations!K685)+(Documentation!$K$342*Calculations!K563)</f>
        <v>5492</v>
      </c>
      <c r="AD441" s="65">
        <f>(Documentation!$M$342*Calculations!L624)+(Documentation!$L$342*Calculations!L685)+(Documentation!$K$342*Calculations!L563)</f>
        <v>0</v>
      </c>
      <c r="AE441" s="65">
        <f>(Documentation!$M$342*Calculations!M624)+(Documentation!$L$342*Calculations!M685)+(Documentation!$K$342*Calculations!M563)</f>
        <v>364885</v>
      </c>
      <c r="AF441" s="65">
        <f>(Documentation!$M$342*Calculations!N624)+(Documentation!$L$342*Calculations!N685)+(Documentation!$K$342*Calculations!N563)</f>
        <v>64816</v>
      </c>
      <c r="AG441" s="65">
        <f>(Documentation!$M$342*Calculations!O624)+(Documentation!$L$342*Calculations!O685)+(Documentation!$K$342*Calculations!O563)</f>
        <v>429701</v>
      </c>
    </row>
    <row r="442" spans="1:33" ht="14.45" customHeight="1" x14ac:dyDescent="0.25">
      <c r="A442" s="58" t="s">
        <v>82</v>
      </c>
      <c r="B442" s="63" t="s">
        <v>8</v>
      </c>
      <c r="C442" s="59">
        <v>294262</v>
      </c>
      <c r="D442" s="59">
        <v>132373</v>
      </c>
      <c r="E442" s="59">
        <v>16305</v>
      </c>
      <c r="F442" s="59">
        <v>1958</v>
      </c>
      <c r="G442" s="59">
        <v>500</v>
      </c>
      <c r="H442" s="59">
        <v>1287</v>
      </c>
      <c r="I442" s="59">
        <v>1797</v>
      </c>
      <c r="J442" s="59">
        <v>371</v>
      </c>
      <c r="K442" s="59">
        <v>1681</v>
      </c>
      <c r="L442" s="59"/>
      <c r="M442" s="59">
        <v>137990</v>
      </c>
      <c r="N442" s="59">
        <v>98415</v>
      </c>
      <c r="O442" s="59">
        <v>236405</v>
      </c>
      <c r="P442" s="45"/>
      <c r="R442" s="58" t="s">
        <v>86</v>
      </c>
      <c r="S442" s="63" t="s">
        <v>8</v>
      </c>
      <c r="T442" s="56" t="str">
        <f t="shared" si="20"/>
        <v>KOZHIKODE1969-70</v>
      </c>
      <c r="U442" s="65">
        <f>(Documentation!$M$342*Calculations!C625)+(Documentation!$L$342*Calculations!C686)+(Documentation!$K$342*Calculations!C564)</f>
        <v>661586</v>
      </c>
      <c r="V442" s="65">
        <f>(Documentation!$M$342*Calculations!D625)+(Documentation!$L$342*Calculations!D686)+(Documentation!$K$342*Calculations!D564)</f>
        <v>193756</v>
      </c>
      <c r="W442" s="65">
        <f>(Documentation!$M$342*Calculations!E625)+(Documentation!$L$342*Calculations!E686)+(Documentation!$K$342*Calculations!E564)</f>
        <v>34306</v>
      </c>
      <c r="X442" s="65">
        <f>(Documentation!$M$342*Calculations!F625)+(Documentation!$L$342*Calculations!F686)+(Documentation!$K$342*Calculations!F564)</f>
        <v>12142</v>
      </c>
      <c r="Y442" s="65">
        <f>(Documentation!$M$342*Calculations!G625)+(Documentation!$L$342*Calculations!G686)+(Documentation!$K$342*Calculations!G564)</f>
        <v>2700</v>
      </c>
      <c r="Z442" s="65">
        <f>(Documentation!$M$342*Calculations!H625)+(Documentation!$L$342*Calculations!H686)+(Documentation!$K$342*Calculations!H564)</f>
        <v>18462</v>
      </c>
      <c r="AA442" s="65">
        <f>(Documentation!$M$342*Calculations!I625)+(Documentation!$L$342*Calculations!I686)+(Documentation!$K$342*Calculations!I564)</f>
        <v>20006</v>
      </c>
      <c r="AB442" s="65">
        <f>(Documentation!$M$342*Calculations!J625)+(Documentation!$L$342*Calculations!J686)+(Documentation!$K$342*Calculations!J564)</f>
        <v>4395</v>
      </c>
      <c r="AC442" s="65">
        <f>(Documentation!$M$342*Calculations!K625)+(Documentation!$L$342*Calculations!K686)+(Documentation!$K$342*Calculations!K564)</f>
        <v>5410</v>
      </c>
      <c r="AD442" s="65">
        <f>(Documentation!$M$342*Calculations!L625)+(Documentation!$L$342*Calculations!L686)+(Documentation!$K$342*Calculations!L564)</f>
        <v>0</v>
      </c>
      <c r="AE442" s="65">
        <f>(Documentation!$M$342*Calculations!M625)+(Documentation!$L$342*Calculations!M686)+(Documentation!$K$342*Calculations!M564)</f>
        <v>370409</v>
      </c>
      <c r="AF442" s="65">
        <f>(Documentation!$M$342*Calculations!N625)+(Documentation!$L$342*Calculations!N686)+(Documentation!$K$342*Calculations!N564)</f>
        <v>75268</v>
      </c>
      <c r="AG442" s="65">
        <f>(Documentation!$M$342*Calculations!O625)+(Documentation!$L$342*Calculations!O686)+(Documentation!$K$342*Calculations!O564)</f>
        <v>445677</v>
      </c>
    </row>
    <row r="443" spans="1:33" ht="14.45" customHeight="1" x14ac:dyDescent="0.25">
      <c r="A443" s="58" t="s">
        <v>82</v>
      </c>
      <c r="B443" s="63" t="s">
        <v>16</v>
      </c>
      <c r="C443" s="59">
        <v>294262</v>
      </c>
      <c r="D443" s="59">
        <v>132373</v>
      </c>
      <c r="E443" s="59">
        <v>16752</v>
      </c>
      <c r="F443" s="59">
        <v>1910</v>
      </c>
      <c r="G443" s="59">
        <v>500</v>
      </c>
      <c r="H443" s="59">
        <v>1211</v>
      </c>
      <c r="I443" s="59">
        <v>1769</v>
      </c>
      <c r="J443" s="59">
        <v>373</v>
      </c>
      <c r="K443" s="59">
        <v>1736</v>
      </c>
      <c r="L443" s="59"/>
      <c r="M443" s="59">
        <v>137638</v>
      </c>
      <c r="N443" s="59">
        <v>100132</v>
      </c>
      <c r="O443" s="59">
        <v>237770</v>
      </c>
      <c r="P443" s="45"/>
      <c r="R443" s="58" t="s">
        <v>86</v>
      </c>
      <c r="S443" s="63" t="s">
        <v>16</v>
      </c>
      <c r="T443" s="56" t="str">
        <f t="shared" si="20"/>
        <v>KOZHIKODE1970-71</v>
      </c>
      <c r="U443" s="65">
        <f>(Documentation!$M$342*Calculations!C626)+(Documentation!$L$342*Calculations!C687)+(Documentation!$K$342*Calculations!C565)</f>
        <v>661586</v>
      </c>
      <c r="V443" s="65">
        <f>(Documentation!$M$342*Calculations!D626)+(Documentation!$L$342*Calculations!D687)+(Documentation!$K$342*Calculations!D565)</f>
        <v>193756</v>
      </c>
      <c r="W443" s="65">
        <f>(Documentation!$M$342*Calculations!E626)+(Documentation!$L$342*Calculations!E687)+(Documentation!$K$342*Calculations!E565)</f>
        <v>35246</v>
      </c>
      <c r="X443" s="65">
        <f>(Documentation!$M$342*Calculations!F626)+(Documentation!$L$342*Calculations!F687)+(Documentation!$K$342*Calculations!F565)</f>
        <v>11845</v>
      </c>
      <c r="Y443" s="65">
        <f>(Documentation!$M$342*Calculations!G626)+(Documentation!$L$342*Calculations!G687)+(Documentation!$K$342*Calculations!G565)</f>
        <v>2700</v>
      </c>
      <c r="Z443" s="65">
        <f>(Documentation!$M$342*Calculations!H626)+(Documentation!$L$342*Calculations!H687)+(Documentation!$K$342*Calculations!H565)</f>
        <v>17378</v>
      </c>
      <c r="AA443" s="65">
        <f>(Documentation!$M$342*Calculations!I626)+(Documentation!$L$342*Calculations!I687)+(Documentation!$K$342*Calculations!I565)</f>
        <v>19692</v>
      </c>
      <c r="AB443" s="65">
        <f>(Documentation!$M$342*Calculations!J626)+(Documentation!$L$342*Calculations!J687)+(Documentation!$K$342*Calculations!J565)</f>
        <v>4421</v>
      </c>
      <c r="AC443" s="65">
        <f>(Documentation!$M$342*Calculations!K626)+(Documentation!$L$342*Calculations!K687)+(Documentation!$K$342*Calculations!K565)</f>
        <v>5586</v>
      </c>
      <c r="AD443" s="65">
        <f>(Documentation!$M$342*Calculations!L626)+(Documentation!$L$342*Calculations!L687)+(Documentation!$K$342*Calculations!L565)</f>
        <v>0</v>
      </c>
      <c r="AE443" s="65">
        <f>(Documentation!$M$342*Calculations!M626)+(Documentation!$L$342*Calculations!M687)+(Documentation!$K$342*Calculations!M565)</f>
        <v>370962</v>
      </c>
      <c r="AF443" s="65">
        <f>(Documentation!$M$342*Calculations!N626)+(Documentation!$L$342*Calculations!N687)+(Documentation!$K$342*Calculations!N565)</f>
        <v>77289</v>
      </c>
      <c r="AG443" s="65">
        <f>(Documentation!$M$342*Calculations!O626)+(Documentation!$L$342*Calculations!O687)+(Documentation!$K$342*Calculations!O565)</f>
        <v>448251</v>
      </c>
    </row>
    <row r="444" spans="1:33" ht="14.45" customHeight="1" x14ac:dyDescent="0.25">
      <c r="A444" s="58" t="s">
        <v>82</v>
      </c>
      <c r="B444" s="63" t="s">
        <v>17</v>
      </c>
      <c r="C444" s="59">
        <v>294262</v>
      </c>
      <c r="D444" s="59">
        <v>132373</v>
      </c>
      <c r="E444" s="59">
        <v>16813</v>
      </c>
      <c r="F444" s="59">
        <v>1831</v>
      </c>
      <c r="G444" s="59">
        <v>500</v>
      </c>
      <c r="H444" s="59">
        <v>1110</v>
      </c>
      <c r="I444" s="59">
        <v>1725</v>
      </c>
      <c r="J444" s="59">
        <v>341</v>
      </c>
      <c r="K444" s="59">
        <v>1663</v>
      </c>
      <c r="L444" s="59"/>
      <c r="M444" s="59">
        <v>137906</v>
      </c>
      <c r="N444" s="59">
        <v>101891</v>
      </c>
      <c r="O444" s="59">
        <v>239797</v>
      </c>
      <c r="P444" s="45"/>
      <c r="R444" s="58" t="s">
        <v>86</v>
      </c>
      <c r="S444" s="63" t="s">
        <v>17</v>
      </c>
      <c r="T444" s="56" t="str">
        <f t="shared" si="20"/>
        <v>KOZHIKODE1971-72</v>
      </c>
      <c r="U444" s="65">
        <f>(Documentation!$M$342*Calculations!C627)+(Documentation!$L$342*Calculations!C688)+(Documentation!$K$342*Calculations!C566)</f>
        <v>661586</v>
      </c>
      <c r="V444" s="65">
        <f>(Documentation!$M$342*Calculations!D627)+(Documentation!$L$342*Calculations!D688)+(Documentation!$K$342*Calculations!D566)</f>
        <v>193756</v>
      </c>
      <c r="W444" s="65">
        <f>(Documentation!$M$342*Calculations!E627)+(Documentation!$L$342*Calculations!E688)+(Documentation!$K$342*Calculations!E566)</f>
        <v>35374</v>
      </c>
      <c r="X444" s="65">
        <f>(Documentation!$M$342*Calculations!F627)+(Documentation!$L$342*Calculations!F688)+(Documentation!$K$342*Calculations!F566)</f>
        <v>11352</v>
      </c>
      <c r="Y444" s="65">
        <f>(Documentation!$M$342*Calculations!G627)+(Documentation!$L$342*Calculations!G688)+(Documentation!$K$342*Calculations!G566)</f>
        <v>2700</v>
      </c>
      <c r="Z444" s="65">
        <f>(Documentation!$M$342*Calculations!H627)+(Documentation!$L$342*Calculations!H688)+(Documentation!$K$342*Calculations!H566)</f>
        <v>15930</v>
      </c>
      <c r="AA444" s="65">
        <f>(Documentation!$M$342*Calculations!I627)+(Documentation!$L$342*Calculations!I688)+(Documentation!$K$342*Calculations!I566)</f>
        <v>19200</v>
      </c>
      <c r="AB444" s="65">
        <f>(Documentation!$M$342*Calculations!J627)+(Documentation!$L$342*Calculations!J688)+(Documentation!$K$342*Calculations!J566)</f>
        <v>4036</v>
      </c>
      <c r="AC444" s="65">
        <f>(Documentation!$M$342*Calculations!K627)+(Documentation!$L$342*Calculations!K688)+(Documentation!$K$342*Calculations!K566)</f>
        <v>5354</v>
      </c>
      <c r="AD444" s="65">
        <f>(Documentation!$M$342*Calculations!L627)+(Documentation!$L$342*Calculations!L688)+(Documentation!$K$342*Calculations!L566)</f>
        <v>0</v>
      </c>
      <c r="AE444" s="65">
        <f>(Documentation!$M$342*Calculations!M627)+(Documentation!$L$342*Calculations!M688)+(Documentation!$K$342*Calculations!M566)</f>
        <v>373885</v>
      </c>
      <c r="AF444" s="65">
        <f>(Documentation!$M$342*Calculations!N627)+(Documentation!$L$342*Calculations!N688)+(Documentation!$K$342*Calculations!N566)</f>
        <v>78187</v>
      </c>
      <c r="AG444" s="65">
        <f>(Documentation!$M$342*Calculations!O627)+(Documentation!$L$342*Calculations!O688)+(Documentation!$K$342*Calculations!O566)</f>
        <v>452072</v>
      </c>
    </row>
    <row r="445" spans="1:33" ht="14.45" customHeight="1" x14ac:dyDescent="0.25">
      <c r="A445" s="58" t="s">
        <v>82</v>
      </c>
      <c r="B445" s="63" t="s">
        <v>9</v>
      </c>
      <c r="C445" s="59">
        <v>294262</v>
      </c>
      <c r="D445" s="59">
        <v>132373</v>
      </c>
      <c r="E445" s="59">
        <v>16813</v>
      </c>
      <c r="F445" s="59">
        <v>1804</v>
      </c>
      <c r="G445" s="59">
        <v>500</v>
      </c>
      <c r="H445" s="59">
        <v>1037</v>
      </c>
      <c r="I445" s="59">
        <v>1636</v>
      </c>
      <c r="J445" s="59">
        <v>341</v>
      </c>
      <c r="K445" s="59">
        <v>1880</v>
      </c>
      <c r="L445" s="59"/>
      <c r="M445" s="59">
        <v>137878</v>
      </c>
      <c r="N445" s="59">
        <v>104189</v>
      </c>
      <c r="O445" s="59">
        <v>242067</v>
      </c>
      <c r="P445" s="45"/>
      <c r="R445" s="58" t="s">
        <v>86</v>
      </c>
      <c r="S445" s="63" t="s">
        <v>9</v>
      </c>
      <c r="T445" s="56" t="str">
        <f t="shared" si="20"/>
        <v>KOZHIKODE1972-73</v>
      </c>
      <c r="U445" s="65">
        <f>(Documentation!$M$342*Calculations!C628)+(Documentation!$L$342*Calculations!C689)+(Documentation!$K$342*Calculations!C567)</f>
        <v>661586</v>
      </c>
      <c r="V445" s="65">
        <f>(Documentation!$M$342*Calculations!D628)+(Documentation!$L$342*Calculations!D689)+(Documentation!$K$342*Calculations!D567)</f>
        <v>193756</v>
      </c>
      <c r="W445" s="65">
        <f>(Documentation!$M$342*Calculations!E628)+(Documentation!$L$342*Calculations!E689)+(Documentation!$K$342*Calculations!E567)</f>
        <v>35374</v>
      </c>
      <c r="X445" s="65">
        <f>(Documentation!$M$342*Calculations!F628)+(Documentation!$L$342*Calculations!F689)+(Documentation!$K$342*Calculations!F567)</f>
        <v>11187</v>
      </c>
      <c r="Y445" s="65">
        <f>(Documentation!$M$342*Calculations!G628)+(Documentation!$L$342*Calculations!G689)+(Documentation!$K$342*Calculations!G567)</f>
        <v>2700</v>
      </c>
      <c r="Z445" s="65">
        <f>(Documentation!$M$342*Calculations!H628)+(Documentation!$L$342*Calculations!H689)+(Documentation!$K$342*Calculations!H567)</f>
        <v>14877</v>
      </c>
      <c r="AA445" s="65">
        <f>(Documentation!$M$342*Calculations!I628)+(Documentation!$L$342*Calculations!I689)+(Documentation!$K$342*Calculations!I567)</f>
        <v>18215</v>
      </c>
      <c r="AB445" s="65">
        <f>(Documentation!$M$342*Calculations!J628)+(Documentation!$L$342*Calculations!J689)+(Documentation!$K$342*Calculations!J567)</f>
        <v>4036</v>
      </c>
      <c r="AC445" s="65">
        <f>(Documentation!$M$342*Calculations!K628)+(Documentation!$L$342*Calculations!K689)+(Documentation!$K$342*Calculations!K567)</f>
        <v>6052</v>
      </c>
      <c r="AD445" s="65">
        <f>(Documentation!$M$342*Calculations!L628)+(Documentation!$L$342*Calculations!L689)+(Documentation!$K$342*Calculations!L567)</f>
        <v>0</v>
      </c>
      <c r="AE445" s="65">
        <f>(Documentation!$M$342*Calculations!M628)+(Documentation!$L$342*Calculations!M689)+(Documentation!$K$342*Calculations!M567)</f>
        <v>375389</v>
      </c>
      <c r="AF445" s="65">
        <f>(Documentation!$M$342*Calculations!N628)+(Documentation!$L$342*Calculations!N689)+(Documentation!$K$342*Calculations!N567)</f>
        <v>80962</v>
      </c>
      <c r="AG445" s="65">
        <f>(Documentation!$M$342*Calculations!O628)+(Documentation!$L$342*Calculations!O689)+(Documentation!$K$342*Calculations!O567)</f>
        <v>456351</v>
      </c>
    </row>
    <row r="446" spans="1:33" ht="14.45" customHeight="1" x14ac:dyDescent="0.25">
      <c r="A446" s="58" t="s">
        <v>82</v>
      </c>
      <c r="B446" s="63" t="s">
        <v>10</v>
      </c>
      <c r="C446" s="59">
        <v>299149</v>
      </c>
      <c r="D446" s="59">
        <v>131934</v>
      </c>
      <c r="E446" s="59">
        <v>18491</v>
      </c>
      <c r="F446" s="59">
        <v>2206</v>
      </c>
      <c r="G446" s="59">
        <v>500</v>
      </c>
      <c r="H446" s="59">
        <v>3364</v>
      </c>
      <c r="I446" s="59">
        <v>1934</v>
      </c>
      <c r="J446" s="59">
        <v>414</v>
      </c>
      <c r="K446" s="59">
        <v>1744</v>
      </c>
      <c r="L446" s="59"/>
      <c r="M446" s="59">
        <v>138562</v>
      </c>
      <c r="N446" s="59">
        <v>107353</v>
      </c>
      <c r="O446" s="59">
        <v>245915</v>
      </c>
      <c r="P446" s="45"/>
      <c r="R446" s="58" t="s">
        <v>86</v>
      </c>
      <c r="S446" s="63" t="s">
        <v>10</v>
      </c>
      <c r="T446" s="56" t="str">
        <f t="shared" si="20"/>
        <v>KOZHIKODE1973-74</v>
      </c>
      <c r="U446" s="65">
        <f>(Documentation!$M$342*Calculations!C629)+(Documentation!$L$342*Calculations!C690)+(Documentation!$K$342*Calculations!C568)</f>
        <v>657673.08738299471</v>
      </c>
      <c r="V446" s="65">
        <f>(Documentation!$M$342*Calculations!D629)+(Documentation!$L$342*Calculations!D690)+(Documentation!$K$342*Calculations!D568)</f>
        <v>206774.77574388747</v>
      </c>
      <c r="W446" s="65">
        <f>(Documentation!$M$342*Calculations!E629)+(Documentation!$L$342*Calculations!E690)+(Documentation!$K$342*Calculations!E568)</f>
        <v>54826.87763227988</v>
      </c>
      <c r="X446" s="65">
        <f>(Documentation!$M$342*Calculations!F629)+(Documentation!$L$342*Calculations!F690)+(Documentation!$K$342*Calculations!F568)</f>
        <v>13382.391961014535</v>
      </c>
      <c r="Y446" s="65">
        <f>(Documentation!$M$342*Calculations!G629)+(Documentation!$L$342*Calculations!G690)+(Documentation!$K$342*Calculations!G568)</f>
        <v>4417.8058092256178</v>
      </c>
      <c r="Z446" s="65">
        <f>(Documentation!$M$342*Calculations!H629)+(Documentation!$L$342*Calculations!H690)+(Documentation!$K$342*Calculations!H568)</f>
        <v>7606.6122598741076</v>
      </c>
      <c r="AA446" s="65">
        <f>(Documentation!$M$342*Calculations!I629)+(Documentation!$L$342*Calculations!I690)+(Documentation!$K$342*Calculations!I568)</f>
        <v>26681.418813802549</v>
      </c>
      <c r="AB446" s="65">
        <f>(Documentation!$M$342*Calculations!J629)+(Documentation!$L$342*Calculations!J690)+(Documentation!$K$342*Calculations!J568)</f>
        <v>3518.3694242414358</v>
      </c>
      <c r="AC446" s="65">
        <f>(Documentation!$M$342*Calculations!K629)+(Documentation!$L$342*Calculations!K690)+(Documentation!$K$342*Calculations!K568)</f>
        <v>5935.6624566495984</v>
      </c>
      <c r="AD446" s="65">
        <f>(Documentation!$M$342*Calculations!L629)+(Documentation!$L$342*Calculations!L690)+(Documentation!$K$342*Calculations!L568)</f>
        <v>0</v>
      </c>
      <c r="AE446" s="65">
        <f>(Documentation!$M$342*Calculations!M629)+(Documentation!$L$342*Calculations!M690)+(Documentation!$K$342*Calculations!M568)</f>
        <v>334529.1732820195</v>
      </c>
      <c r="AF446" s="65">
        <f>(Documentation!$M$342*Calculations!N629)+(Documentation!$L$342*Calculations!N690)+(Documentation!$K$342*Calculations!N568)</f>
        <v>151873.37633040888</v>
      </c>
      <c r="AG446" s="65">
        <f>(Documentation!$M$342*Calculations!O629)+(Documentation!$L$342*Calculations!O690)+(Documentation!$K$342*Calculations!O568)</f>
        <v>486402.54961242841</v>
      </c>
    </row>
    <row r="447" spans="1:33" ht="14.45" customHeight="1" x14ac:dyDescent="0.25">
      <c r="A447" s="58" t="s">
        <v>82</v>
      </c>
      <c r="B447" s="63" t="s">
        <v>11</v>
      </c>
      <c r="C447" s="59">
        <v>299149</v>
      </c>
      <c r="D447" s="59">
        <v>131634</v>
      </c>
      <c r="E447" s="59">
        <v>18748</v>
      </c>
      <c r="F447" s="59">
        <v>2156</v>
      </c>
      <c r="G447" s="59">
        <v>500</v>
      </c>
      <c r="H447" s="59">
        <v>3326</v>
      </c>
      <c r="I447" s="59">
        <v>1493</v>
      </c>
      <c r="J447" s="59">
        <v>414</v>
      </c>
      <c r="K447" s="59">
        <v>1546</v>
      </c>
      <c r="L447" s="59"/>
      <c r="M447" s="59">
        <v>139332</v>
      </c>
      <c r="N447" s="59">
        <v>107025</v>
      </c>
      <c r="O447" s="59">
        <v>246357</v>
      </c>
      <c r="P447" s="45"/>
      <c r="R447" s="58" t="s">
        <v>86</v>
      </c>
      <c r="S447" s="63" t="s">
        <v>11</v>
      </c>
      <c r="T447" s="56" t="str">
        <f t="shared" si="20"/>
        <v>KOZHIKODE1974-75</v>
      </c>
      <c r="U447" s="65">
        <f>(Documentation!$M$342*Calculations!C630)+(Documentation!$L$342*Calculations!C691)+(Documentation!$K$342*Calculations!C569)</f>
        <v>657673.08738299471</v>
      </c>
      <c r="V447" s="65">
        <f>(Documentation!$M$342*Calculations!D630)+(Documentation!$L$342*Calculations!D691)+(Documentation!$K$342*Calculations!D569)</f>
        <v>206774.77574388747</v>
      </c>
      <c r="W447" s="65">
        <f>(Documentation!$M$342*Calculations!E630)+(Documentation!$L$342*Calculations!E691)+(Documentation!$K$342*Calculations!E569)</f>
        <v>56190.953477816554</v>
      </c>
      <c r="X447" s="65">
        <f>(Documentation!$M$342*Calculations!F630)+(Documentation!$L$342*Calculations!F691)+(Documentation!$K$342*Calculations!F569)</f>
        <v>13458.719431851538</v>
      </c>
      <c r="Y447" s="65">
        <f>(Documentation!$M$342*Calculations!G630)+(Documentation!$L$342*Calculations!G691)+(Documentation!$K$342*Calculations!G569)</f>
        <v>4417.8058092256178</v>
      </c>
      <c r="Z447" s="65">
        <f>(Documentation!$M$342*Calculations!H630)+(Documentation!$L$342*Calculations!H691)+(Documentation!$K$342*Calculations!H569)</f>
        <v>7091.044796321059</v>
      </c>
      <c r="AA447" s="65">
        <f>(Documentation!$M$342*Calculations!I630)+(Documentation!$L$342*Calculations!I691)+(Documentation!$K$342*Calculations!I569)</f>
        <v>25800.209324005522</v>
      </c>
      <c r="AB447" s="65">
        <f>(Documentation!$M$342*Calculations!J630)+(Documentation!$L$342*Calculations!J691)+(Documentation!$K$342*Calculations!J569)</f>
        <v>3353.7545117032496</v>
      </c>
      <c r="AC447" s="65">
        <f>(Documentation!$M$342*Calculations!K630)+(Documentation!$L$342*Calculations!K691)+(Documentation!$K$342*Calculations!K569)</f>
        <v>5654.7702700499003</v>
      </c>
      <c r="AD447" s="65">
        <f>(Documentation!$M$342*Calculations!L630)+(Documentation!$L$342*Calculations!L691)+(Documentation!$K$342*Calculations!L569)</f>
        <v>0</v>
      </c>
      <c r="AE447" s="65">
        <f>(Documentation!$M$342*Calculations!M630)+(Documentation!$L$342*Calculations!M691)+(Documentation!$K$342*Calculations!M569)</f>
        <v>334931.05401813379</v>
      </c>
      <c r="AF447" s="65">
        <f>(Documentation!$M$342*Calculations!N630)+(Documentation!$L$342*Calculations!N691)+(Documentation!$K$342*Calculations!N569)</f>
        <v>155045.26476359763</v>
      </c>
      <c r="AG447" s="65">
        <f>(Documentation!$M$342*Calculations!O630)+(Documentation!$L$342*Calculations!O691)+(Documentation!$K$342*Calculations!O569)</f>
        <v>489976.31878173142</v>
      </c>
    </row>
    <row r="448" spans="1:33" ht="14.45" customHeight="1" x14ac:dyDescent="0.25">
      <c r="A448" s="58" t="s">
        <v>82</v>
      </c>
      <c r="B448" s="63" t="s">
        <v>12</v>
      </c>
      <c r="C448" s="59">
        <v>299390</v>
      </c>
      <c r="D448" s="59">
        <v>103619</v>
      </c>
      <c r="E448" s="59">
        <v>18029</v>
      </c>
      <c r="F448" s="59">
        <v>3957</v>
      </c>
      <c r="G448" s="59">
        <v>668</v>
      </c>
      <c r="H448" s="59">
        <v>2401</v>
      </c>
      <c r="I448" s="59">
        <v>4027</v>
      </c>
      <c r="J448" s="59">
        <v>1593</v>
      </c>
      <c r="K448" s="59">
        <v>3583</v>
      </c>
      <c r="L448" s="59"/>
      <c r="M448" s="59">
        <v>161513</v>
      </c>
      <c r="N448" s="59">
        <v>85573</v>
      </c>
      <c r="O448" s="59">
        <v>247086</v>
      </c>
      <c r="P448" s="45"/>
      <c r="R448" s="58" t="s">
        <v>86</v>
      </c>
      <c r="S448" s="63" t="s">
        <v>12</v>
      </c>
      <c r="T448" s="56" t="str">
        <f t="shared" si="20"/>
        <v>KOZHIKODE1975-76</v>
      </c>
      <c r="U448" s="65">
        <f>(Documentation!$M$342*Calculations!C631)+(Documentation!$L$342*Calculations!C692)+(Documentation!$K$342*Calculations!C570)</f>
        <v>661980.21278388402</v>
      </c>
      <c r="V448" s="65">
        <f>(Documentation!$M$342*Calculations!D631)+(Documentation!$L$342*Calculations!D692)+(Documentation!$K$342*Calculations!D570)</f>
        <v>173679.70045280107</v>
      </c>
      <c r="W448" s="65">
        <f>(Documentation!$M$342*Calculations!E631)+(Documentation!$L$342*Calculations!E692)+(Documentation!$K$342*Calculations!E570)</f>
        <v>31769.438958829349</v>
      </c>
      <c r="X448" s="65">
        <f>(Documentation!$M$342*Calculations!F631)+(Documentation!$L$342*Calculations!F692)+(Documentation!$K$342*Calculations!F570)</f>
        <v>10519.379504908517</v>
      </c>
      <c r="Y448" s="65">
        <f>(Documentation!$M$342*Calculations!G631)+(Documentation!$L$342*Calculations!G692)+(Documentation!$K$342*Calculations!G570)</f>
        <v>1515.4012100061968</v>
      </c>
      <c r="Z448" s="65">
        <f>(Documentation!$M$342*Calculations!H631)+(Documentation!$L$342*Calculations!H692)+(Documentation!$K$342*Calculations!H570)</f>
        <v>13175.967667938641</v>
      </c>
      <c r="AA448" s="65">
        <f>(Documentation!$M$342*Calculations!I631)+(Documentation!$L$342*Calculations!I692)+(Documentation!$K$342*Calculations!I570)</f>
        <v>18784.173317352121</v>
      </c>
      <c r="AB448" s="65">
        <f>(Documentation!$M$342*Calculations!J631)+(Documentation!$L$342*Calculations!J692)+(Documentation!$K$342*Calculations!J570)</f>
        <v>2838.1705614080865</v>
      </c>
      <c r="AC448" s="65">
        <f>(Documentation!$M$342*Calculations!K631)+(Documentation!$L$342*Calculations!K692)+(Documentation!$K$342*Calculations!K570)</f>
        <v>5974.6908532011348</v>
      </c>
      <c r="AD448" s="65">
        <f>(Documentation!$M$342*Calculations!L631)+(Documentation!$L$342*Calculations!L692)+(Documentation!$K$342*Calculations!L570)</f>
        <v>0</v>
      </c>
      <c r="AE448" s="65">
        <f>(Documentation!$M$342*Calculations!M631)+(Documentation!$L$342*Calculations!M692)+(Documentation!$K$342*Calculations!M570)</f>
        <v>403723.2902574389</v>
      </c>
      <c r="AF448" s="65">
        <f>(Documentation!$M$342*Calculations!N631)+(Documentation!$L$342*Calculations!N692)+(Documentation!$K$342*Calculations!N570)</f>
        <v>97355.904050204932</v>
      </c>
      <c r="AG448" s="65">
        <f>(Documentation!$M$342*Calculations!O631)+(Documentation!$L$342*Calculations!O692)+(Documentation!$K$342*Calculations!O570)</f>
        <v>501079.1943076438</v>
      </c>
    </row>
    <row r="449" spans="1:33" ht="14.45" customHeight="1" x14ac:dyDescent="0.25">
      <c r="A449" s="58" t="s">
        <v>82</v>
      </c>
      <c r="B449" s="63" t="s">
        <v>13</v>
      </c>
      <c r="C449" s="59">
        <v>299390</v>
      </c>
      <c r="D449" s="59">
        <v>103619</v>
      </c>
      <c r="E449" s="59">
        <v>18986</v>
      </c>
      <c r="F449" s="59">
        <v>4158</v>
      </c>
      <c r="G449" s="59">
        <v>328</v>
      </c>
      <c r="H449" s="59">
        <v>1803</v>
      </c>
      <c r="I449" s="59">
        <v>4968</v>
      </c>
      <c r="J449" s="59">
        <v>1379</v>
      </c>
      <c r="K449" s="59">
        <v>4067</v>
      </c>
      <c r="L449" s="59"/>
      <c r="M449" s="59">
        <v>160082</v>
      </c>
      <c r="N449" s="59">
        <v>72491</v>
      </c>
      <c r="O449" s="59">
        <v>232573</v>
      </c>
      <c r="P449" s="45"/>
      <c r="R449" s="58" t="s">
        <v>86</v>
      </c>
      <c r="S449" s="63" t="s">
        <v>13</v>
      </c>
      <c r="T449" s="56" t="str">
        <f t="shared" si="20"/>
        <v>KOZHIKODE1976-77</v>
      </c>
      <c r="U449" s="65">
        <f>(Documentation!$M$342*Calculations!C632)+(Documentation!$L$342*Calculations!C693)+(Documentation!$K$342*Calculations!C571)</f>
        <v>661980.21278388402</v>
      </c>
      <c r="V449" s="65">
        <f>(Documentation!$M$342*Calculations!D632)+(Documentation!$L$342*Calculations!D693)+(Documentation!$K$342*Calculations!D571)</f>
        <v>173679.70045280107</v>
      </c>
      <c r="W449" s="65">
        <f>(Documentation!$M$342*Calculations!E632)+(Documentation!$L$342*Calculations!E693)+(Documentation!$K$342*Calculations!E571)</f>
        <v>32809.196218322948</v>
      </c>
      <c r="X449" s="65">
        <f>(Documentation!$M$342*Calculations!F632)+(Documentation!$L$342*Calculations!F693)+(Documentation!$K$342*Calculations!F571)</f>
        <v>10571.697449528718</v>
      </c>
      <c r="Y449" s="65">
        <f>(Documentation!$M$342*Calculations!G632)+(Documentation!$L$342*Calculations!G693)+(Documentation!$K$342*Calculations!G571)</f>
        <v>1213.4880467042822</v>
      </c>
      <c r="Z449" s="65">
        <f>(Documentation!$M$342*Calculations!H632)+(Documentation!$L$342*Calculations!H693)+(Documentation!$K$342*Calculations!H571)</f>
        <v>11202.013192655164</v>
      </c>
      <c r="AA449" s="65">
        <f>(Documentation!$M$342*Calculations!I632)+(Documentation!$L$342*Calculations!I693)+(Documentation!$K$342*Calculations!I571)</f>
        <v>17144.518375678115</v>
      </c>
      <c r="AB449" s="65">
        <f>(Documentation!$M$342*Calculations!J632)+(Documentation!$L$342*Calculations!J693)+(Documentation!$K$342*Calculations!J571)</f>
        <v>3237.320328212822</v>
      </c>
      <c r="AC449" s="65">
        <f>(Documentation!$M$342*Calculations!K632)+(Documentation!$L$342*Calculations!K693)+(Documentation!$K$342*Calculations!K571)</f>
        <v>6072.6101535066264</v>
      </c>
      <c r="AD449" s="65">
        <f>(Documentation!$M$342*Calculations!L632)+(Documentation!$L$342*Calculations!L693)+(Documentation!$K$342*Calculations!L571)</f>
        <v>0</v>
      </c>
      <c r="AE449" s="65">
        <f>(Documentation!$M$342*Calculations!M632)+(Documentation!$L$342*Calculations!M693)+(Documentation!$K$342*Calculations!M571)</f>
        <v>406049.66856647423</v>
      </c>
      <c r="AF449" s="65">
        <f>(Documentation!$M$342*Calculations!N632)+(Documentation!$L$342*Calculations!N693)+(Documentation!$K$342*Calculations!N571)</f>
        <v>100953.92155072134</v>
      </c>
      <c r="AG449" s="65">
        <f>(Documentation!$M$342*Calculations!O632)+(Documentation!$L$342*Calculations!O693)+(Documentation!$K$342*Calculations!O571)</f>
        <v>507003.59011719556</v>
      </c>
    </row>
    <row r="450" spans="1:33" ht="14.45" customHeight="1" x14ac:dyDescent="0.25">
      <c r="A450" s="58" t="s">
        <v>82</v>
      </c>
      <c r="B450" s="63" t="s">
        <v>18</v>
      </c>
      <c r="C450" s="59">
        <v>299390</v>
      </c>
      <c r="D450" s="59">
        <v>103619</v>
      </c>
      <c r="E450" s="59">
        <v>20310</v>
      </c>
      <c r="F450" s="59">
        <v>3055</v>
      </c>
      <c r="G450" s="59">
        <v>267</v>
      </c>
      <c r="H450" s="59">
        <v>1542</v>
      </c>
      <c r="I450" s="59">
        <v>5295</v>
      </c>
      <c r="J450" s="59">
        <v>1009</v>
      </c>
      <c r="K450" s="59">
        <v>4501</v>
      </c>
      <c r="L450" s="59"/>
      <c r="M450" s="59">
        <v>159792</v>
      </c>
      <c r="N450" s="59">
        <v>74194</v>
      </c>
      <c r="O450" s="59">
        <v>233986</v>
      </c>
      <c r="P450" s="45"/>
      <c r="R450" s="58" t="s">
        <v>86</v>
      </c>
      <c r="S450" s="63" t="s">
        <v>18</v>
      </c>
      <c r="T450" s="56" t="str">
        <f t="shared" si="20"/>
        <v>KOZHIKODE1977-78</v>
      </c>
      <c r="U450" s="65">
        <f>(Documentation!$M$342*Calculations!C633)+(Documentation!$L$342*Calculations!C694)+(Documentation!$K$342*Calculations!C572)</f>
        <v>661980.21278388402</v>
      </c>
      <c r="V450" s="65">
        <f>(Documentation!$M$342*Calculations!D633)+(Documentation!$L$342*Calculations!D694)+(Documentation!$K$342*Calculations!D572)</f>
        <v>173679.70045280107</v>
      </c>
      <c r="W450" s="65">
        <f>(Documentation!$M$342*Calculations!E633)+(Documentation!$L$342*Calculations!E694)+(Documentation!$K$342*Calculations!E572)</f>
        <v>35032.897603361489</v>
      </c>
      <c r="X450" s="65">
        <f>(Documentation!$M$342*Calculations!F633)+(Documentation!$L$342*Calculations!F694)+(Documentation!$K$342*Calculations!F572)</f>
        <v>9621.6974495287177</v>
      </c>
      <c r="Y450" s="65">
        <f>(Documentation!$M$342*Calculations!G633)+(Documentation!$L$342*Calculations!G694)+(Documentation!$K$342*Calculations!G572)</f>
        <v>961.46771142493719</v>
      </c>
      <c r="Z450" s="65">
        <f>(Documentation!$M$342*Calculations!H633)+(Documentation!$L$342*Calculations!H694)+(Documentation!$K$342*Calculations!H572)</f>
        <v>13787.013192655164</v>
      </c>
      <c r="AA450" s="65">
        <f>(Documentation!$M$342*Calculations!I633)+(Documentation!$L$342*Calculations!I694)+(Documentation!$K$342*Calculations!I572)</f>
        <v>16398.528543317785</v>
      </c>
      <c r="AB450" s="65">
        <f>(Documentation!$M$342*Calculations!J633)+(Documentation!$L$342*Calculations!J694)+(Documentation!$K$342*Calculations!J572)</f>
        <v>4999.2157219268774</v>
      </c>
      <c r="AC450" s="65">
        <f>(Documentation!$M$342*Calculations!K633)+(Documentation!$L$342*Calculations!K694)+(Documentation!$K$342*Calculations!K572)</f>
        <v>8760.3041186958471</v>
      </c>
      <c r="AD450" s="65">
        <f>(Documentation!$M$342*Calculations!L633)+(Documentation!$L$342*Calculations!L694)+(Documentation!$K$342*Calculations!L572)</f>
        <v>0</v>
      </c>
      <c r="AE450" s="65">
        <f>(Documentation!$M$342*Calculations!M633)+(Documentation!$L$342*Calculations!M694)+(Documentation!$K$342*Calculations!M572)</f>
        <v>398739.38799017214</v>
      </c>
      <c r="AF450" s="65">
        <f>(Documentation!$M$342*Calculations!N633)+(Documentation!$L$342*Calculations!N694)+(Documentation!$K$342*Calculations!N572)</f>
        <v>106000.90927671417</v>
      </c>
      <c r="AG450" s="65">
        <f>(Documentation!$M$342*Calculations!O633)+(Documentation!$L$342*Calculations!O694)+(Documentation!$K$342*Calculations!O572)</f>
        <v>504740.29726688628</v>
      </c>
    </row>
    <row r="451" spans="1:33" ht="14.45" customHeight="1" x14ac:dyDescent="0.25">
      <c r="A451" s="58" t="s">
        <v>82</v>
      </c>
      <c r="B451" s="64" t="s">
        <v>19</v>
      </c>
      <c r="C451" s="59">
        <v>299390</v>
      </c>
      <c r="D451" s="59">
        <v>103619</v>
      </c>
      <c r="E451" s="59">
        <v>21146</v>
      </c>
      <c r="F451" s="59">
        <v>2269</v>
      </c>
      <c r="G451" s="59">
        <v>225</v>
      </c>
      <c r="H451" s="59">
        <v>1416</v>
      </c>
      <c r="I451" s="59">
        <v>5141</v>
      </c>
      <c r="J451" s="59">
        <v>3080</v>
      </c>
      <c r="K451" s="59">
        <v>4266</v>
      </c>
      <c r="L451" s="59"/>
      <c r="M451" s="59">
        <v>158228</v>
      </c>
      <c r="N451" s="59">
        <v>79332</v>
      </c>
      <c r="O451" s="59">
        <v>237560</v>
      </c>
      <c r="P451" s="45"/>
      <c r="R451" s="58" t="s">
        <v>86</v>
      </c>
      <c r="S451" s="64" t="s">
        <v>19</v>
      </c>
      <c r="T451" s="56" t="str">
        <f t="shared" ref="T451:T514" si="21">R451&amp;S451</f>
        <v>KOZHIKODE1978-79</v>
      </c>
      <c r="U451" s="65">
        <f>(Documentation!$M$342*Calculations!C634)+(Documentation!$L$342*Calculations!C695)+(Documentation!$K$342*Calculations!C573)</f>
        <v>661980.21278388402</v>
      </c>
      <c r="V451" s="65">
        <f>(Documentation!$M$342*Calculations!D634)+(Documentation!$L$342*Calculations!D695)+(Documentation!$K$342*Calculations!D573)</f>
        <v>173679.70045280107</v>
      </c>
      <c r="W451" s="65">
        <f>(Documentation!$M$342*Calculations!E634)+(Documentation!$L$342*Calculations!E695)+(Documentation!$K$342*Calculations!E573)</f>
        <v>34257.033171890456</v>
      </c>
      <c r="X451" s="65">
        <f>(Documentation!$M$342*Calculations!F634)+(Documentation!$L$342*Calculations!F695)+(Documentation!$K$342*Calculations!F573)</f>
        <v>9793.6885647347881</v>
      </c>
      <c r="Y451" s="65">
        <f>(Documentation!$M$342*Calculations!G634)+(Documentation!$L$342*Calculations!G695)+(Documentation!$K$342*Calculations!G573)</f>
        <v>659.30502919017647</v>
      </c>
      <c r="Z451" s="65">
        <f>(Documentation!$M$342*Calculations!H634)+(Documentation!$L$342*Calculations!H695)+(Documentation!$K$342*Calculations!H573)</f>
        <v>21592.100029353249</v>
      </c>
      <c r="AA451" s="65">
        <f>(Documentation!$M$342*Calculations!I634)+(Documentation!$L$342*Calculations!I695)+(Documentation!$K$342*Calculations!I573)</f>
        <v>15413.595686159399</v>
      </c>
      <c r="AB451" s="65">
        <f>(Documentation!$M$342*Calculations!J634)+(Documentation!$L$342*Calculations!J695)+(Documentation!$K$342*Calculations!J573)</f>
        <v>4986.3025586249632</v>
      </c>
      <c r="AC451" s="65">
        <f>(Documentation!$M$342*Calculations!K634)+(Documentation!$L$342*Calculations!K695)+(Documentation!$K$342*Calculations!K573)</f>
        <v>9097.7434335692469</v>
      </c>
      <c r="AD451" s="65">
        <f>(Documentation!$M$342*Calculations!L634)+(Documentation!$L$342*Calculations!L695)+(Documentation!$K$342*Calculations!L573)</f>
        <v>0</v>
      </c>
      <c r="AE451" s="65">
        <f>(Documentation!$M$342*Calculations!M634)+(Documentation!$L$342*Calculations!M695)+(Documentation!$K$342*Calculations!M573)</f>
        <v>392500.74385756068</v>
      </c>
      <c r="AF451" s="65">
        <f>(Documentation!$M$342*Calculations!N634)+(Documentation!$L$342*Calculations!N695)+(Documentation!$K$342*Calculations!N573)</f>
        <v>93807.852285204877</v>
      </c>
      <c r="AG451" s="65">
        <f>(Documentation!$M$342*Calculations!O634)+(Documentation!$L$342*Calculations!O695)+(Documentation!$K$342*Calculations!O573)</f>
        <v>486308.59614276548</v>
      </c>
    </row>
    <row r="452" spans="1:33" ht="14.45" customHeight="1" x14ac:dyDescent="0.25">
      <c r="A452" s="58" t="s">
        <v>82</v>
      </c>
      <c r="B452" s="58" t="s">
        <v>40</v>
      </c>
      <c r="C452" s="59">
        <v>299390</v>
      </c>
      <c r="D452" s="59">
        <v>103619</v>
      </c>
      <c r="E452" s="59">
        <v>21596</v>
      </c>
      <c r="F452" s="59">
        <v>2666</v>
      </c>
      <c r="G452" s="59">
        <v>212</v>
      </c>
      <c r="H452" s="59">
        <v>1340</v>
      </c>
      <c r="I452" s="59">
        <v>4922</v>
      </c>
      <c r="J452" s="59">
        <v>2933</v>
      </c>
      <c r="K452" s="59">
        <v>4954</v>
      </c>
      <c r="L452" s="59"/>
      <c r="M452" s="59">
        <v>157148</v>
      </c>
      <c r="N452" s="59">
        <v>71857</v>
      </c>
      <c r="O452" s="59">
        <v>229005</v>
      </c>
      <c r="P452" s="45"/>
      <c r="R452" s="58" t="s">
        <v>86</v>
      </c>
      <c r="S452" s="58" t="s">
        <v>40</v>
      </c>
      <c r="T452" s="56" t="str">
        <f t="shared" si="21"/>
        <v>KOZHIKODE1979-80</v>
      </c>
      <c r="U452" s="65">
        <f>(Documentation!$M$342*Calculations!C635)+(Documentation!$L$342*Calculations!C696)+(Documentation!$K$342*Calculations!C574)</f>
        <v>661980.21278388402</v>
      </c>
      <c r="V452" s="65">
        <f>(Documentation!$M$342*Calculations!D635)+(Documentation!$L$342*Calculations!D696)+(Documentation!$K$342*Calculations!D574)</f>
        <v>173679.70045280107</v>
      </c>
      <c r="W452" s="65">
        <f>(Documentation!$M$342*Calculations!E635)+(Documentation!$L$342*Calculations!E696)+(Documentation!$K$342*Calculations!E574)</f>
        <v>36047.160497048368</v>
      </c>
      <c r="X452" s="65">
        <f>(Documentation!$M$342*Calculations!F635)+(Documentation!$L$342*Calculations!F696)+(Documentation!$K$342*Calculations!F574)</f>
        <v>9933.6519248121949</v>
      </c>
      <c r="Y452" s="65">
        <f>(Documentation!$M$342*Calculations!G635)+(Documentation!$L$342*Calculations!G696)+(Documentation!$K$342*Calculations!G574)</f>
        <v>621.08537175347624</v>
      </c>
      <c r="Z452" s="65">
        <f>(Documentation!$M$342*Calculations!H635)+(Documentation!$L$342*Calculations!H696)+(Documentation!$K$342*Calculations!H574)</f>
        <v>21945.36713577509</v>
      </c>
      <c r="AA452" s="65">
        <f>(Documentation!$M$342*Calculations!I635)+(Documentation!$L$342*Calculations!I696)+(Documentation!$K$342*Calculations!I574)</f>
        <v>16218.019337812422</v>
      </c>
      <c r="AB452" s="65">
        <f>(Documentation!$M$342*Calculations!J635)+(Documentation!$L$342*Calculations!J696)+(Documentation!$K$342*Calculations!J574)</f>
        <v>5192.2591402759208</v>
      </c>
      <c r="AC452" s="65">
        <f>(Documentation!$M$342*Calculations!K635)+(Documentation!$L$342*Calculations!K696)+(Documentation!$K$342*Calculations!K574)</f>
        <v>8422.2248839459462</v>
      </c>
      <c r="AD452" s="65">
        <f>(Documentation!$M$342*Calculations!L635)+(Documentation!$L$342*Calculations!L696)+(Documentation!$K$342*Calculations!L574)</f>
        <v>0</v>
      </c>
      <c r="AE452" s="65">
        <f>(Documentation!$M$342*Calculations!M635)+(Documentation!$L$342*Calculations!M696)+(Documentation!$K$342*Calculations!M574)</f>
        <v>389920.7440396595</v>
      </c>
      <c r="AF452" s="65">
        <f>(Documentation!$M$342*Calculations!N635)+(Documentation!$L$342*Calculations!N696)+(Documentation!$K$342*Calculations!N574)</f>
        <v>96302.506031005731</v>
      </c>
      <c r="AG452" s="65">
        <f>(Documentation!$M$342*Calculations!O635)+(Documentation!$L$342*Calculations!O696)+(Documentation!$K$342*Calculations!O574)</f>
        <v>486223.25007066526</v>
      </c>
    </row>
    <row r="453" spans="1:33" ht="14.45" customHeight="1" x14ac:dyDescent="0.25">
      <c r="A453" s="58" t="s">
        <v>82</v>
      </c>
      <c r="B453" s="58" t="s">
        <v>42</v>
      </c>
      <c r="C453" s="59">
        <v>299390</v>
      </c>
      <c r="D453" s="59">
        <v>103619</v>
      </c>
      <c r="E453" s="59">
        <v>21642</v>
      </c>
      <c r="F453" s="59">
        <v>2492</v>
      </c>
      <c r="G453" s="59">
        <v>187</v>
      </c>
      <c r="H453" s="59">
        <v>1307</v>
      </c>
      <c r="I453" s="59">
        <v>5452</v>
      </c>
      <c r="J453" s="59">
        <v>3021</v>
      </c>
      <c r="K453" s="59">
        <v>4860</v>
      </c>
      <c r="L453" s="59"/>
      <c r="M453" s="59">
        <v>156810</v>
      </c>
      <c r="N453" s="59">
        <v>74645</v>
      </c>
      <c r="O453" s="59">
        <v>231455</v>
      </c>
      <c r="P453" s="45"/>
      <c r="R453" s="58" t="s">
        <v>86</v>
      </c>
      <c r="S453" s="58" t="s">
        <v>42</v>
      </c>
      <c r="T453" s="56" t="str">
        <f t="shared" si="21"/>
        <v>KOZHIKODE1980-81</v>
      </c>
      <c r="U453" s="65">
        <f>(Documentation!$M$342*Calculations!C636)+(Documentation!$L$342*Calculations!C697)+(Documentation!$K$342*Calculations!C575)</f>
        <v>661980.21278388402</v>
      </c>
      <c r="V453" s="65">
        <f>(Documentation!$M$342*Calculations!D636)+(Documentation!$L$342*Calculations!D697)+(Documentation!$K$342*Calculations!D575)</f>
        <v>173679.70045280107</v>
      </c>
      <c r="W453" s="65">
        <f>(Documentation!$M$342*Calculations!E636)+(Documentation!$L$342*Calculations!E697)+(Documentation!$K$342*Calculations!E575)</f>
        <v>37378.009906721898</v>
      </c>
      <c r="X453" s="65">
        <f>(Documentation!$M$342*Calculations!F636)+(Documentation!$L$342*Calculations!F697)+(Documentation!$K$342*Calculations!F575)</f>
        <v>9948.2668373503802</v>
      </c>
      <c r="Y453" s="65">
        <f>(Documentation!$M$342*Calculations!G636)+(Documentation!$L$342*Calculations!G697)+(Documentation!$K$342*Calculations!G575)</f>
        <v>622.49757292108325</v>
      </c>
      <c r="Z453" s="65">
        <f>(Documentation!$M$342*Calculations!H636)+(Documentation!$L$342*Calculations!H697)+(Documentation!$K$342*Calculations!H575)</f>
        <v>19802.683615450682</v>
      </c>
      <c r="AA453" s="65">
        <f>(Documentation!$M$342*Calculations!I636)+(Documentation!$L$342*Calculations!I697)+(Documentation!$K$342*Calculations!I575)</f>
        <v>16989.318229999022</v>
      </c>
      <c r="AB453" s="65">
        <f>(Documentation!$M$342*Calculations!J636)+(Documentation!$L$342*Calculations!J697)+(Documentation!$K$342*Calculations!J575)</f>
        <v>5243.9378064424945</v>
      </c>
      <c r="AC453" s="65">
        <f>(Documentation!$M$342*Calculations!K636)+(Documentation!$L$342*Calculations!K697)+(Documentation!$K$342*Calculations!K575)</f>
        <v>10637.234045965015</v>
      </c>
      <c r="AD453" s="65">
        <f>(Documentation!$M$342*Calculations!L636)+(Documentation!$L$342*Calculations!L697)+(Documentation!$K$342*Calculations!L575)</f>
        <v>0</v>
      </c>
      <c r="AE453" s="65">
        <f>(Documentation!$M$342*Calculations!M636)+(Documentation!$L$342*Calculations!M697)+(Documentation!$K$342*Calculations!M575)</f>
        <v>387678.56431623234</v>
      </c>
      <c r="AF453" s="65">
        <f>(Documentation!$M$342*Calculations!N636)+(Documentation!$L$342*Calculations!N697)+(Documentation!$K$342*Calculations!N575)</f>
        <v>94964.239756259311</v>
      </c>
      <c r="AG453" s="65">
        <f>(Documentation!$M$342*Calculations!O636)+(Documentation!$L$342*Calculations!O697)+(Documentation!$K$342*Calculations!O575)</f>
        <v>482642.80407249165</v>
      </c>
    </row>
    <row r="454" spans="1:33" ht="14.45" customHeight="1" x14ac:dyDescent="0.25">
      <c r="A454" s="58" t="s">
        <v>82</v>
      </c>
      <c r="B454" s="58" t="s">
        <v>43</v>
      </c>
      <c r="C454" s="59">
        <v>299390</v>
      </c>
      <c r="D454" s="59">
        <v>103619</v>
      </c>
      <c r="E454" s="59">
        <v>22107</v>
      </c>
      <c r="F454" s="59">
        <v>2437</v>
      </c>
      <c r="G454" s="59">
        <v>157</v>
      </c>
      <c r="H454" s="59">
        <v>1425</v>
      </c>
      <c r="I454" s="59">
        <v>5493</v>
      </c>
      <c r="J454" s="59">
        <v>3090</v>
      </c>
      <c r="K454" s="59">
        <v>4561</v>
      </c>
      <c r="L454" s="59"/>
      <c r="M454" s="59">
        <v>156501</v>
      </c>
      <c r="N454" s="59">
        <v>83394</v>
      </c>
      <c r="O454" s="59">
        <v>239895</v>
      </c>
      <c r="P454" s="45"/>
      <c r="R454" s="58" t="s">
        <v>86</v>
      </c>
      <c r="S454" s="58" t="s">
        <v>43</v>
      </c>
      <c r="T454" s="56" t="str">
        <f t="shared" si="21"/>
        <v>KOZHIKODE1981-82</v>
      </c>
      <c r="U454" s="65">
        <f>(Documentation!$M$342*Calculations!C637)+(Documentation!$L$342*Calculations!C698)+(Documentation!$K$342*Calculations!C576)</f>
        <v>661980.21278388402</v>
      </c>
      <c r="V454" s="65">
        <f>(Documentation!$M$342*Calculations!D637)+(Documentation!$L$342*Calculations!D698)+(Documentation!$K$342*Calculations!D576)</f>
        <v>175273.74420515331</v>
      </c>
      <c r="W454" s="65">
        <f>(Documentation!$M$342*Calculations!E637)+(Documentation!$L$342*Calculations!E698)+(Documentation!$K$342*Calculations!E576)</f>
        <v>35840.617396179361</v>
      </c>
      <c r="X454" s="65">
        <f>(Documentation!$M$342*Calculations!F637)+(Documentation!$L$342*Calculations!F698)+(Documentation!$K$342*Calculations!F576)</f>
        <v>9675.9506289250621</v>
      </c>
      <c r="Y454" s="65">
        <f>(Documentation!$M$342*Calculations!G637)+(Documentation!$L$342*Calculations!G698)+(Documentation!$K$342*Calculations!G576)</f>
        <v>684.00218338401135</v>
      </c>
      <c r="Z454" s="65">
        <f>(Documentation!$M$342*Calculations!H637)+(Documentation!$L$342*Calculations!H698)+(Documentation!$K$342*Calculations!H576)</f>
        <v>9866.2311974622335</v>
      </c>
      <c r="AA454" s="65">
        <f>(Documentation!$M$342*Calculations!I637)+(Documentation!$L$342*Calculations!I698)+(Documentation!$K$342*Calculations!I576)</f>
        <v>17291.038616757949</v>
      </c>
      <c r="AB454" s="65">
        <f>(Documentation!$M$342*Calculations!J637)+(Documentation!$L$342*Calculations!J698)+(Documentation!$K$342*Calculations!J576)</f>
        <v>6008.8919209447849</v>
      </c>
      <c r="AC454" s="65">
        <f>(Documentation!$M$342*Calculations!K637)+(Documentation!$L$342*Calculations!K698)+(Documentation!$K$342*Calculations!K576)</f>
        <v>12663.401325479335</v>
      </c>
      <c r="AD454" s="65">
        <f>(Documentation!$M$342*Calculations!L637)+(Documentation!$L$342*Calculations!L698)+(Documentation!$K$342*Calculations!L576)</f>
        <v>0</v>
      </c>
      <c r="AE454" s="65">
        <f>(Documentation!$M$342*Calculations!M637)+(Documentation!$L$342*Calculations!M698)+(Documentation!$K$342*Calculations!M576)</f>
        <v>407643.9679780209</v>
      </c>
      <c r="AF454" s="65">
        <f>(Documentation!$M$342*Calculations!N637)+(Documentation!$L$342*Calculations!N698)+(Documentation!$K$342*Calculations!N576)</f>
        <v>80701.409458866226</v>
      </c>
      <c r="AG454" s="65">
        <f>(Documentation!$M$342*Calculations!O637)+(Documentation!$L$342*Calculations!O698)+(Documentation!$K$342*Calculations!O576)</f>
        <v>488345.37743688712</v>
      </c>
    </row>
    <row r="455" spans="1:33" ht="14.45" customHeight="1" x14ac:dyDescent="0.25">
      <c r="A455" s="58" t="s">
        <v>82</v>
      </c>
      <c r="B455" s="58" t="s">
        <v>44</v>
      </c>
      <c r="C455" s="59">
        <v>299390</v>
      </c>
      <c r="D455" s="59">
        <v>103619</v>
      </c>
      <c r="E455" s="59">
        <v>22328</v>
      </c>
      <c r="F455" s="59">
        <v>2443</v>
      </c>
      <c r="G455" s="59">
        <v>157</v>
      </c>
      <c r="H455" s="59">
        <v>1267</v>
      </c>
      <c r="I455" s="59">
        <v>5473</v>
      </c>
      <c r="J455" s="59">
        <v>2793</v>
      </c>
      <c r="K455" s="59">
        <v>4561</v>
      </c>
      <c r="L455" s="59"/>
      <c r="M455" s="59">
        <v>156749</v>
      </c>
      <c r="N455" s="59">
        <v>72106</v>
      </c>
      <c r="O455" s="59">
        <v>228855</v>
      </c>
      <c r="P455" s="45"/>
      <c r="R455" s="58" t="s">
        <v>86</v>
      </c>
      <c r="S455" s="58" t="s">
        <v>44</v>
      </c>
      <c r="T455" s="56" t="str">
        <f t="shared" si="21"/>
        <v>KOZHIKODE1982-83</v>
      </c>
      <c r="U455" s="65">
        <f>(Documentation!$M$342*Calculations!C638)+(Documentation!$L$342*Calculations!C699)+(Documentation!$K$342*Calculations!C577)</f>
        <v>661980.21278388402</v>
      </c>
      <c r="V455" s="65">
        <f>(Documentation!$M$342*Calculations!D638)+(Documentation!$L$342*Calculations!D699)+(Documentation!$K$342*Calculations!D577)</f>
        <v>175273.74420515331</v>
      </c>
      <c r="W455" s="65">
        <f>(Documentation!$M$342*Calculations!E638)+(Documentation!$L$342*Calculations!E699)+(Documentation!$K$342*Calculations!E577)</f>
        <v>34358.145745918075</v>
      </c>
      <c r="X455" s="65">
        <f>(Documentation!$M$342*Calculations!F638)+(Documentation!$L$342*Calculations!F699)+(Documentation!$K$342*Calculations!F577)</f>
        <v>9684.0660157873244</v>
      </c>
      <c r="Y455" s="65">
        <f>(Documentation!$M$342*Calculations!G638)+(Documentation!$L$342*Calculations!G699)+(Documentation!$K$342*Calculations!G577)</f>
        <v>519.96163012846</v>
      </c>
      <c r="Z455" s="65">
        <f>(Documentation!$M$342*Calculations!H638)+(Documentation!$L$342*Calculations!H699)+(Documentation!$K$342*Calculations!H577)</f>
        <v>9004.389849060899</v>
      </c>
      <c r="AA455" s="65">
        <f>(Documentation!$M$342*Calculations!I638)+(Documentation!$L$342*Calculations!I699)+(Documentation!$K$342*Calculations!I577)</f>
        <v>18621.277717170218</v>
      </c>
      <c r="AB455" s="65">
        <f>(Documentation!$M$342*Calculations!J638)+(Documentation!$L$342*Calculations!J699)+(Documentation!$K$342*Calculations!J577)</f>
        <v>5518.4360148432952</v>
      </c>
      <c r="AC455" s="65">
        <f>(Documentation!$M$342*Calculations!K638)+(Documentation!$L$342*Calculations!K699)+(Documentation!$K$342*Calculations!K577)</f>
        <v>10780.15955683315</v>
      </c>
      <c r="AD455" s="65">
        <f>(Documentation!$M$342*Calculations!L638)+(Documentation!$L$342*Calculations!L699)+(Documentation!$K$342*Calculations!L577)</f>
        <v>0</v>
      </c>
      <c r="AE455" s="65">
        <f>(Documentation!$M$342*Calculations!M638)+(Documentation!$L$342*Calculations!M699)+(Documentation!$K$342*Calculations!M577)</f>
        <v>398220.0320489892</v>
      </c>
      <c r="AF455" s="65">
        <f>(Documentation!$M$342*Calculations!N638)+(Documentation!$L$342*Calculations!N699)+(Documentation!$K$342*Calculations!N577)</f>
        <v>85682.784771910374</v>
      </c>
      <c r="AG455" s="65">
        <f>(Documentation!$M$342*Calculations!O638)+(Documentation!$L$342*Calculations!O699)+(Documentation!$K$342*Calculations!O577)</f>
        <v>483902.81682089961</v>
      </c>
    </row>
    <row r="456" spans="1:33" ht="14.45" customHeight="1" x14ac:dyDescent="0.25">
      <c r="A456" s="58" t="s">
        <v>82</v>
      </c>
      <c r="B456" s="58" t="s">
        <v>45</v>
      </c>
      <c r="C456" s="59">
        <v>299390</v>
      </c>
      <c r="D456" s="59">
        <v>103619</v>
      </c>
      <c r="E456" s="59">
        <v>22026</v>
      </c>
      <c r="F456" s="59">
        <v>2457</v>
      </c>
      <c r="G456" s="59">
        <v>150</v>
      </c>
      <c r="H456" s="59">
        <v>1333</v>
      </c>
      <c r="I456" s="59">
        <v>5452</v>
      </c>
      <c r="J456" s="59">
        <v>3087</v>
      </c>
      <c r="K456" s="59">
        <v>4660</v>
      </c>
      <c r="L456" s="59"/>
      <c r="M456" s="59">
        <v>156606</v>
      </c>
      <c r="N456" s="59">
        <v>70558</v>
      </c>
      <c r="O456" s="59">
        <v>227164</v>
      </c>
      <c r="P456" s="45"/>
      <c r="R456" s="58" t="s">
        <v>86</v>
      </c>
      <c r="S456" s="58" t="s">
        <v>45</v>
      </c>
      <c r="T456" s="56" t="str">
        <f t="shared" si="21"/>
        <v>KOZHIKODE1983-84</v>
      </c>
      <c r="U456" s="65">
        <f>(Documentation!$M$342*Calculations!C639)+(Documentation!$L$342*Calculations!C700)+(Documentation!$K$342*Calculations!C578)</f>
        <v>661980.21278388402</v>
      </c>
      <c r="V456" s="65">
        <f>(Documentation!$M$342*Calculations!D639)+(Documentation!$L$342*Calculations!D700)+(Documentation!$K$342*Calculations!D578)</f>
        <v>175273.74420515331</v>
      </c>
      <c r="W456" s="65">
        <f>(Documentation!$M$342*Calculations!E639)+(Documentation!$L$342*Calculations!E700)+(Documentation!$K$342*Calculations!E578)</f>
        <v>37046.032594472599</v>
      </c>
      <c r="X456" s="65">
        <f>(Documentation!$M$342*Calculations!F639)+(Documentation!$L$342*Calculations!F700)+(Documentation!$K$342*Calculations!F578)</f>
        <v>10324.873286057165</v>
      </c>
      <c r="Y456" s="65">
        <f>(Documentation!$M$342*Calculations!G639)+(Documentation!$L$342*Calculations!G700)+(Documentation!$K$342*Calculations!G578)</f>
        <v>565.37369633531512</v>
      </c>
      <c r="Z456" s="65">
        <f>(Documentation!$M$342*Calculations!H639)+(Documentation!$L$342*Calculations!H700)+(Documentation!$K$342*Calculations!H578)</f>
        <v>9393.1355349087171</v>
      </c>
      <c r="AA456" s="65">
        <f>(Documentation!$M$342*Calculations!I639)+(Documentation!$L$342*Calculations!I700)+(Documentation!$K$342*Calculations!I578)</f>
        <v>18570.702438254502</v>
      </c>
      <c r="AB456" s="65">
        <f>(Documentation!$M$342*Calculations!J639)+(Documentation!$L$342*Calculations!J700)+(Documentation!$K$342*Calculations!J578)</f>
        <v>5841.7316429655912</v>
      </c>
      <c r="AC456" s="65">
        <f>(Documentation!$M$342*Calculations!K639)+(Documentation!$L$342*Calculations!K700)+(Documentation!$K$342*Calculations!K578)</f>
        <v>10704.385573582183</v>
      </c>
      <c r="AD456" s="65">
        <f>(Documentation!$M$342*Calculations!L639)+(Documentation!$L$342*Calculations!L700)+(Documentation!$K$342*Calculations!L578)</f>
        <v>0</v>
      </c>
      <c r="AE456" s="65">
        <f>(Documentation!$M$342*Calculations!M639)+(Documentation!$L$342*Calculations!M700)+(Documentation!$K$342*Calculations!M578)</f>
        <v>394260.23381215456</v>
      </c>
      <c r="AF456" s="65">
        <f>(Documentation!$M$342*Calculations!N639)+(Documentation!$L$342*Calculations!N700)+(Documentation!$K$342*Calculations!N578)</f>
        <v>93152.829377902177</v>
      </c>
      <c r="AG456" s="65">
        <f>(Documentation!$M$342*Calculations!O639)+(Documentation!$L$342*Calculations!O700)+(Documentation!$K$342*Calculations!O578)</f>
        <v>487413.06319005677</v>
      </c>
    </row>
    <row r="457" spans="1:33" ht="14.45" customHeight="1" x14ac:dyDescent="0.25">
      <c r="A457" s="58" t="s">
        <v>82</v>
      </c>
      <c r="B457" s="58" t="s">
        <v>39</v>
      </c>
      <c r="C457" s="59">
        <v>299390</v>
      </c>
      <c r="D457" s="59">
        <v>103619</v>
      </c>
      <c r="E457" s="59">
        <v>22074</v>
      </c>
      <c r="F457" s="59">
        <v>2205</v>
      </c>
      <c r="G457" s="59">
        <v>149</v>
      </c>
      <c r="H457" s="59">
        <v>1367</v>
      </c>
      <c r="I457" s="59">
        <v>5190</v>
      </c>
      <c r="J457" s="59">
        <v>3100</v>
      </c>
      <c r="K457" s="59">
        <v>4753</v>
      </c>
      <c r="L457" s="59"/>
      <c r="M457" s="59">
        <v>156933</v>
      </c>
      <c r="N457" s="59">
        <v>72800</v>
      </c>
      <c r="O457" s="59">
        <v>229733</v>
      </c>
      <c r="P457" s="45"/>
      <c r="R457" s="58" t="s">
        <v>86</v>
      </c>
      <c r="S457" s="58" t="s">
        <v>39</v>
      </c>
      <c r="T457" s="56" t="str">
        <f t="shared" si="21"/>
        <v>KOZHIKODE1984-85</v>
      </c>
      <c r="U457" s="65">
        <f>(Documentation!$M$342*Calculations!C640)+(Documentation!$L$342*Calculations!C701)+(Documentation!$K$342*Calculations!C579)</f>
        <v>661980.21278388402</v>
      </c>
      <c r="V457" s="65">
        <f>(Documentation!$M$342*Calculations!D640)+(Documentation!$L$342*Calculations!D701)+(Documentation!$K$342*Calculations!D579)</f>
        <v>175273.74420515331</v>
      </c>
      <c r="W457" s="65">
        <f>(Documentation!$M$342*Calculations!E640)+(Documentation!$L$342*Calculations!E701)+(Documentation!$K$342*Calculations!E579)</f>
        <v>36163.60069845424</v>
      </c>
      <c r="X457" s="65">
        <f>(Documentation!$M$342*Calculations!F640)+(Documentation!$L$342*Calculations!F701)+(Documentation!$K$342*Calculations!F579)</f>
        <v>9910.2450041567499</v>
      </c>
      <c r="Y457" s="65">
        <f>(Documentation!$M$342*Calculations!G640)+(Documentation!$L$342*Calculations!G701)+(Documentation!$K$342*Calculations!G579)</f>
        <v>471.09560858640111</v>
      </c>
      <c r="Z457" s="65">
        <f>(Documentation!$M$342*Calculations!H640)+(Documentation!$L$342*Calculations!H701)+(Documentation!$K$342*Calculations!H579)</f>
        <v>8036.384428639104</v>
      </c>
      <c r="AA457" s="65">
        <f>(Documentation!$M$342*Calculations!I640)+(Documentation!$L$342*Calculations!I701)+(Documentation!$K$342*Calculations!I579)</f>
        <v>18382.04410736727</v>
      </c>
      <c r="AB457" s="65">
        <f>(Documentation!$M$342*Calculations!J640)+(Documentation!$L$342*Calculations!J701)+(Documentation!$K$342*Calculations!J579)</f>
        <v>5951.5917831937168</v>
      </c>
      <c r="AC457" s="65">
        <f>(Documentation!$M$342*Calculations!K640)+(Documentation!$L$342*Calculations!K701)+(Documentation!$K$342*Calculations!K579)</f>
        <v>10203.668934105908</v>
      </c>
      <c r="AD457" s="65">
        <f>(Documentation!$M$342*Calculations!L640)+(Documentation!$L$342*Calculations!L701)+(Documentation!$K$342*Calculations!L579)</f>
        <v>0</v>
      </c>
      <c r="AE457" s="65">
        <f>(Documentation!$M$342*Calculations!M640)+(Documentation!$L$342*Calculations!M701)+(Documentation!$K$342*Calculations!M579)</f>
        <v>397587.83801422722</v>
      </c>
      <c r="AF457" s="65">
        <f>(Documentation!$M$342*Calculations!N640)+(Documentation!$L$342*Calculations!N701)+(Documentation!$K$342*Calculations!N579)</f>
        <v>96745.374967016513</v>
      </c>
      <c r="AG457" s="65">
        <f>(Documentation!$M$342*Calculations!O640)+(Documentation!$L$342*Calculations!O701)+(Documentation!$K$342*Calculations!O579)</f>
        <v>494333.21298124373</v>
      </c>
    </row>
    <row r="458" spans="1:33" ht="14.45" customHeight="1" x14ac:dyDescent="0.25">
      <c r="A458" s="58" t="s">
        <v>82</v>
      </c>
      <c r="B458" s="58" t="s">
        <v>84</v>
      </c>
      <c r="C458" s="59">
        <v>299390</v>
      </c>
      <c r="D458" s="59">
        <v>103619</v>
      </c>
      <c r="E458" s="59">
        <v>22653</v>
      </c>
      <c r="F458" s="59">
        <v>2261</v>
      </c>
      <c r="G458" s="59">
        <v>136</v>
      </c>
      <c r="H458" s="59">
        <v>1361</v>
      </c>
      <c r="I458" s="59">
        <v>5503</v>
      </c>
      <c r="J458" s="59">
        <v>3087</v>
      </c>
      <c r="K458" s="59">
        <v>4891</v>
      </c>
      <c r="L458" s="59"/>
      <c r="M458" s="59">
        <v>155879</v>
      </c>
      <c r="N458" s="59">
        <v>63102</v>
      </c>
      <c r="O458" s="59">
        <v>218981</v>
      </c>
      <c r="P458" s="45"/>
      <c r="R458" s="58" t="s">
        <v>86</v>
      </c>
      <c r="S458" s="58" t="s">
        <v>84</v>
      </c>
      <c r="T458" s="56" t="str">
        <f t="shared" si="21"/>
        <v>KOZHIKODE1985-86</v>
      </c>
      <c r="U458" s="65">
        <f>(Documentation!$M$342*Calculations!C641)+(Documentation!$L$342*Calculations!C702)+(Documentation!$K$342*Calculations!C580)</f>
        <v>661980.21278388402</v>
      </c>
      <c r="V458" s="65">
        <f>(Documentation!$M$342*Calculations!D641)+(Documentation!$L$342*Calculations!D702)+(Documentation!$K$342*Calculations!D580)</f>
        <v>175273.74420515331</v>
      </c>
      <c r="W458" s="65">
        <f>(Documentation!$M$342*Calculations!E641)+(Documentation!$L$342*Calculations!E702)+(Documentation!$K$342*Calculations!E580)</f>
        <v>37230.047943561971</v>
      </c>
      <c r="X458" s="65">
        <f>(Documentation!$M$342*Calculations!F641)+(Documentation!$L$342*Calculations!F702)+(Documentation!$K$342*Calculations!F580)</f>
        <v>9572.6547097978964</v>
      </c>
      <c r="Y458" s="65">
        <f>(Documentation!$M$342*Calculations!G641)+(Documentation!$L$342*Calculations!G702)+(Documentation!$K$342*Calculations!G580)</f>
        <v>460.58386485899354</v>
      </c>
      <c r="Z458" s="65">
        <f>(Documentation!$M$342*Calculations!H641)+(Documentation!$L$342*Calculations!H702)+(Documentation!$K$342*Calculations!H580)</f>
        <v>7511.0869361042487</v>
      </c>
      <c r="AA458" s="65">
        <f>(Documentation!$M$342*Calculations!I641)+(Documentation!$L$342*Calculations!I702)+(Documentation!$K$342*Calculations!I580)</f>
        <v>17668.019125564068</v>
      </c>
      <c r="AB458" s="65">
        <f>(Documentation!$M$342*Calculations!J641)+(Documentation!$L$342*Calculations!J702)+(Documentation!$K$342*Calculations!J580)</f>
        <v>5833.696900339306</v>
      </c>
      <c r="AC458" s="65">
        <f>(Documentation!$M$342*Calculations!K641)+(Documentation!$L$342*Calculations!K702)+(Documentation!$K$342*Calculations!K580)</f>
        <v>10758.619316411543</v>
      </c>
      <c r="AD458" s="65">
        <f>(Documentation!$M$342*Calculations!L641)+(Documentation!$L$342*Calculations!L702)+(Documentation!$K$342*Calculations!L580)</f>
        <v>0</v>
      </c>
      <c r="AE458" s="65">
        <f>(Documentation!$M$342*Calculations!M641)+(Documentation!$L$342*Calculations!M702)+(Documentation!$K$342*Calculations!M580)</f>
        <v>397671.75978209265</v>
      </c>
      <c r="AF458" s="65">
        <f>(Documentation!$M$342*Calculations!N641)+(Documentation!$L$342*Calculations!N702)+(Documentation!$K$342*Calculations!N580)</f>
        <v>89248.442140626488</v>
      </c>
      <c r="AG458" s="65">
        <f>(Documentation!$M$342*Calculations!O641)+(Documentation!$L$342*Calculations!O702)+(Documentation!$K$342*Calculations!O580)</f>
        <v>486920.20192271908</v>
      </c>
    </row>
    <row r="459" spans="1:33" ht="14.45" customHeight="1" x14ac:dyDescent="0.25">
      <c r="A459" s="58" t="s">
        <v>82</v>
      </c>
      <c r="B459" s="58" t="s">
        <v>46</v>
      </c>
      <c r="C459" s="59">
        <v>299390</v>
      </c>
      <c r="D459" s="59">
        <v>103619</v>
      </c>
      <c r="E459" s="59">
        <v>21012</v>
      </c>
      <c r="F459" s="59">
        <v>2034</v>
      </c>
      <c r="G459" s="59">
        <v>123</v>
      </c>
      <c r="H459" s="59">
        <v>1309</v>
      </c>
      <c r="I459" s="59">
        <v>5385</v>
      </c>
      <c r="J459" s="59">
        <v>2868</v>
      </c>
      <c r="K459" s="59">
        <v>4702</v>
      </c>
      <c r="L459" s="59"/>
      <c r="M459" s="59">
        <v>158338</v>
      </c>
      <c r="N459" s="59">
        <v>56444</v>
      </c>
      <c r="O459" s="59">
        <v>214782</v>
      </c>
      <c r="P459" s="45"/>
      <c r="R459" s="58" t="s">
        <v>86</v>
      </c>
      <c r="S459" s="58" t="s">
        <v>46</v>
      </c>
      <c r="T459" s="56" t="str">
        <f t="shared" si="21"/>
        <v>KOZHIKODE1986-87</v>
      </c>
      <c r="U459" s="65">
        <f>(Documentation!$M$342*Calculations!C642)+(Documentation!$L$342*Calculations!C703)+(Documentation!$K$342*Calculations!C581)</f>
        <v>661980.21278388402</v>
      </c>
      <c r="V459" s="65">
        <f>(Documentation!$M$342*Calculations!D642)+(Documentation!$L$342*Calculations!D703)+(Documentation!$K$342*Calculations!D581)</f>
        <v>175273.74420515331</v>
      </c>
      <c r="W459" s="65">
        <f>(Documentation!$M$342*Calculations!E642)+(Documentation!$L$342*Calculations!E703)+(Documentation!$K$342*Calculations!E581)</f>
        <v>34878.205842346069</v>
      </c>
      <c r="X459" s="65">
        <f>(Documentation!$M$342*Calculations!F642)+(Documentation!$L$342*Calculations!F703)+(Documentation!$K$342*Calculations!F581)</f>
        <v>9636.880252471421</v>
      </c>
      <c r="Y459" s="65">
        <f>(Documentation!$M$342*Calculations!G642)+(Documentation!$L$342*Calculations!G703)+(Documentation!$K$342*Calculations!G581)</f>
        <v>430.93180593609304</v>
      </c>
      <c r="Z459" s="65">
        <f>(Documentation!$M$342*Calculations!H642)+(Documentation!$L$342*Calculations!H703)+(Documentation!$K$342*Calculations!H581)</f>
        <v>7060.7669234146215</v>
      </c>
      <c r="AA459" s="65">
        <f>(Documentation!$M$342*Calculations!I642)+(Documentation!$L$342*Calculations!I703)+(Documentation!$K$342*Calculations!I581)</f>
        <v>17909.689662648183</v>
      </c>
      <c r="AB459" s="65">
        <f>(Documentation!$M$342*Calculations!J642)+(Documentation!$L$342*Calculations!J703)+(Documentation!$K$342*Calculations!J581)</f>
        <v>5792.3052022955453</v>
      </c>
      <c r="AC459" s="65">
        <f>(Documentation!$M$342*Calculations!K642)+(Documentation!$L$342*Calculations!K703)+(Documentation!$K$342*Calculations!K581)</f>
        <v>10250.41853964105</v>
      </c>
      <c r="AD459" s="65">
        <f>(Documentation!$M$342*Calculations!L642)+(Documentation!$L$342*Calculations!L703)+(Documentation!$K$342*Calculations!L581)</f>
        <v>0</v>
      </c>
      <c r="AE459" s="65">
        <f>(Documentation!$M$342*Calculations!M642)+(Documentation!$L$342*Calculations!M703)+(Documentation!$K$342*Calculations!M581)</f>
        <v>400747.27034997765</v>
      </c>
      <c r="AF459" s="65">
        <f>(Documentation!$M$342*Calculations!N642)+(Documentation!$L$342*Calculations!N703)+(Documentation!$K$342*Calculations!N581)</f>
        <v>84952.690520794684</v>
      </c>
      <c r="AG459" s="65">
        <f>(Documentation!$M$342*Calculations!O642)+(Documentation!$L$342*Calculations!O703)+(Documentation!$K$342*Calculations!O581)</f>
        <v>485699.96087077237</v>
      </c>
    </row>
    <row r="460" spans="1:33" ht="14.45" customHeight="1" x14ac:dyDescent="0.25">
      <c r="A460" s="58" t="s">
        <v>82</v>
      </c>
      <c r="B460" s="58" t="s">
        <v>47</v>
      </c>
      <c r="C460" s="59">
        <v>299390</v>
      </c>
      <c r="D460" s="59">
        <v>103619</v>
      </c>
      <c r="E460" s="59">
        <v>24212</v>
      </c>
      <c r="F460" s="59">
        <v>1706</v>
      </c>
      <c r="G460" s="59">
        <v>92</v>
      </c>
      <c r="H460" s="59">
        <v>1125</v>
      </c>
      <c r="I460" s="59">
        <v>4528</v>
      </c>
      <c r="J460" s="59">
        <v>2964</v>
      </c>
      <c r="K460" s="59">
        <v>5305</v>
      </c>
      <c r="L460" s="59"/>
      <c r="M460" s="59">
        <v>155839</v>
      </c>
      <c r="N460" s="59">
        <v>59580</v>
      </c>
      <c r="O460" s="59">
        <v>215419</v>
      </c>
      <c r="P460" s="45"/>
      <c r="R460" s="58" t="s">
        <v>86</v>
      </c>
      <c r="S460" s="58" t="s">
        <v>47</v>
      </c>
      <c r="T460" s="56" t="str">
        <f t="shared" si="21"/>
        <v>KOZHIKODE1987-88</v>
      </c>
      <c r="U460" s="65">
        <f>(Documentation!$M$342*Calculations!C643)+(Documentation!$L$342*Calculations!C704)+(Documentation!$K$342*Calculations!C582)</f>
        <v>661980.21278388402</v>
      </c>
      <c r="V460" s="65">
        <f>(Documentation!$M$342*Calculations!D643)+(Documentation!$L$342*Calculations!D704)+(Documentation!$K$342*Calculations!D582)</f>
        <v>175273.74420515331</v>
      </c>
      <c r="W460" s="65">
        <f>(Documentation!$M$342*Calculations!E643)+(Documentation!$L$342*Calculations!E704)+(Documentation!$K$342*Calculations!E582)</f>
        <v>41182.021142419049</v>
      </c>
      <c r="X460" s="65">
        <f>(Documentation!$M$342*Calculations!F643)+(Documentation!$L$342*Calculations!F704)+(Documentation!$K$342*Calculations!F582)</f>
        <v>8297.7486890976579</v>
      </c>
      <c r="Y460" s="65">
        <f>(Documentation!$M$342*Calculations!G643)+(Documentation!$L$342*Calculations!G704)+(Documentation!$K$342*Calculations!G582)</f>
        <v>312.09804964860899</v>
      </c>
      <c r="Z460" s="65">
        <f>(Documentation!$M$342*Calculations!H643)+(Documentation!$L$342*Calculations!H704)+(Documentation!$K$342*Calculations!H582)</f>
        <v>6239.3415246521781</v>
      </c>
      <c r="AA460" s="65">
        <f>(Documentation!$M$342*Calculations!I643)+(Documentation!$L$342*Calculations!I704)+(Documentation!$K$342*Calculations!I582)</f>
        <v>16782.491971842737</v>
      </c>
      <c r="AB460" s="65">
        <f>(Documentation!$M$342*Calculations!J643)+(Documentation!$L$342*Calculations!J704)+(Documentation!$K$342*Calculations!J582)</f>
        <v>5691.3953904059381</v>
      </c>
      <c r="AC460" s="65">
        <f>(Documentation!$M$342*Calculations!K643)+(Documentation!$L$342*Calculations!K704)+(Documentation!$K$342*Calculations!K582)</f>
        <v>11015.290453746074</v>
      </c>
      <c r="AD460" s="65">
        <f>(Documentation!$M$342*Calculations!L643)+(Documentation!$L$342*Calculations!L704)+(Documentation!$K$342*Calculations!L582)</f>
        <v>0</v>
      </c>
      <c r="AE460" s="65">
        <f>(Documentation!$M$342*Calculations!M643)+(Documentation!$L$342*Calculations!M704)+(Documentation!$K$342*Calculations!M582)</f>
        <v>397186.08135691838</v>
      </c>
      <c r="AF460" s="65">
        <f>(Documentation!$M$342*Calculations!N643)+(Documentation!$L$342*Calculations!N704)+(Documentation!$K$342*Calculations!N582)</f>
        <v>94623.794069178664</v>
      </c>
      <c r="AG460" s="65">
        <f>(Documentation!$M$342*Calculations!O643)+(Documentation!$L$342*Calculations!O704)+(Documentation!$K$342*Calculations!O582)</f>
        <v>491809.87542609707</v>
      </c>
    </row>
    <row r="461" spans="1:33" ht="14.45" customHeight="1" x14ac:dyDescent="0.25">
      <c r="A461" s="58" t="s">
        <v>82</v>
      </c>
      <c r="B461" s="58" t="s">
        <v>48</v>
      </c>
      <c r="C461" s="59">
        <v>299390</v>
      </c>
      <c r="D461" s="59">
        <v>103619</v>
      </c>
      <c r="E461" s="59">
        <v>24392</v>
      </c>
      <c r="F461" s="59">
        <v>1781</v>
      </c>
      <c r="G461" s="59">
        <v>104</v>
      </c>
      <c r="H461" s="59">
        <v>1144</v>
      </c>
      <c r="I461" s="59">
        <v>4303</v>
      </c>
      <c r="J461" s="59">
        <v>3042</v>
      </c>
      <c r="K461" s="59">
        <v>5156</v>
      </c>
      <c r="L461" s="59"/>
      <c r="M461" s="59">
        <v>155849</v>
      </c>
      <c r="N461" s="59">
        <v>59004</v>
      </c>
      <c r="O461" s="59">
        <v>214853</v>
      </c>
      <c r="P461" s="45"/>
      <c r="R461" s="58" t="s">
        <v>86</v>
      </c>
      <c r="S461" s="58" t="s">
        <v>48</v>
      </c>
      <c r="T461" s="56" t="str">
        <f t="shared" si="21"/>
        <v>KOZHIKODE1988-89</v>
      </c>
      <c r="U461" s="65">
        <f>(Documentation!$M$342*Calculations!C644)+(Documentation!$L$342*Calculations!C705)+(Documentation!$K$342*Calculations!C583)</f>
        <v>661980.21278388402</v>
      </c>
      <c r="V461" s="65">
        <f>(Documentation!$M$342*Calculations!D644)+(Documentation!$L$342*Calculations!D705)+(Documentation!$K$342*Calculations!D583)</f>
        <v>175273.74420515331</v>
      </c>
      <c r="W461" s="65">
        <f>(Documentation!$M$342*Calculations!E644)+(Documentation!$L$342*Calculations!E705)+(Documentation!$K$342*Calculations!E583)</f>
        <v>40302.338603151911</v>
      </c>
      <c r="X461" s="65">
        <f>(Documentation!$M$342*Calculations!F644)+(Documentation!$L$342*Calculations!F705)+(Documentation!$K$342*Calculations!F583)</f>
        <v>8493.1744284662709</v>
      </c>
      <c r="Y461" s="65">
        <f>(Documentation!$M$342*Calculations!G644)+(Documentation!$L$342*Calculations!G705)+(Documentation!$K$342*Calculations!G583)</f>
        <v>337.21582603744122</v>
      </c>
      <c r="Z461" s="65">
        <f>(Documentation!$M$342*Calculations!H644)+(Documentation!$L$342*Calculations!H705)+(Documentation!$K$342*Calculations!H583)</f>
        <v>6084.7754843199309</v>
      </c>
      <c r="AA461" s="65">
        <f>(Documentation!$M$342*Calculations!I644)+(Documentation!$L$342*Calculations!I705)+(Documentation!$K$342*Calculations!I583)</f>
        <v>16469.336571567928</v>
      </c>
      <c r="AB461" s="65">
        <f>(Documentation!$M$342*Calculations!J644)+(Documentation!$L$342*Calculations!J705)+(Documentation!$K$342*Calculations!J583)</f>
        <v>5679.8314181431169</v>
      </c>
      <c r="AC461" s="65">
        <f>(Documentation!$M$342*Calculations!K644)+(Documentation!$L$342*Calculations!K705)+(Documentation!$K$342*Calculations!K583)</f>
        <v>10989.506262623039</v>
      </c>
      <c r="AD461" s="65">
        <f>(Documentation!$M$342*Calculations!L644)+(Documentation!$L$342*Calculations!L705)+(Documentation!$K$342*Calculations!L583)</f>
        <v>0</v>
      </c>
      <c r="AE461" s="65">
        <f>(Documentation!$M$342*Calculations!M644)+(Documentation!$L$342*Calculations!M705)+(Documentation!$K$342*Calculations!M583)</f>
        <v>398350.28998442099</v>
      </c>
      <c r="AF461" s="65">
        <f>(Documentation!$M$342*Calculations!N644)+(Documentation!$L$342*Calculations!N705)+(Documentation!$K$342*Calculations!N583)</f>
        <v>109172.47785468848</v>
      </c>
      <c r="AG461" s="65">
        <f>(Documentation!$M$342*Calculations!O644)+(Documentation!$L$342*Calculations!O705)+(Documentation!$K$342*Calculations!O583)</f>
        <v>507522.76783910947</v>
      </c>
    </row>
    <row r="462" spans="1:33" ht="14.45" customHeight="1" x14ac:dyDescent="0.25">
      <c r="A462" s="58" t="s">
        <v>82</v>
      </c>
      <c r="B462" s="58" t="s">
        <v>49</v>
      </c>
      <c r="C462" s="59">
        <v>299390</v>
      </c>
      <c r="D462" s="59">
        <v>103619</v>
      </c>
      <c r="E462" s="59">
        <v>25452</v>
      </c>
      <c r="F462" s="59">
        <v>1608</v>
      </c>
      <c r="G462" s="59">
        <v>91</v>
      </c>
      <c r="H462" s="59">
        <v>1087</v>
      </c>
      <c r="I462" s="59">
        <v>4155</v>
      </c>
      <c r="J462" s="59">
        <v>3184</v>
      </c>
      <c r="K462" s="59">
        <v>5606</v>
      </c>
      <c r="L462" s="59"/>
      <c r="M462" s="59">
        <v>154588</v>
      </c>
      <c r="N462" s="59">
        <v>59511</v>
      </c>
      <c r="O462" s="59">
        <v>214099</v>
      </c>
      <c r="P462" s="45"/>
      <c r="R462" s="58" t="s">
        <v>86</v>
      </c>
      <c r="S462" s="58" t="s">
        <v>49</v>
      </c>
      <c r="T462" s="56" t="str">
        <f t="shared" si="21"/>
        <v>KOZHIKODE1989-90</v>
      </c>
      <c r="U462" s="65">
        <f>(Documentation!$M$342*Calculations!C645)+(Documentation!$L$342*Calculations!C706)+(Documentation!$K$342*Calculations!C584)</f>
        <v>661980.21278388402</v>
      </c>
      <c r="V462" s="65">
        <f>(Documentation!$M$342*Calculations!D645)+(Documentation!$L$342*Calculations!D706)+(Documentation!$K$342*Calculations!D584)</f>
        <v>175273.74420515331</v>
      </c>
      <c r="W462" s="65">
        <f>(Documentation!$M$342*Calculations!E645)+(Documentation!$L$342*Calculations!E706)+(Documentation!$K$342*Calculations!E584)</f>
        <v>40495.945129037871</v>
      </c>
      <c r="X462" s="65">
        <f>(Documentation!$M$342*Calculations!F645)+(Documentation!$L$342*Calculations!F706)+(Documentation!$K$342*Calculations!F584)</f>
        <v>8133.6528248216127</v>
      </c>
      <c r="Y462" s="65">
        <f>(Documentation!$M$342*Calculations!G645)+(Documentation!$L$342*Calculations!G706)+(Documentation!$K$342*Calculations!G584)</f>
        <v>308.79006801693743</v>
      </c>
      <c r="Z462" s="65">
        <f>(Documentation!$M$342*Calculations!H645)+(Documentation!$L$342*Calculations!H706)+(Documentation!$K$342*Calculations!H584)</f>
        <v>5619.5905847356526</v>
      </c>
      <c r="AA462" s="65">
        <f>(Documentation!$M$342*Calculations!I645)+(Documentation!$L$342*Calculations!I706)+(Documentation!$K$342*Calculations!I584)</f>
        <v>15577.626952473027</v>
      </c>
      <c r="AB462" s="65">
        <f>(Documentation!$M$342*Calculations!J645)+(Documentation!$L$342*Calculations!J706)+(Documentation!$K$342*Calculations!J584)</f>
        <v>5456.2059846186412</v>
      </c>
      <c r="AC462" s="65">
        <f>(Documentation!$M$342*Calculations!K645)+(Documentation!$L$342*Calculations!K706)+(Documentation!$K$342*Calculations!K584)</f>
        <v>10470.063968335839</v>
      </c>
      <c r="AD462" s="65">
        <f>(Documentation!$M$342*Calculations!L645)+(Documentation!$L$342*Calculations!L706)+(Documentation!$K$342*Calculations!L584)</f>
        <v>0</v>
      </c>
      <c r="AE462" s="65">
        <f>(Documentation!$M$342*Calculations!M645)+(Documentation!$L$342*Calculations!M706)+(Documentation!$K$342*Calculations!M584)</f>
        <v>400644.59306669107</v>
      </c>
      <c r="AF462" s="65">
        <f>(Documentation!$M$342*Calculations!N645)+(Documentation!$L$342*Calculations!N706)+(Documentation!$K$342*Calculations!N584)</f>
        <v>116952.74687330337</v>
      </c>
      <c r="AG462" s="65">
        <f>(Documentation!$M$342*Calculations!O645)+(Documentation!$L$342*Calculations!O706)+(Documentation!$K$342*Calculations!O584)</f>
        <v>517597.33993999439</v>
      </c>
    </row>
    <row r="463" spans="1:33" ht="14.45" customHeight="1" x14ac:dyDescent="0.25">
      <c r="A463" s="58" t="s">
        <v>82</v>
      </c>
      <c r="B463" s="58" t="s">
        <v>67</v>
      </c>
      <c r="C463" s="59">
        <v>299390</v>
      </c>
      <c r="D463" s="59">
        <v>103619</v>
      </c>
      <c r="E463" s="59">
        <v>27485</v>
      </c>
      <c r="F463" s="59">
        <v>1448</v>
      </c>
      <c r="G463" s="59">
        <v>76</v>
      </c>
      <c r="H463" s="59">
        <v>971</v>
      </c>
      <c r="I463" s="59">
        <v>3175</v>
      </c>
      <c r="J463" s="59">
        <v>3352</v>
      </c>
      <c r="K463" s="59">
        <v>5314</v>
      </c>
      <c r="L463" s="59"/>
      <c r="M463" s="59">
        <v>153950</v>
      </c>
      <c r="N463" s="59">
        <v>60505</v>
      </c>
      <c r="O463" s="59">
        <v>214455</v>
      </c>
      <c r="P463" s="45"/>
      <c r="R463" s="58" t="s">
        <v>86</v>
      </c>
      <c r="S463" s="58" t="s">
        <v>67</v>
      </c>
      <c r="T463" s="56" t="str">
        <f t="shared" si="21"/>
        <v>KOZHIKODE1990-91</v>
      </c>
      <c r="U463" s="65">
        <f>(Documentation!$M$342*Calculations!C646)+(Documentation!$L$342*Calculations!C707)+(Documentation!$K$342*Calculations!C585)</f>
        <v>661980.21278388402</v>
      </c>
      <c r="V463" s="65">
        <f>(Documentation!$M$342*Calculations!D646)+(Documentation!$L$342*Calculations!D707)+(Documentation!$K$342*Calculations!D585)</f>
        <v>175273.74420515331</v>
      </c>
      <c r="W463" s="65">
        <f>(Documentation!$M$342*Calculations!E646)+(Documentation!$L$342*Calculations!E707)+(Documentation!$K$342*Calculations!E585)</f>
        <v>42267.546393895187</v>
      </c>
      <c r="X463" s="65">
        <f>(Documentation!$M$342*Calculations!F646)+(Documentation!$L$342*Calculations!F707)+(Documentation!$K$342*Calculations!F585)</f>
        <v>6807.3141282936413</v>
      </c>
      <c r="Y463" s="65">
        <f>(Documentation!$M$342*Calculations!G646)+(Documentation!$L$342*Calculations!G707)+(Documentation!$K$342*Calculations!G585)</f>
        <v>263.852515230525</v>
      </c>
      <c r="Z463" s="65">
        <f>(Documentation!$M$342*Calculations!H646)+(Documentation!$L$342*Calculations!H707)+(Documentation!$K$342*Calculations!H585)</f>
        <v>5185.5239179581013</v>
      </c>
      <c r="AA463" s="65">
        <f>(Documentation!$M$342*Calculations!I646)+(Documentation!$L$342*Calculations!I707)+(Documentation!$K$342*Calculations!I585)</f>
        <v>12231.016376435737</v>
      </c>
      <c r="AB463" s="65">
        <f>(Documentation!$M$342*Calculations!J646)+(Documentation!$L$342*Calculations!J707)+(Documentation!$K$342*Calculations!J585)</f>
        <v>5141.9436248633283</v>
      </c>
      <c r="AC463" s="65">
        <f>(Documentation!$M$342*Calculations!K646)+(Documentation!$L$342*Calculations!K707)+(Documentation!$K$342*Calculations!K585)</f>
        <v>8841.0001494595926</v>
      </c>
      <c r="AD463" s="65">
        <f>(Documentation!$M$342*Calculations!L646)+(Documentation!$L$342*Calculations!L707)+(Documentation!$K$342*Calculations!L585)</f>
        <v>0</v>
      </c>
      <c r="AE463" s="65">
        <f>(Documentation!$M$342*Calculations!M646)+(Documentation!$L$342*Calculations!M707)+(Documentation!$K$342*Calculations!M585)</f>
        <v>405968.27147259453</v>
      </c>
      <c r="AF463" s="65">
        <f>(Documentation!$M$342*Calculations!N646)+(Documentation!$L$342*Calculations!N707)+(Documentation!$K$342*Calculations!N585)</f>
        <v>132207.56911188335</v>
      </c>
      <c r="AG463" s="65">
        <f>(Documentation!$M$342*Calculations!O646)+(Documentation!$L$342*Calculations!O707)+(Documentation!$K$342*Calculations!O585)</f>
        <v>538175.84058447788</v>
      </c>
    </row>
    <row r="464" spans="1:33" ht="14.45" customHeight="1" x14ac:dyDescent="0.25">
      <c r="A464" s="58" t="s">
        <v>82</v>
      </c>
      <c r="B464" s="58" t="s">
        <v>50</v>
      </c>
      <c r="C464" s="59">
        <v>299390</v>
      </c>
      <c r="D464" s="59">
        <v>103619</v>
      </c>
      <c r="E464" s="59">
        <v>27534</v>
      </c>
      <c r="F464" s="59">
        <v>1377</v>
      </c>
      <c r="G464" s="59">
        <v>67</v>
      </c>
      <c r="H464" s="59">
        <v>748</v>
      </c>
      <c r="I464" s="59">
        <v>3096</v>
      </c>
      <c r="J464" s="59">
        <v>3111</v>
      </c>
      <c r="K464" s="59">
        <v>5064</v>
      </c>
      <c r="L464" s="59"/>
      <c r="M464" s="59">
        <v>154774</v>
      </c>
      <c r="N464" s="59">
        <v>56872</v>
      </c>
      <c r="O464" s="59">
        <v>211646</v>
      </c>
      <c r="P464" s="45"/>
      <c r="R464" s="58" t="s">
        <v>86</v>
      </c>
      <c r="S464" s="58" t="s">
        <v>50</v>
      </c>
      <c r="T464" s="56" t="str">
        <f t="shared" si="21"/>
        <v>KOZHIKODE1991-92</v>
      </c>
      <c r="U464" s="65">
        <f>(Documentation!$M$342*Calculations!C647)+(Documentation!$L$342*Calculations!C708)+(Documentation!$K$342*Calculations!C586)</f>
        <v>661980.21278388402</v>
      </c>
      <c r="V464" s="65">
        <f>(Documentation!$M$342*Calculations!D647)+(Documentation!$L$342*Calculations!D708)+(Documentation!$K$342*Calculations!D586)</f>
        <v>175273.74420515331</v>
      </c>
      <c r="W464" s="65">
        <f>(Documentation!$M$342*Calculations!E647)+(Documentation!$L$342*Calculations!E708)+(Documentation!$K$342*Calculations!E586)</f>
        <v>43250.405156526715</v>
      </c>
      <c r="X464" s="65">
        <f>(Documentation!$M$342*Calculations!F647)+(Documentation!$L$342*Calculations!F708)+(Documentation!$K$342*Calculations!F586)</f>
        <v>6522.6254996356747</v>
      </c>
      <c r="Y464" s="65">
        <f>(Documentation!$M$342*Calculations!G647)+(Documentation!$L$342*Calculations!G708)+(Documentation!$K$342*Calculations!G586)</f>
        <v>238.22643536601041</v>
      </c>
      <c r="Z464" s="65">
        <f>(Documentation!$M$342*Calculations!H647)+(Documentation!$L$342*Calculations!H708)+(Documentation!$K$342*Calculations!H586)</f>
        <v>5055.2453379789285</v>
      </c>
      <c r="AA464" s="65">
        <f>(Documentation!$M$342*Calculations!I647)+(Documentation!$L$342*Calculations!I708)+(Documentation!$K$342*Calculations!I586)</f>
        <v>11833.731274216896</v>
      </c>
      <c r="AB464" s="65">
        <f>(Documentation!$M$342*Calculations!J647)+(Documentation!$L$342*Calculations!J708)+(Documentation!$K$342*Calculations!J586)</f>
        <v>5481.0018318725097</v>
      </c>
      <c r="AC464" s="65">
        <f>(Documentation!$M$342*Calculations!K647)+(Documentation!$L$342*Calculations!K708)+(Documentation!$K$342*Calculations!K586)</f>
        <v>9079.1242439340876</v>
      </c>
      <c r="AD464" s="65">
        <f>(Documentation!$M$342*Calculations!L647)+(Documentation!$L$342*Calculations!L708)+(Documentation!$K$342*Calculations!L586)</f>
        <v>0</v>
      </c>
      <c r="AE464" s="65">
        <f>(Documentation!$M$342*Calculations!M647)+(Documentation!$L$342*Calculations!M708)+(Documentation!$K$342*Calculations!M586)</f>
        <v>405246.10879919981</v>
      </c>
      <c r="AF464" s="65">
        <f>(Documentation!$M$342*Calculations!N647)+(Documentation!$L$342*Calculations!N708)+(Documentation!$K$342*Calculations!N586)</f>
        <v>137468.77495212221</v>
      </c>
      <c r="AG464" s="65">
        <f>(Documentation!$M$342*Calculations!O647)+(Documentation!$L$342*Calculations!O708)+(Documentation!$K$342*Calculations!O586)</f>
        <v>542714.88375132205</v>
      </c>
    </row>
    <row r="465" spans="1:33" ht="14.45" customHeight="1" x14ac:dyDescent="0.25">
      <c r="A465" s="58" t="s">
        <v>82</v>
      </c>
      <c r="B465" s="58" t="s">
        <v>51</v>
      </c>
      <c r="C465" s="59">
        <v>299390</v>
      </c>
      <c r="D465" s="59">
        <v>103619</v>
      </c>
      <c r="E465" s="59">
        <v>27613</v>
      </c>
      <c r="F465" s="59">
        <v>1394</v>
      </c>
      <c r="G465" s="59">
        <v>72</v>
      </c>
      <c r="H465" s="59">
        <v>751</v>
      </c>
      <c r="I465" s="59">
        <v>2904</v>
      </c>
      <c r="J465" s="59">
        <v>3644</v>
      </c>
      <c r="K465" s="59">
        <v>4701</v>
      </c>
      <c r="L465" s="59"/>
      <c r="M465" s="59">
        <v>154692</v>
      </c>
      <c r="N465" s="59">
        <v>57056</v>
      </c>
      <c r="O465" s="59">
        <v>211748</v>
      </c>
      <c r="P465" s="45"/>
      <c r="R465" s="58" t="s">
        <v>86</v>
      </c>
      <c r="S465" s="58" t="s">
        <v>51</v>
      </c>
      <c r="T465" s="56" t="str">
        <f t="shared" si="21"/>
        <v>KOZHIKODE1992-93</v>
      </c>
      <c r="U465" s="65">
        <f>(Documentation!$M$342*Calculations!C648)+(Documentation!$L$342*Calculations!C709)+(Documentation!$K$342*Calculations!C587)</f>
        <v>661980.21278388402</v>
      </c>
      <c r="V465" s="65">
        <f>(Documentation!$M$342*Calculations!D648)+(Documentation!$L$342*Calculations!D709)+(Documentation!$K$342*Calculations!D587)</f>
        <v>175273.74420515331</v>
      </c>
      <c r="W465" s="65">
        <f>(Documentation!$M$342*Calculations!E648)+(Documentation!$L$342*Calculations!E709)+(Documentation!$K$342*Calculations!E587)</f>
        <v>43514.268569162057</v>
      </c>
      <c r="X465" s="65">
        <f>(Documentation!$M$342*Calculations!F648)+(Documentation!$L$342*Calculations!F709)+(Documentation!$K$342*Calculations!F587)</f>
        <v>6544.2936727825427</v>
      </c>
      <c r="Y465" s="65">
        <f>(Documentation!$M$342*Calculations!G648)+(Documentation!$L$342*Calculations!G709)+(Documentation!$K$342*Calculations!G587)</f>
        <v>234.41897909691721</v>
      </c>
      <c r="Z465" s="65">
        <f>(Documentation!$M$342*Calculations!H648)+(Documentation!$L$342*Calculations!H709)+(Documentation!$K$342*Calculations!H587)</f>
        <v>5151.0234765177738</v>
      </c>
      <c r="AA465" s="65">
        <f>(Documentation!$M$342*Calculations!I648)+(Documentation!$L$342*Calculations!I709)+(Documentation!$K$342*Calculations!I587)</f>
        <v>12049.165878733274</v>
      </c>
      <c r="AB465" s="65">
        <f>(Documentation!$M$342*Calculations!J648)+(Documentation!$L$342*Calculations!J709)+(Documentation!$K$342*Calculations!J587)</f>
        <v>5472.2672603781812</v>
      </c>
      <c r="AC465" s="65">
        <f>(Documentation!$M$342*Calculations!K648)+(Documentation!$L$342*Calculations!K709)+(Documentation!$K$342*Calculations!K587)</f>
        <v>8883.3524936684335</v>
      </c>
      <c r="AD465" s="65">
        <f>(Documentation!$M$342*Calculations!L648)+(Documentation!$L$342*Calculations!L709)+(Documentation!$K$342*Calculations!L587)</f>
        <v>0</v>
      </c>
      <c r="AE465" s="65">
        <f>(Documentation!$M$342*Calculations!M648)+(Documentation!$L$342*Calculations!M709)+(Documentation!$K$342*Calculations!M587)</f>
        <v>404857.67824839149</v>
      </c>
      <c r="AF465" s="65">
        <f>(Documentation!$M$342*Calculations!N648)+(Documentation!$L$342*Calculations!N709)+(Documentation!$K$342*Calculations!N587)</f>
        <v>136323.74650627215</v>
      </c>
      <c r="AG465" s="65">
        <f>(Documentation!$M$342*Calculations!O648)+(Documentation!$L$342*Calculations!O709)+(Documentation!$K$342*Calculations!O587)</f>
        <v>541181.4247546636</v>
      </c>
    </row>
    <row r="466" spans="1:33" ht="14.45" customHeight="1" x14ac:dyDescent="0.25">
      <c r="A466" s="58" t="s">
        <v>82</v>
      </c>
      <c r="B466" s="58" t="s">
        <v>52</v>
      </c>
      <c r="C466" s="59">
        <v>299390</v>
      </c>
      <c r="D466" s="59">
        <v>103619</v>
      </c>
      <c r="E466" s="59">
        <v>27692</v>
      </c>
      <c r="F466" s="59">
        <v>1011</v>
      </c>
      <c r="G466" s="59">
        <v>62</v>
      </c>
      <c r="H466" s="59">
        <v>622</v>
      </c>
      <c r="I466" s="59">
        <v>2682</v>
      </c>
      <c r="J466" s="59">
        <v>3464</v>
      </c>
      <c r="K466" s="59">
        <v>4512</v>
      </c>
      <c r="L466" s="59"/>
      <c r="M466" s="59">
        <v>155726</v>
      </c>
      <c r="N466" s="59">
        <v>64204</v>
      </c>
      <c r="O466" s="59">
        <v>219930</v>
      </c>
      <c r="P466" s="45"/>
      <c r="R466" s="58" t="s">
        <v>86</v>
      </c>
      <c r="S466" s="58" t="s">
        <v>52</v>
      </c>
      <c r="T466" s="56" t="str">
        <f t="shared" si="21"/>
        <v>KOZHIKODE1993-94</v>
      </c>
      <c r="U466" s="65">
        <f>(Documentation!$M$342*Calculations!C649)+(Documentation!$L$342*Calculations!C710)+(Documentation!$K$342*Calculations!C588)</f>
        <v>661980.21278388402</v>
      </c>
      <c r="V466" s="65">
        <f>(Documentation!$M$342*Calculations!D649)+(Documentation!$L$342*Calculations!D710)+(Documentation!$K$342*Calculations!D588)</f>
        <v>175273.74420515331</v>
      </c>
      <c r="W466" s="65">
        <f>(Documentation!$M$342*Calculations!E649)+(Documentation!$L$342*Calculations!E710)+(Documentation!$K$342*Calculations!E588)</f>
        <v>43780.428745064251</v>
      </c>
      <c r="X466" s="65">
        <f>(Documentation!$M$342*Calculations!F649)+(Documentation!$L$342*Calculations!F710)+(Documentation!$K$342*Calculations!F588)</f>
        <v>6486.2913342944748</v>
      </c>
      <c r="Y466" s="65">
        <f>(Documentation!$M$342*Calculations!G649)+(Documentation!$L$342*Calculations!G710)+(Documentation!$K$342*Calculations!G588)</f>
        <v>215.0146070809152</v>
      </c>
      <c r="Z466" s="65">
        <f>(Documentation!$M$342*Calculations!H649)+(Documentation!$L$342*Calculations!H710)+(Documentation!$K$342*Calculations!H588)</f>
        <v>5458.4551658964356</v>
      </c>
      <c r="AA466" s="65">
        <f>(Documentation!$M$342*Calculations!I649)+(Documentation!$L$342*Calculations!I710)+(Documentation!$K$342*Calculations!I588)</f>
        <v>10898.685640594369</v>
      </c>
      <c r="AB466" s="65">
        <f>(Documentation!$M$342*Calculations!J649)+(Documentation!$L$342*Calculations!J710)+(Documentation!$K$342*Calculations!J588)</f>
        <v>4850.235931031315</v>
      </c>
      <c r="AC466" s="65">
        <f>(Documentation!$M$342*Calculations!K649)+(Documentation!$L$342*Calculations!K710)+(Documentation!$K$342*Calculations!K588)</f>
        <v>7994.9156620781869</v>
      </c>
      <c r="AD466" s="65">
        <f>(Documentation!$M$342*Calculations!L649)+(Documentation!$L$342*Calculations!L710)+(Documentation!$K$342*Calculations!L588)</f>
        <v>0</v>
      </c>
      <c r="AE466" s="65">
        <f>(Documentation!$M$342*Calculations!M649)+(Documentation!$L$342*Calculations!M710)+(Documentation!$K$342*Calculations!M588)</f>
        <v>407022.4414926907</v>
      </c>
      <c r="AF466" s="65">
        <f>(Documentation!$M$342*Calculations!N649)+(Documentation!$L$342*Calculations!N710)+(Documentation!$K$342*Calculations!N588)</f>
        <v>147849.90802546841</v>
      </c>
      <c r="AG466" s="65">
        <f>(Documentation!$M$342*Calculations!O649)+(Documentation!$L$342*Calculations!O710)+(Documentation!$K$342*Calculations!O588)</f>
        <v>554872.34951815917</v>
      </c>
    </row>
    <row r="467" spans="1:33" ht="14.45" customHeight="1" x14ac:dyDescent="0.25">
      <c r="A467" s="58" t="s">
        <v>82</v>
      </c>
      <c r="B467" s="58" t="s">
        <v>53</v>
      </c>
      <c r="C467" s="59">
        <v>299390</v>
      </c>
      <c r="D467" s="59">
        <v>103619</v>
      </c>
      <c r="E467" s="59">
        <v>28527</v>
      </c>
      <c r="F467" s="59">
        <v>1037</v>
      </c>
      <c r="G467" s="59">
        <v>67</v>
      </c>
      <c r="H467" s="59">
        <v>744</v>
      </c>
      <c r="I467" s="59">
        <v>3115</v>
      </c>
      <c r="J467" s="59">
        <v>2961</v>
      </c>
      <c r="K467" s="59">
        <v>5579</v>
      </c>
      <c r="L467" s="59"/>
      <c r="M467" s="59">
        <v>153741</v>
      </c>
      <c r="N467" s="59">
        <v>61004</v>
      </c>
      <c r="O467" s="59">
        <v>214745</v>
      </c>
      <c r="P467" s="45"/>
      <c r="R467" s="58" t="s">
        <v>86</v>
      </c>
      <c r="S467" s="58" t="s">
        <v>53</v>
      </c>
      <c r="T467" s="56" t="str">
        <f t="shared" si="21"/>
        <v>KOZHIKODE1994-95</v>
      </c>
      <c r="U467" s="65">
        <f>(Documentation!$M$342*Calculations!C650)+(Documentation!$L$342*Calculations!C711)+(Documentation!$K$342*Calculations!C589)</f>
        <v>661980.21278388402</v>
      </c>
      <c r="V467" s="65">
        <f>(Documentation!$M$342*Calculations!D650)+(Documentation!$L$342*Calculations!D711)+(Documentation!$K$342*Calculations!D589)</f>
        <v>175273.74420515331</v>
      </c>
      <c r="W467" s="65">
        <f>(Documentation!$M$342*Calculations!E650)+(Documentation!$L$342*Calculations!E711)+(Documentation!$K$342*Calculations!E589)</f>
        <v>46877.213782184583</v>
      </c>
      <c r="X467" s="65">
        <f>(Documentation!$M$342*Calculations!F650)+(Documentation!$L$342*Calculations!F711)+(Documentation!$K$342*Calculations!F589)</f>
        <v>5821.1596305456551</v>
      </c>
      <c r="Y467" s="65">
        <f>(Documentation!$M$342*Calculations!G650)+(Documentation!$L$342*Calculations!G711)+(Documentation!$K$342*Calculations!G589)</f>
        <v>172.85763389555657</v>
      </c>
      <c r="Z467" s="65">
        <f>(Documentation!$M$342*Calculations!H650)+(Documentation!$L$342*Calculations!H711)+(Documentation!$K$342*Calculations!H589)</f>
        <v>4403.4049745352504</v>
      </c>
      <c r="AA467" s="65">
        <f>(Documentation!$M$342*Calculations!I650)+(Documentation!$L$342*Calculations!I711)+(Documentation!$K$342*Calculations!I589)</f>
        <v>9577.5989536085381</v>
      </c>
      <c r="AB467" s="65">
        <f>(Documentation!$M$342*Calculations!J650)+(Documentation!$L$342*Calculations!J711)+(Documentation!$K$342*Calculations!J589)</f>
        <v>4727.449437729716</v>
      </c>
      <c r="AC467" s="65">
        <f>(Documentation!$M$342*Calculations!K650)+(Documentation!$L$342*Calculations!K711)+(Documentation!$K$342*Calculations!K589)</f>
        <v>9541.4832129567349</v>
      </c>
      <c r="AD467" s="65">
        <f>(Documentation!$M$342*Calculations!L650)+(Documentation!$L$342*Calculations!L711)+(Documentation!$K$342*Calculations!L589)</f>
        <v>0</v>
      </c>
      <c r="AE467" s="65">
        <f>(Documentation!$M$342*Calculations!M650)+(Documentation!$L$342*Calculations!M711)+(Documentation!$K$342*Calculations!M589)</f>
        <v>405585.30095327459</v>
      </c>
      <c r="AF467" s="65">
        <f>(Documentation!$M$342*Calculations!N650)+(Documentation!$L$342*Calculations!N711)+(Documentation!$K$342*Calculations!N589)</f>
        <v>158305.71540886073</v>
      </c>
      <c r="AG467" s="65">
        <f>(Documentation!$M$342*Calculations!O650)+(Documentation!$L$342*Calculations!O711)+(Documentation!$K$342*Calculations!O589)</f>
        <v>563891.0163621353</v>
      </c>
    </row>
    <row r="468" spans="1:33" ht="14.45" customHeight="1" x14ac:dyDescent="0.25">
      <c r="A468" s="58" t="s">
        <v>82</v>
      </c>
      <c r="B468" s="58" t="s">
        <v>54</v>
      </c>
      <c r="C468" s="59">
        <v>299390</v>
      </c>
      <c r="D468" s="59">
        <v>103619</v>
      </c>
      <c r="E468" s="59">
        <v>26885</v>
      </c>
      <c r="F468" s="59">
        <v>799</v>
      </c>
      <c r="G468" s="59">
        <v>59</v>
      </c>
      <c r="H468" s="59">
        <v>606</v>
      </c>
      <c r="I468" s="59">
        <v>2552</v>
      </c>
      <c r="J468" s="59">
        <v>2725</v>
      </c>
      <c r="K468" s="59">
        <v>5835</v>
      </c>
      <c r="L468" s="59"/>
      <c r="M468" s="59">
        <v>156310</v>
      </c>
      <c r="N468" s="59">
        <v>56312</v>
      </c>
      <c r="O468" s="59">
        <v>212622</v>
      </c>
      <c r="P468" s="45"/>
      <c r="R468" s="58" t="s">
        <v>86</v>
      </c>
      <c r="S468" s="58" t="s">
        <v>54</v>
      </c>
      <c r="T468" s="56" t="str">
        <f t="shared" si="21"/>
        <v>KOZHIKODE1995-96</v>
      </c>
      <c r="U468" s="65">
        <f>(Documentation!$M$342*Calculations!C651)+(Documentation!$L$342*Calculations!C712)+(Documentation!$K$342*Calculations!C590)</f>
        <v>661980.21278388402</v>
      </c>
      <c r="V468" s="65">
        <f>(Documentation!$M$342*Calculations!D651)+(Documentation!$L$342*Calculations!D712)+(Documentation!$K$342*Calculations!D590)</f>
        <v>175273.74420515331</v>
      </c>
      <c r="W468" s="65">
        <f>(Documentation!$M$342*Calculations!E651)+(Documentation!$L$342*Calculations!E712)+(Documentation!$K$342*Calculations!E590)</f>
        <v>47588.559510894309</v>
      </c>
      <c r="X468" s="65">
        <f>(Documentation!$M$342*Calculations!F651)+(Documentation!$L$342*Calculations!F712)+(Documentation!$K$342*Calculations!F590)</f>
        <v>5194.2063551799474</v>
      </c>
      <c r="Y468" s="65">
        <f>(Documentation!$M$342*Calculations!G651)+(Documentation!$L$342*Calculations!G712)+(Documentation!$K$342*Calculations!G590)</f>
        <v>164.07600356934603</v>
      </c>
      <c r="Z468" s="65">
        <f>(Documentation!$M$342*Calculations!H651)+(Documentation!$L$342*Calculations!H712)+(Documentation!$K$342*Calculations!H590)</f>
        <v>3671.7723008063404</v>
      </c>
      <c r="AA468" s="65">
        <f>(Documentation!$M$342*Calculations!I651)+(Documentation!$L$342*Calculations!I712)+(Documentation!$K$342*Calculations!I590)</f>
        <v>9914.0199571167341</v>
      </c>
      <c r="AB468" s="65">
        <f>(Documentation!$M$342*Calculations!J651)+(Documentation!$L$342*Calculations!J712)+(Documentation!$K$342*Calculations!J590)</f>
        <v>4520.0299664025397</v>
      </c>
      <c r="AC468" s="65">
        <f>(Documentation!$M$342*Calculations!K651)+(Documentation!$L$342*Calculations!K712)+(Documentation!$K$342*Calculations!K590)</f>
        <v>9538.1510464917083</v>
      </c>
      <c r="AD468" s="65">
        <f>(Documentation!$M$342*Calculations!L651)+(Documentation!$L$342*Calculations!L712)+(Documentation!$K$342*Calculations!L590)</f>
        <v>0</v>
      </c>
      <c r="AE468" s="65">
        <f>(Documentation!$M$342*Calculations!M651)+(Documentation!$L$342*Calculations!M712)+(Documentation!$K$342*Calculations!M590)</f>
        <v>406115.65343826974</v>
      </c>
      <c r="AF468" s="65">
        <f>(Documentation!$M$342*Calculations!N651)+(Documentation!$L$342*Calculations!N712)+(Documentation!$K$342*Calculations!N590)</f>
        <v>157032.40888971047</v>
      </c>
      <c r="AG468" s="65">
        <f>(Documentation!$M$342*Calculations!O651)+(Documentation!$L$342*Calculations!O712)+(Documentation!$K$342*Calculations!O590)</f>
        <v>563148.06232798018</v>
      </c>
    </row>
    <row r="469" spans="1:33" ht="14.45" customHeight="1" x14ac:dyDescent="0.25">
      <c r="A469" s="58" t="s">
        <v>82</v>
      </c>
      <c r="B469" s="58" t="s">
        <v>55</v>
      </c>
      <c r="C469" s="59">
        <v>299390</v>
      </c>
      <c r="D469" s="59">
        <v>103619</v>
      </c>
      <c r="E469" s="59">
        <v>25787</v>
      </c>
      <c r="F469" s="59">
        <v>710</v>
      </c>
      <c r="G469" s="59">
        <v>46</v>
      </c>
      <c r="H469" s="59">
        <v>749</v>
      </c>
      <c r="I469" s="59">
        <v>2292</v>
      </c>
      <c r="J469" s="59">
        <v>3053</v>
      </c>
      <c r="K469" s="59">
        <v>6041</v>
      </c>
      <c r="L469" s="59"/>
      <c r="M469" s="59">
        <v>157093</v>
      </c>
      <c r="N469" s="59">
        <v>46982</v>
      </c>
      <c r="O469" s="59">
        <v>204075</v>
      </c>
      <c r="P469" s="45"/>
      <c r="R469" s="58" t="s">
        <v>86</v>
      </c>
      <c r="S469" s="58" t="s">
        <v>55</v>
      </c>
      <c r="T469" s="56" t="str">
        <f t="shared" si="21"/>
        <v>KOZHIKODE1996-97</v>
      </c>
      <c r="U469" s="65">
        <f>(Documentation!$M$342*Calculations!C652)+(Documentation!$L$342*Calculations!C713)+(Documentation!$K$342*Calculations!C591)</f>
        <v>661980.21278388402</v>
      </c>
      <c r="V469" s="65">
        <f>(Documentation!$M$342*Calculations!D652)+(Documentation!$L$342*Calculations!D713)+(Documentation!$K$342*Calculations!D591)</f>
        <v>175273.74420515331</v>
      </c>
      <c r="W469" s="65">
        <f>(Documentation!$M$342*Calculations!E652)+(Documentation!$L$342*Calculations!E713)+(Documentation!$K$342*Calculations!E591)</f>
        <v>50783.376831921094</v>
      </c>
      <c r="X469" s="65">
        <f>(Documentation!$M$342*Calculations!F652)+(Documentation!$L$342*Calculations!F713)+(Documentation!$K$342*Calculations!F591)</f>
        <v>5068.8125090674021</v>
      </c>
      <c r="Y469" s="65">
        <f>(Documentation!$M$342*Calculations!G652)+(Documentation!$L$342*Calculations!G713)+(Documentation!$K$342*Calculations!G591)</f>
        <v>122.03318052184136</v>
      </c>
      <c r="Z469" s="65">
        <f>(Documentation!$M$342*Calculations!H652)+(Documentation!$L$342*Calculations!H713)+(Documentation!$K$342*Calculations!H591)</f>
        <v>3130.7030251220799</v>
      </c>
      <c r="AA469" s="65">
        <f>(Documentation!$M$342*Calculations!I652)+(Documentation!$L$342*Calculations!I713)+(Documentation!$K$342*Calculations!I591)</f>
        <v>9122.9265059363152</v>
      </c>
      <c r="AB469" s="65">
        <f>(Documentation!$M$342*Calculations!J652)+(Documentation!$L$342*Calculations!J713)+(Documentation!$K$342*Calculations!J591)</f>
        <v>3821.0263597977278</v>
      </c>
      <c r="AC469" s="65">
        <f>(Documentation!$M$342*Calculations!K652)+(Documentation!$L$342*Calculations!K713)+(Documentation!$K$342*Calculations!K591)</f>
        <v>10426.058327485413</v>
      </c>
      <c r="AD469" s="65">
        <f>(Documentation!$M$342*Calculations!L652)+(Documentation!$L$342*Calculations!L713)+(Documentation!$K$342*Calculations!L591)</f>
        <v>0</v>
      </c>
      <c r="AE469" s="65">
        <f>(Documentation!$M$342*Calculations!M652)+(Documentation!$L$342*Calculations!M713)+(Documentation!$K$342*Calculations!M591)</f>
        <v>404231.53183887876</v>
      </c>
      <c r="AF469" s="65">
        <f>(Documentation!$M$342*Calculations!N652)+(Documentation!$L$342*Calculations!N713)+(Documentation!$K$342*Calculations!N591)</f>
        <v>151046.0832540674</v>
      </c>
      <c r="AG469" s="65">
        <f>(Documentation!$M$342*Calculations!O652)+(Documentation!$L$342*Calculations!O713)+(Documentation!$K$342*Calculations!O591)</f>
        <v>555277.6150929461</v>
      </c>
    </row>
    <row r="470" spans="1:33" ht="14.45" customHeight="1" x14ac:dyDescent="0.25">
      <c r="A470" s="58" t="s">
        <v>82</v>
      </c>
      <c r="B470" s="58" t="s">
        <v>56</v>
      </c>
      <c r="C470" s="59">
        <v>299390</v>
      </c>
      <c r="D470" s="59">
        <v>103619</v>
      </c>
      <c r="E470" s="59">
        <v>24624</v>
      </c>
      <c r="F470" s="59">
        <v>574</v>
      </c>
      <c r="G470" s="59">
        <v>53</v>
      </c>
      <c r="H470" s="59">
        <v>699</v>
      </c>
      <c r="I470" s="59">
        <v>2007</v>
      </c>
      <c r="J470" s="59">
        <v>2568</v>
      </c>
      <c r="K470" s="59">
        <v>6813</v>
      </c>
      <c r="L470" s="59"/>
      <c r="M470" s="59">
        <v>158433</v>
      </c>
      <c r="N470" s="59">
        <v>26241</v>
      </c>
      <c r="O470" s="59">
        <v>184674</v>
      </c>
      <c r="P470" s="45"/>
      <c r="R470" s="58" t="s">
        <v>86</v>
      </c>
      <c r="S470" s="58" t="s">
        <v>56</v>
      </c>
      <c r="T470" s="56" t="str">
        <f t="shared" si="21"/>
        <v>KOZHIKODE1997-98</v>
      </c>
      <c r="U470" s="65">
        <f>(Documentation!$M$342*Calculations!C653)+(Documentation!$L$342*Calculations!C714)+(Documentation!$K$342*Calculations!C592)</f>
        <v>661980.21278388402</v>
      </c>
      <c r="V470" s="65">
        <f>(Documentation!$M$342*Calculations!D653)+(Documentation!$L$342*Calculations!D714)+(Documentation!$K$342*Calculations!D592)</f>
        <v>175273.74420515331</v>
      </c>
      <c r="W470" s="65">
        <f>(Documentation!$M$342*Calculations!E653)+(Documentation!$L$342*Calculations!E714)+(Documentation!$K$342*Calculations!E592)</f>
        <v>50724.20509014219</v>
      </c>
      <c r="X470" s="65">
        <f>(Documentation!$M$342*Calculations!F653)+(Documentation!$L$342*Calculations!F714)+(Documentation!$K$342*Calculations!F592)</f>
        <v>4765.3542173622345</v>
      </c>
      <c r="Y470" s="65">
        <f>(Documentation!$M$342*Calculations!G653)+(Documentation!$L$342*Calculations!G714)+(Documentation!$K$342*Calculations!G592)</f>
        <v>88.259142309481831</v>
      </c>
      <c r="Z470" s="65">
        <f>(Documentation!$M$342*Calculations!H653)+(Documentation!$L$342*Calculations!H714)+(Documentation!$K$342*Calculations!H592)</f>
        <v>2871.4023656827558</v>
      </c>
      <c r="AA470" s="65">
        <f>(Documentation!$M$342*Calculations!I653)+(Documentation!$L$342*Calculations!I714)+(Documentation!$K$342*Calculations!I592)</f>
        <v>8472.6090079221776</v>
      </c>
      <c r="AB470" s="65">
        <f>(Documentation!$M$342*Calculations!J653)+(Documentation!$L$342*Calculations!J714)+(Documentation!$K$342*Calculations!J592)</f>
        <v>3836.1945518450534</v>
      </c>
      <c r="AC470" s="65">
        <f>(Documentation!$M$342*Calculations!K653)+(Documentation!$L$342*Calculations!K714)+(Documentation!$K$342*Calculations!K592)</f>
        <v>11454.786056751844</v>
      </c>
      <c r="AD470" s="65">
        <f>(Documentation!$M$342*Calculations!L653)+(Documentation!$L$342*Calculations!L714)+(Documentation!$K$342*Calculations!L592)</f>
        <v>0</v>
      </c>
      <c r="AE470" s="65">
        <f>(Documentation!$M$342*Calculations!M653)+(Documentation!$L$342*Calculations!M714)+(Documentation!$K$342*Calculations!M592)</f>
        <v>404493.65814671491</v>
      </c>
      <c r="AF470" s="65">
        <f>(Documentation!$M$342*Calculations!N653)+(Documentation!$L$342*Calculations!N714)+(Documentation!$K$342*Calculations!N592)</f>
        <v>145064.02907243345</v>
      </c>
      <c r="AG470" s="65">
        <f>(Documentation!$M$342*Calculations!O653)+(Documentation!$L$342*Calculations!O714)+(Documentation!$K$342*Calculations!O592)</f>
        <v>549557.68721914827</v>
      </c>
    </row>
    <row r="471" spans="1:33" ht="14.45" customHeight="1" x14ac:dyDescent="0.25">
      <c r="A471" s="58" t="s">
        <v>82</v>
      </c>
      <c r="B471" s="58" t="s">
        <v>57</v>
      </c>
      <c r="C471" s="59">
        <v>299390</v>
      </c>
      <c r="D471" s="59">
        <v>103619</v>
      </c>
      <c r="E471" s="59">
        <v>27377</v>
      </c>
      <c r="F471" s="59">
        <v>296</v>
      </c>
      <c r="G471" s="59">
        <v>46</v>
      </c>
      <c r="H471" s="59">
        <v>622</v>
      </c>
      <c r="I471" s="59">
        <v>2807</v>
      </c>
      <c r="J471" s="59">
        <v>3209</v>
      </c>
      <c r="K471" s="59">
        <v>7450</v>
      </c>
      <c r="L471" s="59"/>
      <c r="M471" s="59">
        <v>153964</v>
      </c>
      <c r="N471" s="59">
        <v>32448</v>
      </c>
      <c r="O471" s="59">
        <v>186412</v>
      </c>
      <c r="P471" s="45"/>
      <c r="R471" s="58" t="s">
        <v>86</v>
      </c>
      <c r="S471" s="58" t="s">
        <v>57</v>
      </c>
      <c r="T471" s="56" t="str">
        <f t="shared" si="21"/>
        <v>KOZHIKODE1998-99</v>
      </c>
      <c r="U471" s="65">
        <f>(Documentation!$M$342*Calculations!C654)+(Documentation!$L$342*Calculations!C715)+(Documentation!$K$342*Calculations!C593)</f>
        <v>661980.21278388402</v>
      </c>
      <c r="V471" s="65">
        <f>(Documentation!$M$342*Calculations!D654)+(Documentation!$L$342*Calculations!D715)+(Documentation!$K$342*Calculations!D593)</f>
        <v>175273.74420515331</v>
      </c>
      <c r="W471" s="65">
        <f>(Documentation!$M$342*Calculations!E654)+(Documentation!$L$342*Calculations!E715)+(Documentation!$K$342*Calculations!E593)</f>
        <v>54649.673953795427</v>
      </c>
      <c r="X471" s="65">
        <f>(Documentation!$M$342*Calculations!F654)+(Documentation!$L$342*Calculations!F715)+(Documentation!$K$342*Calculations!F593)</f>
        <v>3609.3462596584595</v>
      </c>
      <c r="Y471" s="65">
        <f>(Documentation!$M$342*Calculations!G654)+(Documentation!$L$342*Calculations!G715)+(Documentation!$K$342*Calculations!G593)</f>
        <v>78.651059236244876</v>
      </c>
      <c r="Z471" s="65">
        <f>(Documentation!$M$342*Calculations!H654)+(Documentation!$L$342*Calculations!H715)+(Documentation!$K$342*Calculations!H593)</f>
        <v>2302.1862157566948</v>
      </c>
      <c r="AA471" s="65">
        <f>(Documentation!$M$342*Calculations!I654)+(Documentation!$L$342*Calculations!I715)+(Documentation!$K$342*Calculations!I593)</f>
        <v>6464.2151412459079</v>
      </c>
      <c r="AB471" s="65">
        <f>(Documentation!$M$342*Calculations!J654)+(Documentation!$L$342*Calculations!J715)+(Documentation!$K$342*Calculations!J593)</f>
        <v>3329.8066596654462</v>
      </c>
      <c r="AC471" s="65">
        <f>(Documentation!$M$342*Calculations!K654)+(Documentation!$L$342*Calculations!K715)+(Documentation!$K$342*Calculations!K593)</f>
        <v>14113.426609654078</v>
      </c>
      <c r="AD471" s="65">
        <f>(Documentation!$M$342*Calculations!L654)+(Documentation!$L$342*Calculations!L715)+(Documentation!$K$342*Calculations!L593)</f>
        <v>0</v>
      </c>
      <c r="AE471" s="65">
        <f>(Documentation!$M$342*Calculations!M654)+(Documentation!$L$342*Calculations!M715)+(Documentation!$K$342*Calculations!M593)</f>
        <v>402159.16267971834</v>
      </c>
      <c r="AF471" s="65">
        <f>(Documentation!$M$342*Calculations!N654)+(Documentation!$L$342*Calculations!N715)+(Documentation!$K$342*Calculations!N593)</f>
        <v>149121.61553044827</v>
      </c>
      <c r="AG471" s="65">
        <f>(Documentation!$M$342*Calculations!O654)+(Documentation!$L$342*Calculations!O715)+(Documentation!$K$342*Calculations!O593)</f>
        <v>551280.77821016661</v>
      </c>
    </row>
    <row r="472" spans="1:33" ht="14.45" customHeight="1" x14ac:dyDescent="0.25">
      <c r="A472" s="58" t="s">
        <v>82</v>
      </c>
      <c r="B472" s="58" t="s">
        <v>58</v>
      </c>
      <c r="C472" s="59">
        <v>299390</v>
      </c>
      <c r="D472" s="59">
        <v>103619</v>
      </c>
      <c r="E472" s="59">
        <v>32321</v>
      </c>
      <c r="F472" s="59">
        <v>494</v>
      </c>
      <c r="G472" s="59">
        <v>27</v>
      </c>
      <c r="H472" s="59">
        <v>821</v>
      </c>
      <c r="I472" s="59">
        <v>3087</v>
      </c>
      <c r="J472" s="59">
        <v>3555</v>
      </c>
      <c r="K472" s="59">
        <v>7936</v>
      </c>
      <c r="L472" s="59"/>
      <c r="M472" s="59">
        <v>147530</v>
      </c>
      <c r="N472" s="59">
        <v>50986</v>
      </c>
      <c r="O472" s="59">
        <v>198516</v>
      </c>
      <c r="P472" s="45"/>
      <c r="R472" s="58" t="s">
        <v>86</v>
      </c>
      <c r="S472" s="58" t="s">
        <v>58</v>
      </c>
      <c r="T472" s="56" t="str">
        <f t="shared" si="21"/>
        <v>KOZHIKODE1999-00</v>
      </c>
      <c r="U472" s="65">
        <f>(Documentation!$M$342*Calculations!C655)+(Documentation!$L$342*Calculations!C716)+(Documentation!$K$342*Calculations!C594)</f>
        <v>661980.21278388402</v>
      </c>
      <c r="V472" s="65">
        <f>(Documentation!$M$342*Calculations!D655)+(Documentation!$L$342*Calculations!D716)+(Documentation!$K$342*Calculations!D594)</f>
        <v>175273.74420515331</v>
      </c>
      <c r="W472" s="65">
        <f>(Documentation!$M$342*Calculations!E655)+(Documentation!$L$342*Calculations!E716)+(Documentation!$K$342*Calculations!E594)</f>
        <v>57036.153139220623</v>
      </c>
      <c r="X472" s="65">
        <f>(Documentation!$M$342*Calculations!F655)+(Documentation!$L$342*Calculations!F716)+(Documentation!$K$342*Calculations!F594)</f>
        <v>3959.7404267310103</v>
      </c>
      <c r="Y472" s="65">
        <f>(Documentation!$M$342*Calculations!G655)+(Documentation!$L$342*Calculations!G716)+(Documentation!$K$342*Calculations!G594)</f>
        <v>19.264395935265334</v>
      </c>
      <c r="Z472" s="65">
        <f>(Documentation!$M$342*Calculations!H655)+(Documentation!$L$342*Calculations!H716)+(Documentation!$K$342*Calculations!H594)</f>
        <v>2107.8545282843434</v>
      </c>
      <c r="AA472" s="65">
        <f>(Documentation!$M$342*Calculations!I655)+(Documentation!$L$342*Calculations!I716)+(Documentation!$K$342*Calculations!I594)</f>
        <v>5667.8574987813663</v>
      </c>
      <c r="AB472" s="65">
        <f>(Documentation!$M$342*Calculations!J655)+(Documentation!$L$342*Calculations!J716)+(Documentation!$K$342*Calculations!J594)</f>
        <v>4436.8018526232227</v>
      </c>
      <c r="AC472" s="65">
        <f>(Documentation!$M$342*Calculations!K655)+(Documentation!$L$342*Calculations!K716)+(Documentation!$K$342*Calculations!K594)</f>
        <v>12991.616535660722</v>
      </c>
      <c r="AD472" s="65">
        <f>(Documentation!$M$342*Calculations!L655)+(Documentation!$L$342*Calculations!L716)+(Documentation!$K$342*Calculations!L594)</f>
        <v>0</v>
      </c>
      <c r="AE472" s="65">
        <f>(Documentation!$M$342*Calculations!M655)+(Documentation!$L$342*Calculations!M716)+(Documentation!$K$342*Calculations!M594)</f>
        <v>400487.18020149413</v>
      </c>
      <c r="AF472" s="65">
        <f>(Documentation!$M$342*Calculations!N655)+(Documentation!$L$342*Calculations!N716)+(Documentation!$K$342*Calculations!N594)</f>
        <v>179105.58388353646</v>
      </c>
      <c r="AG472" s="65">
        <f>(Documentation!$M$342*Calculations!O655)+(Documentation!$L$342*Calculations!O716)+(Documentation!$K$342*Calculations!O594)</f>
        <v>579592.76408503053</v>
      </c>
    </row>
    <row r="473" spans="1:33" ht="14.45" customHeight="1" x14ac:dyDescent="0.25">
      <c r="A473" s="58" t="s">
        <v>82</v>
      </c>
      <c r="B473" s="58" t="s">
        <v>59</v>
      </c>
      <c r="C473" s="59">
        <v>299390</v>
      </c>
      <c r="D473" s="59">
        <v>103619</v>
      </c>
      <c r="E473" s="59">
        <v>33739</v>
      </c>
      <c r="F473" s="59">
        <v>500</v>
      </c>
      <c r="G473" s="59">
        <v>11</v>
      </c>
      <c r="H473" s="59">
        <v>816</v>
      </c>
      <c r="I473" s="59">
        <v>2486</v>
      </c>
      <c r="J473" s="59">
        <v>4280</v>
      </c>
      <c r="K473" s="59">
        <v>8689</v>
      </c>
      <c r="L473" s="59"/>
      <c r="M473" s="59">
        <v>145250</v>
      </c>
      <c r="N473" s="59">
        <v>52578</v>
      </c>
      <c r="O473" s="59">
        <v>197828</v>
      </c>
      <c r="P473" s="45"/>
      <c r="R473" s="58" t="s">
        <v>86</v>
      </c>
      <c r="S473" s="58" t="s">
        <v>59</v>
      </c>
      <c r="T473" s="56" t="str">
        <f t="shared" si="21"/>
        <v>KOZHIKODE2000-01</v>
      </c>
      <c r="U473" s="65">
        <f>(Documentation!$M$342*Calculations!C656)+(Documentation!$L$342*Calculations!C717)+(Documentation!$K$342*Calculations!C595)</f>
        <v>661980.21278388402</v>
      </c>
      <c r="V473" s="65">
        <f>(Documentation!$M$342*Calculations!D656)+(Documentation!$L$342*Calculations!D717)+(Documentation!$K$342*Calculations!D595)</f>
        <v>175273.74420515331</v>
      </c>
      <c r="W473" s="65">
        <f>(Documentation!$M$342*Calculations!E656)+(Documentation!$L$342*Calculations!E717)+(Documentation!$K$342*Calculations!E595)</f>
        <v>63751.739883802875</v>
      </c>
      <c r="X473" s="65">
        <f>(Documentation!$M$342*Calculations!F656)+(Documentation!$L$342*Calculations!F717)+(Documentation!$K$342*Calculations!F595)</f>
        <v>3451.1327721090856</v>
      </c>
      <c r="Y473" s="65">
        <f>(Documentation!$M$342*Calculations!G656)+(Documentation!$L$342*Calculations!G717)+(Documentation!$K$342*Calculations!G595)</f>
        <v>14.264395935265336</v>
      </c>
      <c r="Z473" s="65">
        <f>(Documentation!$M$342*Calculations!H656)+(Documentation!$L$342*Calculations!H717)+(Documentation!$K$342*Calculations!H595)</f>
        <v>1334.3692573369958</v>
      </c>
      <c r="AA473" s="65">
        <f>(Documentation!$M$342*Calculations!I656)+(Documentation!$L$342*Calculations!I717)+(Documentation!$K$342*Calculations!I595)</f>
        <v>5876.8308876148021</v>
      </c>
      <c r="AB473" s="65">
        <f>(Documentation!$M$342*Calculations!J656)+(Documentation!$L$342*Calculations!J717)+(Documentation!$K$342*Calculations!J595)</f>
        <v>4041.3317796382994</v>
      </c>
      <c r="AC473" s="65">
        <f>(Documentation!$M$342*Calculations!K656)+(Documentation!$L$342*Calculations!K717)+(Documentation!$K$342*Calculations!K595)</f>
        <v>11967.351826665446</v>
      </c>
      <c r="AD473" s="65">
        <f>(Documentation!$M$342*Calculations!L656)+(Documentation!$L$342*Calculations!L717)+(Documentation!$K$342*Calculations!L595)</f>
        <v>0</v>
      </c>
      <c r="AE473" s="65">
        <f>(Documentation!$M$342*Calculations!M656)+(Documentation!$L$342*Calculations!M717)+(Documentation!$K$342*Calculations!M595)</f>
        <v>396269.44777562784</v>
      </c>
      <c r="AF473" s="65">
        <f>(Documentation!$M$342*Calculations!N656)+(Documentation!$L$342*Calculations!N717)+(Documentation!$K$342*Calculations!N595)</f>
        <v>183780.06323237284</v>
      </c>
      <c r="AG473" s="65">
        <f>(Documentation!$M$342*Calculations!O656)+(Documentation!$L$342*Calculations!O717)+(Documentation!$K$342*Calculations!O595)</f>
        <v>580049.5110080007</v>
      </c>
    </row>
    <row r="474" spans="1:33" ht="14.45" customHeight="1" x14ac:dyDescent="0.25">
      <c r="A474" s="58" t="s">
        <v>82</v>
      </c>
      <c r="B474" s="58" t="s">
        <v>60</v>
      </c>
      <c r="C474" s="59">
        <v>299390</v>
      </c>
      <c r="D474" s="59">
        <v>103619</v>
      </c>
      <c r="E474" s="59">
        <v>35060</v>
      </c>
      <c r="F474" s="59">
        <v>512</v>
      </c>
      <c r="G474" s="59">
        <v>13</v>
      </c>
      <c r="H474" s="59">
        <v>857</v>
      </c>
      <c r="I474" s="59">
        <v>3009</v>
      </c>
      <c r="J474" s="59">
        <v>4451</v>
      </c>
      <c r="K474" s="59">
        <v>9384</v>
      </c>
      <c r="L474" s="59"/>
      <c r="M474" s="59">
        <v>142485</v>
      </c>
      <c r="N474" s="59">
        <v>49098</v>
      </c>
      <c r="O474" s="59">
        <v>191583</v>
      </c>
      <c r="P474" s="45"/>
      <c r="R474" s="58" t="s">
        <v>86</v>
      </c>
      <c r="S474" s="58" t="s">
        <v>60</v>
      </c>
      <c r="T474" s="56" t="str">
        <f t="shared" si="21"/>
        <v>KOZHIKODE2001-02</v>
      </c>
      <c r="U474" s="65">
        <f>(Documentation!$M$342*Calculations!C657)+(Documentation!$L$342*Calculations!C718)+(Documentation!$K$342*Calculations!C596)</f>
        <v>661980.21278388402</v>
      </c>
      <c r="V474" s="65">
        <f>(Documentation!$M$342*Calculations!D657)+(Documentation!$L$342*Calculations!D718)+(Documentation!$K$342*Calculations!D596)</f>
        <v>175273.74420515331</v>
      </c>
      <c r="W474" s="65">
        <f>(Documentation!$M$342*Calculations!E657)+(Documentation!$L$342*Calculations!E718)+(Documentation!$K$342*Calculations!E596)</f>
        <v>64836.96760544039</v>
      </c>
      <c r="X474" s="65">
        <f>(Documentation!$M$342*Calculations!F657)+(Documentation!$L$342*Calculations!F718)+(Documentation!$K$342*Calculations!F596)</f>
        <v>3608.5180966086537</v>
      </c>
      <c r="Y474" s="65">
        <f>(Documentation!$M$342*Calculations!G657)+(Documentation!$L$342*Calculations!G718)+(Documentation!$K$342*Calculations!G596)</f>
        <v>21.252126845279385</v>
      </c>
      <c r="Z474" s="65">
        <f>(Documentation!$M$342*Calculations!H657)+(Documentation!$L$342*Calculations!H718)+(Documentation!$K$342*Calculations!H596)</f>
        <v>1187.5948800098802</v>
      </c>
      <c r="AA474" s="65">
        <f>(Documentation!$M$342*Calculations!I657)+(Documentation!$L$342*Calculations!I718)+(Documentation!$K$342*Calculations!I596)</f>
        <v>6036.8262611800292</v>
      </c>
      <c r="AB474" s="65">
        <f>(Documentation!$M$342*Calculations!J657)+(Documentation!$L$342*Calculations!J718)+(Documentation!$K$342*Calculations!J596)</f>
        <v>4821.53695954053</v>
      </c>
      <c r="AC474" s="65">
        <f>(Documentation!$M$342*Calculations!K657)+(Documentation!$L$342*Calculations!K718)+(Documentation!$K$342*Calculations!K596)</f>
        <v>12526.426393753904</v>
      </c>
      <c r="AD474" s="65">
        <f>(Documentation!$M$342*Calculations!L657)+(Documentation!$L$342*Calculations!L718)+(Documentation!$K$342*Calculations!L596)</f>
        <v>0</v>
      </c>
      <c r="AE474" s="65">
        <f>(Documentation!$M$342*Calculations!M657)+(Documentation!$L$342*Calculations!M718)+(Documentation!$K$342*Calculations!M596)</f>
        <v>393667.34625535196</v>
      </c>
      <c r="AF474" s="65">
        <f>(Documentation!$M$342*Calculations!N657)+(Documentation!$L$342*Calculations!N718)+(Documentation!$K$342*Calculations!N596)</f>
        <v>180991.89799652726</v>
      </c>
      <c r="AG474" s="65">
        <f>(Documentation!$M$342*Calculations!O657)+(Documentation!$L$342*Calculations!O718)+(Documentation!$K$342*Calculations!O596)</f>
        <v>574659.24425187916</v>
      </c>
    </row>
    <row r="475" spans="1:33" ht="14.45" customHeight="1" x14ac:dyDescent="0.25">
      <c r="A475" s="58" t="s">
        <v>82</v>
      </c>
      <c r="B475" s="58" t="s">
        <v>61</v>
      </c>
      <c r="C475" s="59">
        <v>299390</v>
      </c>
      <c r="D475" s="59">
        <v>103619</v>
      </c>
      <c r="E475" s="59">
        <v>34949</v>
      </c>
      <c r="F475" s="59">
        <v>243</v>
      </c>
      <c r="G475" s="59">
        <v>17</v>
      </c>
      <c r="H475" s="59">
        <v>595</v>
      </c>
      <c r="I475" s="59">
        <v>2953</v>
      </c>
      <c r="J475" s="59">
        <v>5730</v>
      </c>
      <c r="K475" s="59">
        <v>8169</v>
      </c>
      <c r="L475" s="59"/>
      <c r="M475" s="59">
        <v>143115</v>
      </c>
      <c r="N475" s="59">
        <v>52769</v>
      </c>
      <c r="O475" s="59">
        <v>195884</v>
      </c>
      <c r="P475" s="45"/>
      <c r="R475" s="58" t="s">
        <v>86</v>
      </c>
      <c r="S475" s="58" t="s">
        <v>61</v>
      </c>
      <c r="T475" s="56" t="str">
        <f t="shared" si="21"/>
        <v>KOZHIKODE2002-03</v>
      </c>
      <c r="U475" s="65">
        <f>(Documentation!$M$342*Calculations!C658)+(Documentation!$L$342*Calculations!C719)+(Documentation!$K$342*Calculations!C597)</f>
        <v>661980.21278388402</v>
      </c>
      <c r="V475" s="65">
        <f>(Documentation!$M$342*Calculations!D658)+(Documentation!$L$342*Calculations!D719)+(Documentation!$K$342*Calculations!D597)</f>
        <v>175273.74420515331</v>
      </c>
      <c r="W475" s="65">
        <f>(Documentation!$M$342*Calculations!E658)+(Documentation!$L$342*Calculations!E719)+(Documentation!$K$342*Calculations!E597)</f>
        <v>64706.036560661785</v>
      </c>
      <c r="X475" s="65">
        <f>(Documentation!$M$342*Calculations!F658)+(Documentation!$L$342*Calculations!F719)+(Documentation!$K$342*Calculations!F597)</f>
        <v>3622.9059642474313</v>
      </c>
      <c r="Y475" s="65">
        <f>(Documentation!$M$342*Calculations!G658)+(Documentation!$L$342*Calculations!G719)+(Documentation!$K$342*Calculations!G597)</f>
        <v>24.63850207000376</v>
      </c>
      <c r="Z475" s="65">
        <f>(Documentation!$M$342*Calculations!H658)+(Documentation!$L$342*Calculations!H719)+(Documentation!$K$342*Calculations!H597)</f>
        <v>1134.6164014722722</v>
      </c>
      <c r="AA475" s="65">
        <f>(Documentation!$M$342*Calculations!I658)+(Documentation!$L$342*Calculations!I719)+(Documentation!$K$342*Calculations!I597)</f>
        <v>7127.5257926346221</v>
      </c>
      <c r="AB475" s="65">
        <f>(Documentation!$M$342*Calculations!J658)+(Documentation!$L$342*Calculations!J719)+(Documentation!$K$342*Calculations!J597)</f>
        <v>5207.1881822012483</v>
      </c>
      <c r="AC475" s="65">
        <f>(Documentation!$M$342*Calculations!K658)+(Documentation!$L$342*Calculations!K719)+(Documentation!$K$342*Calculations!K597)</f>
        <v>10520.276845357537</v>
      </c>
      <c r="AD475" s="65">
        <f>(Documentation!$M$342*Calculations!L658)+(Documentation!$L$342*Calculations!L719)+(Documentation!$K$342*Calculations!L597)</f>
        <v>0</v>
      </c>
      <c r="AE475" s="65">
        <f>(Documentation!$M$342*Calculations!M658)+(Documentation!$L$342*Calculations!M719)+(Documentation!$K$342*Calculations!M597)</f>
        <v>394363.28033008572</v>
      </c>
      <c r="AF475" s="65">
        <f>(Documentation!$M$342*Calculations!N658)+(Documentation!$L$342*Calculations!N719)+(Documentation!$K$342*Calculations!N597)</f>
        <v>177639.4788857736</v>
      </c>
      <c r="AG475" s="65">
        <f>(Documentation!$M$342*Calculations!O658)+(Documentation!$L$342*Calculations!O719)+(Documentation!$K$342*Calculations!O597)</f>
        <v>572002.75921585935</v>
      </c>
    </row>
    <row r="476" spans="1:33" ht="14.45" customHeight="1" x14ac:dyDescent="0.25">
      <c r="A476" s="58" t="s">
        <v>82</v>
      </c>
      <c r="B476" s="58" t="s">
        <v>62</v>
      </c>
      <c r="C476" s="59">
        <v>299390</v>
      </c>
      <c r="D476" s="59">
        <v>103619</v>
      </c>
      <c r="E476" s="59">
        <v>35541</v>
      </c>
      <c r="F476" s="59">
        <v>415</v>
      </c>
      <c r="G476" s="59">
        <v>42</v>
      </c>
      <c r="H476" s="59">
        <v>651</v>
      </c>
      <c r="I476" s="59">
        <v>3038</v>
      </c>
      <c r="J476" s="59">
        <v>5224</v>
      </c>
      <c r="K476" s="59">
        <v>9159</v>
      </c>
      <c r="L476" s="59">
        <v>16</v>
      </c>
      <c r="M476" s="59">
        <v>141685</v>
      </c>
      <c r="N476" s="59">
        <v>54058</v>
      </c>
      <c r="O476" s="59">
        <v>195743</v>
      </c>
      <c r="P476" s="45"/>
      <c r="R476" s="58" t="s">
        <v>86</v>
      </c>
      <c r="S476" s="58" t="s">
        <v>62</v>
      </c>
      <c r="T476" s="56" t="str">
        <f t="shared" si="21"/>
        <v>KOZHIKODE2003-04</v>
      </c>
      <c r="U476" s="65">
        <f>(Documentation!$M$342*Calculations!C659)+(Documentation!$L$342*Calculations!C720)+(Documentation!$K$342*Calculations!C598)</f>
        <v>661980.21278388402</v>
      </c>
      <c r="V476" s="65">
        <f>(Documentation!$M$342*Calculations!D659)+(Documentation!$L$342*Calculations!D720)+(Documentation!$K$342*Calculations!D598)</f>
        <v>175273.74420515331</v>
      </c>
      <c r="W476" s="65">
        <f>(Documentation!$M$342*Calculations!E659)+(Documentation!$L$342*Calculations!E720)+(Documentation!$K$342*Calculations!E598)</f>
        <v>65153.323221062172</v>
      </c>
      <c r="X476" s="65">
        <f>(Documentation!$M$342*Calculations!F659)+(Documentation!$L$342*Calculations!F720)+(Documentation!$K$342*Calculations!F598)</f>
        <v>3174.7015096903224</v>
      </c>
      <c r="Y476" s="65">
        <f>(Documentation!$M$342*Calculations!G659)+(Documentation!$L$342*Calculations!G720)+(Documentation!$K$342*Calculations!G598)</f>
        <v>66.715844937899888</v>
      </c>
      <c r="Z476" s="65">
        <f>(Documentation!$M$342*Calculations!H659)+(Documentation!$L$342*Calculations!H720)+(Documentation!$K$342*Calculations!H598)</f>
        <v>857.54941323757805</v>
      </c>
      <c r="AA476" s="65">
        <f>(Documentation!$M$342*Calculations!I659)+(Documentation!$L$342*Calculations!I720)+(Documentation!$K$342*Calculations!I598)</f>
        <v>6290.6722149327707</v>
      </c>
      <c r="AB476" s="65">
        <f>(Documentation!$M$342*Calculations!J659)+(Documentation!$L$342*Calculations!J720)+(Documentation!$K$342*Calculations!J598)</f>
        <v>5396.3124960558835</v>
      </c>
      <c r="AC476" s="65">
        <f>(Documentation!$M$342*Calculations!K659)+(Documentation!$L$342*Calculations!K720)+(Documentation!$K$342*Calculations!K598)</f>
        <v>10467.233945768137</v>
      </c>
      <c r="AD476" s="65">
        <f>(Documentation!$M$342*Calculations!L659)+(Documentation!$L$342*Calculations!L720)+(Documentation!$K$342*Calculations!L598)</f>
        <v>310.25107612012266</v>
      </c>
      <c r="AE476" s="65">
        <f>(Documentation!$M$342*Calculations!M659)+(Documentation!$L$342*Calculations!M720)+(Documentation!$K$342*Calculations!M598)</f>
        <v>394989.70885692572</v>
      </c>
      <c r="AF476" s="65">
        <f>(Documentation!$M$342*Calculations!N659)+(Documentation!$L$342*Calculations!N720)+(Documentation!$K$342*Calculations!N598)</f>
        <v>184110.24941200105</v>
      </c>
      <c r="AG476" s="65">
        <f>(Documentation!$M$342*Calculations!O659)+(Documentation!$L$342*Calculations!O720)+(Documentation!$K$342*Calculations!O598)</f>
        <v>579099.95826892683</v>
      </c>
    </row>
    <row r="477" spans="1:33" ht="14.45" customHeight="1" x14ac:dyDescent="0.25">
      <c r="A477" s="58" t="s">
        <v>82</v>
      </c>
      <c r="B477" s="58" t="s">
        <v>63</v>
      </c>
      <c r="C477" s="59">
        <v>299390</v>
      </c>
      <c r="D477" s="59">
        <v>103619</v>
      </c>
      <c r="E477" s="59">
        <v>40464</v>
      </c>
      <c r="F477" s="59">
        <v>377</v>
      </c>
      <c r="G477" s="59">
        <v>40</v>
      </c>
      <c r="H477" s="59">
        <v>537</v>
      </c>
      <c r="I477" s="59">
        <v>2937</v>
      </c>
      <c r="J477" s="59">
        <v>4911</v>
      </c>
      <c r="K477" s="59">
        <v>9658</v>
      </c>
      <c r="L477" s="59">
        <v>0</v>
      </c>
      <c r="M477" s="59">
        <v>136847</v>
      </c>
      <c r="N477" s="59">
        <v>62009</v>
      </c>
      <c r="O477" s="59">
        <v>198856</v>
      </c>
      <c r="P477" s="45"/>
      <c r="R477" s="58" t="s">
        <v>86</v>
      </c>
      <c r="S477" s="58" t="s">
        <v>63</v>
      </c>
      <c r="T477" s="56" t="str">
        <f t="shared" si="21"/>
        <v>KOZHIKODE2004-05</v>
      </c>
      <c r="U477" s="65">
        <f>(Documentation!$M$342*Calculations!C660)+(Documentation!$L$342*Calculations!C721)+(Documentation!$K$342*Calculations!C599)</f>
        <v>661980.21278388402</v>
      </c>
      <c r="V477" s="65">
        <f>(Documentation!$M$342*Calculations!D660)+(Documentation!$L$342*Calculations!D721)+(Documentation!$K$342*Calculations!D599)</f>
        <v>175273.74420515331</v>
      </c>
      <c r="W477" s="65">
        <f>(Documentation!$M$342*Calculations!E660)+(Documentation!$L$342*Calculations!E721)+(Documentation!$K$342*Calculations!E599)</f>
        <v>70207.346862495833</v>
      </c>
      <c r="X477" s="65">
        <f>(Documentation!$M$342*Calculations!F660)+(Documentation!$L$342*Calculations!F721)+(Documentation!$K$342*Calculations!F599)</f>
        <v>3212.2458391351715</v>
      </c>
      <c r="Y477" s="65">
        <f>(Documentation!$M$342*Calculations!G660)+(Documentation!$L$342*Calculations!G721)+(Documentation!$K$342*Calculations!G599)</f>
        <v>59.177173503951821</v>
      </c>
      <c r="Z477" s="65">
        <f>(Documentation!$M$342*Calculations!H660)+(Documentation!$L$342*Calculations!H721)+(Documentation!$K$342*Calculations!H599)</f>
        <v>831.13382285674675</v>
      </c>
      <c r="AA477" s="65">
        <f>(Documentation!$M$342*Calculations!I660)+(Documentation!$L$342*Calculations!I721)+(Documentation!$K$342*Calculations!I599)</f>
        <v>6649.7358100313504</v>
      </c>
      <c r="AB477" s="65">
        <f>(Documentation!$M$342*Calculations!J660)+(Documentation!$L$342*Calculations!J721)+(Documentation!$K$342*Calculations!J599)</f>
        <v>5543.9051902502761</v>
      </c>
      <c r="AC477" s="65">
        <f>(Documentation!$M$342*Calculations!K660)+(Documentation!$L$342*Calculations!K721)+(Documentation!$K$342*Calculations!K599)</f>
        <v>10260.171550587325</v>
      </c>
      <c r="AD477" s="65">
        <f>(Documentation!$M$342*Calculations!L660)+(Documentation!$L$342*Calculations!L721)+(Documentation!$K$342*Calculations!L599)</f>
        <v>0</v>
      </c>
      <c r="AE477" s="65">
        <f>(Documentation!$M$342*Calculations!M660)+(Documentation!$L$342*Calculations!M721)+(Documentation!$K$342*Calculations!M599)</f>
        <v>389942.75232987001</v>
      </c>
      <c r="AF477" s="65">
        <f>(Documentation!$M$342*Calculations!N660)+(Documentation!$L$342*Calculations!N721)+(Documentation!$K$342*Calculations!N599)</f>
        <v>195281.17889977345</v>
      </c>
      <c r="AG477" s="65">
        <f>(Documentation!$M$342*Calculations!O660)+(Documentation!$L$342*Calculations!O721)+(Documentation!$K$342*Calculations!O599)</f>
        <v>585223.93122964341</v>
      </c>
    </row>
    <row r="478" spans="1:33" ht="14.45" customHeight="1" x14ac:dyDescent="0.25">
      <c r="A478" s="58" t="s">
        <v>82</v>
      </c>
      <c r="B478" s="58" t="s">
        <v>64</v>
      </c>
      <c r="C478" s="59">
        <v>302919</v>
      </c>
      <c r="D478" s="59">
        <v>103619</v>
      </c>
      <c r="E478" s="59">
        <v>36630</v>
      </c>
      <c r="F478" s="59">
        <v>345</v>
      </c>
      <c r="G478" s="59">
        <v>38</v>
      </c>
      <c r="H478" s="59">
        <v>488</v>
      </c>
      <c r="I478" s="59">
        <v>3136</v>
      </c>
      <c r="J478" s="59">
        <v>5385</v>
      </c>
      <c r="K478" s="59">
        <v>9786</v>
      </c>
      <c r="L478" s="59">
        <v>3896</v>
      </c>
      <c r="M478" s="59">
        <v>139596</v>
      </c>
      <c r="N478" s="59">
        <v>53591</v>
      </c>
      <c r="O478" s="59">
        <v>193187</v>
      </c>
      <c r="P478" s="45"/>
      <c r="R478" s="58" t="s">
        <v>86</v>
      </c>
      <c r="S478" s="58" t="s">
        <v>64</v>
      </c>
      <c r="T478" s="56" t="str">
        <f t="shared" si="21"/>
        <v>KOZHIKODE2005-06</v>
      </c>
      <c r="U478" s="65">
        <f>(Documentation!$M$342*Calculations!C661)+(Documentation!$L$342*Calculations!C722)+(Documentation!$K$342*Calculations!C600)</f>
        <v>657321.97939990554</v>
      </c>
      <c r="V478" s="65">
        <f>(Documentation!$M$342*Calculations!D661)+(Documentation!$L$342*Calculations!D722)+(Documentation!$K$342*Calculations!D600)</f>
        <v>175273.74420515331</v>
      </c>
      <c r="W478" s="65">
        <f>(Documentation!$M$342*Calculations!E661)+(Documentation!$L$342*Calculations!E722)+(Documentation!$K$342*Calculations!E600)</f>
        <v>60441.342362918258</v>
      </c>
      <c r="X478" s="65">
        <f>(Documentation!$M$342*Calculations!F661)+(Documentation!$L$342*Calculations!F722)+(Documentation!$K$342*Calculations!F600)</f>
        <v>2899.3385708819123</v>
      </c>
      <c r="Y478" s="65">
        <f>(Documentation!$M$342*Calculations!G661)+(Documentation!$L$342*Calculations!G722)+(Documentation!$K$342*Calculations!G600)</f>
        <v>55.880410237109515</v>
      </c>
      <c r="Z478" s="65">
        <f>(Documentation!$M$342*Calculations!H661)+(Documentation!$L$342*Calculations!H722)+(Documentation!$K$342*Calculations!H600)</f>
        <v>716.21941841039325</v>
      </c>
      <c r="AA478" s="65">
        <f>(Documentation!$M$342*Calculations!I661)+(Documentation!$L$342*Calculations!I722)+(Documentation!$K$342*Calculations!I600)</f>
        <v>5951.5398172311634</v>
      </c>
      <c r="AB478" s="65">
        <f>(Documentation!$M$342*Calculations!J661)+(Documentation!$L$342*Calculations!J722)+(Documentation!$K$342*Calculations!J600)</f>
        <v>4842.558003004523</v>
      </c>
      <c r="AC478" s="65">
        <f>(Documentation!$M$342*Calculations!K661)+(Documentation!$L$342*Calculations!K722)+(Documentation!$K$342*Calculations!K600)</f>
        <v>7292.6855464940836</v>
      </c>
      <c r="AD478" s="65">
        <f>(Documentation!$M$342*Calculations!L661)+(Documentation!$L$342*Calculations!L722)+(Documentation!$K$342*Calculations!L600)</f>
        <v>9829.5433821029601</v>
      </c>
      <c r="AE478" s="65">
        <f>(Documentation!$M$342*Calculations!M661)+(Documentation!$L$342*Calculations!M722)+(Documentation!$K$342*Calculations!M600)</f>
        <v>390019.12768347177</v>
      </c>
      <c r="AF478" s="65">
        <f>(Documentation!$M$342*Calculations!N661)+(Documentation!$L$342*Calculations!N722)+(Documentation!$K$342*Calculations!N600)</f>
        <v>197743.80091692723</v>
      </c>
      <c r="AG478" s="65">
        <f>(Documentation!$M$342*Calculations!O661)+(Documentation!$L$342*Calculations!O722)+(Documentation!$K$342*Calculations!O600)</f>
        <v>587762.92860039906</v>
      </c>
    </row>
    <row r="479" spans="1:33" ht="14.45" customHeight="1" x14ac:dyDescent="0.25">
      <c r="A479" s="58" t="s">
        <v>82</v>
      </c>
      <c r="B479" s="58" t="s">
        <v>65</v>
      </c>
      <c r="C479" s="59">
        <v>302919</v>
      </c>
      <c r="D479" s="59">
        <v>103619</v>
      </c>
      <c r="E479" s="59">
        <v>32820</v>
      </c>
      <c r="F479" s="59">
        <v>349</v>
      </c>
      <c r="G479" s="59">
        <v>31</v>
      </c>
      <c r="H479" s="59">
        <v>454</v>
      </c>
      <c r="I479" s="59">
        <v>5482</v>
      </c>
      <c r="J479" s="59">
        <v>5199</v>
      </c>
      <c r="K479" s="59">
        <v>16030</v>
      </c>
      <c r="L479" s="59">
        <v>7256</v>
      </c>
      <c r="M479" s="59">
        <v>131679</v>
      </c>
      <c r="N479" s="59">
        <v>50766</v>
      </c>
      <c r="O479" s="59">
        <v>182445</v>
      </c>
      <c r="P479" s="45"/>
      <c r="R479" s="58" t="s">
        <v>86</v>
      </c>
      <c r="S479" s="58" t="s">
        <v>65</v>
      </c>
      <c r="T479" s="56" t="str">
        <f t="shared" si="21"/>
        <v>KOZHIKODE2006-07</v>
      </c>
      <c r="U479" s="65">
        <f>(Documentation!$M$342*Calculations!C662)+(Documentation!$L$342*Calculations!C723)+(Documentation!$K$342*Calculations!C601)</f>
        <v>657321.97939990554</v>
      </c>
      <c r="V479" s="65">
        <f>(Documentation!$M$342*Calculations!D662)+(Documentation!$L$342*Calculations!D723)+(Documentation!$K$342*Calculations!D601)</f>
        <v>175273.74420515331</v>
      </c>
      <c r="W479" s="65">
        <f>(Documentation!$M$342*Calculations!E662)+(Documentation!$L$342*Calculations!E723)+(Documentation!$K$342*Calculations!E601)</f>
        <v>61054.064480760542</v>
      </c>
      <c r="X479" s="65">
        <f>(Documentation!$M$342*Calculations!F662)+(Documentation!$L$342*Calculations!F723)+(Documentation!$K$342*Calculations!F601)</f>
        <v>2571.0821434790332</v>
      </c>
      <c r="Y479" s="65">
        <f>(Documentation!$M$342*Calculations!G662)+(Documentation!$L$342*Calculations!G723)+(Documentation!$K$342*Calculations!G601)</f>
        <v>30.830994762409482</v>
      </c>
      <c r="Z479" s="65">
        <f>(Documentation!$M$342*Calculations!H662)+(Documentation!$L$342*Calculations!H723)+(Documentation!$K$342*Calculations!H601)</f>
        <v>710.40057250621635</v>
      </c>
      <c r="AA479" s="65">
        <f>(Documentation!$M$342*Calculations!I662)+(Documentation!$L$342*Calculations!I723)+(Documentation!$K$342*Calculations!I601)</f>
        <v>8545.7333748038654</v>
      </c>
      <c r="AB479" s="65">
        <f>(Documentation!$M$342*Calculations!J662)+(Documentation!$L$342*Calculations!J723)+(Documentation!$K$342*Calculations!J601)</f>
        <v>5520.1122061013466</v>
      </c>
      <c r="AC479" s="65">
        <f>(Documentation!$M$342*Calculations!K662)+(Documentation!$L$342*Calculations!K723)+(Documentation!$K$342*Calculations!K601)</f>
        <v>12206.943496664066</v>
      </c>
      <c r="AD479" s="65">
        <f>(Documentation!$M$342*Calculations!L662)+(Documentation!$L$342*Calculations!L723)+(Documentation!$K$342*Calculations!L601)</f>
        <v>12173.146185441452</v>
      </c>
      <c r="AE479" s="65">
        <f>(Documentation!$M$342*Calculations!M662)+(Documentation!$L$342*Calculations!M723)+(Documentation!$K$342*Calculations!M601)</f>
        <v>379235.92174023332</v>
      </c>
      <c r="AF479" s="65">
        <f>(Documentation!$M$342*Calculations!N662)+(Documentation!$L$342*Calculations!N723)+(Documentation!$K$342*Calculations!N601)</f>
        <v>189487.46878178191</v>
      </c>
      <c r="AG479" s="65">
        <f>(Documentation!$M$342*Calculations!O662)+(Documentation!$L$342*Calculations!O723)+(Documentation!$K$342*Calculations!O601)</f>
        <v>568723.39052201528</v>
      </c>
    </row>
    <row r="480" spans="1:33" ht="14.45" customHeight="1" x14ac:dyDescent="0.25">
      <c r="A480" s="58" t="s">
        <v>82</v>
      </c>
      <c r="B480" s="58" t="s">
        <v>66</v>
      </c>
      <c r="C480" s="59">
        <v>302919</v>
      </c>
      <c r="D480" s="59">
        <v>103619</v>
      </c>
      <c r="E480" s="59">
        <v>35355</v>
      </c>
      <c r="F480" s="59">
        <v>424</v>
      </c>
      <c r="G480" s="59">
        <v>7</v>
      </c>
      <c r="H480" s="59">
        <v>382</v>
      </c>
      <c r="I480" s="59">
        <v>6090</v>
      </c>
      <c r="J480" s="59">
        <v>6050</v>
      </c>
      <c r="K480" s="59">
        <v>14617</v>
      </c>
      <c r="L480" s="59">
        <v>7025</v>
      </c>
      <c r="M480" s="59">
        <v>129350</v>
      </c>
      <c r="N480" s="59">
        <v>44871</v>
      </c>
      <c r="O480" s="59">
        <v>174221</v>
      </c>
      <c r="P480" s="45"/>
      <c r="R480" s="58" t="s">
        <v>86</v>
      </c>
      <c r="S480" s="58" t="s">
        <v>66</v>
      </c>
      <c r="T480" s="56" t="str">
        <f t="shared" si="21"/>
        <v>KOZHIKODE2007-08</v>
      </c>
      <c r="U480" s="65">
        <f>(Documentation!$M$342*Calculations!C663)+(Documentation!$L$342*Calculations!C724)+(Documentation!$K$342*Calculations!C602)</f>
        <v>657321.97939990554</v>
      </c>
      <c r="V480" s="65">
        <f>(Documentation!$M$342*Calculations!D663)+(Documentation!$L$342*Calculations!D724)+(Documentation!$K$342*Calculations!D602)</f>
        <v>175273.74420515331</v>
      </c>
      <c r="W480" s="65">
        <f>(Documentation!$M$342*Calculations!E663)+(Documentation!$L$342*Calculations!E724)+(Documentation!$K$342*Calculations!E602)</f>
        <v>64138.72756365189</v>
      </c>
      <c r="X480" s="65">
        <f>(Documentation!$M$342*Calculations!F663)+(Documentation!$L$342*Calculations!F724)+(Documentation!$K$342*Calculations!F602)</f>
        <v>3337.122144128627</v>
      </c>
      <c r="Y480" s="65">
        <f>(Documentation!$M$342*Calculations!G663)+(Documentation!$L$342*Calculations!G724)+(Documentation!$K$342*Calculations!G602)</f>
        <v>10.295712541685603</v>
      </c>
      <c r="Z480" s="65">
        <f>(Documentation!$M$342*Calculations!H663)+(Documentation!$L$342*Calculations!H724)+(Documentation!$K$342*Calculations!H602)</f>
        <v>625.84992055567568</v>
      </c>
      <c r="AA480" s="65">
        <f>(Documentation!$M$342*Calculations!I663)+(Documentation!$L$342*Calculations!I724)+(Documentation!$K$342*Calculations!I602)</f>
        <v>6227.733258074586</v>
      </c>
      <c r="AB480" s="65">
        <f>(Documentation!$M$342*Calculations!J663)+(Documentation!$L$342*Calculations!J724)+(Documentation!$K$342*Calculations!J602)</f>
        <v>4717.8665097502035</v>
      </c>
      <c r="AC480" s="65">
        <f>(Documentation!$M$342*Calculations!K663)+(Documentation!$L$342*Calculations!K724)+(Documentation!$K$342*Calculations!K602)</f>
        <v>11811.880372215242</v>
      </c>
      <c r="AD480" s="65">
        <f>(Documentation!$M$342*Calculations!L663)+(Documentation!$L$342*Calculations!L724)+(Documentation!$K$342*Calculations!L602)</f>
        <v>11700.196586868085</v>
      </c>
      <c r="AE480" s="65">
        <f>(Documentation!$M$342*Calculations!M663)+(Documentation!$L$342*Calculations!M724)+(Documentation!$K$342*Calculations!M602)</f>
        <v>379478.56312696624</v>
      </c>
      <c r="AF480" s="65">
        <f>(Documentation!$M$342*Calculations!N663)+(Documentation!$L$342*Calculations!N724)+(Documentation!$K$342*Calculations!N602)</f>
        <v>157706.89042276656</v>
      </c>
      <c r="AG480" s="65">
        <f>(Documentation!$M$342*Calculations!O663)+(Documentation!$L$342*Calculations!O724)+(Documentation!$K$342*Calculations!O602)</f>
        <v>537185.4535497328</v>
      </c>
    </row>
    <row r="481" spans="1:33" ht="14.45" customHeight="1" x14ac:dyDescent="0.25">
      <c r="A481" s="58" t="s">
        <v>82</v>
      </c>
      <c r="B481" s="58" t="s">
        <v>68</v>
      </c>
      <c r="C481" s="65">
        <v>302919</v>
      </c>
      <c r="D481" s="65">
        <v>103619</v>
      </c>
      <c r="E481" s="65">
        <v>35908</v>
      </c>
      <c r="F481" s="65">
        <v>346</v>
      </c>
      <c r="G481" s="65">
        <v>29</v>
      </c>
      <c r="H481" s="65">
        <v>395</v>
      </c>
      <c r="I481" s="65">
        <v>8510</v>
      </c>
      <c r="J481" s="65">
        <v>5549</v>
      </c>
      <c r="K481" s="65">
        <v>10698</v>
      </c>
      <c r="L481" s="65">
        <v>8531</v>
      </c>
      <c r="M481" s="65">
        <v>129334</v>
      </c>
      <c r="N481" s="65">
        <v>44010</v>
      </c>
      <c r="O481" s="65">
        <v>173344</v>
      </c>
      <c r="P481" s="45"/>
      <c r="R481" s="58" t="s">
        <v>86</v>
      </c>
      <c r="S481" s="58" t="s">
        <v>68</v>
      </c>
      <c r="T481" s="56" t="str">
        <f t="shared" si="21"/>
        <v>KOZHIKODE2008-09</v>
      </c>
      <c r="U481" s="65">
        <f>(Documentation!$M$342*Calculations!C664)+(Documentation!$L$342*Calculations!C725)+(Documentation!$K$342*Calculations!C603)</f>
        <v>657321.97939990554</v>
      </c>
      <c r="V481" s="65">
        <f>(Documentation!$M$342*Calculations!D664)+(Documentation!$L$342*Calculations!D725)+(Documentation!$K$342*Calculations!D603)</f>
        <v>175273.74420515331</v>
      </c>
      <c r="W481" s="65">
        <f>(Documentation!$M$342*Calculations!E664)+(Documentation!$L$342*Calculations!E725)+(Documentation!$K$342*Calculations!E603)</f>
        <v>66372.5138169329</v>
      </c>
      <c r="X481" s="65">
        <f>(Documentation!$M$342*Calculations!F664)+(Documentation!$L$342*Calculations!F725)+(Documentation!$K$342*Calculations!F603)</f>
        <v>2672.0870717247826</v>
      </c>
      <c r="Y481" s="65">
        <f>(Documentation!$M$342*Calculations!G664)+(Documentation!$L$342*Calculations!G725)+(Documentation!$K$342*Calculations!G603)</f>
        <v>17.501813125489129</v>
      </c>
      <c r="Z481" s="65">
        <f>(Documentation!$M$342*Calculations!H664)+(Documentation!$L$342*Calculations!H725)+(Documentation!$K$342*Calculations!H603)</f>
        <v>772.38292955869338</v>
      </c>
      <c r="AA481" s="65">
        <f>(Documentation!$M$342*Calculations!I664)+(Documentation!$L$342*Calculations!I725)+(Documentation!$K$342*Calculations!I603)</f>
        <v>6636.618397320608</v>
      </c>
      <c r="AB481" s="65">
        <f>(Documentation!$M$342*Calculations!J664)+(Documentation!$L$342*Calculations!J725)+(Documentation!$K$342*Calculations!J603)</f>
        <v>4835.247106235136</v>
      </c>
      <c r="AC481" s="65">
        <f>(Documentation!$M$342*Calculations!K664)+(Documentation!$L$342*Calculations!K725)+(Documentation!$K$342*Calculations!K603)</f>
        <v>10325.045333579154</v>
      </c>
      <c r="AD481" s="65">
        <f>(Documentation!$M$342*Calculations!L664)+(Documentation!$L$342*Calculations!L725)+(Documentation!$K$342*Calculations!L603)</f>
        <v>12419.206586143613</v>
      </c>
      <c r="AE481" s="65">
        <f>(Documentation!$M$342*Calculations!M664)+(Documentation!$L$342*Calculations!M725)+(Documentation!$K$342*Calculations!M603)</f>
        <v>377997.63214013178</v>
      </c>
      <c r="AF481" s="65">
        <f>(Documentation!$M$342*Calculations!N664)+(Documentation!$L$342*Calculations!N725)+(Documentation!$K$342*Calculations!N603)</f>
        <v>143999.50770222483</v>
      </c>
      <c r="AG481" s="65">
        <f>(Documentation!$M$342*Calculations!O664)+(Documentation!$L$342*Calculations!O725)+(Documentation!$K$342*Calculations!O603)</f>
        <v>521997.13984235667</v>
      </c>
    </row>
    <row r="482" spans="1:33" ht="14.45" customHeight="1" x14ac:dyDescent="0.25">
      <c r="A482" s="58" t="s">
        <v>82</v>
      </c>
      <c r="B482" s="58" t="s">
        <v>69</v>
      </c>
      <c r="C482" s="65">
        <v>302919</v>
      </c>
      <c r="D482" s="65">
        <v>103619</v>
      </c>
      <c r="E482" s="65">
        <v>33862</v>
      </c>
      <c r="F482" s="65">
        <v>292</v>
      </c>
      <c r="G482" s="65">
        <v>29</v>
      </c>
      <c r="H482" s="65">
        <v>341</v>
      </c>
      <c r="I482" s="65">
        <v>6855</v>
      </c>
      <c r="J482" s="65">
        <v>5437</v>
      </c>
      <c r="K482" s="65">
        <v>12629</v>
      </c>
      <c r="L482" s="65">
        <v>8531</v>
      </c>
      <c r="M482" s="65">
        <v>131324</v>
      </c>
      <c r="N482" s="65">
        <v>38733</v>
      </c>
      <c r="O482" s="65">
        <v>170057</v>
      </c>
      <c r="P482" s="45"/>
      <c r="R482" s="58" t="s">
        <v>86</v>
      </c>
      <c r="S482" s="58" t="s">
        <v>69</v>
      </c>
      <c r="T482" s="56" t="str">
        <f t="shared" si="21"/>
        <v>KOZHIKODE2009-10</v>
      </c>
      <c r="U482" s="65">
        <f>(Documentation!$M$342*Calculations!C665)+(Documentation!$L$342*Calculations!C726)+(Documentation!$K$342*Calculations!C604)</f>
        <v>657321.97939990554</v>
      </c>
      <c r="V482" s="65">
        <f>(Documentation!$M$342*Calculations!D665)+(Documentation!$L$342*Calculations!D726)+(Documentation!$K$342*Calculations!D604)</f>
        <v>175273.74420515331</v>
      </c>
      <c r="W482" s="65">
        <f>(Documentation!$M$342*Calculations!E665)+(Documentation!$L$342*Calculations!E726)+(Documentation!$K$342*Calculations!E604)</f>
        <v>65724.115198239218</v>
      </c>
      <c r="X482" s="65">
        <f>(Documentation!$M$342*Calculations!F665)+(Documentation!$L$342*Calculations!F726)+(Documentation!$K$342*Calculations!F604)</f>
        <v>2420.8030378887124</v>
      </c>
      <c r="Y482" s="65">
        <f>(Documentation!$M$342*Calculations!G665)+(Documentation!$L$342*Calculations!G726)+(Documentation!$K$342*Calculations!G604)</f>
        <v>14.908286591804524</v>
      </c>
      <c r="Z482" s="65">
        <f>(Documentation!$M$342*Calculations!H665)+(Documentation!$L$342*Calculations!H726)+(Documentation!$K$342*Calculations!H604)</f>
        <v>513.67905140266407</v>
      </c>
      <c r="AA482" s="65">
        <f>(Documentation!$M$342*Calculations!I665)+(Documentation!$L$342*Calculations!I726)+(Documentation!$K$342*Calculations!I604)</f>
        <v>6997.1199257955941</v>
      </c>
      <c r="AB482" s="65">
        <f>(Documentation!$M$342*Calculations!J665)+(Documentation!$L$342*Calculations!J726)+(Documentation!$K$342*Calculations!J604)</f>
        <v>5104.1249875648955</v>
      </c>
      <c r="AC482" s="65">
        <f>(Documentation!$M$342*Calculations!K665)+(Documentation!$L$342*Calculations!K726)+(Documentation!$K$342*Calculations!K604)</f>
        <v>11367.275782863708</v>
      </c>
      <c r="AD482" s="65">
        <f>(Documentation!$M$342*Calculations!L665)+(Documentation!$L$342*Calculations!L726)+(Documentation!$K$342*Calculations!L604)</f>
        <v>12538.394485284996</v>
      </c>
      <c r="AE482" s="65">
        <f>(Documentation!$M$342*Calculations!M665)+(Documentation!$L$342*Calculations!M726)+(Documentation!$K$342*Calculations!M604)</f>
        <v>377367.81443912059</v>
      </c>
      <c r="AF482" s="65">
        <f>(Documentation!$M$342*Calculations!N665)+(Documentation!$L$342*Calculations!N726)+(Documentation!$K$342*Calculations!N604)</f>
        <v>131758.38147751102</v>
      </c>
      <c r="AG482" s="65">
        <f>(Documentation!$M$342*Calculations!O665)+(Documentation!$L$342*Calculations!O726)+(Documentation!$K$342*Calculations!O604)</f>
        <v>509126.19591663161</v>
      </c>
    </row>
    <row r="483" spans="1:33" ht="14.45" customHeight="1" x14ac:dyDescent="0.25">
      <c r="A483" s="58" t="s">
        <v>82</v>
      </c>
      <c r="B483" s="58" t="s">
        <v>70</v>
      </c>
      <c r="C483" s="65">
        <v>302919</v>
      </c>
      <c r="D483" s="65">
        <v>103619</v>
      </c>
      <c r="E483" s="65">
        <v>36707</v>
      </c>
      <c r="F483" s="65">
        <v>247</v>
      </c>
      <c r="G483" s="65">
        <v>5</v>
      </c>
      <c r="H483" s="65">
        <v>350</v>
      </c>
      <c r="I483" s="65">
        <v>6766</v>
      </c>
      <c r="J483" s="65">
        <v>6364</v>
      </c>
      <c r="K483" s="65">
        <v>13139</v>
      </c>
      <c r="L483" s="65">
        <v>8537</v>
      </c>
      <c r="M483" s="65">
        <v>127185</v>
      </c>
      <c r="N483" s="65">
        <v>34031</v>
      </c>
      <c r="O483" s="65">
        <v>161216</v>
      </c>
      <c r="P483" s="45"/>
      <c r="R483" s="58" t="s">
        <v>86</v>
      </c>
      <c r="S483" s="58" t="s">
        <v>70</v>
      </c>
      <c r="T483" s="56" t="str">
        <f t="shared" si="21"/>
        <v>KOZHIKODE2010-11</v>
      </c>
      <c r="U483" s="65">
        <f>(Documentation!$M$342*Calculations!C666)+(Documentation!$L$342*Calculations!C727)+(Documentation!$K$342*Calculations!C605)</f>
        <v>657321.97939990554</v>
      </c>
      <c r="V483" s="65">
        <f>(Documentation!$M$342*Calculations!D666)+(Documentation!$L$342*Calculations!D727)+(Documentation!$K$342*Calculations!D605)</f>
        <v>175273.74420515331</v>
      </c>
      <c r="W483" s="65">
        <f>(Documentation!$M$342*Calculations!E666)+(Documentation!$L$342*Calculations!E727)+(Documentation!$K$342*Calculations!E605)</f>
        <v>69335.907331266033</v>
      </c>
      <c r="X483" s="65">
        <f>(Documentation!$M$342*Calculations!F666)+(Documentation!$L$342*Calculations!F727)+(Documentation!$K$342*Calculations!F605)</f>
        <v>1891.7137841946142</v>
      </c>
      <c r="Y483" s="65">
        <f>(Documentation!$M$342*Calculations!G666)+(Documentation!$L$342*Calculations!G727)+(Documentation!$K$342*Calculations!G605)</f>
        <v>0</v>
      </c>
      <c r="Z483" s="65">
        <f>(Documentation!$M$342*Calculations!H666)+(Documentation!$L$342*Calculations!H727)+(Documentation!$K$342*Calculations!H605)</f>
        <v>506.18874471825933</v>
      </c>
      <c r="AA483" s="65">
        <f>(Documentation!$M$342*Calculations!I666)+(Documentation!$L$342*Calculations!I727)+(Documentation!$K$342*Calculations!I605)</f>
        <v>7843.710899355734</v>
      </c>
      <c r="AB483" s="65">
        <f>(Documentation!$M$342*Calculations!J666)+(Documentation!$L$342*Calculations!J727)+(Documentation!$K$342*Calculations!J605)</f>
        <v>6229.3553632361682</v>
      </c>
      <c r="AC483" s="65">
        <f>(Documentation!$M$342*Calculations!K666)+(Documentation!$L$342*Calculations!K727)+(Documentation!$K$342*Calculations!K605)</f>
        <v>10928.356241122936</v>
      </c>
      <c r="AD483" s="65">
        <f>(Documentation!$M$342*Calculations!L666)+(Documentation!$L$342*Calculations!L727)+(Documentation!$K$342*Calculations!L605)</f>
        <v>12017.472827839549</v>
      </c>
      <c r="AE483" s="65">
        <f>(Documentation!$M$342*Calculations!M666)+(Documentation!$L$342*Calculations!M727)+(Documentation!$K$342*Calculations!M605)</f>
        <v>373295.53000301891</v>
      </c>
      <c r="AF483" s="65">
        <f>(Documentation!$M$342*Calculations!N666)+(Documentation!$L$342*Calculations!N727)+(Documentation!$K$342*Calculations!N605)</f>
        <v>132366.94033994887</v>
      </c>
      <c r="AG483" s="65">
        <f>(Documentation!$M$342*Calculations!O666)+(Documentation!$L$342*Calculations!O727)+(Documentation!$K$342*Calculations!O605)</f>
        <v>505662.47034296778</v>
      </c>
    </row>
    <row r="484" spans="1:33" ht="14.45" customHeight="1" x14ac:dyDescent="0.25">
      <c r="A484" s="58" t="s">
        <v>82</v>
      </c>
      <c r="B484" s="58" t="s">
        <v>71</v>
      </c>
      <c r="C484" s="65">
        <v>302919</v>
      </c>
      <c r="D484" s="65">
        <v>103619</v>
      </c>
      <c r="E484" s="65">
        <v>37998</v>
      </c>
      <c r="F484" s="65">
        <v>206</v>
      </c>
      <c r="G484" s="59"/>
      <c r="H484" s="65">
        <v>272</v>
      </c>
      <c r="I484" s="65">
        <v>6428</v>
      </c>
      <c r="J484" s="65">
        <v>7927</v>
      </c>
      <c r="K484" s="65">
        <v>11241</v>
      </c>
      <c r="L484" s="65">
        <v>6333</v>
      </c>
      <c r="M484" s="65">
        <v>128895</v>
      </c>
      <c r="N484" s="65">
        <v>52392</v>
      </c>
      <c r="O484" s="65">
        <v>181287</v>
      </c>
      <c r="P484" s="45"/>
      <c r="R484" s="58" t="s">
        <v>86</v>
      </c>
      <c r="S484" s="58" t="s">
        <v>71</v>
      </c>
      <c r="T484" s="56" t="str">
        <f t="shared" si="21"/>
        <v>KOZHIKODE2011-12</v>
      </c>
      <c r="U484" s="65">
        <f>(Documentation!$M$342*Calculations!C667)+(Documentation!$L$342*Calculations!C728)+(Documentation!$K$342*Calculations!C606)</f>
        <v>657321.97939990554</v>
      </c>
      <c r="V484" s="65">
        <f>(Documentation!$M$342*Calculations!D667)+(Documentation!$L$342*Calculations!D728)+(Documentation!$K$342*Calculations!D606)</f>
        <v>175273.74420515331</v>
      </c>
      <c r="W484" s="65">
        <f>(Documentation!$M$342*Calculations!E667)+(Documentation!$L$342*Calculations!E728)+(Documentation!$K$342*Calculations!E606)</f>
        <v>73114.507025178857</v>
      </c>
      <c r="X484" s="65">
        <f>(Documentation!$M$342*Calculations!F667)+(Documentation!$L$342*Calculations!F728)+(Documentation!$K$342*Calculations!F606)</f>
        <v>1997.6518625921742</v>
      </c>
      <c r="Y484" s="65">
        <f>(Documentation!$M$342*Calculations!G667)+(Documentation!$L$342*Calculations!G728)+(Documentation!$K$342*Calculations!G606)</f>
        <v>0.80067784264483655</v>
      </c>
      <c r="Z484" s="65">
        <f>(Documentation!$M$342*Calculations!H667)+(Documentation!$L$342*Calculations!H728)+(Documentation!$K$342*Calculations!H606)</f>
        <v>465.58599919305669</v>
      </c>
      <c r="AA484" s="65">
        <f>(Documentation!$M$342*Calculations!I667)+(Documentation!$L$342*Calculations!I728)+(Documentation!$K$342*Calculations!I606)</f>
        <v>7261.0869405876983</v>
      </c>
      <c r="AB484" s="65">
        <f>(Documentation!$M$342*Calculations!J667)+(Documentation!$L$342*Calculations!J728)+(Documentation!$K$342*Calculations!J606)</f>
        <v>7183.417061535577</v>
      </c>
      <c r="AC484" s="65">
        <f>(Documentation!$M$342*Calculations!K667)+(Documentation!$L$342*Calculations!K728)+(Documentation!$K$342*Calculations!K606)</f>
        <v>9680.7395628459453</v>
      </c>
      <c r="AD484" s="65">
        <f>(Documentation!$M$342*Calculations!L667)+(Documentation!$L$342*Calculations!L728)+(Documentation!$K$342*Calculations!L606)</f>
        <v>11943.053407053736</v>
      </c>
      <c r="AE484" s="65">
        <f>(Documentation!$M$342*Calculations!M667)+(Documentation!$L$342*Calculations!M728)+(Documentation!$K$342*Calculations!M606)</f>
        <v>370401.39265792252</v>
      </c>
      <c r="AF484" s="65">
        <f>(Documentation!$M$342*Calculations!N667)+(Documentation!$L$342*Calculations!N728)+(Documentation!$K$342*Calculations!N606)</f>
        <v>141186.30047314035</v>
      </c>
      <c r="AG484" s="65">
        <f>(Documentation!$M$342*Calculations!O667)+(Documentation!$L$342*Calculations!O728)+(Documentation!$K$342*Calculations!O606)</f>
        <v>511587.69313106284</v>
      </c>
    </row>
    <row r="485" spans="1:33" ht="14.45" customHeight="1" x14ac:dyDescent="0.25">
      <c r="A485" s="58" t="s">
        <v>82</v>
      </c>
      <c r="B485" s="58" t="s">
        <v>72</v>
      </c>
      <c r="C485" s="65">
        <v>302919</v>
      </c>
      <c r="D485" s="65">
        <v>103619</v>
      </c>
      <c r="E485" s="65">
        <v>37445</v>
      </c>
      <c r="F485" s="65">
        <v>406</v>
      </c>
      <c r="G485" s="65">
        <v>12</v>
      </c>
      <c r="H485" s="65">
        <v>244</v>
      </c>
      <c r="I485" s="65">
        <v>8814</v>
      </c>
      <c r="J485" s="65">
        <v>8133</v>
      </c>
      <c r="K485" s="65">
        <v>8796</v>
      </c>
      <c r="L485" s="65">
        <v>6799</v>
      </c>
      <c r="M485" s="65">
        <v>128651</v>
      </c>
      <c r="N485" s="65">
        <v>48529</v>
      </c>
      <c r="O485" s="65">
        <v>177180</v>
      </c>
      <c r="P485" s="45"/>
      <c r="R485" s="58" t="s">
        <v>86</v>
      </c>
      <c r="S485" s="58" t="s">
        <v>72</v>
      </c>
      <c r="T485" s="56" t="str">
        <f t="shared" si="21"/>
        <v>KOZHIKODE2012-13</v>
      </c>
      <c r="U485" s="65">
        <f>(Documentation!$M$342*Calculations!C668)+(Documentation!$L$342*Calculations!C729)+(Documentation!$K$342*Calculations!C607)</f>
        <v>657321.97939990554</v>
      </c>
      <c r="V485" s="65">
        <f>(Documentation!$M$342*Calculations!D668)+(Documentation!$L$342*Calculations!D729)+(Documentation!$K$342*Calculations!D607)</f>
        <v>175273.74420515331</v>
      </c>
      <c r="W485" s="65">
        <f>(Documentation!$M$342*Calculations!E668)+(Documentation!$L$342*Calculations!E729)+(Documentation!$K$342*Calculations!E607)</f>
        <v>72214.939047837543</v>
      </c>
      <c r="X485" s="65">
        <f>(Documentation!$M$342*Calculations!F668)+(Documentation!$L$342*Calculations!F729)+(Documentation!$K$342*Calculations!F607)</f>
        <v>1586.6545593440255</v>
      </c>
      <c r="Y485" s="65">
        <f>(Documentation!$M$342*Calculations!G668)+(Documentation!$L$342*Calculations!G729)+(Documentation!$K$342*Calculations!G607)</f>
        <v>8.800677842644836</v>
      </c>
      <c r="Z485" s="65">
        <f>(Documentation!$M$342*Calculations!H668)+(Documentation!$L$342*Calculations!H729)+(Documentation!$K$342*Calculations!H607)</f>
        <v>363.17652716391262</v>
      </c>
      <c r="AA485" s="65">
        <f>(Documentation!$M$342*Calculations!I668)+(Documentation!$L$342*Calculations!I729)+(Documentation!$K$342*Calculations!I607)</f>
        <v>7991.2703301003103</v>
      </c>
      <c r="AB485" s="65">
        <f>(Documentation!$M$342*Calculations!J668)+(Documentation!$L$342*Calculations!J729)+(Documentation!$K$342*Calculations!J607)</f>
        <v>6118.5242246954531</v>
      </c>
      <c r="AC485" s="65">
        <f>(Documentation!$M$342*Calculations!K668)+(Documentation!$L$342*Calculations!K729)+(Documentation!$K$342*Calculations!K607)</f>
        <v>10063.042083217861</v>
      </c>
      <c r="AD485" s="65">
        <f>(Documentation!$M$342*Calculations!L668)+(Documentation!$L$342*Calculations!L729)+(Documentation!$K$342*Calculations!L607)</f>
        <v>11915.029682561166</v>
      </c>
      <c r="AE485" s="65">
        <f>(Documentation!$M$342*Calculations!M668)+(Documentation!$L$342*Calculations!M729)+(Documentation!$K$342*Calculations!M607)</f>
        <v>371786.79806198925</v>
      </c>
      <c r="AF485" s="65">
        <f>(Documentation!$M$342*Calculations!N668)+(Documentation!$L$342*Calculations!N729)+(Documentation!$K$342*Calculations!N607)</f>
        <v>126497.03658788776</v>
      </c>
      <c r="AG485" s="65">
        <f>(Documentation!$M$342*Calculations!O668)+(Documentation!$L$342*Calculations!O729)+(Documentation!$K$342*Calculations!O607)</f>
        <v>498283.83464987704</v>
      </c>
    </row>
    <row r="486" spans="1:33" ht="14.45" customHeight="1" x14ac:dyDescent="0.25">
      <c r="A486" s="58" t="s">
        <v>82</v>
      </c>
      <c r="B486" s="58" t="s">
        <v>73</v>
      </c>
      <c r="C486" s="65">
        <v>302919</v>
      </c>
      <c r="D486" s="65">
        <v>103619</v>
      </c>
      <c r="E486" s="65">
        <v>37613</v>
      </c>
      <c r="F486" s="65">
        <v>259</v>
      </c>
      <c r="G486" s="65">
        <v>3</v>
      </c>
      <c r="H486" s="65">
        <v>191</v>
      </c>
      <c r="I486" s="65">
        <v>8279</v>
      </c>
      <c r="J486" s="65">
        <v>8256</v>
      </c>
      <c r="K486" s="65">
        <v>9515</v>
      </c>
      <c r="L486" s="65">
        <v>6799</v>
      </c>
      <c r="M486" s="65">
        <v>128385</v>
      </c>
      <c r="N486" s="65">
        <v>49233</v>
      </c>
      <c r="O486" s="65">
        <v>177618</v>
      </c>
      <c r="P486" s="45"/>
      <c r="R486" s="58" t="s">
        <v>86</v>
      </c>
      <c r="S486" s="58" t="s">
        <v>73</v>
      </c>
      <c r="T486" s="56" t="str">
        <f t="shared" si="21"/>
        <v>KOZHIKODE2013-14</v>
      </c>
      <c r="U486" s="65">
        <f>(Documentation!$M$342*Calculations!C669)+(Documentation!$L$342*Calculations!C730)+(Documentation!$K$342*Calculations!C608)</f>
        <v>657321.97939990554</v>
      </c>
      <c r="V486" s="65">
        <f>(Documentation!$M$342*Calculations!D669)+(Documentation!$L$342*Calculations!D730)+(Documentation!$K$342*Calculations!D608)</f>
        <v>175273.74420515331</v>
      </c>
      <c r="W486" s="65">
        <f>(Documentation!$M$342*Calculations!E669)+(Documentation!$L$342*Calculations!E730)+(Documentation!$K$342*Calculations!E608)</f>
        <v>75043.975210679302</v>
      </c>
      <c r="X486" s="65">
        <f>(Documentation!$M$342*Calculations!F669)+(Documentation!$L$342*Calculations!F730)+(Documentation!$K$342*Calculations!F608)</f>
        <v>1709.1793671969322</v>
      </c>
      <c r="Y486" s="65">
        <f>(Documentation!$M$342*Calculations!G669)+(Documentation!$L$342*Calculations!G730)+(Documentation!$K$342*Calculations!G608)</f>
        <v>2.4020335279345097</v>
      </c>
      <c r="Z486" s="65">
        <f>(Documentation!$M$342*Calculations!H669)+(Documentation!$L$342*Calculations!H730)+(Documentation!$K$342*Calculations!H608)</f>
        <v>303.44383823689401</v>
      </c>
      <c r="AA486" s="65">
        <f>(Documentation!$M$342*Calculations!I669)+(Documentation!$L$342*Calculations!I730)+(Documentation!$K$342*Calculations!I608)</f>
        <v>8117.5466883974168</v>
      </c>
      <c r="AB486" s="65">
        <f>(Documentation!$M$342*Calculations!J669)+(Documentation!$L$342*Calculations!J730)+(Documentation!$K$342*Calculations!J608)</f>
        <v>5824.5660171611053</v>
      </c>
      <c r="AC486" s="65">
        <f>(Documentation!$M$342*Calculations!K669)+(Documentation!$L$342*Calculations!K730)+(Documentation!$K$342*Calculations!K608)</f>
        <v>9689.7178867766343</v>
      </c>
      <c r="AD486" s="65">
        <f>(Documentation!$M$342*Calculations!L669)+(Documentation!$L$342*Calculations!L730)+(Documentation!$K$342*Calculations!L608)</f>
        <v>11969.029682561166</v>
      </c>
      <c r="AE486" s="65">
        <f>(Documentation!$M$342*Calculations!M669)+(Documentation!$L$342*Calculations!M730)+(Documentation!$K$342*Calculations!M608)</f>
        <v>369388.37447021483</v>
      </c>
      <c r="AF486" s="65">
        <f>(Documentation!$M$342*Calculations!N669)+(Documentation!$L$342*Calculations!N730)+(Documentation!$K$342*Calculations!N608)</f>
        <v>133508.33739082102</v>
      </c>
      <c r="AG486" s="65">
        <f>(Documentation!$M$342*Calculations!O669)+(Documentation!$L$342*Calculations!O730)+(Documentation!$K$342*Calculations!O608)</f>
        <v>502896.71186103584</v>
      </c>
    </row>
    <row r="487" spans="1:33" ht="14.45" customHeight="1" x14ac:dyDescent="0.25">
      <c r="A487" s="58" t="s">
        <v>82</v>
      </c>
      <c r="B487" s="58" t="s">
        <v>74</v>
      </c>
      <c r="C487" s="65">
        <v>302919</v>
      </c>
      <c r="D487" s="65">
        <v>103619</v>
      </c>
      <c r="E487" s="65">
        <v>37874</v>
      </c>
      <c r="F487" s="65">
        <v>151</v>
      </c>
      <c r="G487" s="65">
        <v>2</v>
      </c>
      <c r="H487" s="65">
        <v>176</v>
      </c>
      <c r="I487" s="65">
        <v>9063</v>
      </c>
      <c r="J487" s="65">
        <v>7699</v>
      </c>
      <c r="K487" s="65">
        <v>7753</v>
      </c>
      <c r="L487" s="65">
        <v>6765</v>
      </c>
      <c r="M487" s="65">
        <v>129817</v>
      </c>
      <c r="N487" s="65">
        <v>44980</v>
      </c>
      <c r="O487" s="65">
        <v>174797</v>
      </c>
      <c r="P487" s="45"/>
      <c r="R487" s="58" t="s">
        <v>86</v>
      </c>
      <c r="S487" s="58" t="s">
        <v>74</v>
      </c>
      <c r="T487" s="56" t="str">
        <f t="shared" si="21"/>
        <v>KOZHIKODE2014-15</v>
      </c>
      <c r="U487" s="65">
        <f>(Documentation!$M$342*Calculations!C670)+(Documentation!$L$342*Calculations!C731)+(Documentation!$K$342*Calculations!C609)</f>
        <v>657321.97939990554</v>
      </c>
      <c r="V487" s="65">
        <f>(Documentation!$M$342*Calculations!D670)+(Documentation!$L$342*Calculations!D731)+(Documentation!$K$342*Calculations!D609)</f>
        <v>175273.74420515331</v>
      </c>
      <c r="W487" s="65">
        <f>(Documentation!$M$342*Calculations!E670)+(Documentation!$L$342*Calculations!E731)+(Documentation!$K$342*Calculations!E609)</f>
        <v>78393.507028559601</v>
      </c>
      <c r="X487" s="65">
        <f>(Documentation!$M$342*Calculations!F670)+(Documentation!$L$342*Calculations!F731)+(Documentation!$K$342*Calculations!F609)</f>
        <v>1560.0943998285736</v>
      </c>
      <c r="Y487" s="65">
        <f>(Documentation!$M$342*Calculations!G670)+(Documentation!$L$342*Calculations!G731)+(Documentation!$K$342*Calculations!G609)</f>
        <v>1.6013556852896731</v>
      </c>
      <c r="Z487" s="65">
        <f>(Documentation!$M$342*Calculations!H670)+(Documentation!$L$342*Calculations!H731)+(Documentation!$K$342*Calculations!H609)</f>
        <v>275.11996126425828</v>
      </c>
      <c r="AA487" s="65">
        <f>(Documentation!$M$342*Calculations!I670)+(Documentation!$L$342*Calculations!I731)+(Documentation!$K$342*Calculations!I609)</f>
        <v>8117.6065595880455</v>
      </c>
      <c r="AB487" s="65">
        <f>(Documentation!$M$342*Calculations!J670)+(Documentation!$L$342*Calculations!J731)+(Documentation!$K$342*Calculations!J609)</f>
        <v>5816.7704064478521</v>
      </c>
      <c r="AC487" s="65">
        <f>(Documentation!$M$342*Calculations!K670)+(Documentation!$L$342*Calculations!K731)+(Documentation!$K$342*Calculations!K609)</f>
        <v>8630.8496528897067</v>
      </c>
      <c r="AD487" s="65">
        <f>(Documentation!$M$342*Calculations!L670)+(Documentation!$L$342*Calculations!L731)+(Documentation!$K$342*Calculations!L609)</f>
        <v>12063.509667993258</v>
      </c>
      <c r="AE487" s="65">
        <f>(Documentation!$M$342*Calculations!M670)+(Documentation!$L$342*Calculations!M731)+(Documentation!$K$342*Calculations!M609)</f>
        <v>367189.17616249563</v>
      </c>
      <c r="AF487" s="65">
        <f>(Documentation!$M$342*Calculations!N670)+(Documentation!$L$342*Calculations!N731)+(Documentation!$K$342*Calculations!N609)</f>
        <v>138645.709967776</v>
      </c>
      <c r="AG487" s="65">
        <f>(Documentation!$M$342*Calculations!O670)+(Documentation!$L$342*Calculations!O731)+(Documentation!$K$342*Calculations!O609)</f>
        <v>505834.8861302716</v>
      </c>
    </row>
    <row r="488" spans="1:33" ht="14.45" customHeight="1" x14ac:dyDescent="0.25">
      <c r="A488" s="58" t="s">
        <v>82</v>
      </c>
      <c r="B488" s="58" t="s">
        <v>75</v>
      </c>
      <c r="C488" s="65">
        <v>302919</v>
      </c>
      <c r="D488" s="65">
        <v>103619</v>
      </c>
      <c r="E488" s="65">
        <v>38313</v>
      </c>
      <c r="F488" s="65">
        <v>254</v>
      </c>
      <c r="G488" s="65">
        <v>0</v>
      </c>
      <c r="H488" s="65">
        <v>187</v>
      </c>
      <c r="I488" s="65">
        <v>9734</v>
      </c>
      <c r="J488" s="65">
        <v>6024</v>
      </c>
      <c r="K488" s="65">
        <v>8081</v>
      </c>
      <c r="L488" s="65">
        <v>6765</v>
      </c>
      <c r="M488" s="65">
        <v>129942</v>
      </c>
      <c r="N488" s="65">
        <v>44333</v>
      </c>
      <c r="O488" s="65">
        <v>174275</v>
      </c>
      <c r="P488" s="45"/>
      <c r="R488" s="58" t="s">
        <v>86</v>
      </c>
      <c r="S488" s="58" t="s">
        <v>75</v>
      </c>
      <c r="T488" s="56" t="str">
        <f t="shared" si="21"/>
        <v>KOZHIKODE2015-16</v>
      </c>
      <c r="U488" s="65">
        <f>(Documentation!$M$342*Calculations!C671)+(Documentation!$L$342*Calculations!C732)+(Documentation!$K$342*Calculations!C610)</f>
        <v>657321.97939990554</v>
      </c>
      <c r="V488" s="65">
        <f>(Documentation!$M$342*Calculations!D671)+(Documentation!$L$342*Calculations!D732)+(Documentation!$K$342*Calculations!D610)</f>
        <v>175273.74420515331</v>
      </c>
      <c r="W488" s="65">
        <f>(Documentation!$M$342*Calculations!E671)+(Documentation!$L$342*Calculations!E732)+(Documentation!$K$342*Calculations!E610)</f>
        <v>80961.486858087708</v>
      </c>
      <c r="X488" s="65">
        <f>(Documentation!$M$342*Calculations!F671)+(Documentation!$L$342*Calculations!F732)+(Documentation!$K$342*Calculations!F610)</f>
        <v>1407.6299190870516</v>
      </c>
      <c r="Y488" s="65">
        <f>(Documentation!$M$342*Calculations!G671)+(Documentation!$L$342*Calculations!G732)+(Documentation!$K$342*Calculations!G610)</f>
        <v>0</v>
      </c>
      <c r="Z488" s="65">
        <f>(Documentation!$M$342*Calculations!H671)+(Documentation!$L$342*Calculations!H732)+(Documentation!$K$342*Calculations!H610)</f>
        <v>276.45592132762698</v>
      </c>
      <c r="AA488" s="65">
        <f>(Documentation!$M$342*Calculations!I671)+(Documentation!$L$342*Calculations!I732)+(Documentation!$K$342*Calculations!I610)</f>
        <v>8341.4009335768878</v>
      </c>
      <c r="AB488" s="65">
        <f>(Documentation!$M$342*Calculations!J671)+(Documentation!$L$342*Calculations!J732)+(Documentation!$K$342*Calculations!J610)</f>
        <v>6439.9294432826064</v>
      </c>
      <c r="AC488" s="65">
        <f>(Documentation!$M$342*Calculations!K671)+(Documentation!$L$342*Calculations!K732)+(Documentation!$K$342*Calculations!K610)</f>
        <v>9539.7414944632037</v>
      </c>
      <c r="AD488" s="65">
        <f>(Documentation!$M$342*Calculations!L671)+(Documentation!$L$342*Calculations!L732)+(Documentation!$K$342*Calculations!L610)</f>
        <v>12163.817328167785</v>
      </c>
      <c r="AE488" s="65">
        <f>(Documentation!$M$342*Calculations!M671)+(Documentation!$L$342*Calculations!M732)+(Documentation!$K$342*Calculations!M610)</f>
        <v>362917.77329675935</v>
      </c>
      <c r="AF488" s="65">
        <f>(Documentation!$M$342*Calculations!N671)+(Documentation!$L$342*Calculations!N732)+(Documentation!$K$342*Calculations!N610)</f>
        <v>147732.70593808917</v>
      </c>
      <c r="AG488" s="65">
        <f>(Documentation!$M$342*Calculations!O671)+(Documentation!$L$342*Calculations!O732)+(Documentation!$K$342*Calculations!O610)</f>
        <v>510650.47923484852</v>
      </c>
    </row>
    <row r="489" spans="1:33" ht="14.45" customHeight="1" x14ac:dyDescent="0.25">
      <c r="A489" s="58" t="s">
        <v>82</v>
      </c>
      <c r="B489" s="58" t="s">
        <v>190</v>
      </c>
      <c r="C489" s="65">
        <v>302919</v>
      </c>
      <c r="D489" s="65">
        <v>103619</v>
      </c>
      <c r="E489" s="65">
        <v>39026</v>
      </c>
      <c r="F489" s="65">
        <v>91</v>
      </c>
      <c r="G489" s="65">
        <v>0</v>
      </c>
      <c r="H489" s="65">
        <v>201</v>
      </c>
      <c r="I489" s="65">
        <v>10170</v>
      </c>
      <c r="J489" s="65">
        <v>6031</v>
      </c>
      <c r="K489" s="65">
        <v>9813</v>
      </c>
      <c r="L489" s="65">
        <v>5499</v>
      </c>
      <c r="M489" s="65">
        <v>128469</v>
      </c>
      <c r="N489" s="65">
        <v>42509.05</v>
      </c>
      <c r="O489" s="65">
        <v>170978.05</v>
      </c>
      <c r="P489" s="45"/>
      <c r="R489" s="58" t="s">
        <v>86</v>
      </c>
      <c r="S489" s="58" t="s">
        <v>190</v>
      </c>
      <c r="T489" s="56" t="str">
        <f t="shared" si="21"/>
        <v>KOZHIKODE2016-17</v>
      </c>
      <c r="U489" s="65">
        <f>(Documentation!$M$342*Calculations!C672)+(Documentation!$L$342*Calculations!C733)+(Documentation!$K$342*Calculations!C611)</f>
        <v>657321.97939990554</v>
      </c>
      <c r="V489" s="65">
        <f>(Documentation!$M$342*Calculations!D672)+(Documentation!$L$342*Calculations!D733)+(Documentation!$K$342*Calculations!D611)</f>
        <v>175273.74420515331</v>
      </c>
      <c r="W489" s="65">
        <f>(Documentation!$M$342*Calculations!E672)+(Documentation!$L$342*Calculations!E733)+(Documentation!$K$342*Calculations!E611)</f>
        <v>82466.20062860183</v>
      </c>
      <c r="X489" s="65">
        <f>(Documentation!$M$342*Calculations!F672)+(Documentation!$L$342*Calculations!F733)+(Documentation!$K$342*Calculations!F611)</f>
        <v>1335.1813012998823</v>
      </c>
      <c r="Y489" s="65">
        <f>(Documentation!$M$342*Calculations!G672)+(Documentation!$L$342*Calculations!G733)+(Documentation!$K$342*Calculations!G611)</f>
        <v>0</v>
      </c>
      <c r="Z489" s="65">
        <f>(Documentation!$M$342*Calculations!H672)+(Documentation!$L$342*Calculations!H733)+(Documentation!$K$342*Calculations!H611)</f>
        <v>288.84697352848627</v>
      </c>
      <c r="AA489" s="65">
        <f>(Documentation!$M$342*Calculations!I672)+(Documentation!$L$342*Calculations!I733)+(Documentation!$K$342*Calculations!I611)</f>
        <v>8416.4226258123963</v>
      </c>
      <c r="AB489" s="65">
        <f>(Documentation!$M$342*Calculations!J672)+(Documentation!$L$342*Calculations!J733)+(Documentation!$K$342*Calculations!J611)</f>
        <v>6191.1929911553052</v>
      </c>
      <c r="AC489" s="65">
        <f>(Documentation!$M$342*Calculations!K672)+(Documentation!$L$342*Calculations!K733)+(Documentation!$K$342*Calculations!K611)</f>
        <v>10300.712141363516</v>
      </c>
      <c r="AD489" s="65">
        <f>(Documentation!$M$342*Calculations!L672)+(Documentation!$L$342*Calculations!L733)+(Documentation!$K$342*Calculations!L611)</f>
        <v>13451.066014761338</v>
      </c>
      <c r="AE489" s="65">
        <f>(Documentation!$M$342*Calculations!M672)+(Documentation!$L$342*Calculations!M733)+(Documentation!$K$342*Calculations!M611)</f>
        <v>359598.61251822946</v>
      </c>
      <c r="AF489" s="65">
        <f>(Documentation!$M$342*Calculations!N672)+(Documentation!$L$342*Calculations!N733)+(Documentation!$K$342*Calculations!N611)</f>
        <v>137438.4923595514</v>
      </c>
      <c r="AG489" s="65">
        <f>(Documentation!$M$342*Calculations!O672)+(Documentation!$L$342*Calculations!O733)+(Documentation!$K$342*Calculations!O611)</f>
        <v>497037.10487778089</v>
      </c>
    </row>
    <row r="490" spans="1:33" ht="14.45" customHeight="1" x14ac:dyDescent="0.25">
      <c r="A490" s="58" t="s">
        <v>83</v>
      </c>
      <c r="B490" s="56" t="s">
        <v>38</v>
      </c>
      <c r="C490" s="65">
        <v>503854.46173256106</v>
      </c>
      <c r="D490" s="65">
        <v>97428.001414183746</v>
      </c>
      <c r="E490" s="65">
        <v>62050.481209779042</v>
      </c>
      <c r="F490" s="65">
        <v>29221.650571433194</v>
      </c>
      <c r="G490" s="65">
        <v>6447.3780347190705</v>
      </c>
      <c r="H490" s="65">
        <v>40992.803986431791</v>
      </c>
      <c r="I490" s="65">
        <v>22481.188590618032</v>
      </c>
      <c r="J490" s="65">
        <v>14664.261103644565</v>
      </c>
      <c r="K490" s="65">
        <v>9431.2709535623726</v>
      </c>
      <c r="L490" s="65"/>
      <c r="M490" s="65">
        <v>221137.42586818925</v>
      </c>
      <c r="N490" s="65">
        <v>75890.651385472214</v>
      </c>
      <c r="O490" s="65">
        <v>297028.07725366147</v>
      </c>
      <c r="P490" s="45"/>
      <c r="R490" s="58" t="s">
        <v>88</v>
      </c>
      <c r="S490" s="56" t="s">
        <v>38</v>
      </c>
      <c r="T490" s="56" t="str">
        <f t="shared" si="21"/>
        <v>KANNUR1956-57</v>
      </c>
      <c r="U490" s="65">
        <f>(Documentation!$N$343*Calculations!C734)+(Documentation!$L$343*Calculations!C673)+(Documentation!$O$343*Calculations!C795)</f>
        <v>569238.94205045293</v>
      </c>
      <c r="V490" s="65">
        <f>(Documentation!$N$343*Calculations!D734)+(Documentation!$L$343*Calculations!D673)+(Documentation!$O$343*Calculations!D795)</f>
        <v>73275.755653020606</v>
      </c>
      <c r="W490" s="65">
        <f>(Documentation!$N$343*Calculations!E734)+(Documentation!$L$343*Calculations!E673)+(Documentation!$O$343*Calculations!E795)</f>
        <v>40082.663115802381</v>
      </c>
      <c r="X490" s="65">
        <f>(Documentation!$N$343*Calculations!F734)+(Documentation!$L$343*Calculations!F673)+(Documentation!$O$343*Calculations!F795)</f>
        <v>40459.34628916267</v>
      </c>
      <c r="Y490" s="65">
        <f>(Documentation!$N$343*Calculations!G734)+(Documentation!$L$343*Calculations!G673)+(Documentation!$O$343*Calculations!G795)</f>
        <v>22406.916001979713</v>
      </c>
      <c r="Z490" s="65">
        <f>(Documentation!$N$343*Calculations!H734)+(Documentation!$L$343*Calculations!H673)+(Documentation!$O$343*Calculations!H795)</f>
        <v>76848.700454442776</v>
      </c>
      <c r="AA490" s="65">
        <f>(Documentation!$N$343*Calculations!I734)+(Documentation!$L$343*Calculations!I673)+(Documentation!$O$343*Calculations!I795)</f>
        <v>47999.949359259401</v>
      </c>
      <c r="AB490" s="65">
        <f>(Documentation!$N$343*Calculations!J734)+(Documentation!$L$343*Calculations!J673)+(Documentation!$O$343*Calculations!J795)</f>
        <v>41475.25743090795</v>
      </c>
      <c r="AC490" s="65">
        <f>(Documentation!$N$343*Calculations!K734)+(Documentation!$L$343*Calculations!K673)+(Documentation!$O$343*Calculations!K795)</f>
        <v>11533.239830396729</v>
      </c>
      <c r="AD490" s="65">
        <f>(Documentation!$N$343*Calculations!L734)+(Documentation!$L$343*Calculations!L673)+(Documentation!$O$343*Calculations!L795)</f>
        <v>0</v>
      </c>
      <c r="AE490" s="65">
        <f>(Documentation!$N$343*Calculations!M734)+(Documentation!$L$343*Calculations!M673)+(Documentation!$O$343*Calculations!M795)</f>
        <v>215157.11391548067</v>
      </c>
      <c r="AF490" s="65">
        <f>(Documentation!$N$343*Calculations!N734)+(Documentation!$L$343*Calculations!N673)+(Documentation!$O$343*Calculations!N795)</f>
        <v>33694.476661823748</v>
      </c>
      <c r="AG490" s="65">
        <f>(Documentation!$N$343*Calculations!O734)+(Documentation!$L$343*Calculations!O673)+(Documentation!$O$343*Calculations!O795)</f>
        <v>248851.59057730442</v>
      </c>
    </row>
    <row r="491" spans="1:33" ht="14.45" customHeight="1" x14ac:dyDescent="0.25">
      <c r="A491" s="58" t="s">
        <v>83</v>
      </c>
      <c r="B491" s="56" t="s">
        <v>35</v>
      </c>
      <c r="C491" s="59">
        <v>510424</v>
      </c>
      <c r="D491" s="59">
        <v>99686</v>
      </c>
      <c r="E491" s="59">
        <v>61294</v>
      </c>
      <c r="F491" s="59">
        <v>28887</v>
      </c>
      <c r="G491" s="59">
        <v>6370</v>
      </c>
      <c r="H491" s="59">
        <v>43611</v>
      </c>
      <c r="I491" s="59">
        <v>24231</v>
      </c>
      <c r="J491" s="59">
        <v>14568</v>
      </c>
      <c r="K491" s="59">
        <v>9059</v>
      </c>
      <c r="L491" s="59"/>
      <c r="M491" s="59">
        <v>222718</v>
      </c>
      <c r="N491" s="59">
        <v>76243</v>
      </c>
      <c r="O491" s="59">
        <v>298953</v>
      </c>
      <c r="P491" s="45"/>
      <c r="R491" s="58" t="s">
        <v>88</v>
      </c>
      <c r="S491" s="56" t="s">
        <v>35</v>
      </c>
      <c r="T491" s="56" t="str">
        <f t="shared" si="21"/>
        <v>KANNUR1957-58</v>
      </c>
      <c r="U491" s="65">
        <f>(Documentation!$N$343*Calculations!C735)+(Documentation!$L$343*Calculations!C674)+(Documentation!$O$343*Calculations!C796)</f>
        <v>576661</v>
      </c>
      <c r="V491" s="65">
        <f>(Documentation!$N$343*Calculations!D735)+(Documentation!$L$343*Calculations!D674)+(Documentation!$O$343*Calculations!D796)</f>
        <v>74974</v>
      </c>
      <c r="W491" s="65">
        <f>(Documentation!$N$343*Calculations!E735)+(Documentation!$L$343*Calculations!E674)+(Documentation!$O$343*Calculations!E796)</f>
        <v>39594</v>
      </c>
      <c r="X491" s="65">
        <f>(Documentation!$N$343*Calculations!F735)+(Documentation!$L$343*Calculations!F674)+(Documentation!$O$343*Calculations!F796)</f>
        <v>39996</v>
      </c>
      <c r="Y491" s="65">
        <f>(Documentation!$N$343*Calculations!G735)+(Documentation!$L$343*Calculations!G674)+(Documentation!$O$343*Calculations!G796)</f>
        <v>22138</v>
      </c>
      <c r="Z491" s="65">
        <f>(Documentation!$N$343*Calculations!H735)+(Documentation!$L$343*Calculations!H674)+(Documentation!$O$343*Calculations!H796)</f>
        <v>81757</v>
      </c>
      <c r="AA491" s="65">
        <f>(Documentation!$N$343*Calculations!I735)+(Documentation!$L$343*Calculations!I674)+(Documentation!$O$343*Calculations!I796)</f>
        <v>51736</v>
      </c>
      <c r="AB491" s="65">
        <f>(Documentation!$N$343*Calculations!J735)+(Documentation!$L$343*Calculations!J674)+(Documentation!$O$343*Calculations!J796)</f>
        <v>41203</v>
      </c>
      <c r="AC491" s="65">
        <f>(Documentation!$N$343*Calculations!K735)+(Documentation!$L$343*Calculations!K674)+(Documentation!$O$343*Calculations!K796)</f>
        <v>11078</v>
      </c>
      <c r="AD491" s="65">
        <f>(Documentation!$N$343*Calculations!L735)+(Documentation!$L$343*Calculations!L674)+(Documentation!$O$343*Calculations!L796)</f>
        <v>0</v>
      </c>
      <c r="AE491" s="65">
        <f>(Documentation!$N$343*Calculations!M735)+(Documentation!$L$343*Calculations!M674)+(Documentation!$O$343*Calculations!M796)</f>
        <v>214185</v>
      </c>
      <c r="AF491" s="65">
        <f>(Documentation!$N$343*Calculations!N735)+(Documentation!$L$343*Calculations!N674)+(Documentation!$O$343*Calculations!N796)</f>
        <v>37207</v>
      </c>
      <c r="AG491" s="65">
        <f>(Documentation!$N$343*Calculations!O735)+(Documentation!$L$343*Calculations!O674)+(Documentation!$O$343*Calculations!O796)</f>
        <v>251392</v>
      </c>
    </row>
    <row r="492" spans="1:33" ht="14.45" customHeight="1" x14ac:dyDescent="0.25">
      <c r="A492" s="58" t="s">
        <v>83</v>
      </c>
      <c r="B492" s="56" t="s">
        <v>36</v>
      </c>
      <c r="C492" s="59">
        <v>510424.00000000006</v>
      </c>
      <c r="D492" s="59">
        <v>103417.17292550595</v>
      </c>
      <c r="E492" s="65">
        <v>61654.061090364215</v>
      </c>
      <c r="F492" s="65">
        <v>26582.84110923457</v>
      </c>
      <c r="G492" s="65">
        <v>6238.4559438625602</v>
      </c>
      <c r="H492" s="65">
        <v>42640.564871545335</v>
      </c>
      <c r="I492" s="65">
        <v>22228.045972973116</v>
      </c>
      <c r="J492" s="65">
        <v>13370.356156487909</v>
      </c>
      <c r="K492" s="65">
        <v>9409.1783131328248</v>
      </c>
      <c r="L492" s="59"/>
      <c r="M492" s="65">
        <v>224883.32361689355</v>
      </c>
      <c r="N492" s="65">
        <v>78002.441406697035</v>
      </c>
      <c r="O492" s="65">
        <v>302885.76502359059</v>
      </c>
      <c r="P492" s="45"/>
      <c r="R492" s="58" t="s">
        <v>88</v>
      </c>
      <c r="S492" s="56" t="s">
        <v>36</v>
      </c>
      <c r="T492" s="56" t="str">
        <f t="shared" si="21"/>
        <v>KANNUR1958-59</v>
      </c>
      <c r="U492" s="65">
        <f>(Documentation!$N$343*Calculations!C736)+(Documentation!$L$343*Calculations!C675)+(Documentation!$O$343*Calculations!C797)</f>
        <v>576661</v>
      </c>
      <c r="V492" s="65">
        <f>(Documentation!$N$343*Calculations!D736)+(Documentation!$L$343*Calculations!D675)+(Documentation!$O$343*Calculations!D797)</f>
        <v>77780.221123496594</v>
      </c>
      <c r="W492" s="65">
        <f>(Documentation!$N$343*Calculations!E736)+(Documentation!$L$343*Calculations!E675)+(Documentation!$O$343*Calculations!E797)</f>
        <v>39826.588162167267</v>
      </c>
      <c r="X492" s="65">
        <f>(Documentation!$N$343*Calculations!F736)+(Documentation!$L$343*Calculations!F675)+(Documentation!$O$343*Calculations!F797)</f>
        <v>36805.736594487003</v>
      </c>
      <c r="Y492" s="65">
        <f>(Documentation!$N$343*Calculations!G736)+(Documentation!$L$343*Calculations!G675)+(Documentation!$O$343*Calculations!G797)</f>
        <v>21680.837941166305</v>
      </c>
      <c r="Z492" s="65">
        <f>(Documentation!$N$343*Calculations!H736)+(Documentation!$L$343*Calculations!H675)+(Documentation!$O$343*Calculations!H797)</f>
        <v>79937.737318633648</v>
      </c>
      <c r="AA492" s="65">
        <f>(Documentation!$N$343*Calculations!I736)+(Documentation!$L$343*Calculations!I675)+(Documentation!$O$343*Calculations!I797)</f>
        <v>47459.460462124429</v>
      </c>
      <c r="AB492" s="65">
        <f>(Documentation!$N$343*Calculations!J736)+(Documentation!$L$343*Calculations!J675)+(Documentation!$O$343*Calculations!J797)</f>
        <v>37815.677149627358</v>
      </c>
      <c r="AC492" s="65">
        <f>(Documentation!$N$343*Calculations!K736)+(Documentation!$L$343*Calculations!K675)+(Documentation!$O$343*Calculations!K797)</f>
        <v>11506.223352785675</v>
      </c>
      <c r="AD492" s="65">
        <f>(Documentation!$N$343*Calculations!L736)+(Documentation!$L$343*Calculations!L675)+(Documentation!$O$343*Calculations!L797)</f>
        <v>0</v>
      </c>
      <c r="AE492" s="65">
        <f>(Documentation!$N$343*Calculations!M736)+(Documentation!$L$343*Calculations!M675)+(Documentation!$O$343*Calculations!M797)</f>
        <v>223848.5178955117</v>
      </c>
      <c r="AF492" s="65">
        <f>(Documentation!$N$343*Calculations!N736)+(Documentation!$L$343*Calculations!N675)+(Documentation!$O$343*Calculations!N797)</f>
        <v>31114.885451582464</v>
      </c>
      <c r="AG492" s="65">
        <f>(Documentation!$N$343*Calculations!O736)+(Documentation!$L$343*Calculations!O675)+(Documentation!$O$343*Calculations!O797)</f>
        <v>254963.40334709416</v>
      </c>
    </row>
    <row r="493" spans="1:33" ht="14.45" customHeight="1" x14ac:dyDescent="0.25">
      <c r="A493" s="58" t="s">
        <v>83</v>
      </c>
      <c r="B493" s="56" t="s">
        <v>37</v>
      </c>
      <c r="C493" s="59">
        <v>510424.00000000006</v>
      </c>
      <c r="D493" s="59">
        <v>103417.17292550595</v>
      </c>
      <c r="E493" s="65">
        <v>62014.122180728431</v>
      </c>
      <c r="F493" s="65">
        <v>24278.682218469145</v>
      </c>
      <c r="G493" s="65">
        <v>6106.9118877251203</v>
      </c>
      <c r="H493" s="65">
        <v>41670.129743090678</v>
      </c>
      <c r="I493" s="65">
        <v>20225.091945946227</v>
      </c>
      <c r="J493" s="65">
        <v>12172.712312975818</v>
      </c>
      <c r="K493" s="65">
        <v>9759.3566262656495</v>
      </c>
      <c r="L493" s="59"/>
      <c r="M493" s="65">
        <v>230779.82015929307</v>
      </c>
      <c r="N493" s="65">
        <v>80658.507565221167</v>
      </c>
      <c r="O493" s="65">
        <v>311438.32772451424</v>
      </c>
      <c r="P493" s="45"/>
      <c r="R493" s="58" t="s">
        <v>88</v>
      </c>
      <c r="S493" s="56" t="s">
        <v>37</v>
      </c>
      <c r="T493" s="56" t="str">
        <f t="shared" si="21"/>
        <v>KANNUR1959-60</v>
      </c>
      <c r="U493" s="65">
        <f>(Documentation!$N$343*Calculations!C737)+(Documentation!$L$343*Calculations!C676)+(Documentation!$O$343*Calculations!C798)</f>
        <v>576661</v>
      </c>
      <c r="V493" s="65">
        <f>(Documentation!$N$343*Calculations!D737)+(Documentation!$L$343*Calculations!D676)+(Documentation!$O$343*Calculations!D798)</f>
        <v>77780.221123496594</v>
      </c>
      <c r="W493" s="65">
        <f>(Documentation!$N$343*Calculations!E737)+(Documentation!$L$343*Calculations!E676)+(Documentation!$O$343*Calculations!E798)</f>
        <v>40059.176324334541</v>
      </c>
      <c r="X493" s="65">
        <f>(Documentation!$N$343*Calculations!F737)+(Documentation!$L$343*Calculations!F676)+(Documentation!$O$343*Calculations!F798)</f>
        <v>33615.473188974007</v>
      </c>
      <c r="Y493" s="65">
        <f>(Documentation!$N$343*Calculations!G737)+(Documentation!$L$343*Calculations!G676)+(Documentation!$O$343*Calculations!G798)</f>
        <v>21223.675882332609</v>
      </c>
      <c r="Z493" s="65">
        <f>(Documentation!$N$343*Calculations!H737)+(Documentation!$L$343*Calculations!H676)+(Documentation!$O$343*Calculations!H798)</f>
        <v>78118.474637267311</v>
      </c>
      <c r="AA493" s="65">
        <f>(Documentation!$N$343*Calculations!I737)+(Documentation!$L$343*Calculations!I676)+(Documentation!$O$343*Calculations!I798)</f>
        <v>43182.920924248858</v>
      </c>
      <c r="AB493" s="65">
        <f>(Documentation!$N$343*Calculations!J737)+(Documentation!$L$343*Calculations!J676)+(Documentation!$O$343*Calculations!J798)</f>
        <v>34428.354299254708</v>
      </c>
      <c r="AC493" s="65">
        <f>(Documentation!$N$343*Calculations!K737)+(Documentation!$L$343*Calculations!K676)+(Documentation!$O$343*Calculations!K798)</f>
        <v>11934.44670557135</v>
      </c>
      <c r="AD493" s="65">
        <f>(Documentation!$N$343*Calculations!L737)+(Documentation!$L$343*Calculations!L676)+(Documentation!$O$343*Calculations!L798)</f>
        <v>0</v>
      </c>
      <c r="AE493" s="65">
        <f>(Documentation!$N$343*Calculations!M737)+(Documentation!$L$343*Calculations!M676)+(Documentation!$O$343*Calculations!M798)</f>
        <v>236318.25691452</v>
      </c>
      <c r="AF493" s="65">
        <f>(Documentation!$N$343*Calculations!N737)+(Documentation!$L$343*Calculations!N676)+(Documentation!$O$343*Calculations!N798)</f>
        <v>25973.794929841417</v>
      </c>
      <c r="AG493" s="65">
        <f>(Documentation!$N$343*Calculations!O737)+(Documentation!$L$343*Calculations!O676)+(Documentation!$O$343*Calculations!O798)</f>
        <v>262292.05184436141</v>
      </c>
    </row>
    <row r="494" spans="1:33" ht="14.45" customHeight="1" x14ac:dyDescent="0.25">
      <c r="A494" s="58" t="s">
        <v>83</v>
      </c>
      <c r="B494" s="56" t="s">
        <v>15</v>
      </c>
      <c r="C494" s="59">
        <v>510424</v>
      </c>
      <c r="D494" s="59">
        <v>99665</v>
      </c>
      <c r="E494" s="59">
        <v>61294</v>
      </c>
      <c r="F494" s="59">
        <v>28492</v>
      </c>
      <c r="G494" s="59">
        <v>6265</v>
      </c>
      <c r="H494" s="59">
        <v>30164</v>
      </c>
      <c r="I494" s="59">
        <v>22737</v>
      </c>
      <c r="J494" s="59">
        <v>10880</v>
      </c>
      <c r="K494" s="59">
        <v>9297</v>
      </c>
      <c r="L494" s="59"/>
      <c r="M494" s="59">
        <v>241630</v>
      </c>
      <c r="N494" s="59">
        <v>76716</v>
      </c>
      <c r="O494" s="59">
        <v>318638</v>
      </c>
      <c r="P494" s="45"/>
      <c r="R494" s="58" t="s">
        <v>88</v>
      </c>
      <c r="S494" s="56" t="s">
        <v>15</v>
      </c>
      <c r="T494" s="56" t="str">
        <f t="shared" si="21"/>
        <v>KANNUR1960-61</v>
      </c>
      <c r="U494" s="65">
        <f>(Documentation!$N$343*Calculations!C738)+(Documentation!$L$343*Calculations!C677)+(Documentation!$O$343*Calculations!C799)</f>
        <v>576661</v>
      </c>
      <c r="V494" s="65">
        <f>(Documentation!$N$343*Calculations!D738)+(Documentation!$L$343*Calculations!D677)+(Documentation!$O$343*Calculations!D799)</f>
        <v>67231</v>
      </c>
      <c r="W494" s="65">
        <f>(Documentation!$N$343*Calculations!E738)+(Documentation!$L$343*Calculations!E677)+(Documentation!$O$343*Calculations!E799)</f>
        <v>40545</v>
      </c>
      <c r="X494" s="65">
        <f>(Documentation!$N$343*Calculations!F738)+(Documentation!$L$343*Calculations!F677)+(Documentation!$O$343*Calculations!F799)</f>
        <v>38053</v>
      </c>
      <c r="Y494" s="65">
        <f>(Documentation!$N$343*Calculations!G738)+(Documentation!$L$343*Calculations!G677)+(Documentation!$O$343*Calculations!G799)</f>
        <v>21814</v>
      </c>
      <c r="Z494" s="65">
        <f>(Documentation!$N$343*Calculations!H738)+(Documentation!$L$343*Calculations!H677)+(Documentation!$O$343*Calculations!H799)</f>
        <v>91375</v>
      </c>
      <c r="AA494" s="65">
        <f>(Documentation!$N$343*Calculations!I738)+(Documentation!$L$343*Calculations!I677)+(Documentation!$O$343*Calculations!I799)</f>
        <v>37560</v>
      </c>
      <c r="AB494" s="65">
        <f>(Documentation!$N$343*Calculations!J738)+(Documentation!$L$343*Calculations!J677)+(Documentation!$O$343*Calculations!J799)</f>
        <v>30107</v>
      </c>
      <c r="AC494" s="65">
        <f>(Documentation!$N$343*Calculations!K738)+(Documentation!$L$343*Calculations!K677)+(Documentation!$O$343*Calculations!K799)</f>
        <v>11468</v>
      </c>
      <c r="AD494" s="65">
        <f>(Documentation!$N$343*Calculations!L738)+(Documentation!$L$343*Calculations!L677)+(Documentation!$O$343*Calculations!L799)</f>
        <v>0</v>
      </c>
      <c r="AE494" s="65">
        <f>(Documentation!$N$343*Calculations!M738)+(Documentation!$L$343*Calculations!M677)+(Documentation!$O$343*Calculations!M799)</f>
        <v>238508</v>
      </c>
      <c r="AF494" s="65">
        <f>(Documentation!$N$343*Calculations!N738)+(Documentation!$L$343*Calculations!N677)+(Documentation!$O$343*Calculations!N799)</f>
        <v>29006</v>
      </c>
      <c r="AG494" s="65">
        <f>(Documentation!$N$343*Calculations!O738)+(Documentation!$L$343*Calculations!O677)+(Documentation!$O$343*Calculations!O799)</f>
        <v>267516</v>
      </c>
    </row>
    <row r="495" spans="1:33" ht="14.45" customHeight="1" x14ac:dyDescent="0.25">
      <c r="A495" s="58" t="s">
        <v>83</v>
      </c>
      <c r="B495" s="56" t="s">
        <v>0</v>
      </c>
      <c r="C495" s="59">
        <v>510424</v>
      </c>
      <c r="D495" s="59">
        <v>99665</v>
      </c>
      <c r="E495" s="59">
        <v>61487</v>
      </c>
      <c r="F495" s="59">
        <v>28094</v>
      </c>
      <c r="G495" s="59">
        <v>6265</v>
      </c>
      <c r="H495" s="59">
        <v>30164</v>
      </c>
      <c r="I495" s="59">
        <v>22737</v>
      </c>
      <c r="J495" s="59">
        <v>10680</v>
      </c>
      <c r="K495" s="59">
        <v>9572</v>
      </c>
      <c r="L495" s="59"/>
      <c r="M495" s="59">
        <v>241760</v>
      </c>
      <c r="N495" s="59">
        <v>76748</v>
      </c>
      <c r="O495" s="59">
        <v>318508</v>
      </c>
      <c r="P495" s="45"/>
      <c r="R495" s="58" t="s">
        <v>88</v>
      </c>
      <c r="S495" s="56" t="s">
        <v>0</v>
      </c>
      <c r="T495" s="56" t="str">
        <f t="shared" si="21"/>
        <v>KANNUR1961-62</v>
      </c>
      <c r="U495" s="65">
        <f>(Documentation!$N$343*Calculations!C739)+(Documentation!$L$343*Calculations!C678)+(Documentation!$O$343*Calculations!C800)</f>
        <v>576661</v>
      </c>
      <c r="V495" s="65">
        <f>(Documentation!$N$343*Calculations!D739)+(Documentation!$L$343*Calculations!D678)+(Documentation!$O$343*Calculations!D800)</f>
        <v>67231</v>
      </c>
      <c r="W495" s="65">
        <f>(Documentation!$N$343*Calculations!E739)+(Documentation!$L$343*Calculations!E678)+(Documentation!$O$343*Calculations!E800)</f>
        <v>40912</v>
      </c>
      <c r="X495" s="65">
        <f>(Documentation!$N$343*Calculations!F739)+(Documentation!$L$343*Calculations!F678)+(Documentation!$O$343*Calculations!F800)</f>
        <v>38053</v>
      </c>
      <c r="Y495" s="65">
        <f>(Documentation!$N$343*Calculations!G739)+(Documentation!$L$343*Calculations!G678)+(Documentation!$O$343*Calculations!G800)</f>
        <v>21813</v>
      </c>
      <c r="Z495" s="65">
        <f>(Documentation!$N$343*Calculations!H739)+(Documentation!$L$343*Calculations!H678)+(Documentation!$O$343*Calculations!H800)</f>
        <v>91375</v>
      </c>
      <c r="AA495" s="65">
        <f>(Documentation!$N$343*Calculations!I739)+(Documentation!$L$343*Calculations!I678)+(Documentation!$O$343*Calculations!I800)</f>
        <v>37184</v>
      </c>
      <c r="AB495" s="65">
        <f>(Documentation!$N$343*Calculations!J739)+(Documentation!$L$343*Calculations!J678)+(Documentation!$O$343*Calculations!J800)</f>
        <v>29781</v>
      </c>
      <c r="AC495" s="65">
        <f>(Documentation!$N$343*Calculations!K739)+(Documentation!$L$343*Calculations!K678)+(Documentation!$O$343*Calculations!K800)</f>
        <v>11737</v>
      </c>
      <c r="AD495" s="65">
        <f>(Documentation!$N$343*Calculations!L739)+(Documentation!$L$343*Calculations!L678)+(Documentation!$O$343*Calculations!L800)</f>
        <v>0</v>
      </c>
      <c r="AE495" s="65">
        <f>(Documentation!$N$343*Calculations!M739)+(Documentation!$L$343*Calculations!M678)+(Documentation!$O$343*Calculations!M800)</f>
        <v>238575</v>
      </c>
      <c r="AF495" s="65">
        <f>(Documentation!$N$343*Calculations!N739)+(Documentation!$L$343*Calculations!N678)+(Documentation!$O$343*Calculations!N800)</f>
        <v>28708</v>
      </c>
      <c r="AG495" s="65">
        <f>(Documentation!$N$343*Calculations!O739)+(Documentation!$L$343*Calculations!O678)+(Documentation!$O$343*Calculations!O800)</f>
        <v>267283</v>
      </c>
    </row>
    <row r="496" spans="1:33" ht="14.45" customHeight="1" x14ac:dyDescent="0.25">
      <c r="A496" s="58" t="s">
        <v>83</v>
      </c>
      <c r="B496" s="56" t="s">
        <v>1</v>
      </c>
      <c r="C496" s="59">
        <v>510424</v>
      </c>
      <c r="D496" s="59">
        <v>99665</v>
      </c>
      <c r="E496" s="59">
        <v>61488</v>
      </c>
      <c r="F496" s="59">
        <v>28093</v>
      </c>
      <c r="G496" s="59">
        <v>6265</v>
      </c>
      <c r="H496" s="59">
        <v>31311</v>
      </c>
      <c r="I496" s="59">
        <v>22663</v>
      </c>
      <c r="J496" s="59">
        <v>6062</v>
      </c>
      <c r="K496" s="59">
        <v>7857</v>
      </c>
      <c r="L496" s="59"/>
      <c r="M496" s="59">
        <v>247020</v>
      </c>
      <c r="N496" s="59">
        <v>82106</v>
      </c>
      <c r="O496" s="59">
        <v>329126</v>
      </c>
      <c r="P496" s="45"/>
      <c r="R496" s="58" t="s">
        <v>88</v>
      </c>
      <c r="S496" s="56" t="s">
        <v>1</v>
      </c>
      <c r="T496" s="56" t="str">
        <f t="shared" si="21"/>
        <v>KANNUR1962-63</v>
      </c>
      <c r="U496" s="65">
        <f>(Documentation!$N$343*Calculations!C740)+(Documentation!$L$343*Calculations!C679)+(Documentation!$O$343*Calculations!C801)</f>
        <v>576661</v>
      </c>
      <c r="V496" s="65">
        <f>(Documentation!$N$343*Calculations!D740)+(Documentation!$L$343*Calculations!D679)+(Documentation!$O$343*Calculations!D801)</f>
        <v>67231</v>
      </c>
      <c r="W496" s="65">
        <f>(Documentation!$N$343*Calculations!E740)+(Documentation!$L$343*Calculations!E679)+(Documentation!$O$343*Calculations!E801)</f>
        <v>42132</v>
      </c>
      <c r="X496" s="65">
        <f>(Documentation!$N$343*Calculations!F740)+(Documentation!$L$343*Calculations!F679)+(Documentation!$O$343*Calculations!F801)</f>
        <v>25849</v>
      </c>
      <c r="Y496" s="65">
        <f>(Documentation!$N$343*Calculations!G740)+(Documentation!$L$343*Calculations!G679)+(Documentation!$O$343*Calculations!G801)</f>
        <v>14793</v>
      </c>
      <c r="Z496" s="65">
        <f>(Documentation!$N$343*Calculations!H740)+(Documentation!$L$343*Calculations!H679)+(Documentation!$O$343*Calculations!H801)</f>
        <v>93020</v>
      </c>
      <c r="AA496" s="65">
        <f>(Documentation!$N$343*Calculations!I740)+(Documentation!$L$343*Calculations!I679)+(Documentation!$O$343*Calculations!I801)</f>
        <v>33391</v>
      </c>
      <c r="AB496" s="65">
        <f>(Documentation!$N$343*Calculations!J740)+(Documentation!$L$343*Calculations!J679)+(Documentation!$O$343*Calculations!J801)</f>
        <v>19719</v>
      </c>
      <c r="AC496" s="65">
        <f>(Documentation!$N$343*Calculations!K740)+(Documentation!$L$343*Calculations!K679)+(Documentation!$O$343*Calculations!K801)</f>
        <v>3741</v>
      </c>
      <c r="AD496" s="65">
        <f>(Documentation!$N$343*Calculations!L740)+(Documentation!$L$343*Calculations!L679)+(Documentation!$O$343*Calculations!L801)</f>
        <v>0</v>
      </c>
      <c r="AE496" s="65">
        <f>(Documentation!$N$343*Calculations!M740)+(Documentation!$L$343*Calculations!M679)+(Documentation!$O$343*Calculations!M801)</f>
        <v>276785</v>
      </c>
      <c r="AF496" s="65">
        <f>(Documentation!$N$343*Calculations!N740)+(Documentation!$L$343*Calculations!N679)+(Documentation!$O$343*Calculations!N801)</f>
        <v>30437</v>
      </c>
      <c r="AG496" s="65">
        <f>(Documentation!$N$343*Calculations!O740)+(Documentation!$L$343*Calculations!O679)+(Documentation!$O$343*Calculations!O801)</f>
        <v>307222</v>
      </c>
    </row>
    <row r="497" spans="1:33" ht="14.45" customHeight="1" x14ac:dyDescent="0.25">
      <c r="A497" s="58" t="s">
        <v>83</v>
      </c>
      <c r="B497" s="56" t="s">
        <v>2</v>
      </c>
      <c r="C497" s="59">
        <v>510424</v>
      </c>
      <c r="D497" s="59">
        <v>99664</v>
      </c>
      <c r="E497" s="59">
        <v>61600</v>
      </c>
      <c r="F497" s="59">
        <v>28094</v>
      </c>
      <c r="G497" s="59">
        <v>6266</v>
      </c>
      <c r="H497" s="59">
        <v>32332</v>
      </c>
      <c r="I497" s="59">
        <v>21788</v>
      </c>
      <c r="J497" s="59">
        <v>5625</v>
      </c>
      <c r="K497" s="59">
        <v>8600</v>
      </c>
      <c r="L497" s="59"/>
      <c r="M497" s="59">
        <v>246455</v>
      </c>
      <c r="N497" s="59">
        <v>77978</v>
      </c>
      <c r="O497" s="59">
        <v>324433</v>
      </c>
      <c r="P497" s="45"/>
      <c r="R497" s="58" t="s">
        <v>88</v>
      </c>
      <c r="S497" s="56" t="s">
        <v>2</v>
      </c>
      <c r="T497" s="56" t="str">
        <f t="shared" si="21"/>
        <v>KANNUR1963-64</v>
      </c>
      <c r="U497" s="65">
        <f>(Documentation!$N$343*Calculations!C741)+(Documentation!$L$343*Calculations!C680)+(Documentation!$O$343*Calculations!C802)</f>
        <v>576661</v>
      </c>
      <c r="V497" s="65">
        <f>(Documentation!$N$343*Calculations!D741)+(Documentation!$L$343*Calculations!D680)+(Documentation!$O$343*Calculations!D802)</f>
        <v>67099</v>
      </c>
      <c r="W497" s="65">
        <f>(Documentation!$N$343*Calculations!E741)+(Documentation!$L$343*Calculations!E680)+(Documentation!$O$343*Calculations!E802)</f>
        <v>42386</v>
      </c>
      <c r="X497" s="65">
        <f>(Documentation!$N$343*Calculations!F741)+(Documentation!$L$343*Calculations!F680)+(Documentation!$O$343*Calculations!F802)</f>
        <v>25183</v>
      </c>
      <c r="Y497" s="65">
        <f>(Documentation!$N$343*Calculations!G741)+(Documentation!$L$343*Calculations!G680)+(Documentation!$O$343*Calculations!G802)</f>
        <v>14794</v>
      </c>
      <c r="Z497" s="65">
        <f>(Documentation!$N$343*Calculations!H741)+(Documentation!$L$343*Calculations!H680)+(Documentation!$O$343*Calculations!H802)</f>
        <v>93205</v>
      </c>
      <c r="AA497" s="65">
        <f>(Documentation!$N$343*Calculations!I741)+(Documentation!$L$343*Calculations!I680)+(Documentation!$O$343*Calculations!I802)</f>
        <v>34857</v>
      </c>
      <c r="AB497" s="65">
        <f>(Documentation!$N$343*Calculations!J741)+(Documentation!$L$343*Calculations!J680)+(Documentation!$O$343*Calculations!J802)</f>
        <v>19758</v>
      </c>
      <c r="AC497" s="65">
        <f>(Documentation!$N$343*Calculations!K741)+(Documentation!$L$343*Calculations!K680)+(Documentation!$O$343*Calculations!K802)</f>
        <v>3956</v>
      </c>
      <c r="AD497" s="65">
        <f>(Documentation!$N$343*Calculations!L741)+(Documentation!$L$343*Calculations!L680)+(Documentation!$O$343*Calculations!L802)</f>
        <v>0</v>
      </c>
      <c r="AE497" s="65">
        <f>(Documentation!$N$343*Calculations!M741)+(Documentation!$L$343*Calculations!M680)+(Documentation!$O$343*Calculations!M802)</f>
        <v>275423</v>
      </c>
      <c r="AF497" s="65">
        <f>(Documentation!$N$343*Calculations!N741)+(Documentation!$L$343*Calculations!N680)+(Documentation!$O$343*Calculations!N802)</f>
        <v>36633</v>
      </c>
      <c r="AG497" s="65">
        <f>(Documentation!$N$343*Calculations!O741)+(Documentation!$L$343*Calculations!O680)+(Documentation!$O$343*Calculations!O802)</f>
        <v>312056</v>
      </c>
    </row>
    <row r="498" spans="1:33" ht="14.45" customHeight="1" x14ac:dyDescent="0.25">
      <c r="A498" s="58" t="s">
        <v>83</v>
      </c>
      <c r="B498" s="56" t="s">
        <v>3</v>
      </c>
      <c r="C498" s="59">
        <v>510424</v>
      </c>
      <c r="D498" s="59">
        <v>99663</v>
      </c>
      <c r="E498" s="59">
        <v>61600</v>
      </c>
      <c r="F498" s="59">
        <v>28095</v>
      </c>
      <c r="G498" s="59">
        <v>6266</v>
      </c>
      <c r="H498" s="59">
        <v>30990</v>
      </c>
      <c r="I498" s="59">
        <v>20783</v>
      </c>
      <c r="J498" s="59">
        <v>5658</v>
      </c>
      <c r="K498" s="59">
        <v>9341</v>
      </c>
      <c r="L498" s="59"/>
      <c r="M498" s="59">
        <v>248028</v>
      </c>
      <c r="N498" s="59">
        <v>85077</v>
      </c>
      <c r="O498" s="59">
        <v>333105</v>
      </c>
      <c r="P498" s="45"/>
      <c r="R498" s="58" t="s">
        <v>88</v>
      </c>
      <c r="S498" s="56" t="s">
        <v>3</v>
      </c>
      <c r="T498" s="56" t="str">
        <f t="shared" si="21"/>
        <v>KANNUR1964-65</v>
      </c>
      <c r="U498" s="65">
        <f>(Documentation!$N$343*Calculations!C742)+(Documentation!$L$343*Calculations!C681)+(Documentation!$O$343*Calculations!C803)</f>
        <v>576661</v>
      </c>
      <c r="V498" s="65">
        <f>(Documentation!$N$343*Calculations!D742)+(Documentation!$L$343*Calculations!D681)+(Documentation!$O$343*Calculations!D803)</f>
        <v>65932</v>
      </c>
      <c r="W498" s="65">
        <f>(Documentation!$N$343*Calculations!E742)+(Documentation!$L$343*Calculations!E681)+(Documentation!$O$343*Calculations!E803)</f>
        <v>42641</v>
      </c>
      <c r="X498" s="65">
        <f>(Documentation!$N$343*Calculations!F742)+(Documentation!$L$343*Calculations!F681)+(Documentation!$O$343*Calculations!F803)</f>
        <v>24779</v>
      </c>
      <c r="Y498" s="65">
        <f>(Documentation!$N$343*Calculations!G742)+(Documentation!$L$343*Calculations!G681)+(Documentation!$O$343*Calculations!G803)</f>
        <v>14795</v>
      </c>
      <c r="Z498" s="65">
        <f>(Documentation!$N$343*Calculations!H742)+(Documentation!$L$343*Calculations!H681)+(Documentation!$O$343*Calculations!H803)</f>
        <v>95756</v>
      </c>
      <c r="AA498" s="65">
        <f>(Documentation!$N$343*Calculations!I742)+(Documentation!$L$343*Calculations!I681)+(Documentation!$O$343*Calculations!I803)</f>
        <v>31690</v>
      </c>
      <c r="AB498" s="65">
        <f>(Documentation!$N$343*Calculations!J742)+(Documentation!$L$343*Calculations!J681)+(Documentation!$O$343*Calculations!J803)</f>
        <v>14715</v>
      </c>
      <c r="AC498" s="65">
        <f>(Documentation!$N$343*Calculations!K742)+(Documentation!$L$343*Calculations!K681)+(Documentation!$O$343*Calculations!K803)</f>
        <v>6605</v>
      </c>
      <c r="AD498" s="65">
        <f>(Documentation!$N$343*Calculations!L742)+(Documentation!$L$343*Calculations!L681)+(Documentation!$O$343*Calculations!L803)</f>
        <v>0</v>
      </c>
      <c r="AE498" s="65">
        <f>(Documentation!$N$343*Calculations!M742)+(Documentation!$L$343*Calculations!M681)+(Documentation!$O$343*Calculations!M803)</f>
        <v>279748</v>
      </c>
      <c r="AF498" s="65">
        <f>(Documentation!$N$343*Calculations!N742)+(Documentation!$L$343*Calculations!N681)+(Documentation!$O$343*Calculations!N803)</f>
        <v>37226</v>
      </c>
      <c r="AG498" s="65">
        <f>(Documentation!$N$343*Calculations!O742)+(Documentation!$L$343*Calculations!O681)+(Documentation!$O$343*Calculations!O803)</f>
        <v>316974</v>
      </c>
    </row>
    <row r="499" spans="1:33" ht="14.45" customHeight="1" x14ac:dyDescent="0.25">
      <c r="A499" s="58" t="s">
        <v>83</v>
      </c>
      <c r="B499" s="56" t="s">
        <v>4</v>
      </c>
      <c r="C499" s="59">
        <v>510424</v>
      </c>
      <c r="D499" s="59">
        <v>99663</v>
      </c>
      <c r="E499" s="59">
        <v>61600</v>
      </c>
      <c r="F499" s="59">
        <v>27800</v>
      </c>
      <c r="G499" s="59">
        <v>5000</v>
      </c>
      <c r="H499" s="59">
        <v>30995</v>
      </c>
      <c r="I499" s="59">
        <v>20705</v>
      </c>
      <c r="J499" s="59">
        <v>5115</v>
      </c>
      <c r="K499" s="59">
        <v>8760</v>
      </c>
      <c r="L499" s="59"/>
      <c r="M499" s="59">
        <v>250786</v>
      </c>
      <c r="N499" s="59">
        <v>87439</v>
      </c>
      <c r="O499" s="59">
        <v>338225</v>
      </c>
      <c r="P499" s="45"/>
      <c r="R499" s="58" t="s">
        <v>88</v>
      </c>
      <c r="S499" s="56" t="s">
        <v>4</v>
      </c>
      <c r="T499" s="56" t="str">
        <f t="shared" si="21"/>
        <v>KANNUR1965-66</v>
      </c>
      <c r="U499" s="65">
        <f>(Documentation!$N$343*Calculations!C743)+(Documentation!$L$343*Calculations!C682)+(Documentation!$O$343*Calculations!C804)</f>
        <v>576661</v>
      </c>
      <c r="V499" s="65">
        <f>(Documentation!$N$343*Calculations!D743)+(Documentation!$L$343*Calculations!D682)+(Documentation!$O$343*Calculations!D804)</f>
        <v>65932</v>
      </c>
      <c r="W499" s="65">
        <f>(Documentation!$N$343*Calculations!E743)+(Documentation!$L$343*Calculations!E682)+(Documentation!$O$343*Calculations!E804)</f>
        <v>44005</v>
      </c>
      <c r="X499" s="65">
        <f>(Documentation!$N$343*Calculations!F743)+(Documentation!$L$343*Calculations!F682)+(Documentation!$O$343*Calculations!F804)</f>
        <v>24555</v>
      </c>
      <c r="Y499" s="65">
        <f>(Documentation!$N$343*Calculations!G743)+(Documentation!$L$343*Calculations!G682)+(Documentation!$O$343*Calculations!G804)</f>
        <v>12000</v>
      </c>
      <c r="Z499" s="65">
        <f>(Documentation!$N$343*Calculations!H743)+(Documentation!$L$343*Calculations!H682)+(Documentation!$O$343*Calculations!H804)</f>
        <v>96190</v>
      </c>
      <c r="AA499" s="65">
        <f>(Documentation!$N$343*Calculations!I743)+(Documentation!$L$343*Calculations!I682)+(Documentation!$O$343*Calculations!I804)</f>
        <v>28520</v>
      </c>
      <c r="AB499" s="65">
        <f>(Documentation!$N$343*Calculations!J743)+(Documentation!$L$343*Calculations!J682)+(Documentation!$O$343*Calculations!J804)</f>
        <v>14540</v>
      </c>
      <c r="AC499" s="65">
        <f>(Documentation!$N$343*Calculations!K743)+(Documentation!$L$343*Calculations!K682)+(Documentation!$O$343*Calculations!K804)</f>
        <v>6420</v>
      </c>
      <c r="AD499" s="65">
        <f>(Documentation!$N$343*Calculations!L743)+(Documentation!$L$343*Calculations!L682)+(Documentation!$O$343*Calculations!L804)</f>
        <v>0</v>
      </c>
      <c r="AE499" s="65">
        <f>(Documentation!$N$343*Calculations!M743)+(Documentation!$L$343*Calculations!M682)+(Documentation!$O$343*Calculations!M804)</f>
        <v>284499</v>
      </c>
      <c r="AF499" s="65">
        <f>(Documentation!$N$343*Calculations!N743)+(Documentation!$L$343*Calculations!N682)+(Documentation!$O$343*Calculations!N804)</f>
        <v>37993</v>
      </c>
      <c r="AG499" s="65">
        <f>(Documentation!$N$343*Calculations!O743)+(Documentation!$L$343*Calculations!O682)+(Documentation!$O$343*Calculations!O804)</f>
        <v>322492</v>
      </c>
    </row>
    <row r="500" spans="1:33" ht="14.45" customHeight="1" x14ac:dyDescent="0.25">
      <c r="A500" s="58" t="s">
        <v>83</v>
      </c>
      <c r="B500" s="56" t="s">
        <v>5</v>
      </c>
      <c r="C500" s="59">
        <v>510424</v>
      </c>
      <c r="D500" s="59">
        <v>99663</v>
      </c>
      <c r="E500" s="59">
        <v>61324</v>
      </c>
      <c r="F500" s="59">
        <v>22362</v>
      </c>
      <c r="G500" s="59">
        <v>5000</v>
      </c>
      <c r="H500" s="59">
        <v>30995</v>
      </c>
      <c r="I500" s="59">
        <v>19631</v>
      </c>
      <c r="J500" s="59">
        <v>3966</v>
      </c>
      <c r="K500" s="59">
        <v>7798</v>
      </c>
      <c r="L500" s="59"/>
      <c r="M500" s="59">
        <v>259685</v>
      </c>
      <c r="N500" s="59">
        <v>86054</v>
      </c>
      <c r="O500" s="59">
        <v>345739</v>
      </c>
      <c r="P500" s="45"/>
      <c r="R500" s="58" t="s">
        <v>88</v>
      </c>
      <c r="S500" s="56" t="s">
        <v>5</v>
      </c>
      <c r="T500" s="56" t="str">
        <f t="shared" si="21"/>
        <v>KANNUR1966-67</v>
      </c>
      <c r="U500" s="65">
        <f>(Documentation!$N$343*Calculations!C744)+(Documentation!$L$343*Calculations!C683)+(Documentation!$O$343*Calculations!C805)</f>
        <v>576661</v>
      </c>
      <c r="V500" s="65">
        <f>(Documentation!$N$343*Calculations!D744)+(Documentation!$L$343*Calculations!D683)+(Documentation!$O$343*Calculations!D805)</f>
        <v>65932</v>
      </c>
      <c r="W500" s="65">
        <f>(Documentation!$N$343*Calculations!E744)+(Documentation!$L$343*Calculations!E683)+(Documentation!$O$343*Calculations!E805)</f>
        <v>45767</v>
      </c>
      <c r="X500" s="65">
        <f>(Documentation!$N$343*Calculations!F744)+(Documentation!$L$343*Calculations!F683)+(Documentation!$O$343*Calculations!F805)</f>
        <v>23573</v>
      </c>
      <c r="Y500" s="65">
        <f>(Documentation!$N$343*Calculations!G744)+(Documentation!$L$343*Calculations!G683)+(Documentation!$O$343*Calculations!G805)</f>
        <v>12000</v>
      </c>
      <c r="Z500" s="65">
        <f>(Documentation!$N$343*Calculations!H744)+(Documentation!$L$343*Calculations!H683)+(Documentation!$O$343*Calculations!H805)</f>
        <v>96190</v>
      </c>
      <c r="AA500" s="65">
        <f>(Documentation!$N$343*Calculations!I744)+(Documentation!$L$343*Calculations!I683)+(Documentation!$O$343*Calculations!I805)</f>
        <v>26148</v>
      </c>
      <c r="AB500" s="65">
        <f>(Documentation!$N$343*Calculations!J744)+(Documentation!$L$343*Calculations!J683)+(Documentation!$O$343*Calculations!J805)</f>
        <v>14540</v>
      </c>
      <c r="AC500" s="65">
        <f>(Documentation!$N$343*Calculations!K744)+(Documentation!$L$343*Calculations!K683)+(Documentation!$O$343*Calculations!K805)</f>
        <v>5093</v>
      </c>
      <c r="AD500" s="65">
        <f>(Documentation!$N$343*Calculations!L744)+(Documentation!$L$343*Calculations!L683)+(Documentation!$O$343*Calculations!L805)</f>
        <v>0</v>
      </c>
      <c r="AE500" s="65">
        <f>(Documentation!$N$343*Calculations!M744)+(Documentation!$L$343*Calculations!M683)+(Documentation!$O$343*Calculations!M805)</f>
        <v>287418</v>
      </c>
      <c r="AF500" s="65">
        <f>(Documentation!$N$343*Calculations!N744)+(Documentation!$L$343*Calculations!N683)+(Documentation!$O$343*Calculations!N805)</f>
        <v>31515</v>
      </c>
      <c r="AG500" s="65">
        <f>(Documentation!$N$343*Calculations!O744)+(Documentation!$L$343*Calculations!O683)+(Documentation!$O$343*Calculations!O805)</f>
        <v>318933</v>
      </c>
    </row>
    <row r="501" spans="1:33" ht="14.45" customHeight="1" x14ac:dyDescent="0.25">
      <c r="A501" s="58" t="s">
        <v>83</v>
      </c>
      <c r="B501" s="56" t="s">
        <v>6</v>
      </c>
      <c r="C501" s="59">
        <v>510424</v>
      </c>
      <c r="D501" s="59">
        <v>99663</v>
      </c>
      <c r="E501" s="59">
        <v>61935</v>
      </c>
      <c r="F501" s="59">
        <v>20800</v>
      </c>
      <c r="G501" s="59">
        <v>5000</v>
      </c>
      <c r="H501" s="59">
        <v>24303</v>
      </c>
      <c r="I501" s="59">
        <v>19631</v>
      </c>
      <c r="J501" s="59">
        <v>3966</v>
      </c>
      <c r="K501" s="59">
        <v>5044</v>
      </c>
      <c r="L501" s="59"/>
      <c r="M501" s="59">
        <v>270082</v>
      </c>
      <c r="N501" s="59">
        <v>88941</v>
      </c>
      <c r="O501" s="59">
        <v>359023</v>
      </c>
      <c r="P501" s="45"/>
      <c r="R501" s="58" t="s">
        <v>88</v>
      </c>
      <c r="S501" s="56" t="s">
        <v>6</v>
      </c>
      <c r="T501" s="56" t="str">
        <f t="shared" si="21"/>
        <v>KANNUR1967-68</v>
      </c>
      <c r="U501" s="65">
        <f>(Documentation!$N$343*Calculations!C745)+(Documentation!$L$343*Calculations!C684)+(Documentation!$O$343*Calculations!C806)</f>
        <v>576661</v>
      </c>
      <c r="V501" s="65">
        <f>(Documentation!$N$343*Calculations!D745)+(Documentation!$L$343*Calculations!D684)+(Documentation!$O$343*Calculations!D806)</f>
        <v>65932</v>
      </c>
      <c r="W501" s="65">
        <f>(Documentation!$N$343*Calculations!E745)+(Documentation!$L$343*Calculations!E684)+(Documentation!$O$343*Calculations!E806)</f>
        <v>50345</v>
      </c>
      <c r="X501" s="65">
        <f>(Documentation!$N$343*Calculations!F745)+(Documentation!$L$343*Calculations!F684)+(Documentation!$O$343*Calculations!F806)</f>
        <v>23100</v>
      </c>
      <c r="Y501" s="65">
        <f>(Documentation!$N$343*Calculations!G745)+(Documentation!$L$343*Calculations!G684)+(Documentation!$O$343*Calculations!G806)</f>
        <v>12000</v>
      </c>
      <c r="Z501" s="65">
        <f>(Documentation!$N$343*Calculations!H745)+(Documentation!$L$343*Calculations!H684)+(Documentation!$O$343*Calculations!H806)</f>
        <v>90800</v>
      </c>
      <c r="AA501" s="65">
        <f>(Documentation!$N$343*Calculations!I745)+(Documentation!$L$343*Calculations!I684)+(Documentation!$O$343*Calculations!I806)</f>
        <v>23467</v>
      </c>
      <c r="AB501" s="65">
        <f>(Documentation!$N$343*Calculations!J745)+(Documentation!$L$343*Calculations!J684)+(Documentation!$O$343*Calculations!J806)</f>
        <v>14360</v>
      </c>
      <c r="AC501" s="65">
        <f>(Documentation!$N$343*Calculations!K745)+(Documentation!$L$343*Calculations!K684)+(Documentation!$O$343*Calculations!K806)</f>
        <v>4922</v>
      </c>
      <c r="AD501" s="65">
        <f>(Documentation!$N$343*Calculations!L745)+(Documentation!$L$343*Calculations!L684)+(Documentation!$O$343*Calculations!L806)</f>
        <v>0</v>
      </c>
      <c r="AE501" s="65">
        <f>(Documentation!$N$343*Calculations!M745)+(Documentation!$L$343*Calculations!M684)+(Documentation!$O$343*Calculations!M806)</f>
        <v>291735</v>
      </c>
      <c r="AF501" s="65">
        <f>(Documentation!$N$343*Calculations!N745)+(Documentation!$L$343*Calculations!N684)+(Documentation!$O$343*Calculations!N806)</f>
        <v>41277</v>
      </c>
      <c r="AG501" s="65">
        <f>(Documentation!$N$343*Calculations!O745)+(Documentation!$L$343*Calculations!O684)+(Documentation!$O$343*Calculations!O806)</f>
        <v>333012</v>
      </c>
    </row>
    <row r="502" spans="1:33" ht="14.45" customHeight="1" x14ac:dyDescent="0.25">
      <c r="A502" s="58" t="s">
        <v>83</v>
      </c>
      <c r="B502" s="63" t="s">
        <v>7</v>
      </c>
      <c r="C502" s="59">
        <v>510424</v>
      </c>
      <c r="D502" s="59">
        <v>99663</v>
      </c>
      <c r="E502" s="59">
        <v>63793</v>
      </c>
      <c r="F502" s="59">
        <v>19680</v>
      </c>
      <c r="G502" s="59">
        <v>5000</v>
      </c>
      <c r="H502" s="59">
        <v>20743</v>
      </c>
      <c r="I502" s="59">
        <v>19238</v>
      </c>
      <c r="J502" s="59">
        <v>3546</v>
      </c>
      <c r="K502" s="59">
        <v>4197</v>
      </c>
      <c r="L502" s="59"/>
      <c r="M502" s="59">
        <v>274564</v>
      </c>
      <c r="N502" s="59">
        <v>107066</v>
      </c>
      <c r="O502" s="59">
        <v>381630</v>
      </c>
      <c r="P502" s="45"/>
      <c r="R502" s="58" t="s">
        <v>88</v>
      </c>
      <c r="S502" s="63" t="s">
        <v>7</v>
      </c>
      <c r="T502" s="56" t="str">
        <f t="shared" si="21"/>
        <v>KANNUR1968-69</v>
      </c>
      <c r="U502" s="65">
        <f>(Documentation!$N$343*Calculations!C746)+(Documentation!$L$343*Calculations!C685)+(Documentation!$O$343*Calculations!C807)</f>
        <v>576661</v>
      </c>
      <c r="V502" s="65">
        <f>(Documentation!$N$343*Calculations!D746)+(Documentation!$L$343*Calculations!D685)+(Documentation!$O$343*Calculations!D807)</f>
        <v>65932</v>
      </c>
      <c r="W502" s="65">
        <f>(Documentation!$N$343*Calculations!E746)+(Documentation!$L$343*Calculations!E685)+(Documentation!$O$343*Calculations!E807)</f>
        <v>51604</v>
      </c>
      <c r="X502" s="65">
        <f>(Documentation!$N$343*Calculations!F746)+(Documentation!$L$343*Calculations!F685)+(Documentation!$O$343*Calculations!F807)</f>
        <v>23045</v>
      </c>
      <c r="Y502" s="65">
        <f>(Documentation!$N$343*Calculations!G746)+(Documentation!$L$343*Calculations!G685)+(Documentation!$O$343*Calculations!G807)</f>
        <v>12000</v>
      </c>
      <c r="Z502" s="65">
        <f>(Documentation!$N$343*Calculations!H746)+(Documentation!$L$343*Calculations!H685)+(Documentation!$O$343*Calculations!H807)</f>
        <v>92271</v>
      </c>
      <c r="AA502" s="65">
        <f>(Documentation!$N$343*Calculations!I746)+(Documentation!$L$343*Calculations!I685)+(Documentation!$O$343*Calculations!I807)</f>
        <v>20828</v>
      </c>
      <c r="AB502" s="65">
        <f>(Documentation!$N$343*Calculations!J746)+(Documentation!$L$343*Calculations!J685)+(Documentation!$O$343*Calculations!J807)</f>
        <v>12733</v>
      </c>
      <c r="AC502" s="65">
        <f>(Documentation!$N$343*Calculations!K746)+(Documentation!$L$343*Calculations!K685)+(Documentation!$O$343*Calculations!K807)</f>
        <v>4471</v>
      </c>
      <c r="AD502" s="65">
        <f>(Documentation!$N$343*Calculations!L746)+(Documentation!$L$343*Calculations!L685)+(Documentation!$O$343*Calculations!L807)</f>
        <v>0</v>
      </c>
      <c r="AE502" s="65">
        <f>(Documentation!$N$343*Calculations!M746)+(Documentation!$L$343*Calculations!M685)+(Documentation!$O$343*Calculations!M807)</f>
        <v>293777</v>
      </c>
      <c r="AF502" s="65">
        <f>(Documentation!$N$343*Calculations!N746)+(Documentation!$L$343*Calculations!N685)+(Documentation!$O$343*Calculations!N807)</f>
        <v>49625</v>
      </c>
      <c r="AG502" s="65">
        <f>(Documentation!$N$343*Calculations!O746)+(Documentation!$L$343*Calculations!O685)+(Documentation!$O$343*Calculations!O807)</f>
        <v>343402</v>
      </c>
    </row>
    <row r="503" spans="1:33" ht="14.45" customHeight="1" x14ac:dyDescent="0.25">
      <c r="A503" s="58" t="s">
        <v>83</v>
      </c>
      <c r="B503" s="63" t="s">
        <v>8</v>
      </c>
      <c r="C503" s="59">
        <v>510424</v>
      </c>
      <c r="D503" s="59">
        <v>99663</v>
      </c>
      <c r="E503" s="59">
        <v>70810</v>
      </c>
      <c r="F503" s="59">
        <v>14498</v>
      </c>
      <c r="G503" s="59">
        <v>5000</v>
      </c>
      <c r="H503" s="59">
        <v>17414</v>
      </c>
      <c r="I503" s="59">
        <v>18095</v>
      </c>
      <c r="J503" s="59">
        <v>3546</v>
      </c>
      <c r="K503" s="59">
        <v>4281</v>
      </c>
      <c r="L503" s="59"/>
      <c r="M503" s="59">
        <v>277117</v>
      </c>
      <c r="N503" s="59">
        <v>112000</v>
      </c>
      <c r="O503" s="59">
        <v>389117</v>
      </c>
      <c r="P503" s="45"/>
      <c r="R503" s="58" t="s">
        <v>88</v>
      </c>
      <c r="S503" s="63" t="s">
        <v>8</v>
      </c>
      <c r="T503" s="56" t="str">
        <f t="shared" si="21"/>
        <v>KANNUR1969-70</v>
      </c>
      <c r="U503" s="65">
        <f>(Documentation!$N$343*Calculations!C747)+(Documentation!$L$343*Calculations!C686)+(Documentation!$O$343*Calculations!C808)</f>
        <v>576661</v>
      </c>
      <c r="V503" s="65">
        <f>(Documentation!$N$343*Calculations!D747)+(Documentation!$L$343*Calculations!D686)+(Documentation!$O$343*Calculations!D808)</f>
        <v>65932</v>
      </c>
      <c r="W503" s="65">
        <f>(Documentation!$N$343*Calculations!E747)+(Documentation!$L$343*Calculations!E686)+(Documentation!$O$343*Calculations!E808)</f>
        <v>55362</v>
      </c>
      <c r="X503" s="65">
        <f>(Documentation!$N$343*Calculations!F747)+(Documentation!$L$343*Calculations!F686)+(Documentation!$O$343*Calculations!F808)</f>
        <v>22354</v>
      </c>
      <c r="Y503" s="65">
        <f>(Documentation!$N$343*Calculations!G747)+(Documentation!$L$343*Calculations!G686)+(Documentation!$O$343*Calculations!G808)</f>
        <v>12000</v>
      </c>
      <c r="Z503" s="65">
        <f>(Documentation!$N$343*Calculations!H747)+(Documentation!$L$343*Calculations!H686)+(Documentation!$O$343*Calculations!H808)</f>
        <v>94130</v>
      </c>
      <c r="AA503" s="65">
        <f>(Documentation!$N$343*Calculations!I747)+(Documentation!$L$343*Calculations!I686)+(Documentation!$O$343*Calculations!I808)</f>
        <v>17833</v>
      </c>
      <c r="AB503" s="65">
        <f>(Documentation!$N$343*Calculations!J747)+(Documentation!$L$343*Calculations!J686)+(Documentation!$O$343*Calculations!J808)</f>
        <v>7769</v>
      </c>
      <c r="AC503" s="65">
        <f>(Documentation!$N$343*Calculations!K747)+(Documentation!$L$343*Calculations!K686)+(Documentation!$O$343*Calculations!K808)</f>
        <v>4272</v>
      </c>
      <c r="AD503" s="65">
        <f>(Documentation!$N$343*Calculations!L747)+(Documentation!$L$343*Calculations!L686)+(Documentation!$O$343*Calculations!L808)</f>
        <v>0</v>
      </c>
      <c r="AE503" s="65">
        <f>(Documentation!$N$343*Calculations!M747)+(Documentation!$L$343*Calculations!M686)+(Documentation!$O$343*Calculations!M808)</f>
        <v>297009</v>
      </c>
      <c r="AF503" s="65">
        <f>(Documentation!$N$343*Calculations!N747)+(Documentation!$L$343*Calculations!N686)+(Documentation!$O$343*Calculations!N808)</f>
        <v>70757</v>
      </c>
      <c r="AG503" s="65">
        <f>(Documentation!$N$343*Calculations!O747)+(Documentation!$L$343*Calculations!O686)+(Documentation!$O$343*Calculations!O808)</f>
        <v>367766</v>
      </c>
    </row>
    <row r="504" spans="1:33" ht="14.45" customHeight="1" x14ac:dyDescent="0.25">
      <c r="A504" s="58" t="s">
        <v>83</v>
      </c>
      <c r="B504" s="63" t="s">
        <v>16</v>
      </c>
      <c r="C504" s="59">
        <v>510424</v>
      </c>
      <c r="D504" s="59">
        <v>99663</v>
      </c>
      <c r="E504" s="59">
        <v>72750</v>
      </c>
      <c r="F504" s="59">
        <v>14143</v>
      </c>
      <c r="G504" s="59">
        <v>5000</v>
      </c>
      <c r="H504" s="59">
        <v>16391</v>
      </c>
      <c r="I504" s="59">
        <v>17811</v>
      </c>
      <c r="J504" s="59">
        <v>3567</v>
      </c>
      <c r="K504" s="59">
        <v>4421</v>
      </c>
      <c r="L504" s="59"/>
      <c r="M504" s="59">
        <v>276677</v>
      </c>
      <c r="N504" s="59">
        <v>114687</v>
      </c>
      <c r="O504" s="59">
        <v>391364</v>
      </c>
      <c r="P504" s="45"/>
      <c r="R504" s="58" t="s">
        <v>88</v>
      </c>
      <c r="S504" s="63" t="s">
        <v>16</v>
      </c>
      <c r="T504" s="56" t="str">
        <f t="shared" si="21"/>
        <v>KANNUR1970-71</v>
      </c>
      <c r="U504" s="65">
        <f>(Documentation!$N$343*Calculations!C748)+(Documentation!$L$343*Calculations!C687)+(Documentation!$O$343*Calculations!C809)</f>
        <v>576661</v>
      </c>
      <c r="V504" s="65">
        <f>(Documentation!$N$343*Calculations!D748)+(Documentation!$L$343*Calculations!D687)+(Documentation!$O$343*Calculations!D809)</f>
        <v>65932</v>
      </c>
      <c r="W504" s="65">
        <f>(Documentation!$N$343*Calculations!E748)+(Documentation!$L$343*Calculations!E687)+(Documentation!$O$343*Calculations!E809)</f>
        <v>56879</v>
      </c>
      <c r="X504" s="65">
        <f>(Documentation!$N$343*Calculations!F748)+(Documentation!$L$343*Calculations!F687)+(Documentation!$O$343*Calculations!F809)</f>
        <v>21807</v>
      </c>
      <c r="Y504" s="65">
        <f>(Documentation!$N$343*Calculations!G748)+(Documentation!$L$343*Calculations!G687)+(Documentation!$O$343*Calculations!G809)</f>
        <v>12000</v>
      </c>
      <c r="Z504" s="65">
        <f>(Documentation!$N$343*Calculations!H748)+(Documentation!$L$343*Calculations!H687)+(Documentation!$O$343*Calculations!H809)</f>
        <v>86602</v>
      </c>
      <c r="AA504" s="65">
        <f>(Documentation!$N$343*Calculations!I748)+(Documentation!$L$343*Calculations!I687)+(Documentation!$O$343*Calculations!I809)</f>
        <v>17553</v>
      </c>
      <c r="AB504" s="65">
        <f>(Documentation!$N$343*Calculations!J748)+(Documentation!$L$343*Calculations!J687)+(Documentation!$O$343*Calculations!J809)</f>
        <v>7815</v>
      </c>
      <c r="AC504" s="65">
        <f>(Documentation!$N$343*Calculations!K748)+(Documentation!$L$343*Calculations!K687)+(Documentation!$O$343*Calculations!K809)</f>
        <v>4411</v>
      </c>
      <c r="AD504" s="65">
        <f>(Documentation!$N$343*Calculations!L748)+(Documentation!$L$343*Calculations!L687)+(Documentation!$O$343*Calculations!L809)</f>
        <v>0</v>
      </c>
      <c r="AE504" s="65">
        <f>(Documentation!$N$343*Calculations!M748)+(Documentation!$L$343*Calculations!M687)+(Documentation!$O$343*Calculations!M809)</f>
        <v>303661</v>
      </c>
      <c r="AF504" s="65">
        <f>(Documentation!$N$343*Calculations!N748)+(Documentation!$L$343*Calculations!N687)+(Documentation!$O$343*Calculations!N809)</f>
        <v>66229</v>
      </c>
      <c r="AG504" s="65">
        <f>(Documentation!$N$343*Calculations!O748)+(Documentation!$L$343*Calculations!O687)+(Documentation!$O$343*Calculations!O809)</f>
        <v>369890</v>
      </c>
    </row>
    <row r="505" spans="1:33" ht="14.45" customHeight="1" x14ac:dyDescent="0.25">
      <c r="A505" s="58" t="s">
        <v>83</v>
      </c>
      <c r="B505" s="63" t="s">
        <v>17</v>
      </c>
      <c r="C505" s="59">
        <v>510424</v>
      </c>
      <c r="D505" s="59">
        <v>99663</v>
      </c>
      <c r="E505" s="59">
        <v>73015</v>
      </c>
      <c r="F505" s="59">
        <v>13554</v>
      </c>
      <c r="G505" s="59">
        <v>5000</v>
      </c>
      <c r="H505" s="59">
        <v>15025</v>
      </c>
      <c r="I505" s="59">
        <v>17366</v>
      </c>
      <c r="J505" s="59">
        <v>3257</v>
      </c>
      <c r="K505" s="59">
        <v>4236</v>
      </c>
      <c r="L505" s="59"/>
      <c r="M505" s="59">
        <v>279308</v>
      </c>
      <c r="N505" s="59">
        <v>115393</v>
      </c>
      <c r="O505" s="59">
        <v>394700</v>
      </c>
      <c r="P505" s="45"/>
      <c r="R505" s="58" t="s">
        <v>88</v>
      </c>
      <c r="S505" s="63" t="s">
        <v>17</v>
      </c>
      <c r="T505" s="56" t="str">
        <f t="shared" si="21"/>
        <v>KANNUR1971-72</v>
      </c>
      <c r="U505" s="65">
        <f>(Documentation!$N$343*Calculations!C749)+(Documentation!$L$343*Calculations!C688)+(Documentation!$O$343*Calculations!C810)</f>
        <v>576661</v>
      </c>
      <c r="V505" s="65">
        <f>(Documentation!$N$343*Calculations!D749)+(Documentation!$L$343*Calculations!D688)+(Documentation!$O$343*Calculations!D810)</f>
        <v>65932</v>
      </c>
      <c r="W505" s="65">
        <f>(Documentation!$N$343*Calculations!E749)+(Documentation!$L$343*Calculations!E688)+(Documentation!$O$343*Calculations!E810)</f>
        <v>57086</v>
      </c>
      <c r="X505" s="65">
        <f>(Documentation!$N$343*Calculations!F749)+(Documentation!$L$343*Calculations!F688)+(Documentation!$O$343*Calculations!F810)</f>
        <v>20899</v>
      </c>
      <c r="Y505" s="65">
        <f>(Documentation!$N$343*Calculations!G749)+(Documentation!$L$343*Calculations!G688)+(Documentation!$O$343*Calculations!G810)</f>
        <v>12000</v>
      </c>
      <c r="Z505" s="65">
        <f>(Documentation!$N$343*Calculations!H749)+(Documentation!$L$343*Calculations!H688)+(Documentation!$O$343*Calculations!H810)</f>
        <v>81219</v>
      </c>
      <c r="AA505" s="65">
        <f>(Documentation!$N$343*Calculations!I749)+(Documentation!$L$343*Calculations!I688)+(Documentation!$O$343*Calculations!I810)</f>
        <v>17114</v>
      </c>
      <c r="AB505" s="65">
        <f>(Documentation!$N$343*Calculations!J749)+(Documentation!$L$343*Calculations!J688)+(Documentation!$O$343*Calculations!J810)</f>
        <v>7135</v>
      </c>
      <c r="AC505" s="65">
        <f>(Documentation!$N$343*Calculations!K749)+(Documentation!$L$343*Calculations!K688)+(Documentation!$O$343*Calculations!K810)</f>
        <v>4228</v>
      </c>
      <c r="AD505" s="65">
        <f>(Documentation!$N$343*Calculations!L749)+(Documentation!$L$343*Calculations!L688)+(Documentation!$O$343*Calculations!L810)</f>
        <v>0</v>
      </c>
      <c r="AE505" s="65">
        <f>(Documentation!$N$343*Calculations!M749)+(Documentation!$L$343*Calculations!M688)+(Documentation!$O$343*Calculations!M810)</f>
        <v>311048</v>
      </c>
      <c r="AF505" s="65">
        <f>(Documentation!$N$343*Calculations!N749)+(Documentation!$L$343*Calculations!N688)+(Documentation!$O$343*Calculations!N810)</f>
        <v>61995</v>
      </c>
      <c r="AG505" s="65">
        <f>(Documentation!$N$343*Calculations!O749)+(Documentation!$L$343*Calculations!O688)+(Documentation!$O$343*Calculations!O810)</f>
        <v>373043</v>
      </c>
    </row>
    <row r="506" spans="1:33" ht="14.45" customHeight="1" x14ac:dyDescent="0.25">
      <c r="A506" s="58" t="s">
        <v>83</v>
      </c>
      <c r="B506" s="63" t="s">
        <v>9</v>
      </c>
      <c r="C506" s="59">
        <v>510424</v>
      </c>
      <c r="D506" s="59">
        <v>99663</v>
      </c>
      <c r="E506" s="59">
        <v>73015</v>
      </c>
      <c r="F506" s="59">
        <v>13358</v>
      </c>
      <c r="G506" s="59">
        <v>5000</v>
      </c>
      <c r="H506" s="59">
        <v>14032</v>
      </c>
      <c r="I506" s="59">
        <v>16475</v>
      </c>
      <c r="J506" s="59">
        <v>3257</v>
      </c>
      <c r="K506" s="59">
        <v>4789</v>
      </c>
      <c r="L506" s="59"/>
      <c r="M506" s="59">
        <v>280835</v>
      </c>
      <c r="N506" s="59">
        <v>117601</v>
      </c>
      <c r="O506" s="59">
        <v>398436</v>
      </c>
      <c r="P506" s="45"/>
      <c r="R506" s="58" t="s">
        <v>88</v>
      </c>
      <c r="S506" s="63" t="s">
        <v>9</v>
      </c>
      <c r="T506" s="56" t="str">
        <f t="shared" si="21"/>
        <v>KANNUR1972-73</v>
      </c>
      <c r="U506" s="65">
        <f>(Documentation!$N$343*Calculations!C750)+(Documentation!$L$343*Calculations!C689)+(Documentation!$O$343*Calculations!C811)</f>
        <v>576661</v>
      </c>
      <c r="V506" s="65">
        <f>(Documentation!$N$343*Calculations!D750)+(Documentation!$L$343*Calculations!D689)+(Documentation!$O$343*Calculations!D811)</f>
        <v>65932</v>
      </c>
      <c r="W506" s="65">
        <f>(Documentation!$N$343*Calculations!E750)+(Documentation!$L$343*Calculations!E689)+(Documentation!$O$343*Calculations!E811)</f>
        <v>57086</v>
      </c>
      <c r="X506" s="65">
        <f>(Documentation!$N$343*Calculations!F750)+(Documentation!$L$343*Calculations!F689)+(Documentation!$O$343*Calculations!F811)</f>
        <v>20596</v>
      </c>
      <c r="Y506" s="65">
        <f>(Documentation!$N$343*Calculations!G750)+(Documentation!$L$343*Calculations!G689)+(Documentation!$O$343*Calculations!G811)</f>
        <v>12000</v>
      </c>
      <c r="Z506" s="65">
        <f>(Documentation!$N$343*Calculations!H750)+(Documentation!$L$343*Calculations!H689)+(Documentation!$O$343*Calculations!H811)</f>
        <v>75849</v>
      </c>
      <c r="AA506" s="65">
        <f>(Documentation!$N$343*Calculations!I750)+(Documentation!$L$343*Calculations!I689)+(Documentation!$O$343*Calculations!I811)</f>
        <v>16237</v>
      </c>
      <c r="AB506" s="65">
        <f>(Documentation!$N$343*Calculations!J750)+(Documentation!$L$343*Calculations!J689)+(Documentation!$O$343*Calculations!J811)</f>
        <v>7135</v>
      </c>
      <c r="AC506" s="65">
        <f>(Documentation!$N$343*Calculations!K750)+(Documentation!$L$343*Calculations!K689)+(Documentation!$O$343*Calculations!K811)</f>
        <v>4779</v>
      </c>
      <c r="AD506" s="65">
        <f>(Documentation!$N$343*Calculations!L750)+(Documentation!$L$343*Calculations!L689)+(Documentation!$O$343*Calculations!L811)</f>
        <v>0</v>
      </c>
      <c r="AE506" s="65">
        <f>(Documentation!$N$343*Calculations!M750)+(Documentation!$L$343*Calculations!M689)+(Documentation!$O$343*Calculations!M811)</f>
        <v>317048</v>
      </c>
      <c r="AF506" s="65">
        <f>(Documentation!$N$343*Calculations!N750)+(Documentation!$L$343*Calculations!N689)+(Documentation!$O$343*Calculations!N811)</f>
        <v>59526</v>
      </c>
      <c r="AG506" s="65">
        <f>(Documentation!$N$343*Calculations!O750)+(Documentation!$L$343*Calculations!O689)+(Documentation!$O$343*Calculations!O811)</f>
        <v>376574</v>
      </c>
    </row>
    <row r="507" spans="1:33" ht="14.45" customHeight="1" x14ac:dyDescent="0.25">
      <c r="A507" s="58" t="s">
        <v>83</v>
      </c>
      <c r="B507" s="63" t="s">
        <v>10</v>
      </c>
      <c r="C507" s="59">
        <v>437087</v>
      </c>
      <c r="D507" s="59">
        <v>67185</v>
      </c>
      <c r="E507" s="59">
        <v>52527</v>
      </c>
      <c r="F507" s="59">
        <v>10756</v>
      </c>
      <c r="G507" s="59">
        <v>2810</v>
      </c>
      <c r="H507" s="59">
        <v>2004</v>
      </c>
      <c r="I507" s="59">
        <v>4108</v>
      </c>
      <c r="J507" s="59">
        <v>3240</v>
      </c>
      <c r="K507" s="59">
        <v>2108</v>
      </c>
      <c r="L507" s="59"/>
      <c r="M507" s="59">
        <v>292349</v>
      </c>
      <c r="N507" s="59">
        <v>50830</v>
      </c>
      <c r="O507" s="59">
        <v>343179</v>
      </c>
      <c r="P507" s="45"/>
      <c r="R507" s="58" t="s">
        <v>88</v>
      </c>
      <c r="S507" s="63" t="s">
        <v>10</v>
      </c>
      <c r="T507" s="56" t="str">
        <f t="shared" si="21"/>
        <v>KANNUR1973-74</v>
      </c>
      <c r="U507" s="65">
        <f>(Documentation!$N$343*Calculations!C751)+(Documentation!$L$343*Calculations!C690)+(Documentation!$O$343*Calculations!C812)</f>
        <v>576661</v>
      </c>
      <c r="V507" s="65">
        <f>(Documentation!$N$343*Calculations!D751)+(Documentation!$L$343*Calculations!D690)+(Documentation!$O$343*Calculations!D812)</f>
        <v>65932</v>
      </c>
      <c r="W507" s="65">
        <f>(Documentation!$N$343*Calculations!E751)+(Documentation!$L$343*Calculations!E690)+(Documentation!$O$343*Calculations!E812)</f>
        <v>63266</v>
      </c>
      <c r="X507" s="65">
        <f>(Documentation!$N$343*Calculations!F751)+(Documentation!$L$343*Calculations!F690)+(Documentation!$O$343*Calculations!F812)</f>
        <v>19458</v>
      </c>
      <c r="Y507" s="65">
        <f>(Documentation!$N$343*Calculations!G751)+(Documentation!$L$343*Calculations!G690)+(Documentation!$O$343*Calculations!G812)</f>
        <v>12000</v>
      </c>
      <c r="Z507" s="65">
        <f>(Documentation!$N$343*Calculations!H751)+(Documentation!$L$343*Calculations!H690)+(Documentation!$O$343*Calculations!H812)</f>
        <v>69914</v>
      </c>
      <c r="AA507" s="65">
        <f>(Documentation!$N$343*Calculations!I751)+(Documentation!$L$343*Calculations!I690)+(Documentation!$O$343*Calculations!I812)</f>
        <v>16970</v>
      </c>
      <c r="AB507" s="65">
        <f>(Documentation!$N$343*Calculations!J751)+(Documentation!$L$343*Calculations!J690)+(Documentation!$O$343*Calculations!J812)</f>
        <v>8171</v>
      </c>
      <c r="AC507" s="65">
        <f>(Documentation!$N$343*Calculations!K751)+(Documentation!$L$343*Calculations!K690)+(Documentation!$O$343*Calculations!K812)</f>
        <v>4266</v>
      </c>
      <c r="AD507" s="65">
        <f>(Documentation!$N$343*Calculations!L751)+(Documentation!$L$343*Calculations!L690)+(Documentation!$O$343*Calculations!L812)</f>
        <v>0</v>
      </c>
      <c r="AE507" s="65">
        <f>(Documentation!$N$343*Calculations!M751)+(Documentation!$L$343*Calculations!M690)+(Documentation!$O$343*Calculations!M812)</f>
        <v>316684</v>
      </c>
      <c r="AF507" s="65">
        <f>(Documentation!$N$343*Calculations!N751)+(Documentation!$L$343*Calculations!N690)+(Documentation!$O$343*Calculations!N812)</f>
        <v>33354</v>
      </c>
      <c r="AG507" s="65">
        <f>(Documentation!$N$343*Calculations!O751)+(Documentation!$L$343*Calculations!O690)+(Documentation!$O$343*Calculations!O812)</f>
        <v>350038</v>
      </c>
    </row>
    <row r="508" spans="1:33" ht="14.45" customHeight="1" x14ac:dyDescent="0.25">
      <c r="A508" s="58" t="s">
        <v>83</v>
      </c>
      <c r="B508" s="63" t="s">
        <v>11</v>
      </c>
      <c r="C508" s="59">
        <v>437087</v>
      </c>
      <c r="D508" s="59">
        <v>67185</v>
      </c>
      <c r="E508" s="59">
        <v>52897</v>
      </c>
      <c r="F508" s="59">
        <v>10575</v>
      </c>
      <c r="G508" s="59">
        <v>2810</v>
      </c>
      <c r="H508" s="59">
        <v>1432</v>
      </c>
      <c r="I508" s="59">
        <v>4017</v>
      </c>
      <c r="J508" s="59">
        <v>3053</v>
      </c>
      <c r="K508" s="59">
        <v>2082</v>
      </c>
      <c r="L508" s="59"/>
      <c r="M508" s="59">
        <v>293036</v>
      </c>
      <c r="N508" s="59">
        <v>54693</v>
      </c>
      <c r="O508" s="59">
        <v>347729</v>
      </c>
      <c r="P508" s="45"/>
      <c r="R508" s="58" t="s">
        <v>88</v>
      </c>
      <c r="S508" s="63" t="s">
        <v>11</v>
      </c>
      <c r="T508" s="56" t="str">
        <f t="shared" si="21"/>
        <v>KANNUR1974-75</v>
      </c>
      <c r="U508" s="65">
        <f>(Documentation!$N$343*Calculations!C752)+(Documentation!$L$343*Calculations!C691)+(Documentation!$O$343*Calculations!C813)</f>
        <v>576661</v>
      </c>
      <c r="V508" s="65">
        <f>(Documentation!$N$343*Calculations!D752)+(Documentation!$L$343*Calculations!D691)+(Documentation!$O$343*Calculations!D813)</f>
        <v>63932</v>
      </c>
      <c r="W508" s="65">
        <f>(Documentation!$N$343*Calculations!E752)+(Documentation!$L$343*Calculations!E691)+(Documentation!$O$343*Calculations!E813)</f>
        <v>65383</v>
      </c>
      <c r="X508" s="65">
        <f>(Documentation!$N$343*Calculations!F752)+(Documentation!$L$343*Calculations!F691)+(Documentation!$O$343*Calculations!F813)</f>
        <v>19295</v>
      </c>
      <c r="Y508" s="65">
        <f>(Documentation!$N$343*Calculations!G752)+(Documentation!$L$343*Calculations!G691)+(Documentation!$O$343*Calculations!G813)</f>
        <v>12000</v>
      </c>
      <c r="Z508" s="65">
        <f>(Documentation!$N$343*Calculations!H752)+(Documentation!$L$343*Calculations!H691)+(Documentation!$O$343*Calculations!H813)</f>
        <v>70203</v>
      </c>
      <c r="AA508" s="65">
        <f>(Documentation!$N$343*Calculations!I752)+(Documentation!$L$343*Calculations!I691)+(Documentation!$O$343*Calculations!I813)</f>
        <v>16286</v>
      </c>
      <c r="AB508" s="65">
        <f>(Documentation!$N$343*Calculations!J752)+(Documentation!$L$343*Calculations!J691)+(Documentation!$O$343*Calculations!J813)</f>
        <v>7790</v>
      </c>
      <c r="AC508" s="65">
        <f>(Documentation!$N$343*Calculations!K752)+(Documentation!$L$343*Calculations!K691)+(Documentation!$O$343*Calculations!K813)</f>
        <v>3888</v>
      </c>
      <c r="AD508" s="65">
        <f>(Documentation!$N$343*Calculations!L752)+(Documentation!$L$343*Calculations!L691)+(Documentation!$O$343*Calculations!L813)</f>
        <v>0</v>
      </c>
      <c r="AE508" s="65">
        <f>(Documentation!$N$343*Calculations!M752)+(Documentation!$L$343*Calculations!M691)+(Documentation!$O$343*Calculations!M813)</f>
        <v>317884</v>
      </c>
      <c r="AF508" s="65">
        <f>(Documentation!$N$343*Calculations!N752)+(Documentation!$L$343*Calculations!N691)+(Documentation!$O$343*Calculations!N813)</f>
        <v>36628</v>
      </c>
      <c r="AG508" s="65">
        <f>(Documentation!$N$343*Calculations!O752)+(Documentation!$L$343*Calculations!O691)+(Documentation!$O$343*Calculations!O813)</f>
        <v>354512</v>
      </c>
    </row>
    <row r="509" spans="1:33" ht="14.45" customHeight="1" x14ac:dyDescent="0.25">
      <c r="A509" s="58" t="s">
        <v>83</v>
      </c>
      <c r="B509" s="63" t="s">
        <v>12</v>
      </c>
      <c r="C509" s="59">
        <v>438980</v>
      </c>
      <c r="D509" s="59">
        <v>136257</v>
      </c>
      <c r="E509" s="59">
        <v>32141</v>
      </c>
      <c r="F509" s="59">
        <v>12226</v>
      </c>
      <c r="G509" s="59">
        <v>1709</v>
      </c>
      <c r="H509" s="59">
        <v>8498</v>
      </c>
      <c r="I509" s="59">
        <v>18374</v>
      </c>
      <c r="J509" s="59">
        <v>3924</v>
      </c>
      <c r="K509" s="59">
        <v>6342</v>
      </c>
      <c r="L509" s="59"/>
      <c r="M509" s="59">
        <v>219503</v>
      </c>
      <c r="N509" s="59">
        <v>102301</v>
      </c>
      <c r="O509" s="59">
        <v>321804</v>
      </c>
      <c r="P509" s="45"/>
      <c r="R509" s="58" t="s">
        <v>88</v>
      </c>
      <c r="S509" s="63" t="s">
        <v>12</v>
      </c>
      <c r="T509" s="56" t="str">
        <f t="shared" si="21"/>
        <v>KANNUR1975-76</v>
      </c>
      <c r="U509" s="65">
        <f>(Documentation!$N$343*Calculations!C753)+(Documentation!$L$343*Calculations!C692)+(Documentation!$O$343*Calculations!C814)</f>
        <v>567670</v>
      </c>
      <c r="V509" s="65">
        <f>(Documentation!$N$343*Calculations!D753)+(Documentation!$L$343*Calculations!D692)+(Documentation!$O$343*Calculations!D814)</f>
        <v>83656</v>
      </c>
      <c r="W509" s="65">
        <f>(Documentation!$N$343*Calculations!E753)+(Documentation!$L$343*Calculations!E692)+(Documentation!$O$343*Calculations!E814)</f>
        <v>46349</v>
      </c>
      <c r="X509" s="65">
        <f>(Documentation!$N$343*Calculations!F753)+(Documentation!$L$343*Calculations!F692)+(Documentation!$O$343*Calculations!F814)</f>
        <v>23041</v>
      </c>
      <c r="Y509" s="65">
        <f>(Documentation!$N$343*Calculations!G753)+(Documentation!$L$343*Calculations!G692)+(Documentation!$O$343*Calculations!G814)</f>
        <v>4165</v>
      </c>
      <c r="Z509" s="65">
        <f>(Documentation!$N$343*Calculations!H753)+(Documentation!$L$343*Calculations!H692)+(Documentation!$O$343*Calculations!H814)</f>
        <v>32022</v>
      </c>
      <c r="AA509" s="65">
        <f>(Documentation!$N$343*Calculations!I753)+(Documentation!$L$343*Calculations!I692)+(Documentation!$O$343*Calculations!I814)</f>
        <v>24125</v>
      </c>
      <c r="AB509" s="65">
        <f>(Documentation!$N$343*Calculations!J753)+(Documentation!$L$343*Calculations!J692)+(Documentation!$O$343*Calculations!J814)</f>
        <v>5288</v>
      </c>
      <c r="AC509" s="65">
        <f>(Documentation!$N$343*Calculations!K753)+(Documentation!$L$343*Calculations!K692)+(Documentation!$O$343*Calculations!K814)</f>
        <v>7172</v>
      </c>
      <c r="AD509" s="65">
        <f>(Documentation!$N$343*Calculations!L753)+(Documentation!$L$343*Calculations!L692)+(Documentation!$O$343*Calculations!L814)</f>
        <v>0</v>
      </c>
      <c r="AE509" s="65">
        <f>(Documentation!$N$343*Calculations!M753)+(Documentation!$L$343*Calculations!M692)+(Documentation!$O$343*Calculations!M814)</f>
        <v>341852</v>
      </c>
      <c r="AF509" s="65">
        <f>(Documentation!$N$343*Calculations!N753)+(Documentation!$L$343*Calculations!N692)+(Documentation!$O$343*Calculations!N814)</f>
        <v>41350</v>
      </c>
      <c r="AG509" s="65">
        <f>(Documentation!$N$343*Calculations!O753)+(Documentation!$L$343*Calculations!O692)+(Documentation!$O$343*Calculations!O814)</f>
        <v>383202</v>
      </c>
    </row>
    <row r="510" spans="1:33" ht="14.45" customHeight="1" x14ac:dyDescent="0.25">
      <c r="A510" s="58" t="s">
        <v>83</v>
      </c>
      <c r="B510" s="63" t="s">
        <v>13</v>
      </c>
      <c r="C510" s="59">
        <v>438980</v>
      </c>
      <c r="D510" s="59">
        <v>136257</v>
      </c>
      <c r="E510" s="59">
        <v>31587</v>
      </c>
      <c r="F510" s="59">
        <v>11273</v>
      </c>
      <c r="G510" s="59">
        <v>1577</v>
      </c>
      <c r="H510" s="59">
        <v>8297</v>
      </c>
      <c r="I510" s="59">
        <v>18406</v>
      </c>
      <c r="J510" s="59">
        <v>4233</v>
      </c>
      <c r="K510" s="59">
        <v>6942</v>
      </c>
      <c r="L510" s="59"/>
      <c r="M510" s="59">
        <v>220408</v>
      </c>
      <c r="N510" s="59">
        <v>88659</v>
      </c>
      <c r="O510" s="59">
        <v>309067</v>
      </c>
      <c r="P510" s="45"/>
      <c r="R510" s="58" t="s">
        <v>88</v>
      </c>
      <c r="S510" s="63" t="s">
        <v>13</v>
      </c>
      <c r="T510" s="56" t="str">
        <f t="shared" si="21"/>
        <v>KANNUR1976-77</v>
      </c>
      <c r="U510" s="65">
        <f>(Documentation!$N$343*Calculations!C754)+(Documentation!$L$343*Calculations!C693)+(Documentation!$O$343*Calculations!C815)</f>
        <v>567670</v>
      </c>
      <c r="V510" s="65">
        <f>(Documentation!$N$343*Calculations!D754)+(Documentation!$L$343*Calculations!D693)+(Documentation!$O$343*Calculations!D815)</f>
        <v>83656</v>
      </c>
      <c r="W510" s="65">
        <f>(Documentation!$N$343*Calculations!E754)+(Documentation!$L$343*Calculations!E693)+(Documentation!$O$343*Calculations!E815)</f>
        <v>44584</v>
      </c>
      <c r="X510" s="65">
        <f>(Documentation!$N$343*Calculations!F754)+(Documentation!$L$343*Calculations!F693)+(Documentation!$O$343*Calculations!F815)</f>
        <v>24719</v>
      </c>
      <c r="Y510" s="65">
        <f>(Documentation!$N$343*Calculations!G754)+(Documentation!$L$343*Calculations!G693)+(Documentation!$O$343*Calculations!G815)</f>
        <v>3710</v>
      </c>
      <c r="Z510" s="65">
        <f>(Documentation!$N$343*Calculations!H754)+(Documentation!$L$343*Calculations!H693)+(Documentation!$O$343*Calculations!H815)</f>
        <v>26489</v>
      </c>
      <c r="AA510" s="65">
        <f>(Documentation!$N$343*Calculations!I754)+(Documentation!$L$343*Calculations!I693)+(Documentation!$O$343*Calculations!I815)</f>
        <v>24458</v>
      </c>
      <c r="AB510" s="65">
        <f>(Documentation!$N$343*Calculations!J754)+(Documentation!$L$343*Calculations!J693)+(Documentation!$O$343*Calculations!J815)</f>
        <v>4535</v>
      </c>
      <c r="AC510" s="65">
        <f>(Documentation!$N$343*Calculations!K754)+(Documentation!$L$343*Calculations!K693)+(Documentation!$O$343*Calculations!K815)</f>
        <v>6557</v>
      </c>
      <c r="AD510" s="65">
        <f>(Documentation!$N$343*Calculations!L754)+(Documentation!$L$343*Calculations!L693)+(Documentation!$O$343*Calculations!L815)</f>
        <v>0</v>
      </c>
      <c r="AE510" s="65">
        <f>(Documentation!$N$343*Calculations!M754)+(Documentation!$L$343*Calculations!M693)+(Documentation!$O$343*Calculations!M815)</f>
        <v>348962</v>
      </c>
      <c r="AF510" s="65">
        <f>(Documentation!$N$343*Calculations!N754)+(Documentation!$L$343*Calculations!N693)+(Documentation!$O$343*Calculations!N815)</f>
        <v>21525</v>
      </c>
      <c r="AG510" s="65">
        <f>(Documentation!$N$343*Calculations!O754)+(Documentation!$L$343*Calculations!O693)+(Documentation!$O$343*Calculations!O815)</f>
        <v>370487</v>
      </c>
    </row>
    <row r="511" spans="1:33" ht="14.45" customHeight="1" x14ac:dyDescent="0.25">
      <c r="A511" s="58" t="s">
        <v>83</v>
      </c>
      <c r="B511" s="63" t="s">
        <v>18</v>
      </c>
      <c r="C511" s="59">
        <v>438980</v>
      </c>
      <c r="D511" s="59">
        <v>136257</v>
      </c>
      <c r="E511" s="59">
        <v>32685</v>
      </c>
      <c r="F511" s="59">
        <v>11273</v>
      </c>
      <c r="G511" s="59">
        <v>1164</v>
      </c>
      <c r="H511" s="59">
        <v>9395</v>
      </c>
      <c r="I511" s="59">
        <v>20080</v>
      </c>
      <c r="J511" s="59">
        <v>5358</v>
      </c>
      <c r="K511" s="59">
        <v>6508</v>
      </c>
      <c r="L511" s="59"/>
      <c r="M511" s="59">
        <v>216260</v>
      </c>
      <c r="N511" s="59">
        <v>101776</v>
      </c>
      <c r="O511" s="59">
        <v>318036</v>
      </c>
      <c r="P511" s="45"/>
      <c r="R511" s="58" t="s">
        <v>88</v>
      </c>
      <c r="S511" s="63" t="s">
        <v>18</v>
      </c>
      <c r="T511" s="56" t="str">
        <f t="shared" si="21"/>
        <v>KANNUR1977-78</v>
      </c>
      <c r="U511" s="65">
        <f>(Documentation!$N$343*Calculations!C755)+(Documentation!$L$343*Calculations!C694)+(Documentation!$O$343*Calculations!C816)</f>
        <v>567670</v>
      </c>
      <c r="V511" s="65">
        <f>(Documentation!$N$343*Calculations!D755)+(Documentation!$L$343*Calculations!D694)+(Documentation!$O$343*Calculations!D816)</f>
        <v>83656</v>
      </c>
      <c r="W511" s="65">
        <f>(Documentation!$N$343*Calculations!E755)+(Documentation!$L$343*Calculations!E694)+(Documentation!$O$343*Calculations!E816)</f>
        <v>37088</v>
      </c>
      <c r="X511" s="65">
        <f>(Documentation!$N$343*Calculations!F755)+(Documentation!$L$343*Calculations!F694)+(Documentation!$O$343*Calculations!F816)</f>
        <v>24438</v>
      </c>
      <c r="Y511" s="65">
        <f>(Documentation!$N$343*Calculations!G755)+(Documentation!$L$343*Calculations!G694)+(Documentation!$O$343*Calculations!G816)</f>
        <v>2221</v>
      </c>
      <c r="Z511" s="65">
        <f>(Documentation!$N$343*Calculations!H755)+(Documentation!$L$343*Calculations!H694)+(Documentation!$O$343*Calculations!H816)</f>
        <v>20887</v>
      </c>
      <c r="AA511" s="65">
        <f>(Documentation!$N$343*Calculations!I755)+(Documentation!$L$343*Calculations!I694)+(Documentation!$O$343*Calculations!I816)</f>
        <v>19986</v>
      </c>
      <c r="AB511" s="65">
        <f>(Documentation!$N$343*Calculations!J755)+(Documentation!$L$343*Calculations!J694)+(Documentation!$O$343*Calculations!J816)</f>
        <v>4478</v>
      </c>
      <c r="AC511" s="65">
        <f>(Documentation!$N$343*Calculations!K755)+(Documentation!$L$343*Calculations!K694)+(Documentation!$O$343*Calculations!K816)</f>
        <v>5999</v>
      </c>
      <c r="AD511" s="65">
        <f>(Documentation!$N$343*Calculations!L755)+(Documentation!$L$343*Calculations!L694)+(Documentation!$O$343*Calculations!L816)</f>
        <v>0</v>
      </c>
      <c r="AE511" s="65">
        <f>(Documentation!$N$343*Calculations!M755)+(Documentation!$L$343*Calculations!M694)+(Documentation!$O$343*Calculations!M816)</f>
        <v>368917</v>
      </c>
      <c r="AF511" s="65">
        <f>(Documentation!$N$343*Calculations!N755)+(Documentation!$L$343*Calculations!N694)+(Documentation!$O$343*Calculations!N816)</f>
        <v>18589</v>
      </c>
      <c r="AG511" s="65">
        <f>(Documentation!$N$343*Calculations!O755)+(Documentation!$L$343*Calculations!O694)+(Documentation!$O$343*Calculations!O816)</f>
        <v>387506</v>
      </c>
    </row>
    <row r="512" spans="1:33" ht="14.45" customHeight="1" x14ac:dyDescent="0.25">
      <c r="A512" s="58" t="s">
        <v>83</v>
      </c>
      <c r="B512" s="64" t="s">
        <v>19</v>
      </c>
      <c r="C512" s="59">
        <v>438980</v>
      </c>
      <c r="D512" s="59">
        <v>136257</v>
      </c>
      <c r="E512" s="59">
        <v>32685</v>
      </c>
      <c r="F512" s="59">
        <v>11395</v>
      </c>
      <c r="G512" s="59">
        <v>527</v>
      </c>
      <c r="H512" s="59">
        <v>8387</v>
      </c>
      <c r="I512" s="59">
        <v>23115</v>
      </c>
      <c r="J512" s="59">
        <v>4839</v>
      </c>
      <c r="K512" s="59">
        <v>6429</v>
      </c>
      <c r="L512" s="59"/>
      <c r="M512" s="59">
        <v>215346</v>
      </c>
      <c r="N512" s="59">
        <v>110507</v>
      </c>
      <c r="O512" s="59">
        <v>325853</v>
      </c>
      <c r="P512" s="45"/>
      <c r="R512" s="58" t="s">
        <v>88</v>
      </c>
      <c r="S512" s="64" t="s">
        <v>19</v>
      </c>
      <c r="T512" s="56" t="str">
        <f t="shared" si="21"/>
        <v>KANNUR1978-79</v>
      </c>
      <c r="U512" s="65">
        <f>(Documentation!$N$343*Calculations!C756)+(Documentation!$L$343*Calculations!C695)+(Documentation!$O$343*Calculations!C817)</f>
        <v>567670</v>
      </c>
      <c r="V512" s="65">
        <f>(Documentation!$N$343*Calculations!D756)+(Documentation!$L$343*Calculations!D695)+(Documentation!$O$343*Calculations!D817)</f>
        <v>83656</v>
      </c>
      <c r="W512" s="65">
        <f>(Documentation!$N$343*Calculations!E756)+(Documentation!$L$343*Calculations!E695)+(Documentation!$O$343*Calculations!E817)</f>
        <v>35493</v>
      </c>
      <c r="X512" s="65">
        <f>(Documentation!$N$343*Calculations!F756)+(Documentation!$L$343*Calculations!F695)+(Documentation!$O$343*Calculations!F817)</f>
        <v>24097</v>
      </c>
      <c r="Y512" s="65">
        <f>(Documentation!$N$343*Calculations!G756)+(Documentation!$L$343*Calculations!G695)+(Documentation!$O$343*Calculations!G817)</f>
        <v>1681</v>
      </c>
      <c r="Z512" s="65">
        <f>(Documentation!$N$343*Calculations!H756)+(Documentation!$L$343*Calculations!H695)+(Documentation!$O$343*Calculations!H817)</f>
        <v>16962</v>
      </c>
      <c r="AA512" s="65">
        <f>(Documentation!$N$343*Calculations!I756)+(Documentation!$L$343*Calculations!I695)+(Documentation!$O$343*Calculations!I817)</f>
        <v>21700</v>
      </c>
      <c r="AB512" s="65">
        <f>(Documentation!$N$343*Calculations!J756)+(Documentation!$L$343*Calculations!J695)+(Documentation!$O$343*Calculations!J817)</f>
        <v>3071</v>
      </c>
      <c r="AC512" s="65">
        <f>(Documentation!$N$343*Calculations!K756)+(Documentation!$L$343*Calculations!K695)+(Documentation!$O$343*Calculations!K817)</f>
        <v>5221</v>
      </c>
      <c r="AD512" s="65">
        <f>(Documentation!$N$343*Calculations!L756)+(Documentation!$L$343*Calculations!L695)+(Documentation!$O$343*Calculations!L817)</f>
        <v>0</v>
      </c>
      <c r="AE512" s="65">
        <f>(Documentation!$N$343*Calculations!M756)+(Documentation!$L$343*Calculations!M695)+(Documentation!$O$343*Calculations!M817)</f>
        <v>375789</v>
      </c>
      <c r="AF512" s="65">
        <f>(Documentation!$N$343*Calculations!N756)+(Documentation!$L$343*Calculations!N695)+(Documentation!$O$343*Calculations!N817)</f>
        <v>9399</v>
      </c>
      <c r="AG512" s="65">
        <f>(Documentation!$N$343*Calculations!O756)+(Documentation!$L$343*Calculations!O695)+(Documentation!$O$343*Calculations!O817)</f>
        <v>385188</v>
      </c>
    </row>
    <row r="513" spans="1:33" ht="14.45" customHeight="1" x14ac:dyDescent="0.25">
      <c r="A513" s="58" t="s">
        <v>83</v>
      </c>
      <c r="B513" s="58" t="s">
        <v>40</v>
      </c>
      <c r="C513" s="59">
        <v>438980</v>
      </c>
      <c r="D513" s="59">
        <v>136257</v>
      </c>
      <c r="E513" s="59">
        <v>32318</v>
      </c>
      <c r="F513" s="59">
        <v>13027</v>
      </c>
      <c r="G513" s="59">
        <v>497</v>
      </c>
      <c r="H513" s="59">
        <v>8669</v>
      </c>
      <c r="I513" s="59">
        <v>24187</v>
      </c>
      <c r="J513" s="59">
        <v>5017</v>
      </c>
      <c r="K513" s="59">
        <v>6871</v>
      </c>
      <c r="L513" s="59"/>
      <c r="M513" s="59">
        <v>212137</v>
      </c>
      <c r="N513" s="59">
        <v>118249</v>
      </c>
      <c r="O513" s="59">
        <v>330386</v>
      </c>
      <c r="P513" s="45"/>
      <c r="R513" s="58" t="s">
        <v>88</v>
      </c>
      <c r="S513" s="58" t="s">
        <v>40</v>
      </c>
      <c r="T513" s="56" t="str">
        <f t="shared" si="21"/>
        <v>KANNUR1979-80</v>
      </c>
      <c r="U513" s="65">
        <f>(Documentation!$N$343*Calculations!C757)+(Documentation!$L$343*Calculations!C696)+(Documentation!$O$343*Calculations!C818)</f>
        <v>567670</v>
      </c>
      <c r="V513" s="65">
        <f>(Documentation!$N$343*Calculations!D757)+(Documentation!$L$343*Calculations!D696)+(Documentation!$O$343*Calculations!D818)</f>
        <v>83656</v>
      </c>
      <c r="W513" s="65">
        <f>(Documentation!$N$343*Calculations!E757)+(Documentation!$L$343*Calculations!E696)+(Documentation!$O$343*Calculations!E818)</f>
        <v>34373</v>
      </c>
      <c r="X513" s="65">
        <f>(Documentation!$N$343*Calculations!F757)+(Documentation!$L$343*Calculations!F696)+(Documentation!$O$343*Calculations!F818)</f>
        <v>24229</v>
      </c>
      <c r="Y513" s="65">
        <f>(Documentation!$N$343*Calculations!G757)+(Documentation!$L$343*Calculations!G696)+(Documentation!$O$343*Calculations!G818)</f>
        <v>1615</v>
      </c>
      <c r="Z513" s="65">
        <f>(Documentation!$N$343*Calculations!H757)+(Documentation!$L$343*Calculations!H696)+(Documentation!$O$343*Calculations!H818)</f>
        <v>14425</v>
      </c>
      <c r="AA513" s="65">
        <f>(Documentation!$N$343*Calculations!I757)+(Documentation!$L$343*Calculations!I696)+(Documentation!$O$343*Calculations!I818)</f>
        <v>25668</v>
      </c>
      <c r="AB513" s="65">
        <f>(Documentation!$N$343*Calculations!J757)+(Documentation!$L$343*Calculations!J696)+(Documentation!$O$343*Calculations!J818)</f>
        <v>3591</v>
      </c>
      <c r="AC513" s="65">
        <f>(Documentation!$N$343*Calculations!K757)+(Documentation!$L$343*Calculations!K696)+(Documentation!$O$343*Calculations!K818)</f>
        <v>5112</v>
      </c>
      <c r="AD513" s="65">
        <f>(Documentation!$N$343*Calculations!L757)+(Documentation!$L$343*Calculations!L696)+(Documentation!$O$343*Calculations!L818)</f>
        <v>0</v>
      </c>
      <c r="AE513" s="65">
        <f>(Documentation!$N$343*Calculations!M757)+(Documentation!$L$343*Calculations!M696)+(Documentation!$O$343*Calculations!M818)</f>
        <v>375001</v>
      </c>
      <c r="AF513" s="65">
        <f>(Documentation!$N$343*Calculations!N757)+(Documentation!$L$343*Calculations!N696)+(Documentation!$O$343*Calculations!N818)</f>
        <v>8118</v>
      </c>
      <c r="AG513" s="65">
        <f>(Documentation!$N$343*Calculations!O757)+(Documentation!$L$343*Calculations!O696)+(Documentation!$O$343*Calculations!O818)</f>
        <v>383119</v>
      </c>
    </row>
    <row r="514" spans="1:33" ht="14.45" customHeight="1" x14ac:dyDescent="0.25">
      <c r="A514" s="58" t="s">
        <v>83</v>
      </c>
      <c r="B514" s="58" t="s">
        <v>42</v>
      </c>
      <c r="C514" s="59">
        <v>438980</v>
      </c>
      <c r="D514" s="59">
        <v>136257</v>
      </c>
      <c r="E514" s="59">
        <v>31351</v>
      </c>
      <c r="F514" s="59">
        <v>14101</v>
      </c>
      <c r="G514" s="59">
        <v>341</v>
      </c>
      <c r="H514" s="59">
        <v>8247</v>
      </c>
      <c r="I514" s="59">
        <v>25271</v>
      </c>
      <c r="J514" s="59">
        <v>3117</v>
      </c>
      <c r="K514" s="59">
        <v>6547</v>
      </c>
      <c r="L514" s="59"/>
      <c r="M514" s="59">
        <v>213748</v>
      </c>
      <c r="N514" s="59">
        <v>123209</v>
      </c>
      <c r="O514" s="59">
        <v>336957</v>
      </c>
      <c r="P514" s="45"/>
      <c r="R514" s="58" t="s">
        <v>88</v>
      </c>
      <c r="S514" s="58" t="s">
        <v>42</v>
      </c>
      <c r="T514" s="56" t="str">
        <f t="shared" si="21"/>
        <v>KANNUR1980-81</v>
      </c>
      <c r="U514" s="65">
        <f>(Documentation!$N$343*Calculations!C758)+(Documentation!$L$343*Calculations!C697)+(Documentation!$O$343*Calculations!C819)</f>
        <v>567670</v>
      </c>
      <c r="V514" s="65">
        <f>(Documentation!$N$343*Calculations!D758)+(Documentation!$L$343*Calculations!D697)+(Documentation!$O$343*Calculations!D819)</f>
        <v>83656</v>
      </c>
      <c r="W514" s="65">
        <f>(Documentation!$N$343*Calculations!E758)+(Documentation!$L$343*Calculations!E697)+(Documentation!$O$343*Calculations!E819)</f>
        <v>35356</v>
      </c>
      <c r="X514" s="65">
        <f>(Documentation!$N$343*Calculations!F758)+(Documentation!$L$343*Calculations!F697)+(Documentation!$O$343*Calculations!F819)</f>
        <v>30373</v>
      </c>
      <c r="Y514" s="65">
        <f>(Documentation!$N$343*Calculations!G758)+(Documentation!$L$343*Calculations!G697)+(Documentation!$O$343*Calculations!G819)</f>
        <v>1609</v>
      </c>
      <c r="Z514" s="65">
        <f>(Documentation!$N$343*Calculations!H758)+(Documentation!$L$343*Calculations!H697)+(Documentation!$O$343*Calculations!H819)</f>
        <v>15186</v>
      </c>
      <c r="AA514" s="65">
        <f>(Documentation!$N$343*Calculations!I758)+(Documentation!$L$343*Calculations!I697)+(Documentation!$O$343*Calculations!I819)</f>
        <v>26996</v>
      </c>
      <c r="AB514" s="65">
        <f>(Documentation!$N$343*Calculations!J758)+(Documentation!$L$343*Calculations!J697)+(Documentation!$O$343*Calculations!J819)</f>
        <v>4190</v>
      </c>
      <c r="AC514" s="65">
        <f>(Documentation!$N$343*Calculations!K758)+(Documentation!$L$343*Calculations!K697)+(Documentation!$O$343*Calculations!K819)</f>
        <v>5174</v>
      </c>
      <c r="AD514" s="65">
        <f>(Documentation!$N$343*Calculations!L758)+(Documentation!$L$343*Calculations!L697)+(Documentation!$O$343*Calculations!L819)</f>
        <v>0</v>
      </c>
      <c r="AE514" s="65">
        <f>(Documentation!$N$343*Calculations!M758)+(Documentation!$L$343*Calculations!M697)+(Documentation!$O$343*Calculations!M819)</f>
        <v>365130</v>
      </c>
      <c r="AF514" s="65">
        <f>(Documentation!$N$343*Calculations!N758)+(Documentation!$L$343*Calculations!N697)+(Documentation!$O$343*Calculations!N819)</f>
        <v>18092</v>
      </c>
      <c r="AG514" s="65">
        <f>(Documentation!$N$343*Calculations!O758)+(Documentation!$L$343*Calculations!O697)+(Documentation!$O$343*Calculations!O819)</f>
        <v>383222</v>
      </c>
    </row>
    <row r="515" spans="1:33" ht="14.45" customHeight="1" x14ac:dyDescent="0.25">
      <c r="A515" s="58" t="s">
        <v>83</v>
      </c>
      <c r="B515" s="58" t="s">
        <v>43</v>
      </c>
      <c r="C515" s="59">
        <v>438980</v>
      </c>
      <c r="D515" s="59">
        <v>136257</v>
      </c>
      <c r="E515" s="59">
        <v>31686</v>
      </c>
      <c r="F515" s="59">
        <v>13888</v>
      </c>
      <c r="G515" s="59">
        <v>341</v>
      </c>
      <c r="H515" s="59">
        <v>8244</v>
      </c>
      <c r="I515" s="59">
        <v>26071</v>
      </c>
      <c r="J515" s="59">
        <v>3118</v>
      </c>
      <c r="K515" s="59">
        <v>6491</v>
      </c>
      <c r="L515" s="59"/>
      <c r="M515" s="59">
        <v>212884</v>
      </c>
      <c r="N515" s="59">
        <v>121371</v>
      </c>
      <c r="O515" s="59">
        <v>334255</v>
      </c>
      <c r="P515" s="45"/>
      <c r="R515" s="58" t="s">
        <v>88</v>
      </c>
      <c r="S515" s="58" t="s">
        <v>43</v>
      </c>
      <c r="T515" s="56" t="str">
        <f t="shared" ref="T515:T578" si="22">R515&amp;S515</f>
        <v>KANNUR1981-82</v>
      </c>
      <c r="U515" s="65">
        <f>(Documentation!$N$343*Calculations!C759)+(Documentation!$L$343*Calculations!C698)+(Documentation!$O$343*Calculations!C820)</f>
        <v>567670</v>
      </c>
      <c r="V515" s="65">
        <f>(Documentation!$N$343*Calculations!D759)+(Documentation!$L$343*Calculations!D698)+(Documentation!$O$343*Calculations!D820)</f>
        <v>82061.956247647729</v>
      </c>
      <c r="W515" s="65">
        <f>(Documentation!$N$343*Calculations!E759)+(Documentation!$L$343*Calculations!E698)+(Documentation!$O$343*Calculations!E820)</f>
        <v>32708.622977041778</v>
      </c>
      <c r="X515" s="65">
        <f>(Documentation!$N$343*Calculations!F759)+(Documentation!$L$343*Calculations!F698)+(Documentation!$O$343*Calculations!F820)</f>
        <v>30860.072826496049</v>
      </c>
      <c r="Y515" s="65">
        <f>(Documentation!$N$343*Calculations!G759)+(Documentation!$L$343*Calculations!G698)+(Documentation!$O$343*Calculations!G820)</f>
        <v>1547.4953895370718</v>
      </c>
      <c r="Z515" s="65">
        <f>(Documentation!$N$343*Calculations!H759)+(Documentation!$L$343*Calculations!H698)+(Documentation!$O$343*Calculations!H820)</f>
        <v>16372.135114791117</v>
      </c>
      <c r="AA515" s="65">
        <f>(Documentation!$N$343*Calculations!I759)+(Documentation!$L$343*Calculations!I698)+(Documentation!$O$343*Calculations!I820)</f>
        <v>26055.427455777193</v>
      </c>
      <c r="AB515" s="65">
        <f>(Documentation!$N$343*Calculations!J759)+(Documentation!$L$343*Calculations!J698)+(Documentation!$O$343*Calculations!J820)</f>
        <v>3616.1001129092961</v>
      </c>
      <c r="AC515" s="65">
        <f>(Documentation!$N$343*Calculations!K759)+(Documentation!$L$343*Calculations!K698)+(Documentation!$O$343*Calculations!K820)</f>
        <v>5217.6117802032368</v>
      </c>
      <c r="AD515" s="65">
        <f>(Documentation!$N$343*Calculations!L759)+(Documentation!$L$343*Calculations!L698)+(Documentation!$O$343*Calculations!L820)</f>
        <v>0</v>
      </c>
      <c r="AE515" s="65">
        <f>(Documentation!$N$343*Calculations!M759)+(Documentation!$L$343*Calculations!M698)+(Documentation!$O$343*Calculations!M820)</f>
        <v>356262.94542717352</v>
      </c>
      <c r="AF515" s="65">
        <f>(Documentation!$N$343*Calculations!N759)+(Documentation!$L$343*Calculations!N698)+(Documentation!$O$343*Calculations!N820)</f>
        <v>27773.724313135113</v>
      </c>
      <c r="AG515" s="65">
        <f>(Documentation!$N$343*Calculations!O759)+(Documentation!$L$343*Calculations!O698)+(Documentation!$O$343*Calculations!O820)</f>
        <v>384036.6697403086</v>
      </c>
    </row>
    <row r="516" spans="1:33" ht="14.45" customHeight="1" x14ac:dyDescent="0.25">
      <c r="A516" s="58" t="s">
        <v>83</v>
      </c>
      <c r="B516" s="58" t="s">
        <v>44</v>
      </c>
      <c r="C516" s="59">
        <v>438980</v>
      </c>
      <c r="D516" s="59">
        <v>136257</v>
      </c>
      <c r="E516" s="59">
        <v>32021</v>
      </c>
      <c r="F516" s="59">
        <v>13888</v>
      </c>
      <c r="G516" s="59">
        <v>300</v>
      </c>
      <c r="H516" s="59">
        <v>9462</v>
      </c>
      <c r="I516" s="59">
        <v>25644</v>
      </c>
      <c r="J516" s="59">
        <v>3108</v>
      </c>
      <c r="K516" s="59">
        <v>6111</v>
      </c>
      <c r="L516" s="59"/>
      <c r="M516" s="59">
        <v>212189</v>
      </c>
      <c r="N516" s="59">
        <v>115475</v>
      </c>
      <c r="O516" s="59">
        <v>327664</v>
      </c>
      <c r="P516" s="45"/>
      <c r="R516" s="58" t="s">
        <v>88</v>
      </c>
      <c r="S516" s="58" t="s">
        <v>44</v>
      </c>
      <c r="T516" s="56" t="str">
        <f t="shared" si="22"/>
        <v>KANNUR1982-83</v>
      </c>
      <c r="U516" s="65">
        <f>(Documentation!$N$343*Calculations!C760)+(Documentation!$L$343*Calculations!C699)+(Documentation!$O$343*Calculations!C821)</f>
        <v>567670</v>
      </c>
      <c r="V516" s="65">
        <f>(Documentation!$N$343*Calculations!D760)+(Documentation!$L$343*Calculations!D699)+(Documentation!$O$343*Calculations!D821)</f>
        <v>82061.956247647729</v>
      </c>
      <c r="W516" s="65">
        <f>(Documentation!$N$343*Calculations!E760)+(Documentation!$L$343*Calculations!E699)+(Documentation!$O$343*Calculations!E821)</f>
        <v>42394.979394053444</v>
      </c>
      <c r="X516" s="65">
        <f>(Documentation!$N$343*Calculations!F760)+(Documentation!$L$343*Calculations!F699)+(Documentation!$O$343*Calculations!F821)</f>
        <v>31484.57913059842</v>
      </c>
      <c r="Y516" s="65">
        <f>(Documentation!$N$343*Calculations!G760)+(Documentation!$L$343*Calculations!G699)+(Documentation!$O$343*Calculations!G821)</f>
        <v>1711.5359427926232</v>
      </c>
      <c r="Z516" s="65">
        <f>(Documentation!$N$343*Calculations!H760)+(Documentation!$L$343*Calculations!H699)+(Documentation!$O$343*Calculations!H821)</f>
        <v>16372.135114791117</v>
      </c>
      <c r="AA516" s="65">
        <f>(Documentation!$N$343*Calculations!I760)+(Documentation!$L$343*Calculations!I699)+(Documentation!$O$343*Calculations!I821)</f>
        <v>25914.08054196462</v>
      </c>
      <c r="AB516" s="65">
        <f>(Documentation!$N$343*Calculations!J760)+(Documentation!$L$343*Calculations!J699)+(Documentation!$O$343*Calculations!J821)</f>
        <v>4881.495013172751</v>
      </c>
      <c r="AC516" s="65">
        <f>(Documentation!$N$343*Calculations!K760)+(Documentation!$L$343*Calculations!K699)+(Documentation!$O$343*Calculations!K821)</f>
        <v>8595.6650357546096</v>
      </c>
      <c r="AD516" s="65">
        <f>(Documentation!$N$343*Calculations!L760)+(Documentation!$L$343*Calculations!L699)+(Documentation!$O$343*Calculations!L821)</f>
        <v>0</v>
      </c>
      <c r="AE516" s="65">
        <f>(Documentation!$N$343*Calculations!M760)+(Documentation!$L$343*Calculations!M699)+(Documentation!$O$343*Calculations!M821)</f>
        <v>354253.5735792247</v>
      </c>
      <c r="AF516" s="65">
        <f>(Documentation!$N$343*Calculations!N760)+(Documentation!$L$343*Calculations!N699)+(Documentation!$O$343*Calculations!N821)</f>
        <v>37209.083176514869</v>
      </c>
      <c r="AG516" s="65">
        <f>(Documentation!$N$343*Calculations!O760)+(Documentation!$L$343*Calculations!O699)+(Documentation!$O$343*Calculations!O821)</f>
        <v>391462.65675573953</v>
      </c>
    </row>
    <row r="517" spans="1:33" ht="14.45" customHeight="1" x14ac:dyDescent="0.25">
      <c r="A517" s="58" t="s">
        <v>83</v>
      </c>
      <c r="B517" s="58" t="s">
        <v>45</v>
      </c>
      <c r="C517" s="59">
        <v>438980</v>
      </c>
      <c r="D517" s="59">
        <v>136257</v>
      </c>
      <c r="E517" s="59">
        <v>32100</v>
      </c>
      <c r="F517" s="59">
        <v>13959</v>
      </c>
      <c r="G517" s="59">
        <v>290</v>
      </c>
      <c r="H517" s="59">
        <v>8651</v>
      </c>
      <c r="I517" s="59">
        <v>24145</v>
      </c>
      <c r="J517" s="59">
        <v>3114</v>
      </c>
      <c r="K517" s="59">
        <v>6015</v>
      </c>
      <c r="L517" s="59"/>
      <c r="M517" s="59">
        <v>214449</v>
      </c>
      <c r="N517" s="59">
        <v>105422</v>
      </c>
      <c r="O517" s="59">
        <v>319871</v>
      </c>
      <c r="P517" s="45"/>
      <c r="R517" s="58" t="s">
        <v>88</v>
      </c>
      <c r="S517" s="58" t="s">
        <v>45</v>
      </c>
      <c r="T517" s="56" t="str">
        <f t="shared" si="22"/>
        <v>KANNUR1983-84</v>
      </c>
      <c r="U517" s="65">
        <f>(Documentation!$N$343*Calculations!C761)+(Documentation!$L$343*Calculations!C700)+(Documentation!$O$343*Calculations!C822)</f>
        <v>567670</v>
      </c>
      <c r="V517" s="65">
        <f>(Documentation!$N$343*Calculations!D761)+(Documentation!$L$343*Calculations!D700)+(Documentation!$O$343*Calculations!D822)</f>
        <v>82061.956247647729</v>
      </c>
      <c r="W517" s="65">
        <f>(Documentation!$N$343*Calculations!E761)+(Documentation!$L$343*Calculations!E700)+(Documentation!$O$343*Calculations!E822)</f>
        <v>40709.028791870529</v>
      </c>
      <c r="X517" s="65">
        <f>(Documentation!$N$343*Calculations!F761)+(Documentation!$L$343*Calculations!F700)+(Documentation!$O$343*Calculations!F822)</f>
        <v>31221.150169363944</v>
      </c>
      <c r="Y517" s="65">
        <f>(Documentation!$N$343*Calculations!G761)+(Documentation!$L$343*Calculations!G700)+(Documentation!$O$343*Calculations!G822)</f>
        <v>1615.8974407226194</v>
      </c>
      <c r="Z517" s="65">
        <f>(Documentation!$N$343*Calculations!H761)+(Documentation!$L$343*Calculations!H700)+(Documentation!$O$343*Calculations!H822)</f>
        <v>16318.548080541965</v>
      </c>
      <c r="AA517" s="65">
        <f>(Documentation!$N$343*Calculations!I761)+(Documentation!$L$343*Calculations!I700)+(Documentation!$O$343*Calculations!I822)</f>
        <v>26961.078189687618</v>
      </c>
      <c r="AB517" s="65">
        <f>(Documentation!$N$343*Calculations!J761)+(Documentation!$L$343*Calculations!J700)+(Documentation!$O$343*Calculations!J822)</f>
        <v>4418.6217538577339</v>
      </c>
      <c r="AC517" s="65">
        <f>(Documentation!$N$343*Calculations!K761)+(Documentation!$L$343*Calculations!K700)+(Documentation!$O$343*Calculations!K822)</f>
        <v>6173.559747835905</v>
      </c>
      <c r="AD517" s="65">
        <f>(Documentation!$N$343*Calculations!L761)+(Documentation!$L$343*Calculations!L700)+(Documentation!$O$343*Calculations!L822)</f>
        <v>0</v>
      </c>
      <c r="AE517" s="65">
        <f>(Documentation!$N$343*Calculations!M761)+(Documentation!$L$343*Calculations!M700)+(Documentation!$O$343*Calculations!M822)</f>
        <v>358190.15957847197</v>
      </c>
      <c r="AF517" s="65">
        <f>(Documentation!$N$343*Calculations!N761)+(Documentation!$L$343*Calculations!N700)+(Documentation!$O$343*Calculations!N822)</f>
        <v>26057.432724877683</v>
      </c>
      <c r="AG517" s="65">
        <f>(Documentation!$N$343*Calculations!O761)+(Documentation!$L$343*Calculations!O700)+(Documentation!$O$343*Calculations!O822)</f>
        <v>384247.59230334964</v>
      </c>
    </row>
    <row r="518" spans="1:33" ht="14.45" customHeight="1" x14ac:dyDescent="0.25">
      <c r="A518" s="58" t="s">
        <v>83</v>
      </c>
      <c r="B518" s="58" t="s">
        <v>39</v>
      </c>
      <c r="C518" s="59">
        <v>438980</v>
      </c>
      <c r="D518" s="59">
        <v>136257</v>
      </c>
      <c r="E518" s="59">
        <v>33081</v>
      </c>
      <c r="F518" s="59">
        <v>13585</v>
      </c>
      <c r="G518" s="59">
        <v>243</v>
      </c>
      <c r="H518" s="59">
        <v>7147</v>
      </c>
      <c r="I518" s="59">
        <v>25287</v>
      </c>
      <c r="J518" s="59">
        <v>3468</v>
      </c>
      <c r="K518" s="59">
        <v>6067</v>
      </c>
      <c r="L518" s="59"/>
      <c r="M518" s="59">
        <v>213845</v>
      </c>
      <c r="N518" s="59">
        <v>109965</v>
      </c>
      <c r="O518" s="59">
        <v>323810</v>
      </c>
      <c r="P518" s="45"/>
      <c r="R518" s="58" t="s">
        <v>88</v>
      </c>
      <c r="S518" s="58" t="s">
        <v>39</v>
      </c>
      <c r="T518" s="56" t="str">
        <f t="shared" si="22"/>
        <v>KANNUR1984-85</v>
      </c>
      <c r="U518" s="65">
        <f>(Documentation!$N$343*Calculations!C762)+(Documentation!$L$343*Calculations!C701)+(Documentation!$O$343*Calculations!C823)</f>
        <v>567670</v>
      </c>
      <c r="V518" s="65">
        <f>(Documentation!$N$343*Calculations!D762)+(Documentation!$L$343*Calculations!D701)+(Documentation!$O$343*Calculations!D823)</f>
        <v>82061.956247647729</v>
      </c>
      <c r="W518" s="65">
        <f>(Documentation!$N$343*Calculations!E762)+(Documentation!$L$343*Calculations!E701)+(Documentation!$O$343*Calculations!E823)</f>
        <v>43074.758938652616</v>
      </c>
      <c r="X518" s="65">
        <f>(Documentation!$N$343*Calculations!F762)+(Documentation!$L$343*Calculations!F701)+(Documentation!$O$343*Calculations!F823)</f>
        <v>29626.983910425293</v>
      </c>
      <c r="Y518" s="65">
        <f>(Documentation!$N$343*Calculations!G762)+(Documentation!$L$343*Calculations!G701)+(Documentation!$O$343*Calculations!G823)</f>
        <v>1254.523334587881</v>
      </c>
      <c r="Z518" s="65">
        <f>(Documentation!$N$343*Calculations!H762)+(Documentation!$L$343*Calculations!H701)+(Documentation!$O$343*Calculations!H823)</f>
        <v>16040.277568686488</v>
      </c>
      <c r="AA518" s="65">
        <f>(Documentation!$N$343*Calculations!I762)+(Documentation!$L$343*Calculations!I701)+(Documentation!$O$343*Calculations!I823)</f>
        <v>26310.078189687618</v>
      </c>
      <c r="AB518" s="65">
        <f>(Documentation!$N$343*Calculations!J762)+(Documentation!$L$343*Calculations!J701)+(Documentation!$O$343*Calculations!J823)</f>
        <v>3913.72158449379</v>
      </c>
      <c r="AC518" s="65">
        <f>(Documentation!$N$343*Calculations!K762)+(Documentation!$L$343*Calculations!K701)+(Documentation!$O$343*Calculations!K823)</f>
        <v>6025.9042152803913</v>
      </c>
      <c r="AD518" s="65">
        <f>(Documentation!$N$343*Calculations!L762)+(Documentation!$L$343*Calculations!L701)+(Documentation!$O$343*Calculations!L823)</f>
        <v>0</v>
      </c>
      <c r="AE518" s="65">
        <f>(Documentation!$N$343*Calculations!M762)+(Documentation!$L$343*Calculations!M701)+(Documentation!$O$343*Calculations!M823)</f>
        <v>359361.79601053818</v>
      </c>
      <c r="AF518" s="65">
        <f>(Documentation!$N$343*Calculations!N762)+(Documentation!$L$343*Calculations!N701)+(Documentation!$O$343*Calculations!N823)</f>
        <v>29903.521829130601</v>
      </c>
      <c r="AG518" s="65">
        <f>(Documentation!$N$343*Calculations!O762)+(Documentation!$L$343*Calculations!O701)+(Documentation!$O$343*Calculations!O823)</f>
        <v>389265.31783966883</v>
      </c>
    </row>
    <row r="519" spans="1:33" ht="14.45" customHeight="1" x14ac:dyDescent="0.25">
      <c r="A519" s="58" t="s">
        <v>83</v>
      </c>
      <c r="B519" s="58" t="s">
        <v>84</v>
      </c>
      <c r="C519" s="59">
        <v>438980</v>
      </c>
      <c r="D519" s="59">
        <v>136257</v>
      </c>
      <c r="E519" s="59">
        <v>30223</v>
      </c>
      <c r="F519" s="59">
        <v>13295</v>
      </c>
      <c r="G519" s="59">
        <v>237</v>
      </c>
      <c r="H519" s="59">
        <v>8581</v>
      </c>
      <c r="I519" s="59">
        <v>24698</v>
      </c>
      <c r="J519" s="59">
        <v>4204</v>
      </c>
      <c r="K519" s="59">
        <v>5436</v>
      </c>
      <c r="L519" s="59"/>
      <c r="M519" s="59">
        <v>216049</v>
      </c>
      <c r="N519" s="59">
        <v>102392</v>
      </c>
      <c r="O519" s="59">
        <v>318441</v>
      </c>
      <c r="P519" s="45"/>
      <c r="R519" s="58" t="s">
        <v>88</v>
      </c>
      <c r="S519" s="58" t="s">
        <v>84</v>
      </c>
      <c r="T519" s="56" t="str">
        <f t="shared" si="22"/>
        <v>KANNUR1985-86</v>
      </c>
      <c r="U519" s="65">
        <f>(Documentation!$N$343*Calculations!C763)+(Documentation!$L$343*Calculations!C702)+(Documentation!$O$343*Calculations!C824)</f>
        <v>567670</v>
      </c>
      <c r="V519" s="65">
        <f>(Documentation!$N$343*Calculations!D763)+(Documentation!$L$343*Calculations!D702)+(Documentation!$O$343*Calculations!D824)</f>
        <v>82061.956247647729</v>
      </c>
      <c r="W519" s="65">
        <f>(Documentation!$N$343*Calculations!E763)+(Documentation!$L$343*Calculations!E702)+(Documentation!$O$343*Calculations!E824)</f>
        <v>38737.66353029733</v>
      </c>
      <c r="X519" s="65">
        <f>(Documentation!$N$343*Calculations!F763)+(Documentation!$L$343*Calculations!F702)+(Documentation!$O$343*Calculations!F824)</f>
        <v>27907.662965750846</v>
      </c>
      <c r="Y519" s="65">
        <f>(Documentation!$N$343*Calculations!G763)+(Documentation!$L$343*Calculations!G702)+(Documentation!$O$343*Calculations!G824)</f>
        <v>967.63304478735415</v>
      </c>
      <c r="Z519" s="65">
        <f>(Documentation!$N$343*Calculations!H763)+(Documentation!$L$343*Calculations!H702)+(Documentation!$O$343*Calculations!H824)</f>
        <v>15654.183195333082</v>
      </c>
      <c r="AA519" s="65">
        <f>(Documentation!$N$343*Calculations!I763)+(Documentation!$L$343*Calculations!I702)+(Documentation!$O$343*Calculations!I824)</f>
        <v>27181.184512608204</v>
      </c>
      <c r="AB519" s="65">
        <f>(Documentation!$N$343*Calculations!J763)+(Documentation!$L$343*Calculations!J702)+(Documentation!$O$343*Calculations!J824)</f>
        <v>4038.6469702672184</v>
      </c>
      <c r="AC519" s="65">
        <f>(Documentation!$N$343*Calculations!K763)+(Documentation!$L$343*Calculations!K702)+(Documentation!$O$343*Calculations!K824)</f>
        <v>6760.1972149040266</v>
      </c>
      <c r="AD519" s="65">
        <f>(Documentation!$N$343*Calculations!L763)+(Documentation!$L$343*Calculations!L702)+(Documentation!$O$343*Calculations!L824)</f>
        <v>0</v>
      </c>
      <c r="AE519" s="65">
        <f>(Documentation!$N$343*Calculations!M763)+(Documentation!$L$343*Calculations!M702)+(Documentation!$O$343*Calculations!M824)</f>
        <v>364360.8723184042</v>
      </c>
      <c r="AF519" s="65">
        <f>(Documentation!$N$343*Calculations!N763)+(Documentation!$L$343*Calculations!N702)+(Documentation!$O$343*Calculations!N824)</f>
        <v>39824.350959729018</v>
      </c>
      <c r="AG519" s="65">
        <f>(Documentation!$N$343*Calculations!O763)+(Documentation!$L$343*Calculations!O702)+(Documentation!$O$343*Calculations!O824)</f>
        <v>404185.22327813326</v>
      </c>
    </row>
    <row r="520" spans="1:33" ht="14.45" customHeight="1" x14ac:dyDescent="0.25">
      <c r="A520" s="58" t="s">
        <v>83</v>
      </c>
      <c r="B520" s="58" t="s">
        <v>46</v>
      </c>
      <c r="C520" s="59">
        <v>438980</v>
      </c>
      <c r="D520" s="59">
        <v>136257</v>
      </c>
      <c r="E520" s="59">
        <v>28367</v>
      </c>
      <c r="F520" s="59">
        <v>13682</v>
      </c>
      <c r="G520" s="59">
        <v>214</v>
      </c>
      <c r="H520" s="59">
        <v>9404</v>
      </c>
      <c r="I520" s="59">
        <v>23347</v>
      </c>
      <c r="J520" s="59">
        <v>4343</v>
      </c>
      <c r="K520" s="59">
        <v>6286</v>
      </c>
      <c r="L520" s="59"/>
      <c r="M520" s="59">
        <v>217080</v>
      </c>
      <c r="N520" s="59">
        <v>98755</v>
      </c>
      <c r="O520" s="59">
        <v>315835</v>
      </c>
      <c r="P520" s="45"/>
      <c r="R520" s="58" t="s">
        <v>88</v>
      </c>
      <c r="S520" s="58" t="s">
        <v>46</v>
      </c>
      <c r="T520" s="56" t="str">
        <f t="shared" si="22"/>
        <v>KANNUR1986-87</v>
      </c>
      <c r="U520" s="65">
        <f>(Documentation!$N$343*Calculations!C764)+(Documentation!$L$343*Calculations!C703)+(Documentation!$O$343*Calculations!C825)</f>
        <v>567670</v>
      </c>
      <c r="V520" s="65">
        <f>(Documentation!$N$343*Calculations!D764)+(Documentation!$L$343*Calculations!D703)+(Documentation!$O$343*Calculations!D825)</f>
        <v>82061.956247647729</v>
      </c>
      <c r="W520" s="65">
        <f>(Documentation!$N$343*Calculations!E764)+(Documentation!$L$343*Calculations!E703)+(Documentation!$O$343*Calculations!E825)</f>
        <v>34645.705777192321</v>
      </c>
      <c r="X520" s="65">
        <f>(Documentation!$N$343*Calculations!F764)+(Documentation!$L$343*Calculations!F703)+(Documentation!$O$343*Calculations!F825)</f>
        <v>26721.11883703425</v>
      </c>
      <c r="Y520" s="65">
        <f>(Documentation!$N$343*Calculations!G764)+(Documentation!$L$343*Calculations!G703)+(Documentation!$O$343*Calculations!G825)</f>
        <v>558.27154685735786</v>
      </c>
      <c r="Z520" s="65">
        <f>(Documentation!$N$343*Calculations!H764)+(Documentation!$L$343*Calculations!H703)+(Documentation!$O$343*Calculations!H825)</f>
        <v>13801.188652615732</v>
      </c>
      <c r="AA520" s="65">
        <f>(Documentation!$N$343*Calculations!I764)+(Documentation!$L$343*Calculations!I703)+(Documentation!$O$343*Calculations!I825)</f>
        <v>33915.993319533307</v>
      </c>
      <c r="AB520" s="65">
        <f>(Documentation!$N$343*Calculations!J764)+(Documentation!$L$343*Calculations!J703)+(Documentation!$O$343*Calculations!J825)</f>
        <v>4334.3430560782836</v>
      </c>
      <c r="AC520" s="65">
        <f>(Documentation!$N$343*Calculations!K764)+(Documentation!$L$343*Calculations!K703)+(Documentation!$O$343*Calculations!K825)</f>
        <v>6933.9580353782458</v>
      </c>
      <c r="AD520" s="65">
        <f>(Documentation!$N$343*Calculations!L764)+(Documentation!$L$343*Calculations!L703)+(Documentation!$O$343*Calculations!L825)</f>
        <v>0</v>
      </c>
      <c r="AE520" s="65">
        <f>(Documentation!$N$343*Calculations!M764)+(Documentation!$L$343*Calculations!M703)+(Documentation!$O$343*Calculations!M825)</f>
        <v>364697.46452766279</v>
      </c>
      <c r="AF520" s="65">
        <f>(Documentation!$N$343*Calculations!N764)+(Documentation!$L$343*Calculations!N703)+(Documentation!$O$343*Calculations!N825)</f>
        <v>39405.335152427549</v>
      </c>
      <c r="AG520" s="65">
        <f>(Documentation!$N$343*Calculations!O764)+(Documentation!$L$343*Calculations!O703)+(Documentation!$O$343*Calculations!O825)</f>
        <v>404102.79968009033</v>
      </c>
    </row>
    <row r="521" spans="1:33" ht="14.45" customHeight="1" x14ac:dyDescent="0.25">
      <c r="A521" s="58" t="s">
        <v>83</v>
      </c>
      <c r="B521" s="58" t="s">
        <v>47</v>
      </c>
      <c r="C521" s="59">
        <v>438980</v>
      </c>
      <c r="D521" s="59">
        <v>136257</v>
      </c>
      <c r="E521" s="59">
        <v>30299</v>
      </c>
      <c r="F521" s="59">
        <v>11971</v>
      </c>
      <c r="G521" s="59">
        <v>167</v>
      </c>
      <c r="H521" s="59">
        <v>8786</v>
      </c>
      <c r="I521" s="59">
        <v>23883</v>
      </c>
      <c r="J521" s="59">
        <v>5675</v>
      </c>
      <c r="K521" s="59">
        <v>7909</v>
      </c>
      <c r="L521" s="59"/>
      <c r="M521" s="59">
        <v>214033</v>
      </c>
      <c r="N521" s="59">
        <v>98167</v>
      </c>
      <c r="O521" s="59">
        <v>312200</v>
      </c>
      <c r="P521" s="45"/>
      <c r="R521" s="58" t="s">
        <v>88</v>
      </c>
      <c r="S521" s="58" t="s">
        <v>47</v>
      </c>
      <c r="T521" s="56" t="str">
        <f t="shared" si="22"/>
        <v>KANNUR1987-88</v>
      </c>
      <c r="U521" s="65">
        <f>(Documentation!$N$343*Calculations!C765)+(Documentation!$L$343*Calculations!C704)+(Documentation!$O$343*Calculations!C826)</f>
        <v>567670</v>
      </c>
      <c r="V521" s="65">
        <f>(Documentation!$N$343*Calculations!D765)+(Documentation!$L$343*Calculations!D704)+(Documentation!$O$343*Calculations!D826)</f>
        <v>82061.956247647729</v>
      </c>
      <c r="W521" s="65">
        <f>(Documentation!$N$343*Calculations!E765)+(Documentation!$L$343*Calculations!E704)+(Documentation!$O$343*Calculations!E826)</f>
        <v>39178.973560406477</v>
      </c>
      <c r="X521" s="65">
        <f>(Documentation!$N$343*Calculations!F765)+(Documentation!$L$343*Calculations!F704)+(Documentation!$O$343*Calculations!F826)</f>
        <v>24415.548833270608</v>
      </c>
      <c r="Y521" s="65">
        <f>(Documentation!$N$343*Calculations!G765)+(Documentation!$L$343*Calculations!G704)+(Documentation!$O$343*Calculations!G826)</f>
        <v>538.6456529920963</v>
      </c>
      <c r="Z521" s="65">
        <f>(Documentation!$N$343*Calculations!H765)+(Documentation!$L$343*Calculations!H704)+(Documentation!$O$343*Calculations!H826)</f>
        <v>11743.261573202861</v>
      </c>
      <c r="AA521" s="65">
        <f>(Documentation!$N$343*Calculations!I765)+(Documentation!$L$343*Calculations!I704)+(Documentation!$O$343*Calculations!I826)</f>
        <v>27749.820944674444</v>
      </c>
      <c r="AB521" s="65">
        <f>(Documentation!$N$343*Calculations!J765)+(Documentation!$L$343*Calculations!J704)+(Documentation!$O$343*Calculations!J826)</f>
        <v>4226.4725254045916</v>
      </c>
      <c r="AC521" s="65">
        <f>(Documentation!$N$343*Calculations!K765)+(Documentation!$L$343*Calculations!K704)+(Documentation!$O$343*Calculations!K826)</f>
        <v>6953.2636432066238</v>
      </c>
      <c r="AD521" s="65">
        <f>(Documentation!$N$343*Calculations!L765)+(Documentation!$L$343*Calculations!L704)+(Documentation!$O$343*Calculations!L826)</f>
        <v>0</v>
      </c>
      <c r="AE521" s="65">
        <f>(Documentation!$N$343*Calculations!M765)+(Documentation!$L$343*Calculations!M704)+(Documentation!$O$343*Calculations!M826)</f>
        <v>370802.05701919459</v>
      </c>
      <c r="AF521" s="65">
        <f>(Documentation!$N$343*Calculations!N765)+(Documentation!$L$343*Calculations!N704)+(Documentation!$O$343*Calculations!N826)</f>
        <v>37125.707376740684</v>
      </c>
      <c r="AG521" s="65">
        <f>(Documentation!$N$343*Calculations!O765)+(Documentation!$L$343*Calculations!O704)+(Documentation!$O$343*Calculations!O826)</f>
        <v>407927.76439593529</v>
      </c>
    </row>
    <row r="522" spans="1:33" ht="14.45" customHeight="1" x14ac:dyDescent="0.25">
      <c r="A522" s="58" t="s">
        <v>83</v>
      </c>
      <c r="B522" s="58" t="s">
        <v>48</v>
      </c>
      <c r="C522" s="59">
        <v>438980</v>
      </c>
      <c r="D522" s="59">
        <v>136257</v>
      </c>
      <c r="E522" s="59">
        <v>30783</v>
      </c>
      <c r="F522" s="59">
        <v>11169</v>
      </c>
      <c r="G522" s="59">
        <v>157</v>
      </c>
      <c r="H522" s="59">
        <v>8040</v>
      </c>
      <c r="I522" s="59">
        <v>23739</v>
      </c>
      <c r="J522" s="59">
        <v>5651</v>
      </c>
      <c r="K522" s="59">
        <v>7470</v>
      </c>
      <c r="L522" s="59"/>
      <c r="M522" s="59">
        <v>215714</v>
      </c>
      <c r="N522" s="59">
        <v>101620</v>
      </c>
      <c r="O522" s="59">
        <v>317334</v>
      </c>
      <c r="P522" s="45"/>
      <c r="R522" s="58" t="s">
        <v>88</v>
      </c>
      <c r="S522" s="58" t="s">
        <v>48</v>
      </c>
      <c r="T522" s="56" t="str">
        <f t="shared" si="22"/>
        <v>KANNUR1988-89</v>
      </c>
      <c r="U522" s="65">
        <f>(Documentation!$N$343*Calculations!C766)+(Documentation!$L$343*Calculations!C705)+(Documentation!$O$343*Calculations!C827)</f>
        <v>567670</v>
      </c>
      <c r="V522" s="65">
        <f>(Documentation!$N$343*Calculations!D766)+(Documentation!$L$343*Calculations!D705)+(Documentation!$O$343*Calculations!D827)</f>
        <v>82061.956247647729</v>
      </c>
      <c r="W522" s="65">
        <f>(Documentation!$N$343*Calculations!E766)+(Documentation!$L$343*Calculations!E705)+(Documentation!$O$343*Calculations!E827)</f>
        <v>38756.022958223562</v>
      </c>
      <c r="X522" s="65">
        <f>(Documentation!$N$343*Calculations!F766)+(Documentation!$L$343*Calculations!F705)+(Documentation!$O$343*Calculations!F827)</f>
        <v>25209.681031238237</v>
      </c>
      <c r="Y522" s="65">
        <f>(Documentation!$N$343*Calculations!G766)+(Documentation!$L$343*Calculations!G705)+(Documentation!$O$343*Calculations!G827)</f>
        <v>599.34888972525403</v>
      </c>
      <c r="Z522" s="65">
        <f>(Documentation!$N$343*Calculations!H766)+(Documentation!$L$343*Calculations!H705)+(Documentation!$O$343*Calculations!H827)</f>
        <v>12357.847948814451</v>
      </c>
      <c r="AA522" s="65">
        <f>(Documentation!$N$343*Calculations!I766)+(Documentation!$L$343*Calculations!I705)+(Documentation!$O$343*Calculations!I827)</f>
        <v>28451.909202107639</v>
      </c>
      <c r="AB522" s="65">
        <f>(Documentation!$N$343*Calculations!J766)+(Documentation!$L$343*Calculations!J705)+(Documentation!$O$343*Calculations!J827)</f>
        <v>3876.0534437335341</v>
      </c>
      <c r="AC522" s="65">
        <f>(Documentation!$N$343*Calculations!K766)+(Documentation!$L$343*Calculations!K705)+(Documentation!$O$343*Calculations!K827)</f>
        <v>6559.1495107263836</v>
      </c>
      <c r="AD522" s="65">
        <f>(Documentation!$N$343*Calculations!L766)+(Documentation!$L$343*Calculations!L705)+(Documentation!$O$343*Calculations!L827)</f>
        <v>0</v>
      </c>
      <c r="AE522" s="65">
        <f>(Documentation!$N$343*Calculations!M766)+(Documentation!$L$343*Calculations!M705)+(Documentation!$O$343*Calculations!M827)</f>
        <v>369798.03076778317</v>
      </c>
      <c r="AF522" s="65">
        <f>(Documentation!$N$343*Calculations!N766)+(Documentation!$L$343*Calculations!N705)+(Documentation!$O$343*Calculations!N827)</f>
        <v>51342.396499811817</v>
      </c>
      <c r="AG522" s="65">
        <f>(Documentation!$N$343*Calculations!O766)+(Documentation!$L$343*Calculations!O705)+(Documentation!$O$343*Calculations!O827)</f>
        <v>421140.42726759502</v>
      </c>
    </row>
    <row r="523" spans="1:33" ht="14.45" customHeight="1" x14ac:dyDescent="0.25">
      <c r="A523" s="58" t="s">
        <v>83</v>
      </c>
      <c r="B523" s="58" t="s">
        <v>49</v>
      </c>
      <c r="C523" s="59">
        <v>438980</v>
      </c>
      <c r="D523" s="59">
        <v>136257</v>
      </c>
      <c r="E523" s="59">
        <v>30698</v>
      </c>
      <c r="F523" s="59">
        <v>10368</v>
      </c>
      <c r="G523" s="59">
        <v>135</v>
      </c>
      <c r="H523" s="59">
        <v>7257</v>
      </c>
      <c r="I523" s="59">
        <v>22214</v>
      </c>
      <c r="J523" s="59">
        <v>5076</v>
      </c>
      <c r="K523" s="59">
        <v>7869</v>
      </c>
      <c r="L523" s="59"/>
      <c r="M523" s="59">
        <v>219106</v>
      </c>
      <c r="N523" s="59">
        <v>110181</v>
      </c>
      <c r="O523" s="59">
        <v>329287</v>
      </c>
      <c r="P523" s="45"/>
      <c r="R523" s="58" t="s">
        <v>88</v>
      </c>
      <c r="S523" s="58" t="s">
        <v>49</v>
      </c>
      <c r="T523" s="56" t="str">
        <f t="shared" si="22"/>
        <v>KANNUR1989-90</v>
      </c>
      <c r="U523" s="65">
        <f>(Documentation!$N$343*Calculations!C767)+(Documentation!$L$343*Calculations!C706)+(Documentation!$O$343*Calculations!C828)</f>
        <v>567670</v>
      </c>
      <c r="V523" s="65">
        <f>(Documentation!$N$343*Calculations!D767)+(Documentation!$L$343*Calculations!D706)+(Documentation!$O$343*Calculations!D828)</f>
        <v>82061.956247647729</v>
      </c>
      <c r="W523" s="65">
        <f>(Documentation!$N$343*Calculations!E767)+(Documentation!$L$343*Calculations!E706)+(Documentation!$O$343*Calculations!E828)</f>
        <v>38550.277474595408</v>
      </c>
      <c r="X523" s="65">
        <f>(Documentation!$N$343*Calculations!F767)+(Documentation!$L$343*Calculations!F706)+(Documentation!$O$343*Calculations!F828)</f>
        <v>23564.938276251411</v>
      </c>
      <c r="Y523" s="65">
        <f>(Documentation!$N$343*Calculations!G767)+(Documentation!$L$343*Calculations!G706)+(Documentation!$O$343*Calculations!G828)</f>
        <v>538.34888972525403</v>
      </c>
      <c r="Z523" s="65">
        <f>(Documentation!$N$343*Calculations!H767)+(Documentation!$L$343*Calculations!H706)+(Documentation!$O$343*Calculations!H828)</f>
        <v>11099.282367331576</v>
      </c>
      <c r="AA523" s="65">
        <f>(Documentation!$N$343*Calculations!I767)+(Documentation!$L$343*Calculations!I706)+(Documentation!$O$343*Calculations!I828)</f>
        <v>26363.286036883703</v>
      </c>
      <c r="AB523" s="65">
        <f>(Documentation!$N$343*Calculations!J767)+(Documentation!$L$343*Calculations!J706)+(Documentation!$O$343*Calculations!J828)</f>
        <v>4014.0633232969512</v>
      </c>
      <c r="AC523" s="65">
        <f>(Documentation!$N$343*Calculations!K767)+(Documentation!$L$343*Calculations!K706)+(Documentation!$O$343*Calculations!K828)</f>
        <v>6543.8779638690248</v>
      </c>
      <c r="AD523" s="65">
        <f>(Documentation!$N$343*Calculations!L767)+(Documentation!$L$343*Calculations!L706)+(Documentation!$O$343*Calculations!L828)</f>
        <v>0</v>
      </c>
      <c r="AE523" s="65">
        <f>(Documentation!$N$343*Calculations!M767)+(Documentation!$L$343*Calculations!M706)+(Documentation!$O$343*Calculations!M828)</f>
        <v>374933.96942039893</v>
      </c>
      <c r="AF523" s="65">
        <f>(Documentation!$N$343*Calculations!N767)+(Documentation!$L$343*Calculations!N706)+(Documentation!$O$343*Calculations!N828)</f>
        <v>69140.165412118935</v>
      </c>
      <c r="AG523" s="65">
        <f>(Documentation!$N$343*Calculations!O767)+(Documentation!$L$343*Calculations!O706)+(Documentation!$O$343*Calculations!O828)</f>
        <v>444074.13483251788</v>
      </c>
    </row>
    <row r="524" spans="1:33" ht="14.45" customHeight="1" x14ac:dyDescent="0.25">
      <c r="A524" s="58" t="s">
        <v>83</v>
      </c>
      <c r="B524" s="58" t="s">
        <v>67</v>
      </c>
      <c r="C524" s="59">
        <v>438980</v>
      </c>
      <c r="D524" s="59">
        <v>136257</v>
      </c>
      <c r="E524" s="59">
        <v>31908</v>
      </c>
      <c r="F524" s="59">
        <v>9883</v>
      </c>
      <c r="G524" s="59">
        <v>103</v>
      </c>
      <c r="H524" s="59">
        <v>6818</v>
      </c>
      <c r="I524" s="59">
        <v>22759</v>
      </c>
      <c r="J524" s="59">
        <v>5481</v>
      </c>
      <c r="K524" s="59">
        <v>8739</v>
      </c>
      <c r="L524" s="59"/>
      <c r="M524" s="59">
        <v>217032</v>
      </c>
      <c r="N524" s="59">
        <v>122025</v>
      </c>
      <c r="O524" s="59">
        <v>339057</v>
      </c>
      <c r="P524" s="45"/>
      <c r="R524" s="58" t="s">
        <v>88</v>
      </c>
      <c r="S524" s="58" t="s">
        <v>67</v>
      </c>
      <c r="T524" s="56" t="str">
        <f t="shared" si="22"/>
        <v>KANNUR1990-91</v>
      </c>
      <c r="U524" s="65">
        <f>(Documentation!$N$343*Calculations!C768)+(Documentation!$L$343*Calculations!C707)+(Documentation!$O$343*Calculations!C829)</f>
        <v>567670</v>
      </c>
      <c r="V524" s="65">
        <f>(Documentation!$N$343*Calculations!D768)+(Documentation!$L$343*Calculations!D707)+(Documentation!$O$343*Calculations!D829)</f>
        <v>82061.956247647729</v>
      </c>
      <c r="W524" s="65">
        <f>(Documentation!$N$343*Calculations!E768)+(Documentation!$L$343*Calculations!E707)+(Documentation!$O$343*Calculations!E829)</f>
        <v>40117.076778321411</v>
      </c>
      <c r="X524" s="65">
        <f>(Documentation!$N$343*Calculations!F768)+(Documentation!$L$343*Calculations!F707)+(Documentation!$O$343*Calculations!F829)</f>
        <v>19337.507621377496</v>
      </c>
      <c r="Y524" s="65">
        <f>(Documentation!$N$343*Calculations!G768)+(Documentation!$L$343*Calculations!G707)+(Documentation!$O$343*Calculations!G829)</f>
        <v>524.66814076025594</v>
      </c>
      <c r="Z524" s="65">
        <f>(Documentation!$N$343*Calculations!H768)+(Documentation!$L$343*Calculations!H707)+(Documentation!$O$343*Calculations!H829)</f>
        <v>8266.2609145653005</v>
      </c>
      <c r="AA524" s="65">
        <f>(Documentation!$N$343*Calculations!I768)+(Documentation!$L$343*Calculations!I707)+(Documentation!$O$343*Calculations!I829)</f>
        <v>23859.080636055704</v>
      </c>
      <c r="AB524" s="65">
        <f>(Documentation!$N$343*Calculations!J768)+(Documentation!$L$343*Calculations!J707)+(Documentation!$O$343*Calculations!J829)</f>
        <v>3598.5345314264209</v>
      </c>
      <c r="AC524" s="65">
        <f>(Documentation!$N$343*Calculations!K768)+(Documentation!$L$343*Calculations!K707)+(Documentation!$O$343*Calculations!K829)</f>
        <v>6558.0118554761011</v>
      </c>
      <c r="AD524" s="65">
        <f>(Documentation!$N$343*Calculations!L768)+(Documentation!$L$343*Calculations!L707)+(Documentation!$O$343*Calculations!L829)</f>
        <v>0</v>
      </c>
      <c r="AE524" s="65">
        <f>(Documentation!$N$343*Calculations!M768)+(Documentation!$L$343*Calculations!M707)+(Documentation!$O$343*Calculations!M829)</f>
        <v>383346.9032743696</v>
      </c>
      <c r="AF524" s="65">
        <f>(Documentation!$N$343*Calculations!N768)+(Documentation!$L$343*Calculations!N707)+(Documentation!$O$343*Calculations!N829)</f>
        <v>75332.503575461044</v>
      </c>
      <c r="AG524" s="65">
        <f>(Documentation!$N$343*Calculations!O768)+(Documentation!$L$343*Calculations!O707)+(Documentation!$O$343*Calculations!O829)</f>
        <v>458679.40684983064</v>
      </c>
    </row>
    <row r="525" spans="1:33" ht="14.45" customHeight="1" x14ac:dyDescent="0.25">
      <c r="A525" s="58" t="s">
        <v>83</v>
      </c>
      <c r="B525" s="58" t="s">
        <v>50</v>
      </c>
      <c r="C525" s="59">
        <v>438980</v>
      </c>
      <c r="D525" s="59">
        <v>136257</v>
      </c>
      <c r="E525" s="59">
        <v>32865</v>
      </c>
      <c r="F525" s="59">
        <v>9487</v>
      </c>
      <c r="G525" s="59">
        <v>91</v>
      </c>
      <c r="H525" s="59">
        <v>7037</v>
      </c>
      <c r="I525" s="59">
        <v>22798</v>
      </c>
      <c r="J525" s="59">
        <v>5190</v>
      </c>
      <c r="K525" s="59">
        <v>8026</v>
      </c>
      <c r="L525" s="59"/>
      <c r="M525" s="59">
        <v>217229</v>
      </c>
      <c r="N525" s="59">
        <v>126143</v>
      </c>
      <c r="O525" s="59">
        <v>343372</v>
      </c>
      <c r="P525" s="45"/>
      <c r="R525" s="58" t="s">
        <v>88</v>
      </c>
      <c r="S525" s="58" t="s">
        <v>50</v>
      </c>
      <c r="T525" s="56" t="str">
        <f t="shared" si="22"/>
        <v>KANNUR1991-92</v>
      </c>
      <c r="U525" s="65">
        <f>(Documentation!$N$343*Calculations!C769)+(Documentation!$L$343*Calculations!C708)+(Documentation!$O$343*Calculations!C830)</f>
        <v>567670</v>
      </c>
      <c r="V525" s="65">
        <f>(Documentation!$N$343*Calculations!D769)+(Documentation!$L$343*Calculations!D708)+(Documentation!$O$343*Calculations!D830)</f>
        <v>82061.956247647729</v>
      </c>
      <c r="W525" s="65">
        <f>(Documentation!$N$343*Calculations!E769)+(Documentation!$L$343*Calculations!E708)+(Documentation!$O$343*Calculations!E830)</f>
        <v>40741.432818968766</v>
      </c>
      <c r="X525" s="65">
        <f>(Documentation!$N$343*Calculations!F769)+(Documentation!$L$343*Calculations!F708)+(Documentation!$O$343*Calculations!F830)</f>
        <v>18495.939311253293</v>
      </c>
      <c r="Y525" s="65">
        <f>(Documentation!$N$343*Calculations!G769)+(Documentation!$L$343*Calculations!G708)+(Documentation!$O$343*Calculations!G830)</f>
        <v>507.86507339104253</v>
      </c>
      <c r="Z525" s="65">
        <f>(Documentation!$N$343*Calculations!H769)+(Documentation!$L$343*Calculations!H708)+(Documentation!$O$343*Calculations!H830)</f>
        <v>8291.7150922092587</v>
      </c>
      <c r="AA525" s="65">
        <f>(Documentation!$N$343*Calculations!I769)+(Documentation!$L$343*Calculations!I708)+(Documentation!$O$343*Calculations!I830)</f>
        <v>23206.756962739932</v>
      </c>
      <c r="AB525" s="65">
        <f>(Documentation!$N$343*Calculations!J769)+(Documentation!$L$343*Calculations!J708)+(Documentation!$O$343*Calculations!J830)</f>
        <v>3847.7440722619494</v>
      </c>
      <c r="AC525" s="65">
        <f>(Documentation!$N$343*Calculations!K769)+(Documentation!$L$343*Calculations!K708)+(Documentation!$O$343*Calculations!K830)</f>
        <v>6948.3311065111029</v>
      </c>
      <c r="AD525" s="65">
        <f>(Documentation!$N$343*Calculations!L769)+(Documentation!$L$343*Calculations!L708)+(Documentation!$O$343*Calculations!L830)</f>
        <v>0</v>
      </c>
      <c r="AE525" s="65">
        <f>(Documentation!$N$343*Calculations!M769)+(Documentation!$L$343*Calculations!M708)+(Documentation!$O$343*Calculations!M830)</f>
        <v>383568.25931501691</v>
      </c>
      <c r="AF525" s="65">
        <f>(Documentation!$N$343*Calculations!N769)+(Documentation!$L$343*Calculations!N708)+(Documentation!$O$343*Calculations!N830)</f>
        <v>84664.976947685354</v>
      </c>
      <c r="AG525" s="65">
        <f>(Documentation!$N$343*Calculations!O769)+(Documentation!$L$343*Calculations!O708)+(Documentation!$O$343*Calculations!O830)</f>
        <v>468233.23626270227</v>
      </c>
    </row>
    <row r="526" spans="1:33" ht="14.45" customHeight="1" x14ac:dyDescent="0.25">
      <c r="A526" s="58" t="s">
        <v>83</v>
      </c>
      <c r="B526" s="58" t="s">
        <v>51</v>
      </c>
      <c r="C526" s="59">
        <v>438980</v>
      </c>
      <c r="D526" s="59">
        <v>136257</v>
      </c>
      <c r="E526" s="59">
        <v>33038</v>
      </c>
      <c r="F526" s="59">
        <v>9393</v>
      </c>
      <c r="G526" s="59">
        <v>81</v>
      </c>
      <c r="H526" s="59">
        <v>6928</v>
      </c>
      <c r="I526" s="59">
        <v>21796</v>
      </c>
      <c r="J526" s="59">
        <v>5089</v>
      </c>
      <c r="K526" s="59">
        <v>7942</v>
      </c>
      <c r="L526" s="59"/>
      <c r="M526" s="59">
        <v>218456</v>
      </c>
      <c r="N526" s="59">
        <v>133061</v>
      </c>
      <c r="O526" s="59">
        <v>351517</v>
      </c>
      <c r="P526" s="45"/>
      <c r="R526" s="58" t="s">
        <v>88</v>
      </c>
      <c r="S526" s="58" t="s">
        <v>51</v>
      </c>
      <c r="T526" s="56" t="str">
        <f t="shared" si="22"/>
        <v>KANNUR1992-93</v>
      </c>
      <c r="U526" s="65">
        <f>(Documentation!$N$343*Calculations!C770)+(Documentation!$L$343*Calculations!C709)+(Documentation!$O$343*Calculations!C831)</f>
        <v>567670</v>
      </c>
      <c r="V526" s="65">
        <f>(Documentation!$N$343*Calculations!D770)+(Documentation!$L$343*Calculations!D709)+(Documentation!$O$343*Calculations!D831)</f>
        <v>82061.956247647729</v>
      </c>
      <c r="W526" s="65">
        <f>(Documentation!$N$343*Calculations!E770)+(Documentation!$L$343*Calculations!E709)+(Documentation!$O$343*Calculations!E831)</f>
        <v>41098.627022958222</v>
      </c>
      <c r="X526" s="65">
        <f>(Documentation!$N$343*Calculations!F770)+(Documentation!$L$343*Calculations!F709)+(Documentation!$O$343*Calculations!F831)</f>
        <v>17941.193827625142</v>
      </c>
      <c r="Y526" s="65">
        <f>(Documentation!$N$343*Calculations!G770)+(Documentation!$L$343*Calculations!G709)+(Documentation!$O$343*Calculations!G831)</f>
        <v>481.86507339104253</v>
      </c>
      <c r="Z526" s="65">
        <f>(Documentation!$N$343*Calculations!H770)+(Documentation!$L$343*Calculations!H709)+(Documentation!$O$343*Calculations!H831)</f>
        <v>7816.8121942039897</v>
      </c>
      <c r="AA526" s="65">
        <f>(Documentation!$N$343*Calculations!I770)+(Documentation!$L$343*Calculations!I709)+(Documentation!$O$343*Calculations!I831)</f>
        <v>21616.751505457283</v>
      </c>
      <c r="AB526" s="65">
        <f>(Documentation!$N$343*Calculations!J770)+(Documentation!$L$343*Calculations!J709)+(Documentation!$O$343*Calculations!J831)</f>
        <v>3403.3403274369589</v>
      </c>
      <c r="AC526" s="65">
        <f>(Documentation!$N$343*Calculations!K770)+(Documentation!$L$343*Calculations!K709)+(Documentation!$O$343*Calculations!K831)</f>
        <v>6122.6432066240122</v>
      </c>
      <c r="AD526" s="65">
        <f>(Documentation!$N$343*Calculations!L770)+(Documentation!$L$343*Calculations!L709)+(Documentation!$O$343*Calculations!L831)</f>
        <v>0</v>
      </c>
      <c r="AE526" s="65">
        <f>(Documentation!$N$343*Calculations!M770)+(Documentation!$L$343*Calculations!M709)+(Documentation!$O$343*Calculations!M831)</f>
        <v>387126.81059465563</v>
      </c>
      <c r="AF526" s="65">
        <f>(Documentation!$N$343*Calculations!N770)+(Documentation!$L$343*Calculations!N709)+(Documentation!$O$343*Calculations!N831)</f>
        <v>92939.158731652235</v>
      </c>
      <c r="AG526" s="65">
        <f>(Documentation!$N$343*Calculations!O770)+(Documentation!$L$343*Calculations!O709)+(Documentation!$O$343*Calculations!O831)</f>
        <v>480065.96932630788</v>
      </c>
    </row>
    <row r="527" spans="1:33" ht="14.45" customHeight="1" x14ac:dyDescent="0.25">
      <c r="A527" s="58" t="s">
        <v>83</v>
      </c>
      <c r="B527" s="58" t="s">
        <v>52</v>
      </c>
      <c r="C527" s="59">
        <v>438980</v>
      </c>
      <c r="D527" s="59">
        <v>136257</v>
      </c>
      <c r="E527" s="59">
        <v>35412</v>
      </c>
      <c r="F527" s="59">
        <v>9324</v>
      </c>
      <c r="G527" s="59">
        <v>69</v>
      </c>
      <c r="H527" s="59">
        <v>8822</v>
      </c>
      <c r="I527" s="59">
        <v>25840</v>
      </c>
      <c r="J527" s="59">
        <v>6789</v>
      </c>
      <c r="K527" s="59">
        <v>16250</v>
      </c>
      <c r="L527" s="59"/>
      <c r="M527" s="59">
        <v>200217</v>
      </c>
      <c r="N527" s="59">
        <v>152638</v>
      </c>
      <c r="O527" s="59">
        <v>352855</v>
      </c>
      <c r="P527" s="45"/>
      <c r="R527" s="58" t="s">
        <v>88</v>
      </c>
      <c r="S527" s="58" t="s">
        <v>52</v>
      </c>
      <c r="T527" s="56" t="str">
        <f t="shared" si="22"/>
        <v>KANNUR1993-94</v>
      </c>
      <c r="U527" s="65">
        <f>(Documentation!$N$343*Calculations!C771)+(Documentation!$L$343*Calculations!C710)+(Documentation!$O$343*Calculations!C832)</f>
        <v>567670</v>
      </c>
      <c r="V527" s="65">
        <f>(Documentation!$N$343*Calculations!D771)+(Documentation!$L$343*Calculations!D710)+(Documentation!$O$343*Calculations!D832)</f>
        <v>82061.956247647729</v>
      </c>
      <c r="W527" s="65">
        <f>(Documentation!$N$343*Calculations!E771)+(Documentation!$L$343*Calculations!E710)+(Documentation!$O$343*Calculations!E832)</f>
        <v>41460.524463680842</v>
      </c>
      <c r="X527" s="65">
        <f>(Documentation!$N$343*Calculations!F771)+(Documentation!$L$343*Calculations!F710)+(Documentation!$O$343*Calculations!F832)</f>
        <v>16218.787354158827</v>
      </c>
      <c r="Y527" s="65">
        <f>(Documentation!$N$343*Calculations!G771)+(Documentation!$L$343*Calculations!G710)+(Documentation!$O$343*Calculations!G832)</f>
        <v>414.45859992472714</v>
      </c>
      <c r="Z527" s="65">
        <f>(Documentation!$N$343*Calculations!H771)+(Documentation!$L$343*Calculations!H710)+(Documentation!$O$343*Calculations!H832)</f>
        <v>8048.2455777192317</v>
      </c>
      <c r="AA527" s="65">
        <f>(Documentation!$N$343*Calculations!I771)+(Documentation!$L$343*Calculations!I710)+(Documentation!$O$343*Calculations!I832)</f>
        <v>17441.473842679712</v>
      </c>
      <c r="AB527" s="65">
        <f>(Documentation!$N$343*Calculations!J771)+(Documentation!$L$343*Calculations!J710)+(Documentation!$O$343*Calculations!J832)</f>
        <v>3186.181219420399</v>
      </c>
      <c r="AC527" s="65">
        <f>(Documentation!$N$343*Calculations!K771)+(Documentation!$L$343*Calculations!K710)+(Documentation!$O$343*Calculations!K832)</f>
        <v>5712.3140760255928</v>
      </c>
      <c r="AD527" s="65">
        <f>(Documentation!$N$343*Calculations!L771)+(Documentation!$L$343*Calculations!L710)+(Documentation!$O$343*Calculations!L832)</f>
        <v>0</v>
      </c>
      <c r="AE527" s="65">
        <f>(Documentation!$N$343*Calculations!M771)+(Documentation!$L$343*Calculations!M710)+(Documentation!$O$343*Calculations!M832)</f>
        <v>393126.05861874297</v>
      </c>
      <c r="AF527" s="65">
        <f>(Documentation!$N$343*Calculations!N771)+(Documentation!$L$343*Calculations!N710)+(Documentation!$O$343*Calculations!N832)</f>
        <v>101061.49002634551</v>
      </c>
      <c r="AG527" s="65">
        <f>(Documentation!$N$343*Calculations!O771)+(Documentation!$L$343*Calculations!O710)+(Documentation!$O$343*Calculations!O832)</f>
        <v>494187.54864508845</v>
      </c>
    </row>
    <row r="528" spans="1:33" ht="14.45" customHeight="1" x14ac:dyDescent="0.25">
      <c r="A528" s="58" t="s">
        <v>83</v>
      </c>
      <c r="B528" s="58" t="s">
        <v>53</v>
      </c>
      <c r="C528" s="59">
        <v>438980</v>
      </c>
      <c r="D528" s="59">
        <v>136257</v>
      </c>
      <c r="E528" s="59">
        <v>37563</v>
      </c>
      <c r="F528" s="59">
        <v>7296</v>
      </c>
      <c r="G528" s="59">
        <v>84</v>
      </c>
      <c r="H528" s="59">
        <v>6035</v>
      </c>
      <c r="I528" s="59">
        <v>23607</v>
      </c>
      <c r="J528" s="59">
        <v>8573</v>
      </c>
      <c r="K528" s="59">
        <v>10087</v>
      </c>
      <c r="L528" s="59"/>
      <c r="M528" s="59">
        <v>209478</v>
      </c>
      <c r="N528" s="59">
        <v>135774</v>
      </c>
      <c r="O528" s="59">
        <v>345252</v>
      </c>
      <c r="P528" s="45"/>
      <c r="R528" s="58" t="s">
        <v>88</v>
      </c>
      <c r="S528" s="58" t="s">
        <v>53</v>
      </c>
      <c r="T528" s="56" t="str">
        <f t="shared" si="22"/>
        <v>KANNUR1994-95</v>
      </c>
      <c r="U528" s="65">
        <f>(Documentation!$N$343*Calculations!C772)+(Documentation!$L$343*Calculations!C711)+(Documentation!$O$343*Calculations!C833)</f>
        <v>567670</v>
      </c>
      <c r="V528" s="65">
        <f>(Documentation!$N$343*Calculations!D772)+(Documentation!$L$343*Calculations!D711)+(Documentation!$O$343*Calculations!D833)</f>
        <v>82061.956247647729</v>
      </c>
      <c r="W528" s="65">
        <f>(Documentation!$N$343*Calculations!E772)+(Documentation!$L$343*Calculations!E711)+(Documentation!$O$343*Calculations!E833)</f>
        <v>46346.284907790745</v>
      </c>
      <c r="X528" s="65">
        <f>(Documentation!$N$343*Calculations!F772)+(Documentation!$L$343*Calculations!F711)+(Documentation!$O$343*Calculations!F833)</f>
        <v>15843.630974783591</v>
      </c>
      <c r="Y528" s="65">
        <f>(Documentation!$N$343*Calculations!G772)+(Documentation!$L$343*Calculations!G711)+(Documentation!$O$343*Calculations!G833)</f>
        <v>361.99727135867522</v>
      </c>
      <c r="Z528" s="65">
        <f>(Documentation!$N$343*Calculations!H772)+(Documentation!$L$343*Calculations!H711)+(Documentation!$O$343*Calculations!H833)</f>
        <v>9088.1934512608204</v>
      </c>
      <c r="AA528" s="65">
        <f>(Documentation!$N$343*Calculations!I772)+(Documentation!$L$343*Calculations!I711)+(Documentation!$O$343*Calculations!I833)</f>
        <v>19609.551185547611</v>
      </c>
      <c r="AB528" s="65">
        <f>(Documentation!$N$343*Calculations!J772)+(Documentation!$L$343*Calculations!J711)+(Documentation!$O$343*Calculations!J833)</f>
        <v>3371.1263643206621</v>
      </c>
      <c r="AC528" s="65">
        <f>(Documentation!$N$343*Calculations!K772)+(Documentation!$L$343*Calculations!K711)+(Documentation!$O$343*Calculations!K833)</f>
        <v>5947.4561535566427</v>
      </c>
      <c r="AD528" s="65">
        <f>(Documentation!$N$343*Calculations!L772)+(Documentation!$L$343*Calculations!L711)+(Documentation!$O$343*Calculations!L833)</f>
        <v>0</v>
      </c>
      <c r="AE528" s="65">
        <f>(Documentation!$N$343*Calculations!M772)+(Documentation!$L$343*Calculations!M711)+(Documentation!$O$343*Calculations!M833)</f>
        <v>385039.80344373354</v>
      </c>
      <c r="AF528" s="65">
        <f>(Documentation!$N$343*Calculations!N772)+(Documentation!$L$343*Calculations!N711)+(Documentation!$O$343*Calculations!N833)</f>
        <v>113741.68300715092</v>
      </c>
      <c r="AG528" s="65">
        <f>(Documentation!$N$343*Calculations!O772)+(Documentation!$L$343*Calculations!O711)+(Documentation!$O$343*Calculations!O833)</f>
        <v>498781.48645088443</v>
      </c>
    </row>
    <row r="529" spans="1:33" ht="14.45" customHeight="1" x14ac:dyDescent="0.25">
      <c r="A529" s="58" t="s">
        <v>83</v>
      </c>
      <c r="B529" s="58" t="s">
        <v>54</v>
      </c>
      <c r="C529" s="59">
        <v>438980</v>
      </c>
      <c r="D529" s="59">
        <v>136257</v>
      </c>
      <c r="E529" s="59">
        <v>39520</v>
      </c>
      <c r="F529" s="59">
        <v>6902</v>
      </c>
      <c r="G529" s="59">
        <v>91</v>
      </c>
      <c r="H529" s="59">
        <v>5743</v>
      </c>
      <c r="I529" s="59">
        <v>20660</v>
      </c>
      <c r="J529" s="59">
        <v>8683</v>
      </c>
      <c r="K529" s="59">
        <v>13223</v>
      </c>
      <c r="L529" s="59"/>
      <c r="M529" s="59">
        <v>207901</v>
      </c>
      <c r="N529" s="59">
        <v>149219</v>
      </c>
      <c r="O529" s="59">
        <v>357120</v>
      </c>
      <c r="P529" s="45"/>
      <c r="R529" s="58" t="s">
        <v>88</v>
      </c>
      <c r="S529" s="58" t="s">
        <v>54</v>
      </c>
      <c r="T529" s="56" t="str">
        <f t="shared" si="22"/>
        <v>KANNUR1995-96</v>
      </c>
      <c r="U529" s="65">
        <f>(Documentation!$N$343*Calculations!C773)+(Documentation!$L$343*Calculations!C712)+(Documentation!$O$343*Calculations!C834)</f>
        <v>567670</v>
      </c>
      <c r="V529" s="65">
        <f>(Documentation!$N$343*Calculations!D773)+(Documentation!$L$343*Calculations!D712)+(Documentation!$O$343*Calculations!D834)</f>
        <v>82061.956247647729</v>
      </c>
      <c r="W529" s="65">
        <f>(Documentation!$N$343*Calculations!E773)+(Documentation!$L$343*Calculations!E712)+(Documentation!$O$343*Calculations!E834)</f>
        <v>42896.799397817085</v>
      </c>
      <c r="X529" s="65">
        <f>(Documentation!$N$343*Calculations!F773)+(Documentation!$L$343*Calculations!F712)+(Documentation!$O$343*Calculations!F834)</f>
        <v>14350.052785095973</v>
      </c>
      <c r="Y529" s="65">
        <f>(Documentation!$N$343*Calculations!G773)+(Documentation!$L$343*Calculations!G712)+(Documentation!$O$343*Calculations!G834)</f>
        <v>292.18432442604444</v>
      </c>
      <c r="Z529" s="65">
        <f>(Documentation!$N$343*Calculations!H773)+(Documentation!$L$343*Calculations!H712)+(Documentation!$O$343*Calculations!H834)</f>
        <v>7621.9508844561533</v>
      </c>
      <c r="AA529" s="65">
        <f>(Documentation!$N$343*Calculations!I773)+(Documentation!$L$343*Calculations!I712)+(Documentation!$O$343*Calculations!I834)</f>
        <v>17013.993789988708</v>
      </c>
      <c r="AB529" s="65">
        <f>(Documentation!$N$343*Calculations!J773)+(Documentation!$L$343*Calculations!J712)+(Documentation!$O$343*Calculations!J834)</f>
        <v>3710.0895747083177</v>
      </c>
      <c r="AC529" s="65">
        <f>(Documentation!$N$343*Calculations!K773)+(Documentation!$L$343*Calculations!K712)+(Documentation!$O$343*Calculations!K834)</f>
        <v>5064.7754045916445</v>
      </c>
      <c r="AD529" s="65">
        <f>(Documentation!$N$343*Calculations!L773)+(Documentation!$L$343*Calculations!L712)+(Documentation!$O$343*Calculations!L834)</f>
        <v>0</v>
      </c>
      <c r="AE529" s="65">
        <f>(Documentation!$N$343*Calculations!M773)+(Documentation!$L$343*Calculations!M712)+(Documentation!$O$343*Calculations!M834)</f>
        <v>394658.19759126834</v>
      </c>
      <c r="AF529" s="65">
        <f>(Documentation!$N$343*Calculations!N773)+(Documentation!$L$343*Calculations!N712)+(Documentation!$O$343*Calculations!N834)</f>
        <v>108792.82574331952</v>
      </c>
      <c r="AG529" s="65">
        <f>(Documentation!$N$343*Calculations!O773)+(Documentation!$L$343*Calculations!O712)+(Documentation!$O$343*Calculations!O834)</f>
        <v>503451.02333458787</v>
      </c>
    </row>
    <row r="530" spans="1:33" ht="14.45" customHeight="1" x14ac:dyDescent="0.25">
      <c r="A530" s="58" t="s">
        <v>83</v>
      </c>
      <c r="B530" s="58" t="s">
        <v>55</v>
      </c>
      <c r="C530" s="59">
        <v>438980</v>
      </c>
      <c r="D530" s="59">
        <v>136257</v>
      </c>
      <c r="E530" s="59">
        <v>41514</v>
      </c>
      <c r="F530" s="59">
        <v>6223</v>
      </c>
      <c r="G530" s="59">
        <v>62</v>
      </c>
      <c r="H530" s="59">
        <v>4810</v>
      </c>
      <c r="I530" s="59">
        <v>18239</v>
      </c>
      <c r="J530" s="59">
        <v>8990</v>
      </c>
      <c r="K530" s="59">
        <v>13358</v>
      </c>
      <c r="L530" s="59"/>
      <c r="M530" s="59">
        <v>209527</v>
      </c>
      <c r="N530" s="59">
        <v>129304</v>
      </c>
      <c r="O530" s="59">
        <v>338831</v>
      </c>
      <c r="P530" s="45"/>
      <c r="R530" s="58" t="s">
        <v>88</v>
      </c>
      <c r="S530" s="58" t="s">
        <v>55</v>
      </c>
      <c r="T530" s="56" t="str">
        <f t="shared" si="22"/>
        <v>KANNUR1996-97</v>
      </c>
      <c r="U530" s="65">
        <f>(Documentation!$N$343*Calculations!C774)+(Documentation!$L$343*Calculations!C713)+(Documentation!$O$343*Calculations!C835)</f>
        <v>567670</v>
      </c>
      <c r="V530" s="65">
        <f>(Documentation!$N$343*Calculations!D774)+(Documentation!$L$343*Calculations!D713)+(Documentation!$O$343*Calculations!D835)</f>
        <v>82061.956247647729</v>
      </c>
      <c r="W530" s="65">
        <f>(Documentation!$N$343*Calculations!E774)+(Documentation!$L$343*Calculations!E713)+(Documentation!$O$343*Calculations!E835)</f>
        <v>46136.814358298834</v>
      </c>
      <c r="X530" s="65">
        <f>(Documentation!$N$343*Calculations!F774)+(Documentation!$L$343*Calculations!F713)+(Documentation!$O$343*Calculations!F835)</f>
        <v>14850.44937899887</v>
      </c>
      <c r="Y530" s="65">
        <f>(Documentation!$N$343*Calculations!G774)+(Documentation!$L$343*Calculations!G713)+(Documentation!$O$343*Calculations!G835)</f>
        <v>232.20681219420399</v>
      </c>
      <c r="Z530" s="65">
        <f>(Documentation!$N$343*Calculations!H774)+(Documentation!$L$343*Calculations!H713)+(Documentation!$O$343*Calculations!H835)</f>
        <v>7144.1110274745952</v>
      </c>
      <c r="AA530" s="65">
        <f>(Documentation!$N$343*Calculations!I774)+(Documentation!$L$343*Calculations!I713)+(Documentation!$O$343*Calculations!I835)</f>
        <v>16599.2609145653</v>
      </c>
      <c r="AB530" s="65">
        <f>(Documentation!$N$343*Calculations!J774)+(Documentation!$L$343*Calculations!J713)+(Documentation!$O$343*Calculations!J835)</f>
        <v>3938.0078095596537</v>
      </c>
      <c r="AC530" s="65">
        <f>(Documentation!$N$343*Calculations!K774)+(Documentation!$L$343*Calculations!K713)+(Documentation!$O$343*Calculations!K835)</f>
        <v>6294.5927738050432</v>
      </c>
      <c r="AD530" s="65">
        <f>(Documentation!$N$343*Calculations!L774)+(Documentation!$L$343*Calculations!L713)+(Documentation!$O$343*Calculations!L835)</f>
        <v>0</v>
      </c>
      <c r="AE530" s="65">
        <f>(Documentation!$N$343*Calculations!M774)+(Documentation!$L$343*Calculations!M713)+(Documentation!$O$343*Calculations!M835)</f>
        <v>390412.60067745578</v>
      </c>
      <c r="AF530" s="65">
        <f>(Documentation!$N$343*Calculations!N774)+(Documentation!$L$343*Calculations!N713)+(Documentation!$O$343*Calculations!N835)</f>
        <v>107888.40336846067</v>
      </c>
      <c r="AG530" s="65">
        <f>(Documentation!$N$343*Calculations!O774)+(Documentation!$L$343*Calculations!O713)+(Documentation!$O$343*Calculations!O835)</f>
        <v>498301.00404591643</v>
      </c>
    </row>
    <row r="531" spans="1:33" ht="14.45" customHeight="1" x14ac:dyDescent="0.25">
      <c r="A531" s="58" t="s">
        <v>83</v>
      </c>
      <c r="B531" s="58" t="s">
        <v>56</v>
      </c>
      <c r="C531" s="59">
        <v>438980</v>
      </c>
      <c r="D531" s="59">
        <v>136257</v>
      </c>
      <c r="E531" s="59">
        <v>43037</v>
      </c>
      <c r="F531" s="59">
        <v>5582</v>
      </c>
      <c r="G531" s="59">
        <v>53</v>
      </c>
      <c r="H531" s="59">
        <v>4258</v>
      </c>
      <c r="I531" s="59">
        <v>16437</v>
      </c>
      <c r="J531" s="59">
        <v>8703</v>
      </c>
      <c r="K531" s="59">
        <v>12597</v>
      </c>
      <c r="L531" s="59"/>
      <c r="M531" s="59">
        <v>212056</v>
      </c>
      <c r="N531" s="59">
        <v>127272</v>
      </c>
      <c r="O531" s="59">
        <v>339328</v>
      </c>
      <c r="P531" s="45"/>
      <c r="R531" s="58" t="s">
        <v>88</v>
      </c>
      <c r="S531" s="58" t="s">
        <v>56</v>
      </c>
      <c r="T531" s="56" t="str">
        <f t="shared" si="22"/>
        <v>KANNUR1997-98</v>
      </c>
      <c r="U531" s="65">
        <f>(Documentation!$N$343*Calculations!C775)+(Documentation!$L$343*Calculations!C714)+(Documentation!$O$343*Calculations!C836)</f>
        <v>567670</v>
      </c>
      <c r="V531" s="65">
        <f>(Documentation!$N$343*Calculations!D775)+(Documentation!$L$343*Calculations!D714)+(Documentation!$O$343*Calculations!D836)</f>
        <v>82061.956247647729</v>
      </c>
      <c r="W531" s="65">
        <f>(Documentation!$N$343*Calculations!E775)+(Documentation!$L$343*Calculations!E714)+(Documentation!$O$343*Calculations!E836)</f>
        <v>47573.765619119309</v>
      </c>
      <c r="X531" s="65">
        <f>(Documentation!$N$343*Calculations!F775)+(Documentation!$L$343*Calculations!F714)+(Documentation!$O$343*Calculations!F836)</f>
        <v>13830.190440346254</v>
      </c>
      <c r="Y531" s="65">
        <f>(Documentation!$N$343*Calculations!G775)+(Documentation!$L$343*Calculations!G714)+(Documentation!$O$343*Calculations!G836)</f>
        <v>221.76797139631162</v>
      </c>
      <c r="Z531" s="65">
        <f>(Documentation!$N$343*Calculations!H775)+(Documentation!$L$343*Calculations!H714)+(Documentation!$O$343*Calculations!H836)</f>
        <v>6636.9113662024838</v>
      </c>
      <c r="AA531" s="65">
        <f>(Documentation!$N$343*Calculations!I775)+(Documentation!$L$343*Calculations!I714)+(Documentation!$O$343*Calculations!I836)</f>
        <v>17307.590045163721</v>
      </c>
      <c r="AB531" s="65">
        <f>(Documentation!$N$343*Calculations!J775)+(Documentation!$L$343*Calculations!J714)+(Documentation!$O$343*Calculations!J836)</f>
        <v>3655.1975912683479</v>
      </c>
      <c r="AC531" s="65">
        <f>(Documentation!$N$343*Calculations!K775)+(Documentation!$L$343*Calculations!K714)+(Documentation!$O$343*Calculations!K836)</f>
        <v>6531.3069251035004</v>
      </c>
      <c r="AD531" s="65">
        <f>(Documentation!$N$343*Calculations!L775)+(Documentation!$L$343*Calculations!L714)+(Documentation!$O$343*Calculations!L836)</f>
        <v>0</v>
      </c>
      <c r="AE531" s="65">
        <f>(Documentation!$N$343*Calculations!M775)+(Documentation!$L$343*Calculations!M714)+(Documentation!$O$343*Calculations!M836)</f>
        <v>389851.31379375234</v>
      </c>
      <c r="AF531" s="65">
        <f>(Documentation!$N$343*Calculations!N775)+(Documentation!$L$343*Calculations!N714)+(Documentation!$O$343*Calculations!N836)</f>
        <v>97467.546857357927</v>
      </c>
      <c r="AG531" s="65">
        <f>(Documentation!$N$343*Calculations!O775)+(Documentation!$L$343*Calculations!O714)+(Documentation!$O$343*Calculations!O836)</f>
        <v>487318.8606511103</v>
      </c>
    </row>
    <row r="532" spans="1:33" ht="14.45" customHeight="1" x14ac:dyDescent="0.25">
      <c r="A532" s="58" t="s">
        <v>83</v>
      </c>
      <c r="B532" s="58" t="s">
        <v>57</v>
      </c>
      <c r="C532" s="59">
        <v>438980</v>
      </c>
      <c r="D532" s="59">
        <v>136257</v>
      </c>
      <c r="E532" s="59">
        <v>43704</v>
      </c>
      <c r="F532" s="59">
        <v>3037</v>
      </c>
      <c r="G532" s="59">
        <v>72</v>
      </c>
      <c r="H532" s="59">
        <v>3660</v>
      </c>
      <c r="I532" s="59">
        <v>13602</v>
      </c>
      <c r="J532" s="59">
        <v>9326</v>
      </c>
      <c r="K532" s="59">
        <v>10986</v>
      </c>
      <c r="L532" s="59"/>
      <c r="M532" s="59">
        <v>218336</v>
      </c>
      <c r="N532" s="59">
        <v>91701</v>
      </c>
      <c r="O532" s="59">
        <v>310037</v>
      </c>
      <c r="P532" s="45"/>
      <c r="R532" s="58" t="s">
        <v>88</v>
      </c>
      <c r="S532" s="58" t="s">
        <v>57</v>
      </c>
      <c r="T532" s="56" t="str">
        <f t="shared" si="22"/>
        <v>KANNUR1998-99</v>
      </c>
      <c r="U532" s="65">
        <f>(Documentation!$N$343*Calculations!C776)+(Documentation!$L$343*Calculations!C715)+(Documentation!$O$343*Calculations!C837)</f>
        <v>567670</v>
      </c>
      <c r="V532" s="65">
        <f>(Documentation!$N$343*Calculations!D776)+(Documentation!$L$343*Calculations!D715)+(Documentation!$O$343*Calculations!D837)</f>
        <v>82061.956247647729</v>
      </c>
      <c r="W532" s="65">
        <f>(Documentation!$N$343*Calculations!E776)+(Documentation!$L$343*Calculations!E715)+(Documentation!$O$343*Calculations!E837)</f>
        <v>50536.15468573579</v>
      </c>
      <c r="X532" s="65">
        <f>(Documentation!$N$343*Calculations!F776)+(Documentation!$L$343*Calculations!F715)+(Documentation!$O$343*Calculations!F837)</f>
        <v>13042.176138502069</v>
      </c>
      <c r="Y532" s="65">
        <f>(Documentation!$N$343*Calculations!G776)+(Documentation!$L$343*Calculations!G715)+(Documentation!$O$343*Calculations!G837)</f>
        <v>170.55843056078282</v>
      </c>
      <c r="Z532" s="65">
        <f>(Documentation!$N$343*Calculations!H776)+(Documentation!$L$343*Calculations!H715)+(Documentation!$O$343*Calculations!H837)</f>
        <v>6077.22177267595</v>
      </c>
      <c r="AA532" s="65">
        <f>(Documentation!$N$343*Calculations!I776)+(Documentation!$L$343*Calculations!I715)+(Documentation!$O$343*Calculations!I837)</f>
        <v>20879.229582235603</v>
      </c>
      <c r="AB532" s="65">
        <f>(Documentation!$N$343*Calculations!J776)+(Documentation!$L$343*Calculations!J715)+(Documentation!$O$343*Calculations!J837)</f>
        <v>4200.4384644335714</v>
      </c>
      <c r="AC532" s="65">
        <f>(Documentation!$N$343*Calculations!K776)+(Documentation!$L$343*Calculations!K715)+(Documentation!$O$343*Calculations!K837)</f>
        <v>9570.5494919081666</v>
      </c>
      <c r="AD532" s="65">
        <f>(Documentation!$N$343*Calculations!L776)+(Documentation!$L$343*Calculations!L715)+(Documentation!$O$343*Calculations!L837)</f>
        <v>0</v>
      </c>
      <c r="AE532" s="65">
        <f>(Documentation!$N$343*Calculations!M776)+(Documentation!$L$343*Calculations!M715)+(Documentation!$O$343*Calculations!M837)</f>
        <v>381131.71518630034</v>
      </c>
      <c r="AF532" s="65">
        <f>(Documentation!$N$343*Calculations!N776)+(Documentation!$L$343*Calculations!N715)+(Documentation!$O$343*Calculations!N837)</f>
        <v>97335.479582235595</v>
      </c>
      <c r="AG532" s="65">
        <f>(Documentation!$N$343*Calculations!O776)+(Documentation!$L$343*Calculations!O715)+(Documentation!$O$343*Calculations!O837)</f>
        <v>478467.19476853596</v>
      </c>
    </row>
    <row r="533" spans="1:33" ht="14.45" customHeight="1" x14ac:dyDescent="0.25">
      <c r="A533" s="58" t="s">
        <v>83</v>
      </c>
      <c r="B533" s="58" t="s">
        <v>58</v>
      </c>
      <c r="C533" s="59">
        <v>438980</v>
      </c>
      <c r="D533" s="59">
        <v>136257</v>
      </c>
      <c r="E533" s="59">
        <v>43891</v>
      </c>
      <c r="F533" s="59">
        <v>3402</v>
      </c>
      <c r="G533" s="59">
        <v>1</v>
      </c>
      <c r="H533" s="59">
        <v>1794</v>
      </c>
      <c r="I533" s="59">
        <v>16622</v>
      </c>
      <c r="J533" s="59">
        <v>6570</v>
      </c>
      <c r="K533" s="59">
        <v>13267</v>
      </c>
      <c r="L533" s="59"/>
      <c r="M533" s="59">
        <v>217176</v>
      </c>
      <c r="N533" s="59">
        <v>87331</v>
      </c>
      <c r="O533" s="59">
        <v>304507</v>
      </c>
      <c r="P533" s="45"/>
      <c r="R533" s="58" t="s">
        <v>88</v>
      </c>
      <c r="S533" s="58" t="s">
        <v>58</v>
      </c>
      <c r="T533" s="56" t="str">
        <f t="shared" si="22"/>
        <v>KANNUR1999-00</v>
      </c>
      <c r="U533" s="65">
        <f>(Documentation!$N$343*Calculations!C777)+(Documentation!$L$343*Calculations!C716)+(Documentation!$O$343*Calculations!C838)</f>
        <v>567670</v>
      </c>
      <c r="V533" s="65">
        <f>(Documentation!$N$343*Calculations!D777)+(Documentation!$L$343*Calculations!D716)+(Documentation!$O$343*Calculations!D838)</f>
        <v>82061.956247647729</v>
      </c>
      <c r="W533" s="65">
        <f>(Documentation!$N$343*Calculations!E777)+(Documentation!$L$343*Calculations!E716)+(Documentation!$O$343*Calculations!E838)</f>
        <v>52831.299115543843</v>
      </c>
      <c r="X533" s="65">
        <f>(Documentation!$N$343*Calculations!F777)+(Documentation!$L$343*Calculations!F716)+(Documentation!$O$343*Calculations!F838)</f>
        <v>12373.847007903651</v>
      </c>
      <c r="Y533" s="65">
        <f>(Documentation!$N$343*Calculations!G777)+(Documentation!$L$343*Calculations!G716)+(Documentation!$O$343*Calculations!G838)</f>
        <v>23.735604064734662</v>
      </c>
      <c r="Z533" s="65">
        <f>(Documentation!$N$343*Calculations!H777)+(Documentation!$L$343*Calculations!H716)+(Documentation!$O$343*Calculations!H838)</f>
        <v>6864.7928114414754</v>
      </c>
      <c r="AA533" s="65">
        <f>(Documentation!$N$343*Calculations!I777)+(Documentation!$L$343*Calculations!I716)+(Documentation!$O$343*Calculations!I838)</f>
        <v>18659.0578660143</v>
      </c>
      <c r="AB533" s="65">
        <f>(Documentation!$N$343*Calculations!J777)+(Documentation!$L$343*Calculations!J716)+(Documentation!$O$343*Calculations!J838)</f>
        <v>3747.6858298833272</v>
      </c>
      <c r="AC533" s="65">
        <f>(Documentation!$N$343*Calculations!K777)+(Documentation!$L$343*Calculations!K716)+(Documentation!$O$343*Calculations!K838)</f>
        <v>8224.4891795257809</v>
      </c>
      <c r="AD533" s="65">
        <f>(Documentation!$N$343*Calculations!L777)+(Documentation!$L$343*Calculations!L716)+(Documentation!$O$343*Calculations!L838)</f>
        <v>0</v>
      </c>
      <c r="AE533" s="65">
        <f>(Documentation!$N$343*Calculations!M777)+(Documentation!$L$343*Calculations!M716)+(Documentation!$O$343*Calculations!M838)</f>
        <v>382883.13633797516</v>
      </c>
      <c r="AF533" s="65">
        <f>(Documentation!$N$343*Calculations!N777)+(Documentation!$L$343*Calculations!N716)+(Documentation!$O$343*Calculations!N838)</f>
        <v>109410.55099736544</v>
      </c>
      <c r="AG533" s="65">
        <f>(Documentation!$N$343*Calculations!O777)+(Documentation!$L$343*Calculations!O716)+(Documentation!$O$343*Calculations!O838)</f>
        <v>492293.6873353406</v>
      </c>
    </row>
    <row r="534" spans="1:33" ht="14.45" customHeight="1" x14ac:dyDescent="0.25">
      <c r="A534" s="58" t="s">
        <v>83</v>
      </c>
      <c r="B534" s="58" t="s">
        <v>59</v>
      </c>
      <c r="C534" s="59">
        <v>438980</v>
      </c>
      <c r="D534" s="59">
        <v>136257</v>
      </c>
      <c r="E534" s="59">
        <v>52567</v>
      </c>
      <c r="F534" s="59">
        <v>3600</v>
      </c>
      <c r="G534" s="59">
        <v>1</v>
      </c>
      <c r="H534" s="59">
        <v>1686</v>
      </c>
      <c r="I534" s="59">
        <v>17698</v>
      </c>
      <c r="J534" s="59">
        <v>8587</v>
      </c>
      <c r="K534" s="59">
        <v>14415</v>
      </c>
      <c r="L534" s="59"/>
      <c r="M534" s="59">
        <v>204169</v>
      </c>
      <c r="N534" s="59">
        <v>106703</v>
      </c>
      <c r="O534" s="59">
        <v>310872</v>
      </c>
      <c r="P534" s="45"/>
      <c r="R534" s="58" t="s">
        <v>88</v>
      </c>
      <c r="S534" s="58" t="s">
        <v>59</v>
      </c>
      <c r="T534" s="56" t="str">
        <f t="shared" si="22"/>
        <v>KANNUR2000-01</v>
      </c>
      <c r="U534" s="65">
        <f>(Documentation!$N$343*Calculations!C778)+(Documentation!$L$343*Calculations!C717)+(Documentation!$O$343*Calculations!C839)</f>
        <v>567670</v>
      </c>
      <c r="V534" s="65">
        <f>(Documentation!$N$343*Calculations!D778)+(Documentation!$L$343*Calculations!D717)+(Documentation!$O$343*Calculations!D839)</f>
        <v>82061.956247647729</v>
      </c>
      <c r="W534" s="65">
        <f>(Documentation!$N$343*Calculations!E778)+(Documentation!$L$343*Calculations!E717)+(Documentation!$O$343*Calculations!E839)</f>
        <v>57651.532837786974</v>
      </c>
      <c r="X534" s="65">
        <f>(Documentation!$N$343*Calculations!F778)+(Documentation!$L$343*Calculations!F717)+(Documentation!$O$343*Calculations!F839)</f>
        <v>12967.233722243131</v>
      </c>
      <c r="Y534" s="65">
        <f>(Documentation!$N$343*Calculations!G778)+(Documentation!$L$343*Calculations!G717)+(Documentation!$O$343*Calculations!G839)</f>
        <v>12.735604064734662</v>
      </c>
      <c r="Z534" s="65">
        <f>(Documentation!$N$343*Calculations!H778)+(Documentation!$L$343*Calculations!H717)+(Documentation!$O$343*Calculations!H839)</f>
        <v>6824.0374482499064</v>
      </c>
      <c r="AA534" s="65">
        <f>(Documentation!$N$343*Calculations!I778)+(Documentation!$L$343*Calculations!I717)+(Documentation!$O$343*Calculations!I839)</f>
        <v>15078.876270229583</v>
      </c>
      <c r="AB534" s="65">
        <f>(Documentation!$N$343*Calculations!J778)+(Documentation!$L$343*Calculations!J717)+(Documentation!$O$343*Calculations!J839)</f>
        <v>4917.7335340609716</v>
      </c>
      <c r="AC534" s="65">
        <f>(Documentation!$N$343*Calculations!K778)+(Documentation!$L$343*Calculations!K717)+(Documentation!$O$343*Calculations!K839)</f>
        <v>9127.3086187429435</v>
      </c>
      <c r="AD534" s="65">
        <f>(Documentation!$N$343*Calculations!L778)+(Documentation!$L$343*Calculations!L717)+(Documentation!$O$343*Calculations!L839)</f>
        <v>0</v>
      </c>
      <c r="AE534" s="65">
        <f>(Documentation!$N$343*Calculations!M778)+(Documentation!$L$343*Calculations!M717)+(Documentation!$O$343*Calculations!M839)</f>
        <v>379028.58571697399</v>
      </c>
      <c r="AF534" s="65">
        <f>(Documentation!$N$343*Calculations!N778)+(Documentation!$L$343*Calculations!N717)+(Documentation!$O$343*Calculations!N839)</f>
        <v>123369.90741437711</v>
      </c>
      <c r="AG534" s="65">
        <f>(Documentation!$N$343*Calculations!O778)+(Documentation!$L$343*Calculations!O717)+(Documentation!$O$343*Calculations!O839)</f>
        <v>502398.49313135113</v>
      </c>
    </row>
    <row r="535" spans="1:33" ht="14.45" customHeight="1" x14ac:dyDescent="0.25">
      <c r="A535" s="58" t="s">
        <v>83</v>
      </c>
      <c r="B535" s="58" t="s">
        <v>60</v>
      </c>
      <c r="C535" s="59">
        <v>438980</v>
      </c>
      <c r="D535" s="59">
        <v>136257</v>
      </c>
      <c r="E535" s="59">
        <v>52828</v>
      </c>
      <c r="F535" s="59">
        <v>3436</v>
      </c>
      <c r="G535" s="59">
        <v>2</v>
      </c>
      <c r="H535" s="59">
        <v>1578</v>
      </c>
      <c r="I535" s="59">
        <v>18170</v>
      </c>
      <c r="J535" s="59">
        <v>8817</v>
      </c>
      <c r="K535" s="59">
        <v>14744</v>
      </c>
      <c r="L535" s="59"/>
      <c r="M535" s="59">
        <v>203148</v>
      </c>
      <c r="N535" s="59">
        <v>117566</v>
      </c>
      <c r="O535" s="59">
        <v>320714</v>
      </c>
      <c r="P535" s="45"/>
      <c r="R535" s="58" t="s">
        <v>88</v>
      </c>
      <c r="S535" s="58" t="s">
        <v>60</v>
      </c>
      <c r="T535" s="56" t="str">
        <f t="shared" si="22"/>
        <v>KANNUR2001-02</v>
      </c>
      <c r="U535" s="65">
        <f>(Documentation!$N$343*Calculations!C779)+(Documentation!$L$343*Calculations!C718)+(Documentation!$O$343*Calculations!C840)</f>
        <v>567670</v>
      </c>
      <c r="V535" s="65">
        <f>(Documentation!$N$343*Calculations!D779)+(Documentation!$L$343*Calculations!D718)+(Documentation!$O$343*Calculations!D840)</f>
        <v>82061.956247647729</v>
      </c>
      <c r="W535" s="65">
        <f>(Documentation!$N$343*Calculations!E779)+(Documentation!$L$343*Calculations!E718)+(Documentation!$O$343*Calculations!E840)</f>
        <v>61313.806078283778</v>
      </c>
      <c r="X535" s="65">
        <f>(Documentation!$N$343*Calculations!F779)+(Documentation!$L$343*Calculations!F718)+(Documentation!$O$343*Calculations!F840)</f>
        <v>13245.453142642078</v>
      </c>
      <c r="Y535" s="65">
        <f>(Documentation!$N$343*Calculations!G779)+(Documentation!$L$343*Calculations!G718)+(Documentation!$O$343*Calculations!G840)</f>
        <v>18.548550997365449</v>
      </c>
      <c r="Z535" s="65">
        <f>(Documentation!$N$343*Calculations!H779)+(Documentation!$L$343*Calculations!H718)+(Documentation!$O$343*Calculations!H840)</f>
        <v>6312.7982687241247</v>
      </c>
      <c r="AA535" s="65">
        <f>(Documentation!$N$343*Calculations!I779)+(Documentation!$L$343*Calculations!I718)+(Documentation!$O$343*Calculations!I840)</f>
        <v>16774.718855852465</v>
      </c>
      <c r="AB535" s="65">
        <f>(Documentation!$N$343*Calculations!J779)+(Documentation!$L$343*Calculations!J718)+(Documentation!$O$343*Calculations!J840)</f>
        <v>4282.96556266466</v>
      </c>
      <c r="AC535" s="65">
        <f>(Documentation!$N$343*Calculations!K779)+(Documentation!$L$343*Calculations!K718)+(Documentation!$O$343*Calculations!K840)</f>
        <v>8008.8725065863755</v>
      </c>
      <c r="AD535" s="65">
        <f>(Documentation!$N$343*Calculations!L779)+(Documentation!$L$343*Calculations!L718)+(Documentation!$O$343*Calculations!L840)</f>
        <v>0</v>
      </c>
      <c r="AE535" s="65">
        <f>(Documentation!$N$343*Calculations!M779)+(Documentation!$L$343*Calculations!M718)+(Documentation!$O$343*Calculations!M840)</f>
        <v>375650.88078660145</v>
      </c>
      <c r="AF535" s="65">
        <f>(Documentation!$N$343*Calculations!N779)+(Documentation!$L$343*Calculations!N718)+(Documentation!$O$343*Calculations!N840)</f>
        <v>116045.94853217914</v>
      </c>
      <c r="AG535" s="65">
        <f>(Documentation!$N$343*Calculations!O779)+(Documentation!$L$343*Calculations!O718)+(Documentation!$O$343*Calculations!O840)</f>
        <v>491696.82931878057</v>
      </c>
    </row>
    <row r="536" spans="1:33" ht="14.45" customHeight="1" x14ac:dyDescent="0.25">
      <c r="A536" s="58" t="s">
        <v>83</v>
      </c>
      <c r="B536" s="58" t="s">
        <v>61</v>
      </c>
      <c r="C536" s="59">
        <v>438980</v>
      </c>
      <c r="D536" s="59">
        <v>136257</v>
      </c>
      <c r="E536" s="59">
        <v>53019</v>
      </c>
      <c r="F536" s="59">
        <v>3393</v>
      </c>
      <c r="G536" s="59">
        <v>8</v>
      </c>
      <c r="H536" s="59">
        <v>1451</v>
      </c>
      <c r="I536" s="59">
        <v>20123</v>
      </c>
      <c r="J536" s="59">
        <v>10110</v>
      </c>
      <c r="K536" s="59">
        <v>13280</v>
      </c>
      <c r="L536" s="59"/>
      <c r="M536" s="59">
        <v>201339</v>
      </c>
      <c r="N536" s="59">
        <v>120693</v>
      </c>
      <c r="O536" s="59">
        <v>322032</v>
      </c>
      <c r="P536" s="45"/>
      <c r="R536" s="58" t="s">
        <v>88</v>
      </c>
      <c r="S536" s="58" t="s">
        <v>61</v>
      </c>
      <c r="T536" s="56" t="str">
        <f t="shared" si="22"/>
        <v>KANNUR2002-03</v>
      </c>
      <c r="U536" s="65">
        <f>(Documentation!$N$343*Calculations!C780)+(Documentation!$L$343*Calculations!C719)+(Documentation!$O$343*Calculations!C841)</f>
        <v>567670</v>
      </c>
      <c r="V536" s="65">
        <f>(Documentation!$N$343*Calculations!D780)+(Documentation!$L$343*Calculations!D719)+(Documentation!$O$343*Calculations!D841)</f>
        <v>82061.956247647729</v>
      </c>
      <c r="W536" s="65">
        <f>(Documentation!$N$343*Calculations!E780)+(Documentation!$L$343*Calculations!E719)+(Documentation!$O$343*Calculations!E841)</f>
        <v>61802.713398569816</v>
      </c>
      <c r="X536" s="65">
        <f>(Documentation!$N$343*Calculations!F780)+(Documentation!$L$343*Calculations!F719)+(Documentation!$O$343*Calculations!F841)</f>
        <v>13705.375799774181</v>
      </c>
      <c r="Y536" s="65">
        <f>(Documentation!$N$343*Calculations!G780)+(Documentation!$L$343*Calculations!G719)+(Documentation!$O$343*Calculations!G841)</f>
        <v>18.361497929996236</v>
      </c>
      <c r="Z536" s="65">
        <f>(Documentation!$N$343*Calculations!H780)+(Documentation!$L$343*Calculations!H719)+(Documentation!$O$343*Calculations!H841)</f>
        <v>5679.1652239367704</v>
      </c>
      <c r="AA536" s="65">
        <f>(Documentation!$N$343*Calculations!I780)+(Documentation!$L$343*Calculations!I719)+(Documentation!$O$343*Calculations!I841)</f>
        <v>16123.646970267218</v>
      </c>
      <c r="AB536" s="65">
        <f>(Documentation!$N$343*Calculations!J780)+(Documentation!$L$343*Calculations!J719)+(Documentation!$O$343*Calculations!J841)</f>
        <v>5403.5420587128338</v>
      </c>
      <c r="AC536" s="65">
        <f>(Documentation!$N$343*Calculations!K780)+(Documentation!$L$343*Calculations!K719)+(Documentation!$O$343*Calculations!K841)</f>
        <v>8097.3382574331954</v>
      </c>
      <c r="AD536" s="65">
        <f>(Documentation!$N$343*Calculations!L780)+(Documentation!$L$343*Calculations!L719)+(Documentation!$O$343*Calculations!L841)</f>
        <v>0</v>
      </c>
      <c r="AE536" s="65">
        <f>(Documentation!$N$343*Calculations!M780)+(Documentation!$L$343*Calculations!M719)+(Documentation!$O$343*Calculations!M841)</f>
        <v>374777.90054572828</v>
      </c>
      <c r="AF536" s="65">
        <f>(Documentation!$N$343*Calculations!N780)+(Documentation!$L$343*Calculations!N719)+(Documentation!$O$343*Calculations!N841)</f>
        <v>111636.9744072262</v>
      </c>
      <c r="AG536" s="65">
        <f>(Documentation!$N$343*Calculations!O780)+(Documentation!$L$343*Calculations!O719)+(Documentation!$O$343*Calculations!O841)</f>
        <v>486414.87495295447</v>
      </c>
    </row>
    <row r="537" spans="1:33" ht="14.45" customHeight="1" x14ac:dyDescent="0.25">
      <c r="A537" s="58" t="s">
        <v>83</v>
      </c>
      <c r="B537" s="58" t="s">
        <v>62</v>
      </c>
      <c r="C537" s="59">
        <v>438980</v>
      </c>
      <c r="D537" s="59">
        <v>136257</v>
      </c>
      <c r="E537" s="59">
        <v>53241</v>
      </c>
      <c r="F537" s="59">
        <v>3297</v>
      </c>
      <c r="G537" s="59">
        <v>10</v>
      </c>
      <c r="H537" s="59">
        <v>1446</v>
      </c>
      <c r="I537" s="59">
        <v>19114</v>
      </c>
      <c r="J537" s="59">
        <v>10002</v>
      </c>
      <c r="K537" s="59">
        <v>11321</v>
      </c>
      <c r="L537" s="59">
        <v>3</v>
      </c>
      <c r="M537" s="59">
        <v>204289</v>
      </c>
      <c r="N537" s="59">
        <v>112945</v>
      </c>
      <c r="O537" s="59">
        <v>317234</v>
      </c>
      <c r="P537" s="45"/>
      <c r="R537" s="58" t="s">
        <v>88</v>
      </c>
      <c r="S537" s="58" t="s">
        <v>62</v>
      </c>
      <c r="T537" s="56" t="str">
        <f t="shared" si="22"/>
        <v>KANNUR2003-04</v>
      </c>
      <c r="U537" s="65">
        <f>(Documentation!$N$343*Calculations!C781)+(Documentation!$L$343*Calculations!C720)+(Documentation!$O$343*Calculations!C842)</f>
        <v>567670</v>
      </c>
      <c r="V537" s="65">
        <f>(Documentation!$N$343*Calculations!D781)+(Documentation!$L$343*Calculations!D720)+(Documentation!$O$343*Calculations!D842)</f>
        <v>82061.956247647729</v>
      </c>
      <c r="W537" s="65">
        <f>(Documentation!$N$343*Calculations!E781)+(Documentation!$L$343*Calculations!E720)+(Documentation!$O$343*Calculations!E842)</f>
        <v>62079.261949567182</v>
      </c>
      <c r="X537" s="65">
        <f>(Documentation!$N$343*Calculations!F781)+(Documentation!$L$343*Calculations!F720)+(Documentation!$O$343*Calculations!F842)</f>
        <v>13769.991814076026</v>
      </c>
      <c r="Y537" s="65">
        <f>(Documentation!$N$343*Calculations!G781)+(Documentation!$L$343*Calculations!G720)+(Documentation!$O$343*Calculations!G842)</f>
        <v>53.284155062100112</v>
      </c>
      <c r="Z537" s="65">
        <f>(Documentation!$N$343*Calculations!H781)+(Documentation!$L$343*Calculations!H720)+(Documentation!$O$343*Calculations!H842)</f>
        <v>4566.9413812570565</v>
      </c>
      <c r="AA537" s="65">
        <f>(Documentation!$N$343*Calculations!I781)+(Documentation!$L$343*Calculations!I720)+(Documentation!$O$343*Calculations!I842)</f>
        <v>16231.87015430937</v>
      </c>
      <c r="AB537" s="65">
        <f>(Documentation!$N$343*Calculations!J781)+(Documentation!$L$343*Calculations!J720)+(Documentation!$O$343*Calculations!J842)</f>
        <v>5923.48278133233</v>
      </c>
      <c r="AC537" s="65">
        <f>(Documentation!$N$343*Calculations!K781)+(Documentation!$L$343*Calculations!K720)+(Documentation!$O$343*Calculations!K842)</f>
        <v>7762.8861497929993</v>
      </c>
      <c r="AD537" s="65">
        <f>(Documentation!$N$343*Calculations!L781)+(Documentation!$L$343*Calculations!L720)+(Documentation!$O$343*Calculations!L842)</f>
        <v>61.955024463680843</v>
      </c>
      <c r="AE537" s="65">
        <f>(Documentation!$N$343*Calculations!M781)+(Documentation!$L$343*Calculations!M720)+(Documentation!$O$343*Calculations!M842)</f>
        <v>375158.37034249154</v>
      </c>
      <c r="AF537" s="65">
        <f>(Documentation!$N$343*Calculations!N781)+(Documentation!$L$343*Calculations!N720)+(Documentation!$O$343*Calculations!N842)</f>
        <v>106235.88850207001</v>
      </c>
      <c r="AG537" s="65">
        <f>(Documentation!$N$343*Calculations!O781)+(Documentation!$L$343*Calculations!O720)+(Documentation!$O$343*Calculations!O842)</f>
        <v>481394.25884456153</v>
      </c>
    </row>
    <row r="538" spans="1:33" ht="14.45" customHeight="1" x14ac:dyDescent="0.25">
      <c r="A538" s="58" t="s">
        <v>83</v>
      </c>
      <c r="B538" s="58" t="s">
        <v>63</v>
      </c>
      <c r="C538" s="59">
        <v>438980</v>
      </c>
      <c r="D538" s="59">
        <v>136257</v>
      </c>
      <c r="E538" s="59">
        <v>53989</v>
      </c>
      <c r="F538" s="59">
        <v>3912</v>
      </c>
      <c r="G538" s="59">
        <v>11</v>
      </c>
      <c r="H538" s="59">
        <v>1360</v>
      </c>
      <c r="I538" s="59">
        <v>22488</v>
      </c>
      <c r="J538" s="59">
        <v>9872</v>
      </c>
      <c r="K538" s="59">
        <v>12617</v>
      </c>
      <c r="L538" s="59">
        <v>0</v>
      </c>
      <c r="M538" s="59">
        <v>198474</v>
      </c>
      <c r="N538" s="59">
        <v>126006</v>
      </c>
      <c r="O538" s="59">
        <v>324480</v>
      </c>
      <c r="P538" s="45"/>
      <c r="R538" s="58" t="s">
        <v>88</v>
      </c>
      <c r="S538" s="58" t="s">
        <v>63</v>
      </c>
      <c r="T538" s="56" t="str">
        <f t="shared" si="22"/>
        <v>KANNUR2004-05</v>
      </c>
      <c r="U538" s="65">
        <f>(Documentation!$N$343*Calculations!C782)+(Documentation!$L$343*Calculations!C721)+(Documentation!$O$343*Calculations!C843)</f>
        <v>567670</v>
      </c>
      <c r="V538" s="65">
        <f>(Documentation!$N$343*Calculations!D782)+(Documentation!$L$343*Calculations!D721)+(Documentation!$O$343*Calculations!D843)</f>
        <v>82061.956247647729</v>
      </c>
      <c r="W538" s="65">
        <f>(Documentation!$N$343*Calculations!E782)+(Documentation!$L$343*Calculations!E721)+(Documentation!$O$343*Calculations!E843)</f>
        <v>66787.496989085426</v>
      </c>
      <c r="X538" s="65">
        <f>(Documentation!$N$343*Calculations!F782)+(Documentation!$L$343*Calculations!F721)+(Documentation!$O$343*Calculations!F843)</f>
        <v>13867.201354911555</v>
      </c>
      <c r="Y538" s="65">
        <f>(Documentation!$N$343*Calculations!G782)+(Documentation!$L$343*Calculations!G721)+(Documentation!$O$343*Calculations!G843)</f>
        <v>45.822826496048172</v>
      </c>
      <c r="Z538" s="65">
        <f>(Documentation!$N$343*Calculations!H782)+(Documentation!$L$343*Calculations!H721)+(Documentation!$O$343*Calculations!H843)</f>
        <v>4322.9413812570565</v>
      </c>
      <c r="AA538" s="65">
        <f>(Documentation!$N$343*Calculations!I782)+(Documentation!$L$343*Calculations!I721)+(Documentation!$O$343*Calculations!I843)</f>
        <v>15400.550903274368</v>
      </c>
      <c r="AB538" s="65">
        <f>(Documentation!$N$343*Calculations!J782)+(Documentation!$L$343*Calculations!J721)+(Documentation!$O$343*Calculations!J843)</f>
        <v>5985.6473466315392</v>
      </c>
      <c r="AC538" s="65">
        <f>(Documentation!$N$343*Calculations!K782)+(Documentation!$L$343*Calculations!K721)+(Documentation!$O$343*Calculations!K843)</f>
        <v>7341.6272111403841</v>
      </c>
      <c r="AD538" s="65">
        <f>(Documentation!$N$343*Calculations!L782)+(Documentation!$L$343*Calculations!L721)+(Documentation!$O$343*Calculations!L843)</f>
        <v>0</v>
      </c>
      <c r="AE538" s="65">
        <f>(Documentation!$N$343*Calculations!M782)+(Documentation!$L$343*Calculations!M721)+(Documentation!$O$343*Calculations!M843)</f>
        <v>371856.75573955593</v>
      </c>
      <c r="AF538" s="65">
        <f>(Documentation!$N$343*Calculations!N782)+(Documentation!$L$343*Calculations!N721)+(Documentation!$O$343*Calculations!N843)</f>
        <v>111019.25122318404</v>
      </c>
      <c r="AG538" s="65">
        <f>(Documentation!$N$343*Calculations!O782)+(Documentation!$L$343*Calculations!O721)+(Documentation!$O$343*Calculations!O843)</f>
        <v>482876.00696273992</v>
      </c>
    </row>
    <row r="539" spans="1:33" ht="14.45" customHeight="1" x14ac:dyDescent="0.25">
      <c r="A539" s="58" t="s">
        <v>83</v>
      </c>
      <c r="B539" s="58" t="s">
        <v>64</v>
      </c>
      <c r="C539" s="59">
        <v>447584</v>
      </c>
      <c r="D539" s="59">
        <v>136257</v>
      </c>
      <c r="E539" s="59">
        <v>38684</v>
      </c>
      <c r="F539" s="59">
        <v>3541</v>
      </c>
      <c r="G539" s="59">
        <v>10</v>
      </c>
      <c r="H539" s="59">
        <v>1247</v>
      </c>
      <c r="I539" s="59">
        <v>18842</v>
      </c>
      <c r="J539" s="59">
        <v>9565</v>
      </c>
      <c r="K539" s="59">
        <v>11351</v>
      </c>
      <c r="L539" s="59">
        <v>7344</v>
      </c>
      <c r="M539" s="59">
        <v>220743</v>
      </c>
      <c r="N539" s="59">
        <v>108815</v>
      </c>
      <c r="O539" s="59">
        <v>329558</v>
      </c>
      <c r="P539" s="45"/>
      <c r="R539" s="58" t="s">
        <v>88</v>
      </c>
      <c r="S539" s="58" t="s">
        <v>64</v>
      </c>
      <c r="T539" s="56" t="str">
        <f t="shared" si="22"/>
        <v>KANNUR2005-06</v>
      </c>
      <c r="U539" s="65">
        <f>(Documentation!$N$343*Calculations!C783)+(Documentation!$L$343*Calculations!C722)+(Documentation!$O$343*Calculations!C844)</f>
        <v>571160.75705683103</v>
      </c>
      <c r="V539" s="65">
        <f>(Documentation!$N$343*Calculations!D783)+(Documentation!$L$343*Calculations!D722)+(Documentation!$O$343*Calculations!D844)</f>
        <v>82061.956247647729</v>
      </c>
      <c r="W539" s="65">
        <f>(Documentation!$N$343*Calculations!E783)+(Documentation!$L$343*Calculations!E722)+(Documentation!$O$343*Calculations!E844)</f>
        <v>54825.016371847945</v>
      </c>
      <c r="X539" s="65">
        <f>(Documentation!$N$343*Calculations!F783)+(Documentation!$L$343*Calculations!F722)+(Documentation!$O$343*Calculations!F844)</f>
        <v>12491.168987579978</v>
      </c>
      <c r="Y539" s="65">
        <f>(Documentation!$N$343*Calculations!G783)+(Documentation!$L$343*Calculations!G722)+(Documentation!$O$343*Calculations!G844)</f>
        <v>41.119589762890477</v>
      </c>
      <c r="Z539" s="65">
        <f>(Documentation!$N$343*Calculations!H783)+(Documentation!$L$343*Calculations!H722)+(Documentation!$O$343*Calculations!H844)</f>
        <v>4053.240873165224</v>
      </c>
      <c r="AA539" s="65">
        <f>(Documentation!$N$343*Calculations!I783)+(Documentation!$L$343*Calculations!I722)+(Documentation!$O$343*Calculations!I844)</f>
        <v>13372.518535942792</v>
      </c>
      <c r="AB539" s="65">
        <f>(Documentation!$N$343*Calculations!J783)+(Documentation!$L$343*Calculations!J722)+(Documentation!$O$343*Calculations!J844)</f>
        <v>5769.3505833646968</v>
      </c>
      <c r="AC539" s="65">
        <f>(Documentation!$N$343*Calculations!K783)+(Documentation!$L$343*Calculations!K722)+(Documentation!$O$343*Calculations!K844)</f>
        <v>8636.1658825743325</v>
      </c>
      <c r="AD539" s="65">
        <f>(Documentation!$N$343*Calculations!L783)+(Documentation!$L$343*Calculations!L722)+(Documentation!$O$343*Calculations!L844)</f>
        <v>12575.878622506587</v>
      </c>
      <c r="AE539" s="65">
        <f>(Documentation!$N$343*Calculations!M783)+(Documentation!$L$343*Calculations!M722)+(Documentation!$O$343*Calculations!M844)</f>
        <v>377334.34136243886</v>
      </c>
      <c r="AF539" s="65">
        <f>(Documentation!$N$343*Calculations!N783)+(Documentation!$L$343*Calculations!N722)+(Documentation!$O$343*Calculations!N844)</f>
        <v>110301.54347007904</v>
      </c>
      <c r="AG539" s="65">
        <f>(Documentation!$N$343*Calculations!O783)+(Documentation!$L$343*Calculations!O722)+(Documentation!$O$343*Calculations!O844)</f>
        <v>487635.88483251788</v>
      </c>
    </row>
    <row r="540" spans="1:33" ht="14.45" customHeight="1" x14ac:dyDescent="0.25">
      <c r="A540" s="58" t="s">
        <v>83</v>
      </c>
      <c r="B540" s="58" t="s">
        <v>65</v>
      </c>
      <c r="C540" s="65">
        <v>447584</v>
      </c>
      <c r="D540" s="65">
        <v>136257</v>
      </c>
      <c r="E540" s="65">
        <v>47471</v>
      </c>
      <c r="F540" s="65">
        <v>3121</v>
      </c>
      <c r="G540" s="65">
        <v>4</v>
      </c>
      <c r="H540" s="65">
        <v>3151</v>
      </c>
      <c r="I540" s="65">
        <v>23591</v>
      </c>
      <c r="J540" s="65">
        <v>9283</v>
      </c>
      <c r="K540" s="65">
        <v>12455</v>
      </c>
      <c r="L540" s="65">
        <v>7464</v>
      </c>
      <c r="M540" s="65">
        <v>204787</v>
      </c>
      <c r="N540" s="65">
        <v>132452</v>
      </c>
      <c r="O540" s="65">
        <v>337239</v>
      </c>
      <c r="P540" s="45"/>
      <c r="R540" s="58" t="s">
        <v>88</v>
      </c>
      <c r="S540" s="58" t="s">
        <v>65</v>
      </c>
      <c r="T540" s="56" t="str">
        <f t="shared" si="22"/>
        <v>KANNUR2006-07</v>
      </c>
      <c r="U540" s="65">
        <f>(Documentation!$N$343*Calculations!C784)+(Documentation!$L$343*Calculations!C723)+(Documentation!$O$343*Calculations!C845)</f>
        <v>571160.75705683103</v>
      </c>
      <c r="V540" s="65">
        <f>(Documentation!$N$343*Calculations!D784)+(Documentation!$L$343*Calculations!D723)+(Documentation!$O$343*Calculations!D845)</f>
        <v>82061.956247647729</v>
      </c>
      <c r="W540" s="65">
        <f>(Documentation!$N$343*Calculations!E784)+(Documentation!$L$343*Calculations!E723)+(Documentation!$O$343*Calculations!E845)</f>
        <v>56312.672563041022</v>
      </c>
      <c r="X540" s="65">
        <f>(Documentation!$N$343*Calculations!F784)+(Documentation!$L$343*Calculations!F723)+(Documentation!$O$343*Calculations!F845)</f>
        <v>13430.343432442605</v>
      </c>
      <c r="Y540" s="65">
        <f>(Documentation!$N$343*Calculations!G784)+(Documentation!$L$343*Calculations!G723)+(Documentation!$O$343*Calculations!G845)</f>
        <v>30.571038765525028</v>
      </c>
      <c r="Z540" s="65">
        <f>(Documentation!$N$343*Calculations!H784)+(Documentation!$L$343*Calculations!H723)+(Documentation!$O$343*Calculations!H845)</f>
        <v>3638.5430937147157</v>
      </c>
      <c r="AA540" s="65">
        <f>(Documentation!$N$343*Calculations!I784)+(Documentation!$L$343*Calculations!I723)+(Documentation!$O$343*Calculations!I845)</f>
        <v>16549.860933383516</v>
      </c>
      <c r="AB540" s="65">
        <f>(Documentation!$N$343*Calculations!J784)+(Documentation!$L$343*Calculations!J723)+(Documentation!$O$343*Calculations!J845)</f>
        <v>5122.467444486263</v>
      </c>
      <c r="AC540" s="65">
        <f>(Documentation!$N$343*Calculations!K784)+(Documentation!$L$343*Calculations!K723)+(Documentation!$O$343*Calculations!K845)</f>
        <v>7633.2558336469701</v>
      </c>
      <c r="AD540" s="65">
        <f>(Documentation!$N$343*Calculations!L784)+(Documentation!$L$343*Calculations!L723)+(Documentation!$O$343*Calculations!L845)</f>
        <v>9668.2288295069629</v>
      </c>
      <c r="AE540" s="65">
        <f>(Documentation!$N$343*Calculations!M784)+(Documentation!$L$343*Calculations!M723)+(Documentation!$O$343*Calculations!M845)</f>
        <v>376712.8576401957</v>
      </c>
      <c r="AF540" s="65">
        <f>(Documentation!$N$343*Calculations!N784)+(Documentation!$L$343*Calculations!N723)+(Documentation!$O$343*Calculations!N845)</f>
        <v>87769.363097478359</v>
      </c>
      <c r="AG540" s="65">
        <f>(Documentation!$N$343*Calculations!O784)+(Documentation!$L$343*Calculations!O723)+(Documentation!$O$343*Calculations!O845)</f>
        <v>464482.22073767404</v>
      </c>
    </row>
    <row r="541" spans="1:33" ht="14.45" customHeight="1" x14ac:dyDescent="0.25">
      <c r="A541" s="58" t="s">
        <v>83</v>
      </c>
      <c r="B541" s="58" t="s">
        <v>66</v>
      </c>
      <c r="C541" s="65">
        <v>447584</v>
      </c>
      <c r="D541" s="65">
        <v>136257</v>
      </c>
      <c r="E541" s="65">
        <v>47237</v>
      </c>
      <c r="F541" s="65">
        <v>2902</v>
      </c>
      <c r="G541" s="59"/>
      <c r="H541" s="65">
        <v>1822</v>
      </c>
      <c r="I541" s="65">
        <v>26037</v>
      </c>
      <c r="J541" s="65">
        <v>9131</v>
      </c>
      <c r="K541" s="65">
        <v>17142</v>
      </c>
      <c r="L541" s="65">
        <v>10269</v>
      </c>
      <c r="M541" s="65">
        <v>196787</v>
      </c>
      <c r="N541" s="65">
        <v>127761</v>
      </c>
      <c r="O541" s="65">
        <v>324548</v>
      </c>
      <c r="P541" s="45"/>
      <c r="R541" s="58" t="s">
        <v>88</v>
      </c>
      <c r="S541" s="58" t="s">
        <v>66</v>
      </c>
      <c r="T541" s="56" t="str">
        <f t="shared" si="22"/>
        <v>KANNUR2007-08</v>
      </c>
      <c r="U541" s="65">
        <f>(Documentation!$N$343*Calculations!C785)+(Documentation!$L$343*Calculations!C724)+(Documentation!$O$343*Calculations!C846)</f>
        <v>571160.75705683103</v>
      </c>
      <c r="V541" s="65">
        <f>(Documentation!$N$343*Calculations!D785)+(Documentation!$L$343*Calculations!D724)+(Documentation!$O$343*Calculations!D846)</f>
        <v>82061.956247647729</v>
      </c>
      <c r="W541" s="65">
        <f>(Documentation!$N$343*Calculations!E785)+(Documentation!$L$343*Calculations!E724)+(Documentation!$O$343*Calculations!E846)</f>
        <v>57208.441193074897</v>
      </c>
      <c r="X541" s="65">
        <f>(Documentation!$N$343*Calculations!F785)+(Documentation!$L$343*Calculations!F724)+(Documentation!$O$343*Calculations!F846)</f>
        <v>12441.849736544977</v>
      </c>
      <c r="Y541" s="65">
        <f>(Documentation!$N$343*Calculations!G785)+(Documentation!$L$343*Calculations!G724)+(Documentation!$O$343*Calculations!G846)</f>
        <v>17.109710199473088</v>
      </c>
      <c r="Z541" s="65">
        <f>(Documentation!$N$343*Calculations!H785)+(Documentation!$L$343*Calculations!H724)+(Documentation!$O$343*Calculations!H846)</f>
        <v>2497.0395182536695</v>
      </c>
      <c r="AA541" s="65">
        <f>(Documentation!$N$343*Calculations!I785)+(Documentation!$L$343*Calculations!I724)+(Documentation!$O$343*Calculations!I846)</f>
        <v>18793.605758374106</v>
      </c>
      <c r="AB541" s="65">
        <f>(Documentation!$N$343*Calculations!J785)+(Documentation!$L$343*Calculations!J724)+(Documentation!$O$343*Calculations!J846)</f>
        <v>4740.8766465939025</v>
      </c>
      <c r="AC541" s="65">
        <f>(Documentation!$N$343*Calculations!K785)+(Documentation!$L$343*Calculations!K724)+(Documentation!$O$343*Calculations!K846)</f>
        <v>7786.6057583741058</v>
      </c>
      <c r="AD541" s="65">
        <f>(Documentation!$N$343*Calculations!L785)+(Documentation!$L$343*Calculations!L724)+(Documentation!$O$343*Calculations!L846)</f>
        <v>9905.5255927738053</v>
      </c>
      <c r="AE541" s="65">
        <f>(Documentation!$N$343*Calculations!M785)+(Documentation!$L$343*Calculations!M724)+(Documentation!$O$343*Calculations!M846)</f>
        <v>375707.74689499434</v>
      </c>
      <c r="AF541" s="65">
        <f>(Documentation!$N$343*Calculations!N785)+(Documentation!$L$343*Calculations!N724)+(Documentation!$O$343*Calculations!N846)</f>
        <v>58319.83646970267</v>
      </c>
      <c r="AG541" s="65">
        <f>(Documentation!$N$343*Calculations!O785)+(Documentation!$L$343*Calculations!O724)+(Documentation!$O$343*Calculations!O846)</f>
        <v>434027.58336469706</v>
      </c>
    </row>
    <row r="542" spans="1:33" ht="14.45" customHeight="1" x14ac:dyDescent="0.25">
      <c r="A542" s="58" t="s">
        <v>83</v>
      </c>
      <c r="B542" s="58" t="s">
        <v>68</v>
      </c>
      <c r="C542" s="65">
        <v>447584</v>
      </c>
      <c r="D542" s="65">
        <v>136257</v>
      </c>
      <c r="E542" s="65">
        <v>45223</v>
      </c>
      <c r="F542" s="65">
        <v>3213</v>
      </c>
      <c r="G542" s="59"/>
      <c r="H542" s="65">
        <v>1747</v>
      </c>
      <c r="I542" s="65">
        <v>29230</v>
      </c>
      <c r="J542" s="65">
        <v>9688</v>
      </c>
      <c r="K542" s="65">
        <v>10631</v>
      </c>
      <c r="L542" s="65">
        <v>14391</v>
      </c>
      <c r="M542" s="65">
        <v>197204</v>
      </c>
      <c r="N542" s="65">
        <v>117483</v>
      </c>
      <c r="O542" s="65">
        <v>314687</v>
      </c>
      <c r="P542" s="45"/>
      <c r="R542" s="58" t="s">
        <v>88</v>
      </c>
      <c r="S542" s="58" t="s">
        <v>68</v>
      </c>
      <c r="T542" s="56" t="str">
        <f t="shared" si="22"/>
        <v>KANNUR2008-09</v>
      </c>
      <c r="U542" s="65">
        <f>(Documentation!$N$343*Calculations!C786)+(Documentation!$L$343*Calculations!C725)+(Documentation!$O$343*Calculations!C847)</f>
        <v>571160.75705683103</v>
      </c>
      <c r="V542" s="65">
        <f>(Documentation!$N$343*Calculations!D786)+(Documentation!$L$343*Calculations!D725)+(Documentation!$O$343*Calculations!D847)</f>
        <v>82061.956247647729</v>
      </c>
      <c r="W542" s="65">
        <f>(Documentation!$N$343*Calculations!E786)+(Documentation!$L$343*Calculations!E725)+(Documentation!$O$343*Calculations!E847)</f>
        <v>58074.467068121943</v>
      </c>
      <c r="X542" s="65">
        <f>(Documentation!$N$343*Calculations!F786)+(Documentation!$L$343*Calculations!F725)+(Documentation!$O$343*Calculations!F847)</f>
        <v>12278.565581482875</v>
      </c>
      <c r="Y542" s="65">
        <f>(Documentation!$N$343*Calculations!G786)+(Documentation!$L$343*Calculations!G725)+(Documentation!$O$343*Calculations!G847)</f>
        <v>4.1097101994730902</v>
      </c>
      <c r="Z542" s="65">
        <f>(Documentation!$N$343*Calculations!H786)+(Documentation!$L$343*Calculations!H725)+(Documentation!$O$343*Calculations!H847)</f>
        <v>2093.0746142265712</v>
      </c>
      <c r="AA542" s="65">
        <f>(Documentation!$N$343*Calculations!I786)+(Documentation!$L$343*Calculations!I725)+(Documentation!$O$343*Calculations!I847)</f>
        <v>17858.598607452011</v>
      </c>
      <c r="AB542" s="65">
        <f>(Documentation!$N$343*Calculations!J786)+(Documentation!$L$343*Calculations!J725)+(Documentation!$O$343*Calculations!J847)</f>
        <v>4675.4926608957467</v>
      </c>
      <c r="AC542" s="65">
        <f>(Documentation!$N$343*Calculations!K786)+(Documentation!$L$343*Calculations!K725)+(Documentation!$O$343*Calculations!K847)</f>
        <v>7034.1147911178023</v>
      </c>
      <c r="AD542" s="65">
        <f>(Documentation!$N$343*Calculations!L786)+(Documentation!$L$343*Calculations!L725)+(Documentation!$O$343*Calculations!L847)</f>
        <v>9931.5804478735408</v>
      </c>
      <c r="AE542" s="65">
        <f>(Documentation!$N$343*Calculations!M786)+(Documentation!$L$343*Calculations!M725)+(Documentation!$O$343*Calculations!M847)</f>
        <v>377148.79732781334</v>
      </c>
      <c r="AF542" s="65">
        <f>(Documentation!$N$343*Calculations!N786)+(Documentation!$L$343*Calculations!N725)+(Documentation!$O$343*Calculations!N847)</f>
        <v>41825.200319909673</v>
      </c>
      <c r="AG542" s="65">
        <f>(Documentation!$N$343*Calculations!O786)+(Documentation!$L$343*Calculations!O725)+(Documentation!$O$343*Calculations!O847)</f>
        <v>418973.99764772301</v>
      </c>
    </row>
    <row r="543" spans="1:33" ht="14.45" customHeight="1" x14ac:dyDescent="0.25">
      <c r="A543" s="58" t="s">
        <v>83</v>
      </c>
      <c r="B543" s="58" t="s">
        <v>69</v>
      </c>
      <c r="C543" s="65">
        <v>447584</v>
      </c>
      <c r="D543" s="65">
        <v>136257</v>
      </c>
      <c r="E543" s="65">
        <v>43157</v>
      </c>
      <c r="F543" s="65">
        <v>3451</v>
      </c>
      <c r="G543" s="65">
        <v>0</v>
      </c>
      <c r="H543" s="65">
        <v>1546</v>
      </c>
      <c r="I543" s="65">
        <v>27720</v>
      </c>
      <c r="J543" s="65">
        <v>10064</v>
      </c>
      <c r="K543" s="65">
        <v>11050</v>
      </c>
      <c r="L543" s="65">
        <v>15343</v>
      </c>
      <c r="M543" s="65">
        <v>198996</v>
      </c>
      <c r="N543" s="65">
        <v>115375</v>
      </c>
      <c r="O543" s="65">
        <v>314371</v>
      </c>
      <c r="P543" s="45"/>
      <c r="R543" s="58" t="s">
        <v>88</v>
      </c>
      <c r="S543" s="58" t="s">
        <v>69</v>
      </c>
      <c r="T543" s="56" t="str">
        <f t="shared" si="22"/>
        <v>KANNUR2009-10</v>
      </c>
      <c r="U543" s="65">
        <f>(Documentation!$N$343*Calculations!C787)+(Documentation!$L$343*Calculations!C726)+(Documentation!$O$343*Calculations!C848)</f>
        <v>571160.75705683103</v>
      </c>
      <c r="V543" s="65">
        <f>(Documentation!$N$343*Calculations!D787)+(Documentation!$L$343*Calculations!D726)+(Documentation!$O$343*Calculations!D848)</f>
        <v>82061.956247647729</v>
      </c>
      <c r="W543" s="65">
        <f>(Documentation!$N$343*Calculations!E787)+(Documentation!$L$343*Calculations!E726)+(Documentation!$O$343*Calculations!E848)</f>
        <v>58925.531896876171</v>
      </c>
      <c r="X543" s="65">
        <f>(Documentation!$N$343*Calculations!F787)+(Documentation!$L$343*Calculations!F726)+(Documentation!$O$343*Calculations!F848)</f>
        <v>9935.4333835152429</v>
      </c>
      <c r="Y543" s="65">
        <f>(Documentation!$N$343*Calculations!G787)+(Documentation!$L$343*Calculations!G726)+(Documentation!$O$343*Calculations!G848)</f>
        <v>2.7032367331576967</v>
      </c>
      <c r="Z543" s="65">
        <f>(Documentation!$N$343*Calculations!H787)+(Documentation!$L$343*Calculations!H726)+(Documentation!$O$343*Calculations!H848)</f>
        <v>1053.777850959729</v>
      </c>
      <c r="AA543" s="65">
        <f>(Documentation!$N$343*Calculations!I787)+(Documentation!$L$343*Calculations!I726)+(Documentation!$O$343*Calculations!I848)</f>
        <v>19688.106605193829</v>
      </c>
      <c r="AB543" s="65">
        <f>(Documentation!$N$343*Calculations!J787)+(Documentation!$L$343*Calculations!J726)+(Documentation!$O$343*Calculations!J848)</f>
        <v>5001.0987956341742</v>
      </c>
      <c r="AC543" s="65">
        <f>(Documentation!$N$343*Calculations!K787)+(Documentation!$L$343*Calculations!K726)+(Documentation!$O$343*Calculations!K848)</f>
        <v>8055.1154497553634</v>
      </c>
      <c r="AD543" s="65">
        <f>(Documentation!$N$343*Calculations!L787)+(Documentation!$L$343*Calculations!L726)+(Documentation!$O$343*Calculations!L848)</f>
        <v>12314.690158073015</v>
      </c>
      <c r="AE543" s="65">
        <f>(Documentation!$N$343*Calculations!M787)+(Documentation!$L$343*Calculations!M726)+(Documentation!$O$343*Calculations!M848)</f>
        <v>374122.34343244263</v>
      </c>
      <c r="AF543" s="65">
        <f>(Documentation!$N$343*Calculations!N787)+(Documentation!$L$343*Calculations!N726)+(Documentation!$O$343*Calculations!N848)</f>
        <v>40099.096537448248</v>
      </c>
      <c r="AG543" s="65">
        <f>(Documentation!$N$343*Calculations!O787)+(Documentation!$L$343*Calculations!O726)+(Documentation!$O$343*Calculations!O848)</f>
        <v>414221.43996989087</v>
      </c>
    </row>
    <row r="544" spans="1:33" ht="14.45" customHeight="1" x14ac:dyDescent="0.25">
      <c r="A544" s="58" t="s">
        <v>83</v>
      </c>
      <c r="B544" s="58" t="s">
        <v>70</v>
      </c>
      <c r="C544" s="65">
        <v>447584</v>
      </c>
      <c r="D544" s="65">
        <v>136257</v>
      </c>
      <c r="E544" s="65">
        <v>41410</v>
      </c>
      <c r="F544" s="65">
        <v>2756</v>
      </c>
      <c r="G544" s="59"/>
      <c r="H544" s="65">
        <v>1023</v>
      </c>
      <c r="I544" s="65">
        <v>24033</v>
      </c>
      <c r="J544" s="65">
        <v>12837</v>
      </c>
      <c r="K544" s="65">
        <v>17048</v>
      </c>
      <c r="L544" s="65">
        <v>15402</v>
      </c>
      <c r="M544" s="65">
        <v>196818</v>
      </c>
      <c r="N544" s="65">
        <v>106643</v>
      </c>
      <c r="O544" s="65">
        <v>303461</v>
      </c>
      <c r="P544" s="45"/>
      <c r="R544" s="58" t="s">
        <v>88</v>
      </c>
      <c r="S544" s="58" t="s">
        <v>70</v>
      </c>
      <c r="T544" s="56" t="str">
        <f t="shared" si="22"/>
        <v>KANNUR2010-11</v>
      </c>
      <c r="U544" s="65">
        <f>(Documentation!$N$343*Calculations!C788)+(Documentation!$L$343*Calculations!C727)+(Documentation!$O$343*Calculations!C849)</f>
        <v>571160.75705683103</v>
      </c>
      <c r="V544" s="65">
        <f>(Documentation!$N$343*Calculations!D788)+(Documentation!$L$343*Calculations!D727)+(Documentation!$O$343*Calculations!D849)</f>
        <v>82061.956247647729</v>
      </c>
      <c r="W544" s="65">
        <f>(Documentation!$N$343*Calculations!E788)+(Documentation!$L$343*Calculations!E727)+(Documentation!$O$343*Calculations!E849)</f>
        <v>60573.415318027852</v>
      </c>
      <c r="X544" s="65">
        <f>(Documentation!$N$343*Calculations!F788)+(Documentation!$L$343*Calculations!F727)+(Documentation!$O$343*Calculations!F849)</f>
        <v>9770.1267406849838</v>
      </c>
      <c r="Y544" s="65">
        <f>(Documentation!$N$343*Calculations!G788)+(Documentation!$L$343*Calculations!G727)+(Documentation!$O$343*Calculations!G849)</f>
        <v>0</v>
      </c>
      <c r="Z544" s="65">
        <f>(Documentation!$N$343*Calculations!H788)+(Documentation!$L$343*Calculations!H727)+(Documentation!$O$343*Calculations!H849)</f>
        <v>836.27154685735786</v>
      </c>
      <c r="AA544" s="65">
        <f>(Documentation!$N$343*Calculations!I788)+(Documentation!$L$343*Calculations!I727)+(Documentation!$O$343*Calculations!I849)</f>
        <v>16854.183948061724</v>
      </c>
      <c r="AB544" s="65">
        <f>(Documentation!$N$343*Calculations!J788)+(Documentation!$L$343*Calculations!J727)+(Documentation!$O$343*Calculations!J849)</f>
        <v>5198.8980993601808</v>
      </c>
      <c r="AC544" s="65">
        <f>(Documentation!$N$343*Calculations!K788)+(Documentation!$L$343*Calculations!K727)+(Documentation!$O$343*Calculations!K849)</f>
        <v>615.33214151298455</v>
      </c>
      <c r="AD544" s="65">
        <f>(Documentation!$N$343*Calculations!L788)+(Documentation!$L$343*Calculations!L727)+(Documentation!$O$343*Calculations!L849)</f>
        <v>12511.415882574332</v>
      </c>
      <c r="AE544" s="65">
        <f>(Documentation!$N$343*Calculations!M788)+(Documentation!$L$343*Calculations!M727)+(Documentation!$O$343*Calculations!M849)</f>
        <v>382739.15713210386</v>
      </c>
      <c r="AF544" s="65">
        <f>(Documentation!$N$343*Calculations!N788)+(Documentation!$L$343*Calculations!N727)+(Documentation!$O$343*Calculations!N849)</f>
        <v>34671.542529168233</v>
      </c>
      <c r="AG544" s="65">
        <f>(Documentation!$N$343*Calculations!O788)+(Documentation!$L$343*Calculations!O727)+(Documentation!$O$343*Calculations!O849)</f>
        <v>417410.69966127211</v>
      </c>
    </row>
    <row r="545" spans="1:33" ht="14.45" customHeight="1" x14ac:dyDescent="0.25">
      <c r="A545" s="58" t="s">
        <v>83</v>
      </c>
      <c r="B545" s="58" t="s">
        <v>71</v>
      </c>
      <c r="C545" s="65">
        <v>447584</v>
      </c>
      <c r="D545" s="65">
        <v>136257</v>
      </c>
      <c r="E545" s="65">
        <v>43383</v>
      </c>
      <c r="F545" s="65">
        <v>2458</v>
      </c>
      <c r="G545" s="59"/>
      <c r="H545" s="65">
        <v>790</v>
      </c>
      <c r="I545" s="65">
        <v>22861</v>
      </c>
      <c r="J545" s="65">
        <v>14452</v>
      </c>
      <c r="K545" s="65">
        <v>13940</v>
      </c>
      <c r="L545" s="65">
        <v>15400</v>
      </c>
      <c r="M545" s="65">
        <v>198043</v>
      </c>
      <c r="N545" s="65">
        <v>104305</v>
      </c>
      <c r="O545" s="65">
        <v>302348</v>
      </c>
      <c r="P545" s="45"/>
      <c r="R545" s="58" t="s">
        <v>88</v>
      </c>
      <c r="S545" s="58" t="s">
        <v>71</v>
      </c>
      <c r="T545" s="56" t="str">
        <f t="shared" si="22"/>
        <v>KANNUR2011-12</v>
      </c>
      <c r="U545" s="65">
        <f>(Documentation!$N$343*Calculations!C789)+(Documentation!$L$343*Calculations!C728)+(Documentation!$O$343*Calculations!C850)</f>
        <v>571160.75705683103</v>
      </c>
      <c r="V545" s="65">
        <f>(Documentation!$N$343*Calculations!D789)+(Documentation!$L$343*Calculations!D728)+(Documentation!$O$343*Calculations!D850)</f>
        <v>82061.956247647729</v>
      </c>
      <c r="W545" s="65">
        <f>(Documentation!$N$343*Calculations!E789)+(Documentation!$L$343*Calculations!E728)+(Documentation!$O$343*Calculations!E850)</f>
        <v>63025.090609710198</v>
      </c>
      <c r="X545" s="65">
        <f>(Documentation!$N$343*Calculations!F789)+(Documentation!$L$343*Calculations!F728)+(Documentation!$O$343*Calculations!F850)</f>
        <v>8431.1717162213026</v>
      </c>
      <c r="Y545" s="65">
        <f>(Documentation!$N$343*Calculations!G789)+(Documentation!$L$343*Calculations!G728)+(Documentation!$O$343*Calculations!G850)</f>
        <v>0</v>
      </c>
      <c r="Z545" s="65">
        <f>(Documentation!$N$343*Calculations!H789)+(Documentation!$L$343*Calculations!H728)+(Documentation!$O$343*Calculations!H850)</f>
        <v>724.87768159578468</v>
      </c>
      <c r="AA545" s="65">
        <f>(Documentation!$N$343*Calculations!I789)+(Documentation!$L$343*Calculations!I728)+(Documentation!$O$343*Calculations!I850)</f>
        <v>14921.705589010162</v>
      </c>
      <c r="AB545" s="65">
        <f>(Documentation!$N$343*Calculations!J789)+(Documentation!$L$343*Calculations!J728)+(Documentation!$O$343*Calculations!J850)</f>
        <v>5057.6885585246519</v>
      </c>
      <c r="AC545" s="65">
        <f>(Documentation!$N$343*Calculations!K789)+(Documentation!$L$343*Calculations!K728)+(Documentation!$O$343*Calculations!K850)</f>
        <v>6938.6513925479867</v>
      </c>
      <c r="AD545" s="65">
        <f>(Documentation!$N$343*Calculations!L789)+(Documentation!$L$343*Calculations!L728)+(Documentation!$O$343*Calculations!L850)</f>
        <v>12553.034625517501</v>
      </c>
      <c r="AE545" s="65">
        <f>(Documentation!$N$343*Calculations!M789)+(Documentation!$L$343*Calculations!M728)+(Documentation!$O$343*Calculations!M850)</f>
        <v>377446.58063605567</v>
      </c>
      <c r="AF545" s="65">
        <f>(Documentation!$N$343*Calculations!N789)+(Documentation!$L$343*Calculations!N728)+(Documentation!$O$343*Calculations!N850)</f>
        <v>60499.602935641698</v>
      </c>
      <c r="AG545" s="65">
        <f>(Documentation!$N$343*Calculations!O789)+(Documentation!$L$343*Calculations!O728)+(Documentation!$O$343*Calculations!O850)</f>
        <v>437946.18357169739</v>
      </c>
    </row>
    <row r="546" spans="1:33" ht="14.45" customHeight="1" x14ac:dyDescent="0.25">
      <c r="A546" s="58" t="s">
        <v>83</v>
      </c>
      <c r="B546" s="58" t="s">
        <v>72</v>
      </c>
      <c r="C546" s="65">
        <v>447584</v>
      </c>
      <c r="D546" s="65">
        <v>136257</v>
      </c>
      <c r="E546" s="65">
        <v>43690</v>
      </c>
      <c r="F546" s="65">
        <v>2175</v>
      </c>
      <c r="G546" s="59"/>
      <c r="H546" s="65">
        <v>716</v>
      </c>
      <c r="I546" s="65">
        <v>25215</v>
      </c>
      <c r="J546" s="65">
        <v>14152</v>
      </c>
      <c r="K546" s="65">
        <v>15380</v>
      </c>
      <c r="L546" s="65">
        <v>15400</v>
      </c>
      <c r="M546" s="65">
        <v>194599</v>
      </c>
      <c r="N546" s="65">
        <v>96595</v>
      </c>
      <c r="O546" s="65">
        <v>291194</v>
      </c>
      <c r="P546" s="45"/>
      <c r="R546" s="58" t="s">
        <v>88</v>
      </c>
      <c r="S546" s="58" t="s">
        <v>72</v>
      </c>
      <c r="T546" s="56" t="str">
        <f t="shared" si="22"/>
        <v>KANNUR2012-13</v>
      </c>
      <c r="U546" s="65">
        <f>(Documentation!$N$343*Calculations!C790)+(Documentation!$L$343*Calculations!C729)+(Documentation!$O$343*Calculations!C851)</f>
        <v>571160.75705683103</v>
      </c>
      <c r="V546" s="65">
        <f>(Documentation!$N$343*Calculations!D790)+(Documentation!$L$343*Calculations!D729)+(Documentation!$O$343*Calculations!D851)</f>
        <v>82061.956247647729</v>
      </c>
      <c r="W546" s="65">
        <f>(Documentation!$N$343*Calculations!E790)+(Documentation!$L$343*Calculations!E729)+(Documentation!$O$343*Calculations!E851)</f>
        <v>65182.891983439971</v>
      </c>
      <c r="X546" s="65">
        <f>(Documentation!$N$343*Calculations!F790)+(Documentation!$L$343*Calculations!F729)+(Documentation!$O$343*Calculations!F851)</f>
        <v>7857.3812570568307</v>
      </c>
      <c r="Y546" s="65">
        <f>(Documentation!$N$343*Calculations!G790)+(Documentation!$L$343*Calculations!G729)+(Documentation!$O$343*Calculations!G851)</f>
        <v>1</v>
      </c>
      <c r="Z546" s="65">
        <f>(Documentation!$N$343*Calculations!H790)+(Documentation!$L$343*Calculations!H729)+(Documentation!$O$343*Calculations!H851)</f>
        <v>643.00987956341737</v>
      </c>
      <c r="AA546" s="65">
        <f>(Documentation!$N$343*Calculations!I790)+(Documentation!$L$343*Calculations!I729)+(Documentation!$O$343*Calculations!I851)</f>
        <v>15100.563511479111</v>
      </c>
      <c r="AB546" s="65">
        <f>(Documentation!$N$343*Calculations!J790)+(Documentation!$L$343*Calculations!J729)+(Documentation!$O$343*Calculations!J851)</f>
        <v>5375.4466503575459</v>
      </c>
      <c r="AC546" s="65">
        <f>(Documentation!$N$343*Calculations!K790)+(Documentation!$L$343*Calculations!K729)+(Documentation!$O$343*Calculations!K851)</f>
        <v>6330.8742002258186</v>
      </c>
      <c r="AD546" s="65">
        <f>(Documentation!$N$343*Calculations!L790)+(Documentation!$L$343*Calculations!L729)+(Documentation!$O$343*Calculations!L851)</f>
        <v>12765.034625517501</v>
      </c>
      <c r="AE546" s="65">
        <f>(Documentation!$N$343*Calculations!M790)+(Documentation!$L$343*Calculations!M729)+(Documentation!$O$343*Calculations!M851)</f>
        <v>375842.59870154306</v>
      </c>
      <c r="AF546" s="65">
        <f>(Documentation!$N$343*Calculations!N790)+(Documentation!$L$343*Calculations!N729)+(Documentation!$O$343*Calculations!N851)</f>
        <v>55279.065675573955</v>
      </c>
      <c r="AG546" s="65">
        <f>(Documentation!$N$343*Calculations!O790)+(Documentation!$L$343*Calculations!O729)+(Documentation!$O$343*Calculations!O851)</f>
        <v>431121.66437711706</v>
      </c>
    </row>
    <row r="547" spans="1:33" ht="14.45" customHeight="1" x14ac:dyDescent="0.25">
      <c r="A547" s="58" t="s">
        <v>83</v>
      </c>
      <c r="B547" s="58" t="s">
        <v>73</v>
      </c>
      <c r="C547" s="65">
        <v>447584</v>
      </c>
      <c r="D547" s="65">
        <v>136257</v>
      </c>
      <c r="E547" s="65">
        <v>45231</v>
      </c>
      <c r="F547" s="65">
        <v>1795</v>
      </c>
      <c r="G547" s="65">
        <v>0</v>
      </c>
      <c r="H547" s="65">
        <v>698</v>
      </c>
      <c r="I547" s="65">
        <v>23794</v>
      </c>
      <c r="J547" s="65">
        <v>14152</v>
      </c>
      <c r="K547" s="65">
        <v>12746</v>
      </c>
      <c r="L547" s="65">
        <v>15719</v>
      </c>
      <c r="M547" s="65">
        <v>197192</v>
      </c>
      <c r="N547" s="65">
        <v>104520</v>
      </c>
      <c r="O547" s="65">
        <v>301712</v>
      </c>
      <c r="P547" s="45"/>
      <c r="R547" s="58" t="s">
        <v>88</v>
      </c>
      <c r="S547" s="58" t="s">
        <v>73</v>
      </c>
      <c r="T547" s="56" t="str">
        <f t="shared" si="22"/>
        <v>KANNUR2013-14</v>
      </c>
      <c r="U547" s="65">
        <f>(Documentation!$N$343*Calculations!C791)+(Documentation!$L$343*Calculations!C730)+(Documentation!$O$343*Calculations!C852)</f>
        <v>571160.75705683103</v>
      </c>
      <c r="V547" s="65">
        <f>(Documentation!$N$343*Calculations!D791)+(Documentation!$L$343*Calculations!D730)+(Documentation!$O$343*Calculations!D852)</f>
        <v>82061.956247647729</v>
      </c>
      <c r="W547" s="65">
        <f>(Documentation!$N$343*Calculations!E791)+(Documentation!$L$343*Calculations!E730)+(Documentation!$O$343*Calculations!E852)</f>
        <v>60613.529450508089</v>
      </c>
      <c r="X547" s="65">
        <f>(Documentation!$N$343*Calculations!F791)+(Documentation!$L$343*Calculations!F730)+(Documentation!$O$343*Calculations!F852)</f>
        <v>5414.9649040270979</v>
      </c>
      <c r="Y547" s="65">
        <f>(Documentation!$N$343*Calculations!G791)+(Documentation!$L$343*Calculations!G730)+(Documentation!$O$343*Calculations!G852)</f>
        <v>2</v>
      </c>
      <c r="Z547" s="65">
        <f>(Documentation!$N$343*Calculations!H791)+(Documentation!$L$343*Calculations!H730)+(Documentation!$O$343*Calculations!H852)</f>
        <v>523.30664283025976</v>
      </c>
      <c r="AA547" s="65">
        <f>(Documentation!$N$343*Calculations!I791)+(Documentation!$L$343*Calculations!I730)+(Documentation!$O$343*Calculations!I852)</f>
        <v>16795.60848701543</v>
      </c>
      <c r="AB547" s="65">
        <f>(Documentation!$N$343*Calculations!J791)+(Documentation!$L$343*Calculations!J730)+(Documentation!$O$343*Calculations!J852)</f>
        <v>5462.1032179149415</v>
      </c>
      <c r="AC547" s="65">
        <f>(Documentation!$N$343*Calculations!K791)+(Documentation!$L$343*Calculations!K730)+(Documentation!$O$343*Calculations!K852)</f>
        <v>5981.508280015054</v>
      </c>
      <c r="AD547" s="65">
        <f>(Documentation!$N$343*Calculations!L791)+(Documentation!$L$343*Calculations!L730)+(Documentation!$O$343*Calculations!L852)</f>
        <v>12832.034625517501</v>
      </c>
      <c r="AE547" s="65">
        <f>(Documentation!$N$343*Calculations!M791)+(Documentation!$L$343*Calculations!M730)+(Documentation!$O$343*Calculations!M852)</f>
        <v>381473.7452013549</v>
      </c>
      <c r="AF547" s="65">
        <f>(Documentation!$N$343*Calculations!N791)+(Documentation!$L$343*Calculations!N730)+(Documentation!$O$343*Calculations!N852)</f>
        <v>51101.658073014682</v>
      </c>
      <c r="AG547" s="65">
        <f>(Documentation!$N$343*Calculations!O791)+(Documentation!$L$343*Calculations!O730)+(Documentation!$O$343*Calculations!O852)</f>
        <v>432575.4032743696</v>
      </c>
    </row>
    <row r="548" spans="1:33" ht="14.45" customHeight="1" x14ac:dyDescent="0.25">
      <c r="A548" s="58" t="s">
        <v>83</v>
      </c>
      <c r="B548" s="58" t="s">
        <v>74</v>
      </c>
      <c r="C548" s="65">
        <v>447584</v>
      </c>
      <c r="D548" s="65">
        <v>136257</v>
      </c>
      <c r="E548" s="65">
        <v>46010</v>
      </c>
      <c r="F548" s="65">
        <v>1912</v>
      </c>
      <c r="G548" s="65">
        <v>1</v>
      </c>
      <c r="H548" s="65">
        <v>884</v>
      </c>
      <c r="I548" s="65">
        <v>23764</v>
      </c>
      <c r="J548" s="65">
        <v>15486</v>
      </c>
      <c r="K548" s="65">
        <v>10819</v>
      </c>
      <c r="L548" s="65">
        <v>15719</v>
      </c>
      <c r="M548" s="65">
        <v>196732</v>
      </c>
      <c r="N548" s="65">
        <v>103890</v>
      </c>
      <c r="O548" s="65">
        <v>300622</v>
      </c>
      <c r="P548" s="45"/>
      <c r="R548" s="58" t="s">
        <v>88</v>
      </c>
      <c r="S548" s="58" t="s">
        <v>74</v>
      </c>
      <c r="T548" s="56" t="str">
        <f t="shared" si="22"/>
        <v>KANNUR2014-15</v>
      </c>
      <c r="U548" s="65">
        <f>(Documentation!$N$343*Calculations!C792)+(Documentation!$L$343*Calculations!C731)+(Documentation!$O$343*Calculations!C853)</f>
        <v>571160.75705683103</v>
      </c>
      <c r="V548" s="65">
        <f>(Documentation!$N$343*Calculations!D792)+(Documentation!$L$343*Calculations!D731)+(Documentation!$O$343*Calculations!D853)</f>
        <v>82061.956247647729</v>
      </c>
      <c r="W548" s="65">
        <f>(Documentation!$N$343*Calculations!E792)+(Documentation!$L$343*Calculations!E731)+(Documentation!$O$343*Calculations!E853)</f>
        <v>63737.270511855473</v>
      </c>
      <c r="X548" s="65">
        <f>(Documentation!$N$343*Calculations!F792)+(Documentation!$L$343*Calculations!F731)+(Documentation!$O$343*Calculations!F853)</f>
        <v>5508.7454836281522</v>
      </c>
      <c r="Y548" s="65">
        <f>(Documentation!$N$343*Calculations!G792)+(Documentation!$L$343*Calculations!G731)+(Documentation!$O$343*Calculations!G853)</f>
        <v>0</v>
      </c>
      <c r="Z548" s="65">
        <f>(Documentation!$N$343*Calculations!H792)+(Documentation!$L$343*Calculations!H731)+(Documentation!$O$343*Calculations!H853)</f>
        <v>508.60340609710198</v>
      </c>
      <c r="AA548" s="65">
        <f>(Documentation!$N$343*Calculations!I792)+(Documentation!$L$343*Calculations!I731)+(Documentation!$O$343*Calculations!I853)</f>
        <v>16187.166917576214</v>
      </c>
      <c r="AB548" s="65">
        <f>(Documentation!$N$343*Calculations!J792)+(Documentation!$L$343*Calculations!J731)+(Documentation!$O$343*Calculations!J853)</f>
        <v>4960.5069627399316</v>
      </c>
      <c r="AC548" s="65">
        <f>(Documentation!$N$343*Calculations!K792)+(Documentation!$L$343*Calculations!K731)+(Documentation!$O$343*Calculations!K853)</f>
        <v>6534.4857922468946</v>
      </c>
      <c r="AD548" s="65">
        <f>(Documentation!$N$343*Calculations!L792)+(Documentation!$L$343*Calculations!L731)+(Documentation!$O$343*Calculations!L853)</f>
        <v>12872.034625517501</v>
      </c>
      <c r="AE548" s="65">
        <f>(Documentation!$N$343*Calculations!M792)+(Documentation!$L$343*Calculations!M731)+(Documentation!$O$343*Calculations!M853)</f>
        <v>378789.98710952199</v>
      </c>
      <c r="AF548" s="65">
        <f>(Documentation!$N$343*Calculations!N792)+(Documentation!$L$343*Calculations!N731)+(Documentation!$O$343*Calculations!N853)</f>
        <v>55198.303820097855</v>
      </c>
      <c r="AG548" s="65">
        <f>(Documentation!$N$343*Calculations!O792)+(Documentation!$L$343*Calculations!O731)+(Documentation!$O$343*Calculations!O853)</f>
        <v>433988.29092961986</v>
      </c>
    </row>
    <row r="549" spans="1:33" ht="14.45" customHeight="1" x14ac:dyDescent="0.25">
      <c r="A549" s="58" t="s">
        <v>83</v>
      </c>
      <c r="B549" s="58" t="s">
        <v>75</v>
      </c>
      <c r="C549" s="65">
        <v>447584</v>
      </c>
      <c r="D549" s="65">
        <v>136257</v>
      </c>
      <c r="E549" s="65">
        <v>49021</v>
      </c>
      <c r="F549" s="65">
        <v>2459</v>
      </c>
      <c r="G549" s="65">
        <v>0</v>
      </c>
      <c r="H549" s="65">
        <v>892</v>
      </c>
      <c r="I549" s="65">
        <v>23641</v>
      </c>
      <c r="J549" s="65">
        <v>16087</v>
      </c>
      <c r="K549" s="65">
        <v>12237</v>
      </c>
      <c r="L549" s="65">
        <v>15713</v>
      </c>
      <c r="M549" s="65">
        <v>191277</v>
      </c>
      <c r="N549" s="65">
        <v>102163</v>
      </c>
      <c r="O549" s="65">
        <v>293440</v>
      </c>
      <c r="P549" s="45"/>
      <c r="R549" s="58" t="s">
        <v>88</v>
      </c>
      <c r="S549" s="58" t="s">
        <v>75</v>
      </c>
      <c r="T549" s="56" t="str">
        <f t="shared" si="22"/>
        <v>KANNUR2015-16</v>
      </c>
      <c r="U549" s="65">
        <f>(Documentation!$N$343*Calculations!C793)+(Documentation!$L$343*Calculations!C732)+(Documentation!$O$343*Calculations!C854)</f>
        <v>571160.75705683103</v>
      </c>
      <c r="V549" s="65">
        <f>(Documentation!$N$343*Calculations!D793)+(Documentation!$L$343*Calculations!D732)+(Documentation!$O$343*Calculations!D854)</f>
        <v>82061.956247647729</v>
      </c>
      <c r="W549" s="65">
        <f>(Documentation!$N$343*Calculations!E793)+(Documentation!$L$343*Calculations!E732)+(Documentation!$O$343*Calculations!E854)</f>
        <v>66785.620718855847</v>
      </c>
      <c r="X549" s="65">
        <f>(Documentation!$N$343*Calculations!F793)+(Documentation!$L$343*Calculations!F732)+(Documentation!$O$343*Calculations!F854)</f>
        <v>5181.4262325931504</v>
      </c>
      <c r="Y549" s="65">
        <f>(Documentation!$N$343*Calculations!G793)+(Documentation!$L$343*Calculations!G732)+(Documentation!$O$343*Calculations!G854)</f>
        <v>0</v>
      </c>
      <c r="Z549" s="65">
        <f>(Documentation!$N$343*Calculations!H793)+(Documentation!$L$343*Calculations!H732)+(Documentation!$O$343*Calculations!H854)</f>
        <v>483.0647346631539</v>
      </c>
      <c r="AA549" s="65">
        <f>(Documentation!$N$343*Calculations!I793)+(Documentation!$L$343*Calculations!I732)+(Documentation!$O$343*Calculations!I854)</f>
        <v>16245.740684983064</v>
      </c>
      <c r="AB549" s="65">
        <f>(Documentation!$N$343*Calculations!J793)+(Documentation!$L$343*Calculations!J732)+(Documentation!$O$343*Calculations!J854)</f>
        <v>5596.2848136996618</v>
      </c>
      <c r="AC549" s="65">
        <f>(Documentation!$N$343*Calculations!K793)+(Documentation!$L$343*Calculations!K732)+(Documentation!$O$343*Calculations!K854)</f>
        <v>7766.6026533684608</v>
      </c>
      <c r="AD549" s="65">
        <f>(Documentation!$N$343*Calculations!L793)+(Documentation!$L$343*Calculations!L732)+(Documentation!$O$343*Calculations!L854)</f>
        <v>12926.128998870907</v>
      </c>
      <c r="AE549" s="65">
        <f>(Documentation!$N$343*Calculations!M793)+(Documentation!$L$343*Calculations!M732)+(Documentation!$O$343*Calculations!M854)</f>
        <v>374113.93197214906</v>
      </c>
      <c r="AF549" s="65">
        <f>(Documentation!$N$343*Calculations!N793)+(Documentation!$L$343*Calculations!N732)+(Documentation!$O$343*Calculations!N854)</f>
        <v>69937.345408355293</v>
      </c>
      <c r="AG549" s="65">
        <f>(Documentation!$N$343*Calculations!O793)+(Documentation!$L$343*Calculations!O732)+(Documentation!$O$343*Calculations!O854)</f>
        <v>444051.2773805043</v>
      </c>
    </row>
    <row r="550" spans="1:33" ht="14.45" customHeight="1" x14ac:dyDescent="0.25">
      <c r="A550" s="58" t="s">
        <v>83</v>
      </c>
      <c r="B550" s="58" t="s">
        <v>190</v>
      </c>
      <c r="C550" s="65">
        <v>447584</v>
      </c>
      <c r="D550" s="65">
        <v>136257</v>
      </c>
      <c r="E550" s="65">
        <v>50662</v>
      </c>
      <c r="F550" s="65">
        <v>2003</v>
      </c>
      <c r="G550" s="65">
        <v>0</v>
      </c>
      <c r="H550" s="65">
        <v>724</v>
      </c>
      <c r="I550" s="65">
        <v>23284</v>
      </c>
      <c r="J550" s="65">
        <v>16155</v>
      </c>
      <c r="K550" s="65">
        <v>13889</v>
      </c>
      <c r="L550" s="65">
        <v>15713</v>
      </c>
      <c r="M550" s="65">
        <v>188897</v>
      </c>
      <c r="N550" s="65">
        <v>89558.702000000005</v>
      </c>
      <c r="O550" s="65">
        <v>278455.70199999999</v>
      </c>
      <c r="P550" s="45"/>
      <c r="R550" s="58" t="s">
        <v>88</v>
      </c>
      <c r="S550" s="58" t="s">
        <v>190</v>
      </c>
      <c r="T550" s="56" t="str">
        <f t="shared" si="22"/>
        <v>KANNUR2016-17</v>
      </c>
      <c r="U550" s="65">
        <f>(Documentation!$N$343*Calculations!C794)+(Documentation!$L$343*Calculations!C733)+(Documentation!$O$343*Calculations!C855)</f>
        <v>571160.75705683103</v>
      </c>
      <c r="V550" s="65">
        <f>(Documentation!$N$343*Calculations!D794)+(Documentation!$L$343*Calculations!D733)+(Documentation!$O$343*Calculations!D855)</f>
        <v>82061.956247647729</v>
      </c>
      <c r="W550" s="65">
        <f>(Documentation!$N$343*Calculations!E794)+(Documentation!$L$343*Calculations!E733)+(Documentation!$O$343*Calculations!E855)</f>
        <v>67821.228923598042</v>
      </c>
      <c r="X550" s="65">
        <f>(Documentation!$N$343*Calculations!F794)+(Documentation!$L$343*Calculations!F733)+(Documentation!$O$343*Calculations!F855)</f>
        <v>4832.5907978923597</v>
      </c>
      <c r="Y550" s="65">
        <f>(Documentation!$N$343*Calculations!G794)+(Documentation!$L$343*Calculations!G733)+(Documentation!$O$343*Calculations!G855)</f>
        <v>0</v>
      </c>
      <c r="Z550" s="65">
        <f>(Documentation!$N$343*Calculations!H794)+(Documentation!$L$343*Calculations!H733)+(Documentation!$O$343*Calculations!H855)</f>
        <v>511.69062852841552</v>
      </c>
      <c r="AA550" s="65">
        <f>(Documentation!$N$343*Calculations!I794)+(Documentation!$L$343*Calculations!I733)+(Documentation!$O$343*Calculations!I855)</f>
        <v>16214.076966503575</v>
      </c>
      <c r="AB550" s="65">
        <f>(Documentation!$N$343*Calculations!J794)+(Documentation!$L$343*Calculations!J733)+(Documentation!$O$343*Calculations!J855)</f>
        <v>6784.1839480617236</v>
      </c>
      <c r="AC550" s="65">
        <f>(Documentation!$N$343*Calculations!K794)+(Documentation!$L$343*Calculations!K733)+(Documentation!$O$343*Calculations!K855)</f>
        <v>7528.9675385773426</v>
      </c>
      <c r="AD550" s="65">
        <f>(Documentation!$N$343*Calculations!L794)+(Documentation!$L$343*Calculations!L733)+(Documentation!$O$343*Calculations!L855)</f>
        <v>12901.887090703802</v>
      </c>
      <c r="AE550" s="65">
        <f>(Documentation!$N$343*Calculations!M794)+(Documentation!$L$343*Calculations!M733)+(Documentation!$O$343*Calculations!M855)</f>
        <v>372504.17491531803</v>
      </c>
      <c r="AF550" s="65">
        <f>(Documentation!$N$343*Calculations!N794)+(Documentation!$L$343*Calculations!N733)+(Documentation!$O$343*Calculations!N855)</f>
        <v>63327.780007527283</v>
      </c>
      <c r="AG550" s="65">
        <f>(Documentation!$N$343*Calculations!O794)+(Documentation!$L$343*Calculations!O733)+(Documentation!$O$343*Calculations!O855)</f>
        <v>435831.95492284535</v>
      </c>
    </row>
    <row r="551" spans="1:33" ht="14.45" customHeight="1" x14ac:dyDescent="0.25">
      <c r="A551" s="58" t="s">
        <v>85</v>
      </c>
      <c r="B551" s="56" t="s">
        <v>38</v>
      </c>
      <c r="C551" s="59"/>
      <c r="D551" s="59"/>
      <c r="E551" s="59"/>
      <c r="F551" s="59"/>
      <c r="G551" s="59"/>
      <c r="H551" s="59"/>
      <c r="I551" s="59"/>
      <c r="J551" s="59"/>
      <c r="K551" s="59"/>
      <c r="L551" s="59"/>
      <c r="M551" s="59"/>
      <c r="N551" s="59"/>
      <c r="O551" s="59"/>
      <c r="P551" s="45"/>
      <c r="R551" s="58" t="s">
        <v>90</v>
      </c>
      <c r="S551" s="56" t="s">
        <v>38</v>
      </c>
      <c r="T551" s="56" t="str">
        <f t="shared" si="22"/>
        <v>KERALA1956-57</v>
      </c>
      <c r="U551" s="65">
        <v>3808860.9259119998</v>
      </c>
      <c r="V551" s="65">
        <v>994889.37017799995</v>
      </c>
      <c r="W551" s="65">
        <v>203582.95790399998</v>
      </c>
      <c r="X551" s="65">
        <v>201252.77591599998</v>
      </c>
      <c r="Y551" s="65">
        <v>48800.680053999997</v>
      </c>
      <c r="Z551" s="65">
        <v>205731.03119199999</v>
      </c>
      <c r="AA551" s="65">
        <v>176927.909828</v>
      </c>
      <c r="AB551" s="65">
        <v>83828.276784000001</v>
      </c>
      <c r="AC551" s="65">
        <v>62618.683524</v>
      </c>
      <c r="AD551" s="65"/>
      <c r="AE551" s="65">
        <v>1831229.2405319999</v>
      </c>
      <c r="AF551" s="65">
        <v>346955.9233560001</v>
      </c>
      <c r="AG551" s="65">
        <v>2178185.163888</v>
      </c>
    </row>
    <row r="552" spans="1:33" ht="14.45" customHeight="1" x14ac:dyDescent="0.25">
      <c r="A552" s="58" t="s">
        <v>85</v>
      </c>
      <c r="B552" s="56" t="s">
        <v>35</v>
      </c>
      <c r="C552" s="59"/>
      <c r="D552" s="59"/>
      <c r="E552" s="59"/>
      <c r="F552" s="59"/>
      <c r="G552" s="59"/>
      <c r="H552" s="59"/>
      <c r="I552" s="59"/>
      <c r="J552" s="59"/>
      <c r="K552" s="59"/>
      <c r="L552" s="59"/>
      <c r="M552" s="59"/>
      <c r="N552" s="59"/>
      <c r="O552" s="59"/>
      <c r="P552" s="45"/>
      <c r="R552" s="58" t="s">
        <v>90</v>
      </c>
      <c r="S552" s="56" t="s">
        <v>35</v>
      </c>
      <c r="T552" s="56" t="str">
        <f t="shared" si="22"/>
        <v>KERALA1957-58</v>
      </c>
      <c r="U552" s="72">
        <v>3858523</v>
      </c>
      <c r="V552" s="72">
        <v>1017947</v>
      </c>
      <c r="W552" s="72">
        <v>201101</v>
      </c>
      <c r="X552" s="72">
        <v>198948</v>
      </c>
      <c r="Y552" s="72">
        <v>48215</v>
      </c>
      <c r="Z552" s="72">
        <v>218871</v>
      </c>
      <c r="AA552" s="72">
        <v>190699</v>
      </c>
      <c r="AB552" s="72">
        <v>83278</v>
      </c>
      <c r="AC552" s="72">
        <v>60147</v>
      </c>
      <c r="AD552" s="72"/>
      <c r="AE552" s="72">
        <v>1839317</v>
      </c>
      <c r="AF552" s="72">
        <v>371589</v>
      </c>
      <c r="AG552" s="72">
        <v>2210906</v>
      </c>
    </row>
    <row r="553" spans="1:33" ht="14.45" customHeight="1" x14ac:dyDescent="0.25">
      <c r="A553" s="58" t="s">
        <v>85</v>
      </c>
      <c r="B553" s="56" t="s">
        <v>36</v>
      </c>
      <c r="C553" s="59"/>
      <c r="D553" s="59"/>
      <c r="E553" s="59"/>
      <c r="F553" s="59"/>
      <c r="G553" s="59"/>
      <c r="H553" s="59"/>
      <c r="I553" s="59"/>
      <c r="J553" s="59"/>
      <c r="K553" s="59"/>
      <c r="L553" s="59"/>
      <c r="M553" s="59"/>
      <c r="N553" s="59"/>
      <c r="O553" s="59"/>
      <c r="P553" s="45"/>
      <c r="R553" s="58" t="s">
        <v>90</v>
      </c>
      <c r="S553" s="56" t="s">
        <v>36</v>
      </c>
      <c r="T553" s="56" t="str">
        <f t="shared" si="22"/>
        <v>KERALA1958-59</v>
      </c>
      <c r="U553" s="72">
        <v>3858523</v>
      </c>
      <c r="V553" s="72">
        <v>1056048</v>
      </c>
      <c r="W553" s="65">
        <v>202282.33333333334</v>
      </c>
      <c r="X553" s="65">
        <v>183079</v>
      </c>
      <c r="Y553" s="65">
        <v>47219.333333333336</v>
      </c>
      <c r="Z553" s="65">
        <v>214000.66666666666</v>
      </c>
      <c r="AA553" s="65">
        <v>174935.66666666666</v>
      </c>
      <c r="AB553" s="65">
        <v>76431.666666666672</v>
      </c>
      <c r="AC553" s="65">
        <v>62472</v>
      </c>
      <c r="AD553" s="72"/>
      <c r="AE553" s="65">
        <v>1842054.3333333333</v>
      </c>
      <c r="AF553" s="65">
        <v>398575.66666666674</v>
      </c>
      <c r="AG553" s="65">
        <v>2240630</v>
      </c>
    </row>
    <row r="554" spans="1:33" ht="14.45" customHeight="1" x14ac:dyDescent="0.25">
      <c r="A554" s="58" t="s">
        <v>85</v>
      </c>
      <c r="B554" s="56" t="s">
        <v>37</v>
      </c>
      <c r="C554" s="59"/>
      <c r="D554" s="59"/>
      <c r="E554" s="59"/>
      <c r="F554" s="59"/>
      <c r="G554" s="59"/>
      <c r="H554" s="59"/>
      <c r="I554" s="59"/>
      <c r="J554" s="59"/>
      <c r="K554" s="59"/>
      <c r="L554" s="59"/>
      <c r="M554" s="59"/>
      <c r="N554" s="59"/>
      <c r="O554" s="59"/>
      <c r="P554" s="45"/>
      <c r="R554" s="58" t="s">
        <v>90</v>
      </c>
      <c r="S554" s="56" t="s">
        <v>37</v>
      </c>
      <c r="T554" s="56" t="str">
        <f t="shared" si="22"/>
        <v>KERALA1959-60</v>
      </c>
      <c r="U554" s="72">
        <v>3858523</v>
      </c>
      <c r="V554" s="72">
        <v>1056048</v>
      </c>
      <c r="W554" s="65">
        <v>203463.66666666669</v>
      </c>
      <c r="X554" s="65">
        <v>167210</v>
      </c>
      <c r="Y554" s="65">
        <v>46223.666666666672</v>
      </c>
      <c r="Z554" s="65">
        <v>209130.33333333331</v>
      </c>
      <c r="AA554" s="65">
        <v>159172.33333333331</v>
      </c>
      <c r="AB554" s="65">
        <v>69585.333333333343</v>
      </c>
      <c r="AC554" s="65">
        <v>64797</v>
      </c>
      <c r="AD554" s="72"/>
      <c r="AE554" s="65">
        <v>1882892.6666666667</v>
      </c>
      <c r="AF554" s="65">
        <v>423097.33333333326</v>
      </c>
      <c r="AG554" s="65">
        <v>2305990</v>
      </c>
    </row>
    <row r="555" spans="1:33" ht="14.45" customHeight="1" x14ac:dyDescent="0.25">
      <c r="A555" s="58" t="s">
        <v>85</v>
      </c>
      <c r="B555" s="56" t="s">
        <v>15</v>
      </c>
      <c r="C555" s="59"/>
      <c r="D555" s="59"/>
      <c r="E555" s="59"/>
      <c r="F555" s="59"/>
      <c r="G555" s="59"/>
      <c r="H555" s="59"/>
      <c r="I555" s="59"/>
      <c r="J555" s="59"/>
      <c r="K555" s="59"/>
      <c r="L555" s="59"/>
      <c r="M555" s="59"/>
      <c r="N555" s="59"/>
      <c r="O555" s="59"/>
      <c r="P555" s="45"/>
      <c r="R555" s="58" t="s">
        <v>90</v>
      </c>
      <c r="S555" s="56" t="s">
        <v>15</v>
      </c>
      <c r="T555" s="56" t="str">
        <f t="shared" si="22"/>
        <v>KERALA1960-61</v>
      </c>
      <c r="U555" s="72">
        <v>3858523</v>
      </c>
      <c r="V555" s="72">
        <v>1056048</v>
      </c>
      <c r="W555" s="72">
        <v>204645</v>
      </c>
      <c r="X555" s="72">
        <v>151341</v>
      </c>
      <c r="Y555" s="72">
        <v>45228</v>
      </c>
      <c r="Z555" s="72">
        <v>204260</v>
      </c>
      <c r="AA555" s="72">
        <v>143409</v>
      </c>
      <c r="AB555" s="72">
        <v>62739</v>
      </c>
      <c r="AC555" s="72">
        <v>67122</v>
      </c>
      <c r="AD555" s="72"/>
      <c r="AE555" s="72">
        <v>1923731</v>
      </c>
      <c r="AF555" s="72">
        <v>425158</v>
      </c>
      <c r="AG555" s="72">
        <v>2348889</v>
      </c>
    </row>
    <row r="556" spans="1:33" ht="14.45" customHeight="1" x14ac:dyDescent="0.25">
      <c r="A556" s="58" t="s">
        <v>85</v>
      </c>
      <c r="B556" s="56" t="s">
        <v>0</v>
      </c>
      <c r="C556" s="59"/>
      <c r="D556" s="59"/>
      <c r="E556" s="59"/>
      <c r="F556" s="59"/>
      <c r="G556" s="59"/>
      <c r="H556" s="59"/>
      <c r="I556" s="59"/>
      <c r="J556" s="59"/>
      <c r="K556" s="59"/>
      <c r="L556" s="59"/>
      <c r="M556" s="59"/>
      <c r="N556" s="59"/>
      <c r="O556" s="59"/>
      <c r="P556" s="45"/>
      <c r="R556" s="58" t="s">
        <v>90</v>
      </c>
      <c r="S556" s="56" t="s">
        <v>0</v>
      </c>
      <c r="T556" s="56" t="str">
        <f t="shared" si="22"/>
        <v>KERALA1961-62</v>
      </c>
      <c r="U556" s="72">
        <v>3858523</v>
      </c>
      <c r="V556" s="72">
        <v>1056048</v>
      </c>
      <c r="W556" s="72">
        <v>209486</v>
      </c>
      <c r="X556" s="72">
        <v>146116</v>
      </c>
      <c r="Y556" s="72">
        <v>44534</v>
      </c>
      <c r="Z556" s="72">
        <v>202191</v>
      </c>
      <c r="AA556" s="72">
        <v>140895</v>
      </c>
      <c r="AB556" s="72">
        <v>60958</v>
      </c>
      <c r="AC556" s="72">
        <v>96366</v>
      </c>
      <c r="AD556" s="72"/>
      <c r="AE556" s="72">
        <v>1901929</v>
      </c>
      <c r="AF556" s="72">
        <v>409452</v>
      </c>
      <c r="AG556" s="72">
        <v>2311381</v>
      </c>
    </row>
    <row r="557" spans="1:33" ht="14.45" customHeight="1" x14ac:dyDescent="0.25">
      <c r="A557" s="58" t="s">
        <v>85</v>
      </c>
      <c r="B557" s="56" t="s">
        <v>1</v>
      </c>
      <c r="C557" s="59"/>
      <c r="D557" s="59"/>
      <c r="E557" s="59"/>
      <c r="F557" s="59"/>
      <c r="G557" s="59"/>
      <c r="H557" s="59"/>
      <c r="I557" s="59"/>
      <c r="J557" s="59"/>
      <c r="K557" s="59"/>
      <c r="L557" s="59"/>
      <c r="M557" s="59"/>
      <c r="N557" s="59"/>
      <c r="O557" s="59"/>
      <c r="P557" s="45"/>
      <c r="R557" s="58" t="s">
        <v>90</v>
      </c>
      <c r="S557" s="56" t="s">
        <v>1</v>
      </c>
      <c r="T557" s="56" t="str">
        <f t="shared" si="22"/>
        <v>KERALA1962-63</v>
      </c>
      <c r="U557" s="72">
        <v>3858523</v>
      </c>
      <c r="V557" s="72">
        <v>1056140</v>
      </c>
      <c r="W557" s="72">
        <v>213962</v>
      </c>
      <c r="X557" s="72">
        <v>121455</v>
      </c>
      <c r="Y557" s="72">
        <v>34841</v>
      </c>
      <c r="Z557" s="72">
        <v>208864</v>
      </c>
      <c r="AA557" s="72">
        <v>126776</v>
      </c>
      <c r="AB557" s="72">
        <v>43276</v>
      </c>
      <c r="AC557" s="72">
        <v>43881</v>
      </c>
      <c r="AD557" s="72"/>
      <c r="AE557" s="72">
        <v>2009328</v>
      </c>
      <c r="AF557" s="72">
        <v>437341</v>
      </c>
      <c r="AG557" s="72">
        <v>2446669</v>
      </c>
    </row>
    <row r="558" spans="1:33" ht="14.45" customHeight="1" x14ac:dyDescent="0.25">
      <c r="A558" s="58" t="s">
        <v>85</v>
      </c>
      <c r="B558" s="56" t="s">
        <v>2</v>
      </c>
      <c r="C558" s="59"/>
      <c r="D558" s="59"/>
      <c r="E558" s="59"/>
      <c r="F558" s="59"/>
      <c r="G558" s="59"/>
      <c r="H558" s="59"/>
      <c r="I558" s="59"/>
      <c r="J558" s="59"/>
      <c r="K558" s="59"/>
      <c r="L558" s="59"/>
      <c r="M558" s="59"/>
      <c r="N558" s="59"/>
      <c r="O558" s="59"/>
      <c r="P558" s="45"/>
      <c r="R558" s="58" t="s">
        <v>90</v>
      </c>
      <c r="S558" s="56" t="s">
        <v>2</v>
      </c>
      <c r="T558" s="56" t="str">
        <f t="shared" si="22"/>
        <v>KERALA1963-64</v>
      </c>
      <c r="U558" s="72">
        <v>3858523</v>
      </c>
      <c r="V558" s="72">
        <v>1054723</v>
      </c>
      <c r="W558" s="72">
        <v>217946</v>
      </c>
      <c r="X558" s="72">
        <v>116896</v>
      </c>
      <c r="Y558" s="72">
        <v>34433</v>
      </c>
      <c r="Z558" s="72">
        <v>207353</v>
      </c>
      <c r="AA558" s="72">
        <v>124935</v>
      </c>
      <c r="AB558" s="72">
        <v>42092</v>
      </c>
      <c r="AC558" s="72">
        <v>38109</v>
      </c>
      <c r="AD558" s="72"/>
      <c r="AE558" s="72">
        <v>2022036</v>
      </c>
      <c r="AF558" s="72">
        <v>439711</v>
      </c>
      <c r="AG558" s="72">
        <v>2461747</v>
      </c>
    </row>
    <row r="559" spans="1:33" ht="14.45" customHeight="1" x14ac:dyDescent="0.25">
      <c r="A559" s="58" t="s">
        <v>85</v>
      </c>
      <c r="B559" s="56" t="s">
        <v>3</v>
      </c>
      <c r="C559" s="59"/>
      <c r="D559" s="59"/>
      <c r="E559" s="59"/>
      <c r="F559" s="59"/>
      <c r="G559" s="59"/>
      <c r="H559" s="59"/>
      <c r="I559" s="59"/>
      <c r="J559" s="59"/>
      <c r="K559" s="59"/>
      <c r="L559" s="59"/>
      <c r="M559" s="59"/>
      <c r="N559" s="59"/>
      <c r="O559" s="59"/>
      <c r="P559" s="45"/>
      <c r="R559" s="58" t="s">
        <v>90</v>
      </c>
      <c r="S559" s="56" t="s">
        <v>3</v>
      </c>
      <c r="T559" s="56" t="str">
        <f t="shared" si="22"/>
        <v>KERALA1964-65</v>
      </c>
      <c r="U559" s="72">
        <v>3858523</v>
      </c>
      <c r="V559" s="72">
        <v>1052003</v>
      </c>
      <c r="W559" s="72">
        <v>221887</v>
      </c>
      <c r="X559" s="72">
        <v>115941</v>
      </c>
      <c r="Y559" s="72">
        <v>34435</v>
      </c>
      <c r="Z559" s="72">
        <v>208748</v>
      </c>
      <c r="AA559" s="72">
        <v>118761</v>
      </c>
      <c r="AB559" s="72">
        <v>34124</v>
      </c>
      <c r="AC559" s="72">
        <v>34734</v>
      </c>
      <c r="AD559" s="72"/>
      <c r="AE559" s="72">
        <v>2037890</v>
      </c>
      <c r="AF559" s="72">
        <v>452437</v>
      </c>
      <c r="AG559" s="72">
        <v>2490327</v>
      </c>
    </row>
    <row r="560" spans="1:33" ht="14.45" customHeight="1" x14ac:dyDescent="0.25">
      <c r="A560" s="58" t="s">
        <v>85</v>
      </c>
      <c r="B560" s="56" t="s">
        <v>4</v>
      </c>
      <c r="C560" s="59"/>
      <c r="D560" s="59"/>
      <c r="E560" s="59"/>
      <c r="F560" s="59"/>
      <c r="G560" s="59"/>
      <c r="H560" s="59"/>
      <c r="I560" s="59"/>
      <c r="J560" s="59"/>
      <c r="K560" s="59"/>
      <c r="L560" s="59"/>
      <c r="M560" s="59"/>
      <c r="N560" s="59"/>
      <c r="O560" s="59"/>
      <c r="P560" s="45"/>
      <c r="R560" s="58" t="s">
        <v>90</v>
      </c>
      <c r="S560" s="56" t="s">
        <v>4</v>
      </c>
      <c r="T560" s="56" t="str">
        <f t="shared" si="22"/>
        <v>KERALA1965-66</v>
      </c>
      <c r="U560" s="72">
        <v>3858523</v>
      </c>
      <c r="V560" s="72">
        <v>1055076</v>
      </c>
      <c r="W560" s="72">
        <v>228230</v>
      </c>
      <c r="X560" s="72">
        <v>108925</v>
      </c>
      <c r="Y560" s="72">
        <v>27800</v>
      </c>
      <c r="Z560" s="72">
        <v>200005</v>
      </c>
      <c r="AA560" s="72">
        <v>107950</v>
      </c>
      <c r="AB560" s="72">
        <v>31980</v>
      </c>
      <c r="AC560" s="72">
        <v>32220</v>
      </c>
      <c r="AD560" s="72"/>
      <c r="AE560" s="72">
        <v>2066337</v>
      </c>
      <c r="AF560" s="72">
        <v>457007</v>
      </c>
      <c r="AG560" s="72">
        <v>2523344</v>
      </c>
    </row>
    <row r="561" spans="1:33" ht="14.45" customHeight="1" x14ac:dyDescent="0.25">
      <c r="A561" s="58" t="s">
        <v>85</v>
      </c>
      <c r="B561" s="56" t="s">
        <v>5</v>
      </c>
      <c r="C561" s="59"/>
      <c r="D561" s="59"/>
      <c r="E561" s="59"/>
      <c r="F561" s="59"/>
      <c r="G561" s="59"/>
      <c r="H561" s="59"/>
      <c r="I561" s="59"/>
      <c r="J561" s="59"/>
      <c r="K561" s="59"/>
      <c r="L561" s="59"/>
      <c r="M561" s="59"/>
      <c r="N561" s="59"/>
      <c r="O561" s="59"/>
      <c r="P561" s="45"/>
      <c r="R561" s="58" t="s">
        <v>90</v>
      </c>
      <c r="S561" s="56" t="s">
        <v>5</v>
      </c>
      <c r="T561" s="56" t="str">
        <f t="shared" si="22"/>
        <v>KERALA1966-67</v>
      </c>
      <c r="U561" s="72">
        <v>3858523</v>
      </c>
      <c r="V561" s="72">
        <v>1055832</v>
      </c>
      <c r="W561" s="72">
        <v>235321</v>
      </c>
      <c r="X561" s="72">
        <v>100437</v>
      </c>
      <c r="Y561" s="72">
        <v>27800</v>
      </c>
      <c r="Z561" s="72">
        <v>181842</v>
      </c>
      <c r="AA561" s="72">
        <v>105651</v>
      </c>
      <c r="AB561" s="72">
        <v>33965</v>
      </c>
      <c r="AC561" s="72">
        <v>26446</v>
      </c>
      <c r="AD561" s="72"/>
      <c r="AE561" s="72">
        <v>2091229</v>
      </c>
      <c r="AF561" s="72">
        <v>530742</v>
      </c>
      <c r="AG561" s="72">
        <v>2621971</v>
      </c>
    </row>
    <row r="562" spans="1:33" ht="14.45" customHeight="1" x14ac:dyDescent="0.25">
      <c r="A562" s="58" t="s">
        <v>85</v>
      </c>
      <c r="B562" s="56" t="s">
        <v>6</v>
      </c>
      <c r="C562" s="59"/>
      <c r="D562" s="59"/>
      <c r="E562" s="59"/>
      <c r="F562" s="59"/>
      <c r="G562" s="59"/>
      <c r="H562" s="59"/>
      <c r="I562" s="59"/>
      <c r="J562" s="59"/>
      <c r="K562" s="59"/>
      <c r="L562" s="59"/>
      <c r="M562" s="59"/>
      <c r="N562" s="59"/>
      <c r="O562" s="59"/>
      <c r="P562" s="45"/>
      <c r="R562" s="58" t="s">
        <v>90</v>
      </c>
      <c r="S562" s="56" t="s">
        <v>6</v>
      </c>
      <c r="T562" s="56" t="str">
        <f t="shared" si="22"/>
        <v>KERALA1967-68</v>
      </c>
      <c r="U562" s="72">
        <v>3858523</v>
      </c>
      <c r="V562" s="72">
        <v>1055811</v>
      </c>
      <c r="W562" s="72">
        <v>241830</v>
      </c>
      <c r="X562" s="72">
        <v>91830</v>
      </c>
      <c r="Y562" s="72">
        <v>27800</v>
      </c>
      <c r="Z562" s="72">
        <v>161862</v>
      </c>
      <c r="AA562" s="72">
        <v>98556</v>
      </c>
      <c r="AB562" s="72">
        <v>29656</v>
      </c>
      <c r="AC562" s="72">
        <v>23333</v>
      </c>
      <c r="AD562" s="72"/>
      <c r="AE562" s="72">
        <v>2127845</v>
      </c>
      <c r="AF562" s="72">
        <v>628594</v>
      </c>
      <c r="AG562" s="72">
        <v>2756439</v>
      </c>
    </row>
    <row r="563" spans="1:33" ht="14.45" customHeight="1" x14ac:dyDescent="0.25">
      <c r="A563" s="58" t="s">
        <v>85</v>
      </c>
      <c r="B563" s="63" t="s">
        <v>7</v>
      </c>
      <c r="C563" s="59"/>
      <c r="D563" s="59"/>
      <c r="E563" s="59"/>
      <c r="F563" s="59"/>
      <c r="G563" s="59"/>
      <c r="H563" s="59"/>
      <c r="I563" s="59"/>
      <c r="J563" s="59"/>
      <c r="K563" s="59"/>
      <c r="L563" s="59"/>
      <c r="M563" s="59"/>
      <c r="N563" s="59"/>
      <c r="O563" s="59"/>
      <c r="P563" s="45"/>
      <c r="R563" s="58" t="s">
        <v>90</v>
      </c>
      <c r="S563" s="63" t="s">
        <v>7</v>
      </c>
      <c r="T563" s="56" t="str">
        <f t="shared" si="22"/>
        <v>KERALA1968-69</v>
      </c>
      <c r="U563" s="72">
        <v>3858523</v>
      </c>
      <c r="V563" s="72">
        <v>1055810</v>
      </c>
      <c r="W563" s="72">
        <v>250995</v>
      </c>
      <c r="X563" s="72">
        <v>91959</v>
      </c>
      <c r="Y563" s="72">
        <v>27800</v>
      </c>
      <c r="Z563" s="72">
        <v>150277</v>
      </c>
      <c r="AA563" s="72">
        <v>89263</v>
      </c>
      <c r="AB563" s="72">
        <v>27630</v>
      </c>
      <c r="AC563" s="72">
        <v>23154</v>
      </c>
      <c r="AD563" s="72"/>
      <c r="AE563" s="72">
        <v>2141635</v>
      </c>
      <c r="AF563" s="72">
        <v>699078</v>
      </c>
      <c r="AG563" s="72">
        <v>2840713</v>
      </c>
    </row>
    <row r="564" spans="1:33" ht="14.45" customHeight="1" x14ac:dyDescent="0.25">
      <c r="A564" s="58" t="s">
        <v>85</v>
      </c>
      <c r="B564" s="63" t="s">
        <v>8</v>
      </c>
      <c r="C564" s="59"/>
      <c r="D564" s="59"/>
      <c r="E564" s="59"/>
      <c r="F564" s="59"/>
      <c r="G564" s="59"/>
      <c r="H564" s="59"/>
      <c r="I564" s="59"/>
      <c r="J564" s="59"/>
      <c r="K564" s="59"/>
      <c r="L564" s="59"/>
      <c r="M564" s="59"/>
      <c r="N564" s="59"/>
      <c r="O564" s="59"/>
      <c r="P564" s="45"/>
      <c r="R564" s="58" t="s">
        <v>90</v>
      </c>
      <c r="S564" s="63" t="s">
        <v>8</v>
      </c>
      <c r="T564" s="56" t="str">
        <f t="shared" si="22"/>
        <v>KERALA1969-70</v>
      </c>
      <c r="U564" s="72">
        <v>3858523</v>
      </c>
      <c r="V564" s="72">
        <v>1055733</v>
      </c>
      <c r="W564" s="72">
        <v>267665</v>
      </c>
      <c r="X564" s="72">
        <v>73805</v>
      </c>
      <c r="Y564" s="72">
        <v>27800</v>
      </c>
      <c r="Z564" s="72">
        <v>140235</v>
      </c>
      <c r="AA564" s="72">
        <v>81275</v>
      </c>
      <c r="AB564" s="72">
        <v>22866</v>
      </c>
      <c r="AC564" s="72">
        <v>23242</v>
      </c>
      <c r="AD564" s="72"/>
      <c r="AE564" s="72">
        <v>2165902</v>
      </c>
      <c r="AF564" s="72">
        <v>750256</v>
      </c>
      <c r="AG564" s="72">
        <v>2916158</v>
      </c>
    </row>
    <row r="565" spans="1:33" ht="14.45" customHeight="1" x14ac:dyDescent="0.25">
      <c r="A565" s="58" t="s">
        <v>85</v>
      </c>
      <c r="B565" s="63" t="s">
        <v>16</v>
      </c>
      <c r="C565" s="59"/>
      <c r="D565" s="59"/>
      <c r="E565" s="59"/>
      <c r="F565" s="59"/>
      <c r="G565" s="59"/>
      <c r="H565" s="59"/>
      <c r="I565" s="59"/>
      <c r="J565" s="59"/>
      <c r="K565" s="59"/>
      <c r="L565" s="59"/>
      <c r="M565" s="59"/>
      <c r="N565" s="59"/>
      <c r="O565" s="59"/>
      <c r="P565" s="45"/>
      <c r="R565" s="58" t="s">
        <v>90</v>
      </c>
      <c r="S565" s="63" t="s">
        <v>16</v>
      </c>
      <c r="T565" s="56" t="str">
        <f t="shared" si="22"/>
        <v>KERALA1970-71</v>
      </c>
      <c r="U565" s="72">
        <v>3858523</v>
      </c>
      <c r="V565" s="72">
        <v>1055733</v>
      </c>
      <c r="W565" s="72">
        <v>275000</v>
      </c>
      <c r="X565" s="72">
        <v>72000</v>
      </c>
      <c r="Y565" s="72">
        <v>27800</v>
      </c>
      <c r="Z565" s="72">
        <v>130000</v>
      </c>
      <c r="AA565" s="72">
        <v>80000</v>
      </c>
      <c r="AB565" s="72">
        <v>23000</v>
      </c>
      <c r="AC565" s="72">
        <v>24000</v>
      </c>
      <c r="AD565" s="72"/>
      <c r="AE565" s="72">
        <v>2170990</v>
      </c>
      <c r="AF565" s="72">
        <v>762010</v>
      </c>
      <c r="AG565" s="72">
        <v>2933000</v>
      </c>
    </row>
    <row r="566" spans="1:33" ht="14.45" customHeight="1" x14ac:dyDescent="0.25">
      <c r="A566" s="58" t="s">
        <v>85</v>
      </c>
      <c r="B566" s="63" t="s">
        <v>17</v>
      </c>
      <c r="C566" s="59"/>
      <c r="D566" s="59"/>
      <c r="E566" s="59"/>
      <c r="F566" s="59"/>
      <c r="G566" s="59"/>
      <c r="H566" s="59"/>
      <c r="I566" s="59"/>
      <c r="J566" s="59"/>
      <c r="K566" s="59"/>
      <c r="L566" s="59"/>
      <c r="M566" s="59"/>
      <c r="N566" s="59"/>
      <c r="O566" s="59"/>
      <c r="P566" s="45"/>
      <c r="R566" s="58" t="s">
        <v>90</v>
      </c>
      <c r="S566" s="63" t="s">
        <v>17</v>
      </c>
      <c r="T566" s="56" t="str">
        <f t="shared" si="22"/>
        <v>KERALA1971-72</v>
      </c>
      <c r="U566" s="72">
        <v>3858523</v>
      </c>
      <c r="V566" s="72">
        <v>1055733</v>
      </c>
      <c r="W566" s="72">
        <v>276000</v>
      </c>
      <c r="X566" s="72">
        <v>69000</v>
      </c>
      <c r="Y566" s="72">
        <v>27800</v>
      </c>
      <c r="Z566" s="72">
        <v>121000</v>
      </c>
      <c r="AA566" s="72">
        <v>78000</v>
      </c>
      <c r="AB566" s="72">
        <v>21000</v>
      </c>
      <c r="AC566" s="72">
        <v>23000</v>
      </c>
      <c r="AD566" s="72"/>
      <c r="AE566" s="72">
        <v>2186990</v>
      </c>
      <c r="AF566" s="72">
        <v>771010</v>
      </c>
      <c r="AG566" s="72">
        <v>2958000</v>
      </c>
    </row>
    <row r="567" spans="1:33" ht="14.45" customHeight="1" x14ac:dyDescent="0.25">
      <c r="A567" s="58" t="s">
        <v>85</v>
      </c>
      <c r="B567" s="63" t="s">
        <v>9</v>
      </c>
      <c r="C567" s="59"/>
      <c r="D567" s="59"/>
      <c r="E567" s="59"/>
      <c r="F567" s="59"/>
      <c r="G567" s="59"/>
      <c r="H567" s="59"/>
      <c r="I567" s="59"/>
      <c r="J567" s="59"/>
      <c r="K567" s="59"/>
      <c r="L567" s="59"/>
      <c r="M567" s="59"/>
      <c r="N567" s="59"/>
      <c r="O567" s="59"/>
      <c r="P567" s="45"/>
      <c r="R567" s="58" t="s">
        <v>90</v>
      </c>
      <c r="S567" s="63" t="s">
        <v>9</v>
      </c>
      <c r="T567" s="56" t="str">
        <f t="shared" si="22"/>
        <v>KERALA1972-73</v>
      </c>
      <c r="U567" s="72">
        <v>3858523</v>
      </c>
      <c r="V567" s="72">
        <v>1055733</v>
      </c>
      <c r="W567" s="72">
        <v>276000</v>
      </c>
      <c r="X567" s="72">
        <v>68000</v>
      </c>
      <c r="Y567" s="72">
        <v>27800</v>
      </c>
      <c r="Z567" s="72">
        <v>113000</v>
      </c>
      <c r="AA567" s="72">
        <v>74000</v>
      </c>
      <c r="AB567" s="72">
        <v>21000</v>
      </c>
      <c r="AC567" s="72">
        <v>26000</v>
      </c>
      <c r="AD567" s="72"/>
      <c r="AE567" s="72">
        <v>2196990</v>
      </c>
      <c r="AF567" s="72">
        <v>789010</v>
      </c>
      <c r="AG567" s="72">
        <v>2986000</v>
      </c>
    </row>
    <row r="568" spans="1:33" ht="14.45" customHeight="1" x14ac:dyDescent="0.25">
      <c r="A568" s="58" t="s">
        <v>85</v>
      </c>
      <c r="B568" s="63" t="s">
        <v>10</v>
      </c>
      <c r="C568" s="59">
        <v>363045</v>
      </c>
      <c r="D568" s="59">
        <v>97627</v>
      </c>
      <c r="E568" s="59">
        <v>13687</v>
      </c>
      <c r="F568" s="59">
        <v>4709</v>
      </c>
      <c r="G568" s="59">
        <v>2369</v>
      </c>
      <c r="H568" s="59">
        <v>5034</v>
      </c>
      <c r="I568" s="59">
        <v>23337</v>
      </c>
      <c r="J568" s="59">
        <v>545</v>
      </c>
      <c r="K568" s="59">
        <v>4813</v>
      </c>
      <c r="L568" s="59"/>
      <c r="M568" s="59">
        <v>210924</v>
      </c>
      <c r="N568" s="59">
        <v>48944</v>
      </c>
      <c r="O568" s="59">
        <v>259868</v>
      </c>
      <c r="P568" s="45"/>
      <c r="R568" s="58" t="s">
        <v>90</v>
      </c>
      <c r="S568" s="63" t="s">
        <v>10</v>
      </c>
      <c r="T568" s="56" t="str">
        <f t="shared" si="22"/>
        <v>KERALA1973-74</v>
      </c>
      <c r="U568" s="72">
        <v>3858523</v>
      </c>
      <c r="V568" s="72">
        <v>1053228</v>
      </c>
      <c r="W568" s="72">
        <v>285791</v>
      </c>
      <c r="X568" s="72">
        <v>65530</v>
      </c>
      <c r="Y568" s="72">
        <v>27800</v>
      </c>
      <c r="Z568" s="72">
        <v>100169</v>
      </c>
      <c r="AA568" s="72">
        <v>74149</v>
      </c>
      <c r="AB568" s="72">
        <v>21621</v>
      </c>
      <c r="AC568" s="72">
        <v>27952</v>
      </c>
      <c r="AD568" s="72"/>
      <c r="AE568" s="72">
        <v>2202283</v>
      </c>
      <c r="AF568" s="72">
        <v>797298</v>
      </c>
      <c r="AG568" s="72">
        <v>2999581</v>
      </c>
    </row>
    <row r="569" spans="1:33" ht="14.45" customHeight="1" x14ac:dyDescent="0.25">
      <c r="A569" s="58" t="s">
        <v>85</v>
      </c>
      <c r="B569" s="63" t="s">
        <v>11</v>
      </c>
      <c r="C569" s="59">
        <v>363045</v>
      </c>
      <c r="D569" s="59">
        <v>97627</v>
      </c>
      <c r="E569" s="59">
        <v>14389</v>
      </c>
      <c r="F569" s="59">
        <v>4602</v>
      </c>
      <c r="G569" s="59">
        <v>2369</v>
      </c>
      <c r="H569" s="59">
        <v>5082</v>
      </c>
      <c r="I569" s="59">
        <v>23323</v>
      </c>
      <c r="J569" s="59">
        <v>523</v>
      </c>
      <c r="K569" s="59">
        <v>4677</v>
      </c>
      <c r="L569" s="59"/>
      <c r="M569" s="59">
        <v>210453</v>
      </c>
      <c r="N569" s="59">
        <v>52025</v>
      </c>
      <c r="O569" s="59">
        <v>262478</v>
      </c>
      <c r="P569" s="45"/>
      <c r="R569" s="58" t="s">
        <v>90</v>
      </c>
      <c r="S569" s="63" t="s">
        <v>11</v>
      </c>
      <c r="T569" s="56" t="str">
        <f t="shared" si="22"/>
        <v>KERALA1974-75</v>
      </c>
      <c r="U569" s="72">
        <v>3858523</v>
      </c>
      <c r="V569" s="72">
        <v>1047282</v>
      </c>
      <c r="W569" s="72">
        <v>295113</v>
      </c>
      <c r="X569" s="72">
        <v>64887</v>
      </c>
      <c r="Y569" s="72">
        <v>27800</v>
      </c>
      <c r="Z569" s="72">
        <v>97687</v>
      </c>
      <c r="AA569" s="72">
        <v>71950</v>
      </c>
      <c r="AB569" s="72">
        <v>20808</v>
      </c>
      <c r="AC569" s="72">
        <v>24545</v>
      </c>
      <c r="AD569" s="72"/>
      <c r="AE569" s="72">
        <v>2208451</v>
      </c>
      <c r="AF569" s="72">
        <v>819624</v>
      </c>
      <c r="AG569" s="72">
        <v>3028075</v>
      </c>
    </row>
    <row r="570" spans="1:33" ht="14.45" customHeight="1" x14ac:dyDescent="0.25">
      <c r="A570" s="58" t="s">
        <v>85</v>
      </c>
      <c r="B570" s="63" t="s">
        <v>12</v>
      </c>
      <c r="C570" s="59">
        <v>363230</v>
      </c>
      <c r="D570" s="59">
        <v>103417</v>
      </c>
      <c r="E570" s="59">
        <v>13925</v>
      </c>
      <c r="F570" s="59">
        <v>6756</v>
      </c>
      <c r="G570" s="59">
        <v>1182</v>
      </c>
      <c r="H570" s="59">
        <v>3788</v>
      </c>
      <c r="I570" s="59">
        <v>12943</v>
      </c>
      <c r="J570" s="59">
        <v>2317</v>
      </c>
      <c r="K570" s="59">
        <v>5445</v>
      </c>
      <c r="L570" s="59"/>
      <c r="M570" s="59">
        <v>213457</v>
      </c>
      <c r="N570" s="59">
        <v>63295</v>
      </c>
      <c r="O570" s="59">
        <v>276752</v>
      </c>
      <c r="P570" s="45"/>
      <c r="R570" s="58" t="s">
        <v>90</v>
      </c>
      <c r="S570" s="63" t="s">
        <v>12</v>
      </c>
      <c r="T570" s="56" t="str">
        <f t="shared" si="22"/>
        <v>KERALA1975-76</v>
      </c>
      <c r="U570" s="72">
        <v>3885497</v>
      </c>
      <c r="V570" s="72">
        <v>1081509</v>
      </c>
      <c r="W570" s="72">
        <v>259230</v>
      </c>
      <c r="X570" s="72">
        <v>78494</v>
      </c>
      <c r="Y570" s="72">
        <v>19915</v>
      </c>
      <c r="Z570" s="72">
        <v>84250</v>
      </c>
      <c r="AA570" s="72">
        <v>113414</v>
      </c>
      <c r="AB570" s="72">
        <v>22954</v>
      </c>
      <c r="AC570" s="72">
        <v>36559</v>
      </c>
      <c r="AD570" s="72"/>
      <c r="AE570" s="72">
        <v>2189172</v>
      </c>
      <c r="AF570" s="72">
        <v>792107</v>
      </c>
      <c r="AG570" s="72">
        <v>2981279</v>
      </c>
    </row>
    <row r="571" spans="1:33" ht="14.45" customHeight="1" x14ac:dyDescent="0.25">
      <c r="A571" s="58" t="s">
        <v>85</v>
      </c>
      <c r="B571" s="63" t="s">
        <v>13</v>
      </c>
      <c r="C571" s="59">
        <v>363230</v>
      </c>
      <c r="D571" s="59">
        <v>103417</v>
      </c>
      <c r="E571" s="59">
        <v>14157</v>
      </c>
      <c r="F571" s="59">
        <v>6930</v>
      </c>
      <c r="G571" s="59">
        <v>720</v>
      </c>
      <c r="H571" s="59">
        <v>2970</v>
      </c>
      <c r="I571" s="59">
        <v>13157</v>
      </c>
      <c r="J571" s="59">
        <v>2833</v>
      </c>
      <c r="K571" s="59">
        <v>5621</v>
      </c>
      <c r="L571" s="59"/>
      <c r="M571" s="59">
        <v>213425</v>
      </c>
      <c r="N571" s="59">
        <v>69812</v>
      </c>
      <c r="O571" s="59">
        <v>283237</v>
      </c>
      <c r="P571" s="45"/>
      <c r="R571" s="58" t="s">
        <v>90</v>
      </c>
      <c r="S571" s="63" t="s">
        <v>13</v>
      </c>
      <c r="T571" s="56" t="str">
        <f t="shared" si="22"/>
        <v>KERALA1976-77</v>
      </c>
      <c r="U571" s="72">
        <v>3885497</v>
      </c>
      <c r="V571" s="72">
        <v>1081509</v>
      </c>
      <c r="W571" s="72">
        <v>260388</v>
      </c>
      <c r="X571" s="72">
        <v>78837</v>
      </c>
      <c r="Y571" s="72">
        <v>16095</v>
      </c>
      <c r="Z571" s="72">
        <v>72668</v>
      </c>
      <c r="AA571" s="72">
        <v>115726</v>
      </c>
      <c r="AB571" s="72">
        <v>22264</v>
      </c>
      <c r="AC571" s="72">
        <v>37409</v>
      </c>
      <c r="AD571" s="72"/>
      <c r="AE571" s="72">
        <v>2200601</v>
      </c>
      <c r="AF571" s="72">
        <v>732849</v>
      </c>
      <c r="AG571" s="72">
        <v>2933450</v>
      </c>
    </row>
    <row r="572" spans="1:33" ht="14.45" customHeight="1" x14ac:dyDescent="0.25">
      <c r="A572" s="58" t="s">
        <v>85</v>
      </c>
      <c r="B572" s="63" t="s">
        <v>18</v>
      </c>
      <c r="C572" s="59">
        <v>363230</v>
      </c>
      <c r="D572" s="59">
        <v>103417</v>
      </c>
      <c r="E572" s="59">
        <v>16667</v>
      </c>
      <c r="F572" s="59">
        <v>6930</v>
      </c>
      <c r="G572" s="59">
        <v>690</v>
      </c>
      <c r="H572" s="59">
        <v>2970</v>
      </c>
      <c r="I572" s="59">
        <v>13172</v>
      </c>
      <c r="J572" s="59">
        <v>4449</v>
      </c>
      <c r="K572" s="59">
        <v>7825</v>
      </c>
      <c r="L572" s="59"/>
      <c r="M572" s="59">
        <v>207110</v>
      </c>
      <c r="N572" s="59">
        <v>70384</v>
      </c>
      <c r="O572" s="59">
        <v>277494</v>
      </c>
      <c r="P572" s="45"/>
      <c r="R572" s="58" t="s">
        <v>90</v>
      </c>
      <c r="S572" s="63" t="s">
        <v>18</v>
      </c>
      <c r="T572" s="56" t="str">
        <f t="shared" si="22"/>
        <v>KERALA1977-78</v>
      </c>
      <c r="U572" s="72">
        <v>3885497</v>
      </c>
      <c r="V572" s="72">
        <v>1081509</v>
      </c>
      <c r="W572" s="72">
        <v>257276</v>
      </c>
      <c r="X572" s="72">
        <v>75382</v>
      </c>
      <c r="Y572" s="72">
        <v>10616</v>
      </c>
      <c r="Z572" s="72">
        <v>67960</v>
      </c>
      <c r="AA572" s="72">
        <v>118256</v>
      </c>
      <c r="AB572" s="72">
        <v>27118</v>
      </c>
      <c r="AC572" s="72">
        <v>46111</v>
      </c>
      <c r="AD572" s="72"/>
      <c r="AE572" s="72">
        <v>2201269</v>
      </c>
      <c r="AF572" s="72">
        <v>722535</v>
      </c>
      <c r="AG572" s="72">
        <v>2923804</v>
      </c>
    </row>
    <row r="573" spans="1:33" ht="14.45" customHeight="1" x14ac:dyDescent="0.25">
      <c r="A573" s="58" t="s">
        <v>85</v>
      </c>
      <c r="B573" s="64" t="s">
        <v>19</v>
      </c>
      <c r="C573" s="59">
        <v>363230</v>
      </c>
      <c r="D573" s="59">
        <v>103417</v>
      </c>
      <c r="E573" s="59">
        <v>16867</v>
      </c>
      <c r="F573" s="59">
        <v>7507</v>
      </c>
      <c r="G573" s="59">
        <v>450</v>
      </c>
      <c r="H573" s="59">
        <v>2508</v>
      </c>
      <c r="I573" s="59">
        <v>12976</v>
      </c>
      <c r="J573" s="59">
        <v>3987</v>
      </c>
      <c r="K573" s="59">
        <v>7883</v>
      </c>
      <c r="L573" s="59"/>
      <c r="M573" s="59">
        <v>207635</v>
      </c>
      <c r="N573" s="59">
        <v>48761</v>
      </c>
      <c r="O573" s="59">
        <v>256396</v>
      </c>
      <c r="P573" s="45"/>
      <c r="R573" s="58" t="s">
        <v>90</v>
      </c>
      <c r="S573" s="64" t="s">
        <v>19</v>
      </c>
      <c r="T573" s="56" t="str">
        <f t="shared" si="22"/>
        <v>KERALA1978-79</v>
      </c>
      <c r="U573" s="72">
        <v>3885497</v>
      </c>
      <c r="V573" s="72">
        <v>1081509</v>
      </c>
      <c r="W573" s="72">
        <v>260443</v>
      </c>
      <c r="X573" s="72">
        <v>74613</v>
      </c>
      <c r="Y573" s="72">
        <v>6245</v>
      </c>
      <c r="Z573" s="72">
        <v>66374</v>
      </c>
      <c r="AA573" s="72">
        <v>123341</v>
      </c>
      <c r="AB573" s="72">
        <v>26598</v>
      </c>
      <c r="AC573" s="72">
        <v>42246</v>
      </c>
      <c r="AD573" s="72"/>
      <c r="AE573" s="72">
        <v>2204128</v>
      </c>
      <c r="AF573" s="72">
        <v>681582</v>
      </c>
      <c r="AG573" s="72">
        <v>2885710</v>
      </c>
    </row>
    <row r="574" spans="1:33" ht="14.45" customHeight="1" x14ac:dyDescent="0.25">
      <c r="A574" s="58" t="s">
        <v>85</v>
      </c>
      <c r="B574" s="58" t="s">
        <v>40</v>
      </c>
      <c r="C574" s="59">
        <v>363230</v>
      </c>
      <c r="D574" s="59">
        <v>103417</v>
      </c>
      <c r="E574" s="59">
        <v>17940</v>
      </c>
      <c r="F574" s="59">
        <v>7748</v>
      </c>
      <c r="G574" s="59">
        <v>421</v>
      </c>
      <c r="H574" s="59">
        <v>2607</v>
      </c>
      <c r="I574" s="59">
        <v>13601</v>
      </c>
      <c r="J574" s="59">
        <v>4218</v>
      </c>
      <c r="K574" s="59">
        <v>7118</v>
      </c>
      <c r="L574" s="59"/>
      <c r="M574" s="59">
        <v>206160</v>
      </c>
      <c r="N574" s="59">
        <v>41759</v>
      </c>
      <c r="O574" s="59">
        <v>247919</v>
      </c>
      <c r="P574" s="45"/>
      <c r="R574" s="58" t="s">
        <v>90</v>
      </c>
      <c r="S574" s="58" t="s">
        <v>40</v>
      </c>
      <c r="T574" s="56" t="str">
        <f t="shared" si="22"/>
        <v>KERALA1979-80</v>
      </c>
      <c r="U574" s="72">
        <v>3885497</v>
      </c>
      <c r="V574" s="72">
        <v>1081509</v>
      </c>
      <c r="W574" s="72">
        <v>263497</v>
      </c>
      <c r="X574" s="72">
        <v>78187</v>
      </c>
      <c r="Y574" s="72">
        <v>5630</v>
      </c>
      <c r="Z574" s="72">
        <v>65502</v>
      </c>
      <c r="AA574" s="72">
        <v>125015</v>
      </c>
      <c r="AB574" s="72">
        <v>27684</v>
      </c>
      <c r="AC574" s="72">
        <v>43384</v>
      </c>
      <c r="AD574" s="72"/>
      <c r="AE574" s="72">
        <v>2195089</v>
      </c>
      <c r="AF574" s="72">
        <v>658966</v>
      </c>
      <c r="AG574" s="72">
        <v>2854055</v>
      </c>
    </row>
    <row r="575" spans="1:33" ht="14.45" customHeight="1" x14ac:dyDescent="0.25">
      <c r="A575" s="58" t="s">
        <v>85</v>
      </c>
      <c r="B575" s="58" t="s">
        <v>42</v>
      </c>
      <c r="C575" s="59">
        <v>363230</v>
      </c>
      <c r="D575" s="59">
        <v>103417</v>
      </c>
      <c r="E575" s="59">
        <v>18603</v>
      </c>
      <c r="F575" s="59">
        <v>7770</v>
      </c>
      <c r="G575" s="59">
        <v>439</v>
      </c>
      <c r="H575" s="59">
        <v>3664</v>
      </c>
      <c r="I575" s="59">
        <v>14337</v>
      </c>
      <c r="J575" s="59">
        <v>4039</v>
      </c>
      <c r="K575" s="59">
        <v>9787</v>
      </c>
      <c r="L575" s="59"/>
      <c r="M575" s="59">
        <v>201174</v>
      </c>
      <c r="N575" s="59">
        <v>51398</v>
      </c>
      <c r="O575" s="59">
        <v>252572</v>
      </c>
      <c r="P575" s="45"/>
      <c r="R575" s="58" t="s">
        <v>90</v>
      </c>
      <c r="S575" s="58" t="s">
        <v>42</v>
      </c>
      <c r="T575" s="56" t="str">
        <f t="shared" si="22"/>
        <v>KERALA1980-81</v>
      </c>
      <c r="U575" s="72">
        <v>3885497</v>
      </c>
      <c r="V575" s="72">
        <v>1081509</v>
      </c>
      <c r="W575" s="72">
        <v>269824</v>
      </c>
      <c r="X575" s="72">
        <v>85770</v>
      </c>
      <c r="Y575" s="72">
        <v>5432</v>
      </c>
      <c r="Z575" s="72">
        <v>63875</v>
      </c>
      <c r="AA575" s="72">
        <v>129032</v>
      </c>
      <c r="AB575" s="72">
        <v>26886</v>
      </c>
      <c r="AC575" s="72">
        <v>43579</v>
      </c>
      <c r="AD575" s="72"/>
      <c r="AE575" s="72">
        <v>2179590</v>
      </c>
      <c r="AF575" s="72">
        <v>705250</v>
      </c>
      <c r="AG575" s="72">
        <v>2884840</v>
      </c>
    </row>
    <row r="576" spans="1:33" ht="14.45" customHeight="1" x14ac:dyDescent="0.25">
      <c r="A576" s="58" t="s">
        <v>85</v>
      </c>
      <c r="B576" s="58" t="s">
        <v>43</v>
      </c>
      <c r="C576" s="59">
        <v>363230</v>
      </c>
      <c r="D576" s="59">
        <v>103417</v>
      </c>
      <c r="E576" s="59">
        <v>18943</v>
      </c>
      <c r="F576" s="59">
        <v>7706</v>
      </c>
      <c r="G576" s="59">
        <v>439</v>
      </c>
      <c r="H576" s="59">
        <v>3786</v>
      </c>
      <c r="I576" s="59">
        <v>13965</v>
      </c>
      <c r="J576" s="59">
        <v>4119</v>
      </c>
      <c r="K576" s="59">
        <v>9166</v>
      </c>
      <c r="L576" s="59"/>
      <c r="M576" s="59">
        <v>201689</v>
      </c>
      <c r="N576" s="59">
        <v>47701</v>
      </c>
      <c r="O576" s="59">
        <v>249390</v>
      </c>
      <c r="P576" s="45"/>
      <c r="R576" s="58" t="s">
        <v>90</v>
      </c>
      <c r="S576" s="58" t="s">
        <v>43</v>
      </c>
      <c r="T576" s="56" t="str">
        <f t="shared" si="22"/>
        <v>KERALA1981-82</v>
      </c>
      <c r="U576" s="72">
        <v>3885497</v>
      </c>
      <c r="V576" s="72">
        <v>1081509</v>
      </c>
      <c r="W576" s="72">
        <v>266451</v>
      </c>
      <c r="X576" s="72">
        <v>85600</v>
      </c>
      <c r="Y576" s="72">
        <v>5382</v>
      </c>
      <c r="Z576" s="72">
        <v>55187</v>
      </c>
      <c r="AA576" s="72">
        <v>130204</v>
      </c>
      <c r="AB576" s="72">
        <v>26827</v>
      </c>
      <c r="AC576" s="72">
        <v>44487</v>
      </c>
      <c r="AD576" s="72"/>
      <c r="AE576" s="72">
        <v>2189850</v>
      </c>
      <c r="AF576" s="72">
        <v>715407</v>
      </c>
      <c r="AG576" s="72">
        <v>2905257</v>
      </c>
    </row>
    <row r="577" spans="1:33" ht="14.45" customHeight="1" x14ac:dyDescent="0.25">
      <c r="A577" s="58" t="s">
        <v>85</v>
      </c>
      <c r="B577" s="58" t="s">
        <v>44</v>
      </c>
      <c r="C577" s="59">
        <v>363230</v>
      </c>
      <c r="D577" s="59">
        <v>103417</v>
      </c>
      <c r="E577" s="59">
        <v>18773</v>
      </c>
      <c r="F577" s="59">
        <v>7738</v>
      </c>
      <c r="G577" s="59">
        <v>439</v>
      </c>
      <c r="H577" s="59">
        <v>3725</v>
      </c>
      <c r="I577" s="59">
        <v>14101</v>
      </c>
      <c r="J577" s="59">
        <v>4029</v>
      </c>
      <c r="K577" s="59">
        <v>9478</v>
      </c>
      <c r="L577" s="59"/>
      <c r="M577" s="59">
        <v>201530</v>
      </c>
      <c r="N577" s="59">
        <v>48194</v>
      </c>
      <c r="O577" s="59">
        <v>249724</v>
      </c>
      <c r="P577" s="45"/>
      <c r="R577" s="58" t="s">
        <v>90</v>
      </c>
      <c r="S577" s="58" t="s">
        <v>44</v>
      </c>
      <c r="T577" s="56" t="str">
        <f t="shared" si="22"/>
        <v>KERALA1982-83</v>
      </c>
      <c r="U577" s="59">
        <v>3885497</v>
      </c>
      <c r="V577" s="59">
        <v>1081509</v>
      </c>
      <c r="W577" s="59">
        <v>275908</v>
      </c>
      <c r="X577" s="59">
        <v>86217</v>
      </c>
      <c r="Y577" s="59">
        <v>5311</v>
      </c>
      <c r="Z577" s="59">
        <v>54705</v>
      </c>
      <c r="AA577" s="59">
        <v>130213</v>
      </c>
      <c r="AB577" s="59">
        <v>27425</v>
      </c>
      <c r="AC577" s="59">
        <v>44455</v>
      </c>
      <c r="AD577" s="59"/>
      <c r="AE577" s="59">
        <v>2179754</v>
      </c>
      <c r="AF577" s="59">
        <v>682319</v>
      </c>
      <c r="AG577" s="59">
        <v>2862073</v>
      </c>
    </row>
    <row r="578" spans="1:33" ht="14.45" customHeight="1" x14ac:dyDescent="0.25">
      <c r="A578" s="58" t="s">
        <v>85</v>
      </c>
      <c r="B578" s="58" t="s">
        <v>45</v>
      </c>
      <c r="C578" s="59">
        <v>363230</v>
      </c>
      <c r="D578" s="59">
        <v>103417</v>
      </c>
      <c r="E578" s="59">
        <v>18974</v>
      </c>
      <c r="F578" s="59">
        <v>7706</v>
      </c>
      <c r="G578" s="59">
        <v>400</v>
      </c>
      <c r="H578" s="59">
        <v>3664</v>
      </c>
      <c r="I578" s="59">
        <v>14134</v>
      </c>
      <c r="J578" s="59">
        <v>4062</v>
      </c>
      <c r="K578" s="59">
        <v>9066</v>
      </c>
      <c r="L578" s="59"/>
      <c r="M578" s="59">
        <v>201807</v>
      </c>
      <c r="N578" s="59">
        <v>46120</v>
      </c>
      <c r="O578" s="59">
        <v>247927</v>
      </c>
      <c r="P578" s="45"/>
      <c r="R578" s="58" t="s">
        <v>90</v>
      </c>
      <c r="S578" s="58" t="s">
        <v>45</v>
      </c>
      <c r="T578" s="56" t="str">
        <f t="shared" si="22"/>
        <v>KERALA1983-84</v>
      </c>
      <c r="U578" s="59">
        <v>3885497</v>
      </c>
      <c r="V578" s="59">
        <v>1081509</v>
      </c>
      <c r="W578" s="59">
        <v>277719</v>
      </c>
      <c r="X578" s="59">
        <v>86590</v>
      </c>
      <c r="Y578" s="59">
        <v>5222</v>
      </c>
      <c r="Z578" s="59">
        <v>54701</v>
      </c>
      <c r="AA578" s="59">
        <v>128924</v>
      </c>
      <c r="AB578" s="59">
        <v>27539</v>
      </c>
      <c r="AC578" s="59">
        <v>42938</v>
      </c>
      <c r="AD578" s="59"/>
      <c r="AE578" s="59">
        <v>2180355</v>
      </c>
      <c r="AF578" s="59">
        <v>681347</v>
      </c>
      <c r="AG578" s="59">
        <v>2861702</v>
      </c>
    </row>
    <row r="579" spans="1:33" ht="14.45" customHeight="1" x14ac:dyDescent="0.25">
      <c r="A579" s="58" t="s">
        <v>85</v>
      </c>
      <c r="B579" s="58" t="s">
        <v>39</v>
      </c>
      <c r="C579" s="59">
        <v>363230</v>
      </c>
      <c r="D579" s="59">
        <v>103417</v>
      </c>
      <c r="E579" s="59">
        <v>19414</v>
      </c>
      <c r="F579" s="59">
        <v>7419</v>
      </c>
      <c r="G579" s="59">
        <v>323</v>
      </c>
      <c r="H579" s="59">
        <v>3042</v>
      </c>
      <c r="I579" s="59">
        <v>14343</v>
      </c>
      <c r="J579" s="59">
        <v>4298</v>
      </c>
      <c r="K579" s="59">
        <v>8812</v>
      </c>
      <c r="L579" s="59"/>
      <c r="M579" s="59">
        <v>202162</v>
      </c>
      <c r="N579" s="59">
        <v>39680</v>
      </c>
      <c r="O579" s="59">
        <v>241842</v>
      </c>
      <c r="P579" s="45"/>
      <c r="R579" s="58" t="s">
        <v>90</v>
      </c>
      <c r="S579" s="58" t="s">
        <v>39</v>
      </c>
      <c r="T579" s="56" t="str">
        <f t="shared" ref="T579:T611" si="23">R579&amp;S579</f>
        <v>KERALA1984-85</v>
      </c>
      <c r="U579" s="59">
        <v>3885497</v>
      </c>
      <c r="V579" s="59">
        <v>1081509</v>
      </c>
      <c r="W579" s="59">
        <v>279703</v>
      </c>
      <c r="X579" s="59">
        <v>85688</v>
      </c>
      <c r="Y579" s="59">
        <v>4158</v>
      </c>
      <c r="Z579" s="59">
        <v>51039</v>
      </c>
      <c r="AA579" s="59">
        <v>130098</v>
      </c>
      <c r="AB579" s="59">
        <v>27221</v>
      </c>
      <c r="AC579" s="59">
        <v>41658</v>
      </c>
      <c r="AD579" s="59"/>
      <c r="AE579" s="59">
        <v>2184423</v>
      </c>
      <c r="AF579" s="59">
        <v>690220</v>
      </c>
      <c r="AG579" s="59">
        <v>2874643</v>
      </c>
    </row>
    <row r="580" spans="1:33" ht="14.45" customHeight="1" x14ac:dyDescent="0.25">
      <c r="A580" s="58" t="s">
        <v>85</v>
      </c>
      <c r="B580" s="58" t="s">
        <v>84</v>
      </c>
      <c r="C580" s="59">
        <v>363230</v>
      </c>
      <c r="D580" s="59">
        <v>103417</v>
      </c>
      <c r="E580" s="59">
        <v>19638</v>
      </c>
      <c r="F580" s="59">
        <v>7845</v>
      </c>
      <c r="G580" s="59">
        <v>320</v>
      </c>
      <c r="H580" s="59">
        <v>3054</v>
      </c>
      <c r="I580" s="59">
        <v>14463</v>
      </c>
      <c r="J580" s="59">
        <v>4343</v>
      </c>
      <c r="K580" s="59">
        <v>8876</v>
      </c>
      <c r="L580" s="59"/>
      <c r="M580" s="59">
        <v>201274</v>
      </c>
      <c r="N580" s="59">
        <v>33921</v>
      </c>
      <c r="O580" s="59">
        <v>235195</v>
      </c>
      <c r="P580" s="45"/>
      <c r="R580" s="58" t="s">
        <v>90</v>
      </c>
      <c r="S580" s="58" t="s">
        <v>84</v>
      </c>
      <c r="T580" s="56" t="str">
        <f t="shared" si="23"/>
        <v>KERALA1985-86</v>
      </c>
      <c r="U580" s="59">
        <v>3885497</v>
      </c>
      <c r="V580" s="59">
        <v>1081509</v>
      </c>
      <c r="W580" s="59">
        <v>278601</v>
      </c>
      <c r="X580" s="59">
        <v>83107</v>
      </c>
      <c r="Y580" s="59">
        <v>4223</v>
      </c>
      <c r="Z580" s="59">
        <v>50228</v>
      </c>
      <c r="AA580" s="59">
        <v>125559</v>
      </c>
      <c r="AB580" s="59">
        <v>28038</v>
      </c>
      <c r="AC580" s="59">
        <v>43247</v>
      </c>
      <c r="AD580" s="59"/>
      <c r="AE580" s="59">
        <v>2190985</v>
      </c>
      <c r="AF580" s="59">
        <v>675567</v>
      </c>
      <c r="AG580" s="59">
        <v>2866552</v>
      </c>
    </row>
    <row r="581" spans="1:33" ht="14.45" customHeight="1" x14ac:dyDescent="0.25">
      <c r="A581" s="58" t="s">
        <v>85</v>
      </c>
      <c r="B581" s="58" t="s">
        <v>46</v>
      </c>
      <c r="C581" s="59">
        <v>363230</v>
      </c>
      <c r="D581" s="59">
        <v>103417</v>
      </c>
      <c r="E581" s="59">
        <v>18458</v>
      </c>
      <c r="F581" s="59">
        <v>7375</v>
      </c>
      <c r="G581" s="59">
        <v>300</v>
      </c>
      <c r="H581" s="59">
        <v>2885</v>
      </c>
      <c r="I581" s="59">
        <v>14285</v>
      </c>
      <c r="J581" s="59">
        <v>4497</v>
      </c>
      <c r="K581" s="59">
        <v>8522</v>
      </c>
      <c r="L581" s="59"/>
      <c r="M581" s="59">
        <v>203491</v>
      </c>
      <c r="N581" s="59">
        <v>33674</v>
      </c>
      <c r="O581" s="59">
        <v>237165</v>
      </c>
      <c r="P581" s="45"/>
      <c r="R581" s="58" t="s">
        <v>90</v>
      </c>
      <c r="S581" s="58" t="s">
        <v>46</v>
      </c>
      <c r="T581" s="56" t="str">
        <f t="shared" si="23"/>
        <v>KERALA1986-87</v>
      </c>
      <c r="U581" s="59">
        <v>3885497</v>
      </c>
      <c r="V581" s="59">
        <v>1081509</v>
      </c>
      <c r="W581" s="59">
        <v>263017</v>
      </c>
      <c r="X581" s="59">
        <v>82343</v>
      </c>
      <c r="Y581" s="59">
        <v>3711</v>
      </c>
      <c r="Z581" s="59">
        <v>46614</v>
      </c>
      <c r="AA581" s="59">
        <v>129582</v>
      </c>
      <c r="AB581" s="59">
        <v>27727</v>
      </c>
      <c r="AC581" s="59">
        <v>44258</v>
      </c>
      <c r="AD581" s="59"/>
      <c r="AE581" s="59">
        <v>2206736</v>
      </c>
      <c r="AF581" s="59">
        <v>663578</v>
      </c>
      <c r="AG581" s="59">
        <v>2870314</v>
      </c>
    </row>
    <row r="582" spans="1:33" ht="14.45" customHeight="1" x14ac:dyDescent="0.25">
      <c r="A582" s="58" t="s">
        <v>85</v>
      </c>
      <c r="B582" s="58" t="s">
        <v>47</v>
      </c>
      <c r="C582" s="59">
        <v>363230</v>
      </c>
      <c r="D582" s="59">
        <v>103417</v>
      </c>
      <c r="E582" s="59">
        <v>20941</v>
      </c>
      <c r="F582" s="59">
        <v>6340</v>
      </c>
      <c r="G582" s="59">
        <v>212</v>
      </c>
      <c r="H582" s="59">
        <v>2365</v>
      </c>
      <c r="I582" s="59">
        <v>13444</v>
      </c>
      <c r="J582" s="59">
        <v>4526</v>
      </c>
      <c r="K582" s="59">
        <v>9374</v>
      </c>
      <c r="L582" s="59"/>
      <c r="M582" s="59">
        <v>202611</v>
      </c>
      <c r="N582" s="59">
        <v>34966</v>
      </c>
      <c r="O582" s="59">
        <v>237577</v>
      </c>
      <c r="P582" s="45"/>
      <c r="R582" s="58" t="s">
        <v>90</v>
      </c>
      <c r="S582" s="58" t="s">
        <v>47</v>
      </c>
      <c r="T582" s="56" t="str">
        <f t="shared" si="23"/>
        <v>KERALA1987-88</v>
      </c>
      <c r="U582" s="59">
        <v>3885497</v>
      </c>
      <c r="V582" s="59">
        <v>1081509</v>
      </c>
      <c r="W582" s="59">
        <v>284802</v>
      </c>
      <c r="X582" s="59">
        <v>72491</v>
      </c>
      <c r="Y582" s="59">
        <v>3089</v>
      </c>
      <c r="Z582" s="59">
        <v>40606</v>
      </c>
      <c r="AA582" s="59">
        <v>115342</v>
      </c>
      <c r="AB582" s="59">
        <v>28779</v>
      </c>
      <c r="AC582" s="59">
        <v>47605</v>
      </c>
      <c r="AD582" s="59"/>
      <c r="AE582" s="59">
        <v>2211274</v>
      </c>
      <c r="AF582" s="59">
        <v>688581</v>
      </c>
      <c r="AG582" s="59">
        <v>2899855</v>
      </c>
    </row>
    <row r="583" spans="1:33" ht="14.45" customHeight="1" x14ac:dyDescent="0.25">
      <c r="A583" s="58" t="s">
        <v>85</v>
      </c>
      <c r="B583" s="58" t="s">
        <v>48</v>
      </c>
      <c r="C583" s="59">
        <v>363230</v>
      </c>
      <c r="D583" s="59">
        <v>103417</v>
      </c>
      <c r="E583" s="59">
        <v>20302</v>
      </c>
      <c r="F583" s="59">
        <v>6573</v>
      </c>
      <c r="G583" s="59">
        <v>243</v>
      </c>
      <c r="H583" s="59">
        <v>2395</v>
      </c>
      <c r="I583" s="59">
        <v>13640</v>
      </c>
      <c r="J583" s="59">
        <v>4551</v>
      </c>
      <c r="K583" s="59">
        <v>9524</v>
      </c>
      <c r="L583" s="59"/>
      <c r="M583" s="59">
        <v>202585</v>
      </c>
      <c r="N583" s="59">
        <v>40237</v>
      </c>
      <c r="O583" s="59">
        <v>242822</v>
      </c>
      <c r="P583" s="45"/>
      <c r="R583" s="58" t="s">
        <v>90</v>
      </c>
      <c r="S583" s="58" t="s">
        <v>48</v>
      </c>
      <c r="T583" s="56" t="str">
        <f t="shared" si="23"/>
        <v>KERALA1988-89</v>
      </c>
      <c r="U583" s="59">
        <v>3885497</v>
      </c>
      <c r="V583" s="59">
        <v>1081509</v>
      </c>
      <c r="W583" s="59">
        <v>284391</v>
      </c>
      <c r="X583" s="59">
        <v>71198</v>
      </c>
      <c r="Y583" s="59">
        <v>3286</v>
      </c>
      <c r="Z583" s="59">
        <v>41543</v>
      </c>
      <c r="AA583" s="59">
        <v>115786</v>
      </c>
      <c r="AB583" s="59">
        <v>28295</v>
      </c>
      <c r="AC583" s="59">
        <v>46623</v>
      </c>
      <c r="AD583" s="59"/>
      <c r="AE583" s="59">
        <v>2212866</v>
      </c>
      <c r="AF583" s="59">
        <v>750607</v>
      </c>
      <c r="AG583" s="59">
        <v>2963473</v>
      </c>
    </row>
    <row r="584" spans="1:33" ht="14.45" customHeight="1" x14ac:dyDescent="0.25">
      <c r="A584" s="58" t="s">
        <v>85</v>
      </c>
      <c r="B584" s="58" t="s">
        <v>49</v>
      </c>
      <c r="C584" s="59">
        <v>363230</v>
      </c>
      <c r="D584" s="59">
        <v>103417</v>
      </c>
      <c r="E584" s="59">
        <v>20097</v>
      </c>
      <c r="F584" s="59">
        <v>6183</v>
      </c>
      <c r="G584" s="59">
        <v>205</v>
      </c>
      <c r="H584" s="59">
        <v>2173</v>
      </c>
      <c r="I584" s="59">
        <v>12854</v>
      </c>
      <c r="J584" s="59">
        <v>4233</v>
      </c>
      <c r="K584" s="59">
        <v>9061</v>
      </c>
      <c r="L584" s="59"/>
      <c r="M584" s="59">
        <v>205007</v>
      </c>
      <c r="N584" s="59">
        <v>51505</v>
      </c>
      <c r="O584" s="59">
        <v>256512</v>
      </c>
      <c r="P584" s="45"/>
      <c r="R584" s="58" t="s">
        <v>90</v>
      </c>
      <c r="S584" s="58" t="s">
        <v>49</v>
      </c>
      <c r="T584" s="56" t="str">
        <f t="shared" si="23"/>
        <v>KERALA1989-90</v>
      </c>
      <c r="U584" s="59">
        <v>3885497</v>
      </c>
      <c r="V584" s="59">
        <v>1081509</v>
      </c>
      <c r="W584" s="59">
        <v>284850</v>
      </c>
      <c r="X584" s="59">
        <v>65994</v>
      </c>
      <c r="Y584" s="59">
        <v>2916</v>
      </c>
      <c r="Z584" s="59">
        <v>38095</v>
      </c>
      <c r="AA584" s="59">
        <v>107362</v>
      </c>
      <c r="AB584" s="59">
        <v>26609</v>
      </c>
      <c r="AC584" s="59">
        <v>46044</v>
      </c>
      <c r="AD584" s="59"/>
      <c r="AE584" s="59">
        <v>2232118</v>
      </c>
      <c r="AF584" s="59">
        <v>786901</v>
      </c>
      <c r="AG584" s="59">
        <v>3019019</v>
      </c>
    </row>
    <row r="585" spans="1:33" ht="14.45" customHeight="1" x14ac:dyDescent="0.25">
      <c r="A585" s="58" t="s">
        <v>85</v>
      </c>
      <c r="B585" s="58" t="s">
        <v>67</v>
      </c>
      <c r="C585" s="59">
        <v>363230</v>
      </c>
      <c r="D585" s="59">
        <v>103417</v>
      </c>
      <c r="E585" s="59">
        <v>20983</v>
      </c>
      <c r="F585" s="59">
        <v>5048</v>
      </c>
      <c r="G585" s="59">
        <v>178</v>
      </c>
      <c r="H585" s="59">
        <v>2043</v>
      </c>
      <c r="I585" s="59">
        <v>10470</v>
      </c>
      <c r="J585" s="59">
        <v>3951</v>
      </c>
      <c r="K585" s="59">
        <v>7099</v>
      </c>
      <c r="L585" s="59"/>
      <c r="M585" s="59">
        <v>210041</v>
      </c>
      <c r="N585" s="59">
        <v>64724</v>
      </c>
      <c r="O585" s="59">
        <v>274765</v>
      </c>
      <c r="P585" s="45"/>
      <c r="R585" s="58" t="s">
        <v>90</v>
      </c>
      <c r="S585" s="58" t="s">
        <v>67</v>
      </c>
      <c r="T585" s="56" t="str">
        <f t="shared" si="23"/>
        <v>KERALA1990-91</v>
      </c>
      <c r="U585" s="59">
        <v>3885497</v>
      </c>
      <c r="V585" s="59">
        <v>1081509</v>
      </c>
      <c r="W585" s="59">
        <v>297381</v>
      </c>
      <c r="X585" s="59">
        <v>58308</v>
      </c>
      <c r="Y585" s="59">
        <v>1912</v>
      </c>
      <c r="Z585" s="59">
        <v>34375</v>
      </c>
      <c r="AA585" s="59">
        <v>94608</v>
      </c>
      <c r="AB585" s="59">
        <v>26466</v>
      </c>
      <c r="AC585" s="59">
        <v>44164</v>
      </c>
      <c r="AD585" s="59"/>
      <c r="AE585" s="59">
        <v>2246774</v>
      </c>
      <c r="AF585" s="59">
        <v>773206</v>
      </c>
      <c r="AG585" s="59">
        <v>3019980</v>
      </c>
    </row>
    <row r="586" spans="1:33" ht="14.45" customHeight="1" x14ac:dyDescent="0.25">
      <c r="A586" s="58" t="s">
        <v>85</v>
      </c>
      <c r="B586" s="58" t="s">
        <v>50</v>
      </c>
      <c r="C586" s="59">
        <v>363230</v>
      </c>
      <c r="D586" s="59">
        <v>103417</v>
      </c>
      <c r="E586" s="59">
        <v>21890</v>
      </c>
      <c r="F586" s="59">
        <v>4964</v>
      </c>
      <c r="G586" s="59">
        <v>135</v>
      </c>
      <c r="H586" s="59">
        <v>2007</v>
      </c>
      <c r="I586" s="59">
        <v>10162</v>
      </c>
      <c r="J586" s="59">
        <v>4346</v>
      </c>
      <c r="K586" s="59">
        <v>7458</v>
      </c>
      <c r="L586" s="59"/>
      <c r="M586" s="59">
        <v>208851</v>
      </c>
      <c r="N586" s="59">
        <v>60120</v>
      </c>
      <c r="O586" s="59">
        <v>268971</v>
      </c>
      <c r="P586" s="45"/>
      <c r="R586" s="58" t="s">
        <v>90</v>
      </c>
      <c r="S586" s="58" t="s">
        <v>50</v>
      </c>
      <c r="T586" s="56" t="str">
        <f t="shared" si="23"/>
        <v>KERALA1991-92</v>
      </c>
      <c r="U586" s="59">
        <v>3885497</v>
      </c>
      <c r="V586" s="59">
        <v>1081509</v>
      </c>
      <c r="W586" s="59">
        <v>301371</v>
      </c>
      <c r="X586" s="59">
        <v>55136</v>
      </c>
      <c r="Y586" s="59">
        <v>1779</v>
      </c>
      <c r="Z586" s="59">
        <v>34294</v>
      </c>
      <c r="AA586" s="59">
        <v>92792</v>
      </c>
      <c r="AB586" s="59">
        <v>26728</v>
      </c>
      <c r="AC586" s="59">
        <v>43921</v>
      </c>
      <c r="AD586" s="59"/>
      <c r="AE586" s="59">
        <v>2247967</v>
      </c>
      <c r="AF586" s="59">
        <v>773149</v>
      </c>
      <c r="AG586" s="59">
        <v>3021116</v>
      </c>
    </row>
    <row r="587" spans="1:33" ht="14.45" customHeight="1" x14ac:dyDescent="0.25">
      <c r="A587" s="58" t="s">
        <v>85</v>
      </c>
      <c r="B587" s="58" t="s">
        <v>51</v>
      </c>
      <c r="C587" s="59">
        <v>363230</v>
      </c>
      <c r="D587" s="59">
        <v>103417</v>
      </c>
      <c r="E587" s="59">
        <v>21975</v>
      </c>
      <c r="F587" s="59">
        <v>5145</v>
      </c>
      <c r="G587" s="59">
        <v>124</v>
      </c>
      <c r="H587" s="59">
        <v>2118</v>
      </c>
      <c r="I587" s="59">
        <v>10205</v>
      </c>
      <c r="J587" s="59">
        <v>4437</v>
      </c>
      <c r="K587" s="59">
        <v>7370</v>
      </c>
      <c r="L587" s="59"/>
      <c r="M587" s="59">
        <v>208439</v>
      </c>
      <c r="N587" s="59">
        <v>59166</v>
      </c>
      <c r="O587" s="59">
        <v>267605</v>
      </c>
      <c r="P587" s="45"/>
      <c r="R587" s="58" t="s">
        <v>90</v>
      </c>
      <c r="S587" s="58" t="s">
        <v>51</v>
      </c>
      <c r="T587" s="56" t="str">
        <f t="shared" si="23"/>
        <v>KERALA1992-93</v>
      </c>
      <c r="U587" s="59">
        <v>3885497</v>
      </c>
      <c r="V587" s="59">
        <v>1081509</v>
      </c>
      <c r="W587" s="59">
        <v>302798</v>
      </c>
      <c r="X587" s="59">
        <v>55229</v>
      </c>
      <c r="Y587" s="59">
        <v>1699</v>
      </c>
      <c r="Z587" s="59">
        <v>34054</v>
      </c>
      <c r="AA587" s="59">
        <v>91233</v>
      </c>
      <c r="AB587" s="59">
        <v>27404</v>
      </c>
      <c r="AC587" s="59">
        <v>41978</v>
      </c>
      <c r="AD587" s="59"/>
      <c r="AE587" s="59">
        <v>2249593</v>
      </c>
      <c r="AF587" s="59">
        <v>796878</v>
      </c>
      <c r="AG587" s="59">
        <v>3046471</v>
      </c>
    </row>
    <row r="588" spans="1:33" ht="14.45" customHeight="1" x14ac:dyDescent="0.25">
      <c r="A588" s="58" t="s">
        <v>85</v>
      </c>
      <c r="B588" s="58" t="s">
        <v>52</v>
      </c>
      <c r="C588" s="59">
        <v>363230</v>
      </c>
      <c r="D588" s="59">
        <v>103417</v>
      </c>
      <c r="E588" s="59">
        <v>22060</v>
      </c>
      <c r="F588" s="59">
        <v>5132</v>
      </c>
      <c r="G588" s="59">
        <v>108</v>
      </c>
      <c r="H588" s="59">
        <v>2214</v>
      </c>
      <c r="I588" s="59">
        <v>9677</v>
      </c>
      <c r="J588" s="59">
        <v>3861</v>
      </c>
      <c r="K588" s="59">
        <v>6240</v>
      </c>
      <c r="L588" s="59"/>
      <c r="M588" s="59">
        <v>210521</v>
      </c>
      <c r="N588" s="59">
        <v>65204</v>
      </c>
      <c r="O588" s="59">
        <v>275725</v>
      </c>
      <c r="P588" s="45"/>
      <c r="R588" s="58" t="s">
        <v>90</v>
      </c>
      <c r="S588" s="58" t="s">
        <v>52</v>
      </c>
      <c r="T588" s="56" t="str">
        <f t="shared" si="23"/>
        <v>KERALA1993-94</v>
      </c>
      <c r="U588" s="59">
        <v>3885497</v>
      </c>
      <c r="V588" s="59">
        <v>1081509</v>
      </c>
      <c r="W588" s="59">
        <v>308439</v>
      </c>
      <c r="X588" s="59">
        <v>51530</v>
      </c>
      <c r="Y588" s="59">
        <v>1569</v>
      </c>
      <c r="Z588" s="59">
        <v>36713</v>
      </c>
      <c r="AA588" s="59">
        <v>89769</v>
      </c>
      <c r="AB588" s="59">
        <v>28695</v>
      </c>
      <c r="AC588" s="59">
        <v>49171</v>
      </c>
      <c r="AD588" s="59"/>
      <c r="AE588" s="59">
        <v>2238102</v>
      </c>
      <c r="AF588" s="59">
        <v>804599</v>
      </c>
      <c r="AG588" s="59">
        <v>3042701</v>
      </c>
    </row>
    <row r="589" spans="1:33" ht="14.45" customHeight="1" x14ac:dyDescent="0.25">
      <c r="A589" s="58" t="s">
        <v>85</v>
      </c>
      <c r="B589" s="58" t="s">
        <v>53</v>
      </c>
      <c r="C589" s="59">
        <v>363230</v>
      </c>
      <c r="D589" s="59">
        <v>103417</v>
      </c>
      <c r="E589" s="59">
        <v>24340</v>
      </c>
      <c r="F589" s="59">
        <v>4707</v>
      </c>
      <c r="G589" s="59">
        <v>81</v>
      </c>
      <c r="H589" s="59">
        <v>1768</v>
      </c>
      <c r="I589" s="59">
        <v>8483</v>
      </c>
      <c r="J589" s="59">
        <v>3800</v>
      </c>
      <c r="K589" s="59">
        <v>7877</v>
      </c>
      <c r="L589" s="59"/>
      <c r="M589" s="59">
        <v>208757</v>
      </c>
      <c r="N589" s="59">
        <v>62254</v>
      </c>
      <c r="O589" s="59">
        <v>271011</v>
      </c>
      <c r="P589" s="45"/>
      <c r="R589" s="58" t="s">
        <v>90</v>
      </c>
      <c r="S589" s="58" t="s">
        <v>53</v>
      </c>
      <c r="T589" s="56" t="str">
        <f t="shared" si="23"/>
        <v>KERALA1994-95</v>
      </c>
      <c r="U589" s="59">
        <v>3885497</v>
      </c>
      <c r="V589" s="59">
        <v>1081509</v>
      </c>
      <c r="W589" s="59">
        <v>322835</v>
      </c>
      <c r="X589" s="59">
        <v>48434</v>
      </c>
      <c r="Y589" s="59">
        <v>1455</v>
      </c>
      <c r="Z589" s="59">
        <v>32385</v>
      </c>
      <c r="AA589" s="59">
        <v>82441</v>
      </c>
      <c r="AB589" s="59">
        <v>29147</v>
      </c>
      <c r="AC589" s="59">
        <v>47801</v>
      </c>
      <c r="AD589" s="59"/>
      <c r="AE589" s="59">
        <v>2239490</v>
      </c>
      <c r="AF589" s="59">
        <v>808820</v>
      </c>
      <c r="AG589" s="59">
        <v>3048310</v>
      </c>
    </row>
    <row r="590" spans="1:33" ht="14.45" customHeight="1" x14ac:dyDescent="0.25">
      <c r="A590" s="58" t="s">
        <v>85</v>
      </c>
      <c r="B590" s="58" t="s">
        <v>54</v>
      </c>
      <c r="C590" s="59">
        <v>363230</v>
      </c>
      <c r="D590" s="59">
        <v>103417</v>
      </c>
      <c r="E590" s="59">
        <v>25314</v>
      </c>
      <c r="F590" s="59">
        <v>4218</v>
      </c>
      <c r="G590" s="59">
        <v>89</v>
      </c>
      <c r="H590" s="59">
        <v>1657</v>
      </c>
      <c r="I590" s="59">
        <v>9462</v>
      </c>
      <c r="J590" s="59">
        <v>3717</v>
      </c>
      <c r="K590" s="59">
        <v>8153</v>
      </c>
      <c r="L590" s="59"/>
      <c r="M590" s="59">
        <v>207203</v>
      </c>
      <c r="N590" s="59">
        <v>59947</v>
      </c>
      <c r="O590" s="59">
        <v>267150</v>
      </c>
      <c r="P590" s="45"/>
      <c r="R590" s="58" t="s">
        <v>90</v>
      </c>
      <c r="S590" s="58" t="s">
        <v>54</v>
      </c>
      <c r="T590" s="56" t="str">
        <f t="shared" si="23"/>
        <v>KERALA1995-96</v>
      </c>
      <c r="U590" s="59">
        <v>3885497</v>
      </c>
      <c r="V590" s="59">
        <v>1081509</v>
      </c>
      <c r="W590" s="59">
        <v>313131</v>
      </c>
      <c r="X590" s="59">
        <v>43154</v>
      </c>
      <c r="Y590" s="59">
        <v>1170</v>
      </c>
      <c r="Z590" s="59">
        <v>26852</v>
      </c>
      <c r="AA590" s="59">
        <v>74382</v>
      </c>
      <c r="AB590" s="59">
        <v>29143</v>
      </c>
      <c r="AC590" s="59">
        <v>51314</v>
      </c>
      <c r="AD590" s="59"/>
      <c r="AE590" s="59">
        <v>2264842</v>
      </c>
      <c r="AF590" s="59">
        <v>802383</v>
      </c>
      <c r="AG590" s="59">
        <v>3067225</v>
      </c>
    </row>
    <row r="591" spans="1:33" ht="14.45" customHeight="1" x14ac:dyDescent="0.25">
      <c r="A591" s="58" t="s">
        <v>85</v>
      </c>
      <c r="B591" s="58" t="s">
        <v>55</v>
      </c>
      <c r="C591" s="59">
        <v>363230</v>
      </c>
      <c r="D591" s="59">
        <v>103417</v>
      </c>
      <c r="E591" s="59">
        <v>27427</v>
      </c>
      <c r="F591" s="59">
        <v>3927</v>
      </c>
      <c r="G591" s="59">
        <v>59</v>
      </c>
      <c r="H591" s="59">
        <v>1496</v>
      </c>
      <c r="I591" s="59">
        <v>8538</v>
      </c>
      <c r="J591" s="59">
        <v>3296</v>
      </c>
      <c r="K591" s="59">
        <v>8927</v>
      </c>
      <c r="L591" s="59"/>
      <c r="M591" s="59">
        <v>206143</v>
      </c>
      <c r="N591" s="59">
        <v>56188</v>
      </c>
      <c r="O591" s="59">
        <v>262331</v>
      </c>
      <c r="P591" s="45"/>
      <c r="R591" s="58" t="s">
        <v>90</v>
      </c>
      <c r="S591" s="58" t="s">
        <v>55</v>
      </c>
      <c r="T591" s="56" t="str">
        <f t="shared" si="23"/>
        <v>KERALA1996-97</v>
      </c>
      <c r="U591" s="59">
        <v>3885497</v>
      </c>
      <c r="V591" s="59">
        <v>1081509</v>
      </c>
      <c r="W591" s="59">
        <v>317871</v>
      </c>
      <c r="X591" s="59">
        <v>41030</v>
      </c>
      <c r="Y591" s="59">
        <v>931</v>
      </c>
      <c r="Z591" s="59">
        <v>23256</v>
      </c>
      <c r="AA591" s="59">
        <v>67413</v>
      </c>
      <c r="AB591" s="59">
        <v>29342</v>
      </c>
      <c r="AC591" s="59">
        <v>55532</v>
      </c>
      <c r="AD591" s="59"/>
      <c r="AE591" s="59">
        <v>2268613</v>
      </c>
      <c r="AF591" s="59">
        <v>752611</v>
      </c>
      <c r="AG591" s="59">
        <v>3021224</v>
      </c>
    </row>
    <row r="592" spans="1:33" ht="14.45" customHeight="1" x14ac:dyDescent="0.25">
      <c r="A592" s="58" t="s">
        <v>85</v>
      </c>
      <c r="B592" s="58" t="s">
        <v>56</v>
      </c>
      <c r="C592" s="59">
        <v>363230</v>
      </c>
      <c r="D592" s="59">
        <v>103417</v>
      </c>
      <c r="E592" s="59">
        <v>28577</v>
      </c>
      <c r="F592" s="59">
        <v>3459</v>
      </c>
      <c r="G592" s="59">
        <v>40</v>
      </c>
      <c r="H592" s="59">
        <v>1348</v>
      </c>
      <c r="I592" s="59">
        <v>7670</v>
      </c>
      <c r="J592" s="59">
        <v>3234</v>
      </c>
      <c r="K592" s="59">
        <v>10169</v>
      </c>
      <c r="L592" s="59"/>
      <c r="M592" s="59">
        <v>205316</v>
      </c>
      <c r="N592" s="59">
        <v>52189</v>
      </c>
      <c r="O592" s="59">
        <v>257505</v>
      </c>
      <c r="P592" s="45"/>
      <c r="R592" s="58" t="s">
        <v>90</v>
      </c>
      <c r="S592" s="58" t="s">
        <v>56</v>
      </c>
      <c r="T592" s="56" t="str">
        <f t="shared" si="23"/>
        <v>KERALA1997-98</v>
      </c>
      <c r="U592" s="59">
        <v>3885497</v>
      </c>
      <c r="V592" s="59">
        <v>1081509</v>
      </c>
      <c r="W592" s="59">
        <v>320307</v>
      </c>
      <c r="X592" s="59">
        <v>38934</v>
      </c>
      <c r="Y592" s="59">
        <v>825</v>
      </c>
      <c r="Z592" s="59">
        <v>22028</v>
      </c>
      <c r="AA592" s="59">
        <v>65072</v>
      </c>
      <c r="AB592" s="59">
        <v>27730</v>
      </c>
      <c r="AC592" s="59">
        <v>58499</v>
      </c>
      <c r="AD592" s="59"/>
      <c r="AE592" s="59">
        <v>2270593</v>
      </c>
      <c r="AF592" s="59">
        <v>698409</v>
      </c>
      <c r="AG592" s="59">
        <v>2969002</v>
      </c>
    </row>
    <row r="593" spans="1:33" ht="14.45" customHeight="1" x14ac:dyDescent="0.25">
      <c r="A593" s="58" t="s">
        <v>85</v>
      </c>
      <c r="B593" s="58" t="s">
        <v>57</v>
      </c>
      <c r="C593" s="59">
        <v>363230</v>
      </c>
      <c r="D593" s="59">
        <v>103417</v>
      </c>
      <c r="E593" s="59">
        <v>31613</v>
      </c>
      <c r="F593" s="59">
        <v>2541</v>
      </c>
      <c r="G593" s="59">
        <v>14</v>
      </c>
      <c r="H593" s="59">
        <v>1192</v>
      </c>
      <c r="I593" s="59">
        <v>5672</v>
      </c>
      <c r="J593" s="59">
        <v>2427</v>
      </c>
      <c r="K593" s="59">
        <v>12357</v>
      </c>
      <c r="L593" s="59"/>
      <c r="M593" s="59">
        <v>203997</v>
      </c>
      <c r="N593" s="59">
        <v>42333</v>
      </c>
      <c r="O593" s="59">
        <v>246330</v>
      </c>
      <c r="P593" s="45"/>
      <c r="R593" s="58" t="s">
        <v>90</v>
      </c>
      <c r="S593" s="58" t="s">
        <v>57</v>
      </c>
      <c r="T593" s="56" t="str">
        <f t="shared" si="23"/>
        <v>KERALA1998-99</v>
      </c>
      <c r="U593" s="59">
        <v>3885497</v>
      </c>
      <c r="V593" s="59">
        <v>1081509</v>
      </c>
      <c r="W593" s="59">
        <v>333822</v>
      </c>
      <c r="X593" s="59">
        <v>28341</v>
      </c>
      <c r="Y593" s="59">
        <v>682</v>
      </c>
      <c r="Z593" s="59">
        <v>20200</v>
      </c>
      <c r="AA593" s="59">
        <v>62710</v>
      </c>
      <c r="AB593" s="59">
        <v>31537</v>
      </c>
      <c r="AC593" s="59">
        <v>68022</v>
      </c>
      <c r="AD593" s="59"/>
      <c r="AE593" s="59">
        <v>2258674</v>
      </c>
      <c r="AF593" s="59">
        <v>657831</v>
      </c>
      <c r="AG593" s="59">
        <v>2916505</v>
      </c>
    </row>
    <row r="594" spans="1:33" ht="14.45" customHeight="1" x14ac:dyDescent="0.25">
      <c r="A594" s="58" t="s">
        <v>85</v>
      </c>
      <c r="B594" s="58" t="s">
        <v>58</v>
      </c>
      <c r="C594" s="59">
        <v>363230</v>
      </c>
      <c r="D594" s="59">
        <v>103417</v>
      </c>
      <c r="E594" s="59">
        <v>32533</v>
      </c>
      <c r="F594" s="59">
        <v>2932</v>
      </c>
      <c r="G594" s="59"/>
      <c r="H594" s="59">
        <v>955</v>
      </c>
      <c r="I594" s="59">
        <v>4596</v>
      </c>
      <c r="J594" s="59">
        <v>3670</v>
      </c>
      <c r="K594" s="59">
        <v>11368</v>
      </c>
      <c r="L594" s="59"/>
      <c r="M594" s="59">
        <v>203759</v>
      </c>
      <c r="N594" s="59">
        <v>60685</v>
      </c>
      <c r="O594" s="59">
        <v>264444</v>
      </c>
      <c r="P594" s="45"/>
      <c r="R594" s="58" t="s">
        <v>90</v>
      </c>
      <c r="S594" s="58" t="s">
        <v>58</v>
      </c>
      <c r="T594" s="56" t="str">
        <f t="shared" si="23"/>
        <v>KERALA1999-00</v>
      </c>
      <c r="U594" s="59">
        <v>3885497</v>
      </c>
      <c r="V594" s="59">
        <v>1081509</v>
      </c>
      <c r="W594" s="59">
        <v>354390</v>
      </c>
      <c r="X594" s="59">
        <v>28884</v>
      </c>
      <c r="Y594" s="59">
        <v>253</v>
      </c>
      <c r="Z594" s="59">
        <v>18515</v>
      </c>
      <c r="AA594" s="59">
        <v>58279</v>
      </c>
      <c r="AB594" s="59">
        <v>32138</v>
      </c>
      <c r="AC594" s="59">
        <v>72166</v>
      </c>
      <c r="AD594" s="59"/>
      <c r="AE594" s="59">
        <v>2239363</v>
      </c>
      <c r="AF594" s="59">
        <v>762341</v>
      </c>
      <c r="AG594" s="59">
        <v>3001704</v>
      </c>
    </row>
    <row r="595" spans="1:33" ht="14.45" customHeight="1" x14ac:dyDescent="0.25">
      <c r="A595" s="58" t="s">
        <v>85</v>
      </c>
      <c r="B595" s="58" t="s">
        <v>59</v>
      </c>
      <c r="C595" s="59">
        <v>363230</v>
      </c>
      <c r="D595" s="59">
        <v>103417</v>
      </c>
      <c r="E595" s="59">
        <v>36989</v>
      </c>
      <c r="F595" s="59">
        <v>2311</v>
      </c>
      <c r="G595" s="59">
        <v>0</v>
      </c>
      <c r="H595" s="59">
        <v>600</v>
      </c>
      <c r="I595" s="59">
        <v>5174</v>
      </c>
      <c r="J595" s="59">
        <v>3637</v>
      </c>
      <c r="K595" s="59">
        <v>10121</v>
      </c>
      <c r="L595" s="59"/>
      <c r="M595" s="59">
        <v>200981</v>
      </c>
      <c r="N595" s="59">
        <v>67524</v>
      </c>
      <c r="O595" s="59">
        <v>268505</v>
      </c>
      <c r="P595" s="45"/>
      <c r="R595" s="58" t="s">
        <v>90</v>
      </c>
      <c r="S595" s="58" t="s">
        <v>59</v>
      </c>
      <c r="T595" s="56" t="str">
        <f t="shared" si="23"/>
        <v>KERALA2000-01</v>
      </c>
      <c r="U595" s="59">
        <v>3885497</v>
      </c>
      <c r="V595" s="59">
        <v>1081509</v>
      </c>
      <c r="W595" s="59">
        <v>381873</v>
      </c>
      <c r="X595" s="59">
        <v>29318</v>
      </c>
      <c r="Y595" s="59">
        <v>164</v>
      </c>
      <c r="Z595" s="59">
        <v>15409</v>
      </c>
      <c r="AA595" s="59">
        <v>59257</v>
      </c>
      <c r="AB595" s="59">
        <v>33988</v>
      </c>
      <c r="AC595" s="59">
        <v>77853</v>
      </c>
      <c r="AD595" s="59"/>
      <c r="AE595" s="59">
        <v>2206126</v>
      </c>
      <c r="AF595" s="59">
        <v>815546</v>
      </c>
      <c r="AG595" s="59">
        <v>3021672</v>
      </c>
    </row>
    <row r="596" spans="1:33" ht="14.45" customHeight="1" x14ac:dyDescent="0.25">
      <c r="A596" s="58" t="s">
        <v>85</v>
      </c>
      <c r="B596" s="58" t="s">
        <v>60</v>
      </c>
      <c r="C596" s="59">
        <v>363230</v>
      </c>
      <c r="D596" s="59">
        <v>103417</v>
      </c>
      <c r="E596" s="59">
        <v>37433</v>
      </c>
      <c r="F596" s="59">
        <v>2318</v>
      </c>
      <c r="G596" s="59">
        <v>1</v>
      </c>
      <c r="H596" s="59">
        <v>580</v>
      </c>
      <c r="I596" s="59">
        <v>5230</v>
      </c>
      <c r="J596" s="59">
        <v>4282</v>
      </c>
      <c r="K596" s="59">
        <v>11653</v>
      </c>
      <c r="L596" s="59"/>
      <c r="M596" s="59">
        <v>198316</v>
      </c>
      <c r="N596" s="59">
        <v>67931</v>
      </c>
      <c r="O596" s="59">
        <v>266247</v>
      </c>
      <c r="P596" s="45"/>
      <c r="R596" s="58" t="s">
        <v>90</v>
      </c>
      <c r="S596" s="58" t="s">
        <v>60</v>
      </c>
      <c r="T596" s="56" t="str">
        <f t="shared" si="23"/>
        <v>KERALA2001-02</v>
      </c>
      <c r="U596" s="59">
        <v>3885497</v>
      </c>
      <c r="V596" s="59">
        <v>1081509</v>
      </c>
      <c r="W596" s="59">
        <v>392352</v>
      </c>
      <c r="X596" s="59">
        <v>29728</v>
      </c>
      <c r="Y596" s="59">
        <v>233</v>
      </c>
      <c r="Z596" s="59">
        <v>13613</v>
      </c>
      <c r="AA596" s="59">
        <v>63771</v>
      </c>
      <c r="AB596" s="59">
        <v>34331</v>
      </c>
      <c r="AC596" s="59">
        <v>79270</v>
      </c>
      <c r="AD596" s="59"/>
      <c r="AE596" s="59">
        <v>2190690</v>
      </c>
      <c r="AF596" s="59">
        <v>801562</v>
      </c>
      <c r="AG596" s="59">
        <v>2992252</v>
      </c>
    </row>
    <row r="597" spans="1:33" ht="14.45" customHeight="1" x14ac:dyDescent="0.25">
      <c r="A597" s="58" t="s">
        <v>85</v>
      </c>
      <c r="B597" s="58" t="s">
        <v>61</v>
      </c>
      <c r="C597" s="59">
        <v>363230</v>
      </c>
      <c r="D597" s="59">
        <v>103417</v>
      </c>
      <c r="E597" s="59">
        <v>37398</v>
      </c>
      <c r="F597" s="59">
        <v>2186</v>
      </c>
      <c r="G597" s="59">
        <v>0</v>
      </c>
      <c r="H597" s="59">
        <v>563</v>
      </c>
      <c r="I597" s="59">
        <v>6451</v>
      </c>
      <c r="J597" s="59">
        <v>4913</v>
      </c>
      <c r="K597" s="59">
        <v>9464</v>
      </c>
      <c r="L597" s="59"/>
      <c r="M597" s="59">
        <v>198838</v>
      </c>
      <c r="N597" s="59">
        <v>73547</v>
      </c>
      <c r="O597" s="59">
        <v>272385</v>
      </c>
      <c r="P597" s="45"/>
      <c r="R597" s="58" t="s">
        <v>90</v>
      </c>
      <c r="S597" s="58" t="s">
        <v>61</v>
      </c>
      <c r="T597" s="56" t="str">
        <f t="shared" si="23"/>
        <v>KERALA2002-03</v>
      </c>
      <c r="U597" s="59">
        <v>3885497</v>
      </c>
      <c r="V597" s="59">
        <v>1081509</v>
      </c>
      <c r="W597" s="59">
        <v>393341</v>
      </c>
      <c r="X597" s="59">
        <v>29580</v>
      </c>
      <c r="Y597" s="59">
        <v>263</v>
      </c>
      <c r="Z597" s="59">
        <v>13022</v>
      </c>
      <c r="AA597" s="59">
        <v>69266</v>
      </c>
      <c r="AB597" s="59">
        <v>39181</v>
      </c>
      <c r="AC597" s="59">
        <v>70798</v>
      </c>
      <c r="AD597" s="59"/>
      <c r="AE597" s="59">
        <v>2188537</v>
      </c>
      <c r="AF597" s="59">
        <v>781847</v>
      </c>
      <c r="AG597" s="59">
        <v>2970384</v>
      </c>
    </row>
    <row r="598" spans="1:33" ht="14.45" customHeight="1" x14ac:dyDescent="0.25">
      <c r="A598" s="58" t="s">
        <v>85</v>
      </c>
      <c r="B598" s="58" t="s">
        <v>62</v>
      </c>
      <c r="C598" s="59">
        <v>363230</v>
      </c>
      <c r="D598" s="59">
        <v>103417</v>
      </c>
      <c r="E598" s="59">
        <v>37745</v>
      </c>
      <c r="F598" s="59">
        <v>1908</v>
      </c>
      <c r="G598" s="59">
        <v>0</v>
      </c>
      <c r="H598" s="59">
        <v>429</v>
      </c>
      <c r="I598" s="59">
        <v>5521</v>
      </c>
      <c r="J598" s="59">
        <v>5304</v>
      </c>
      <c r="K598" s="59">
        <v>10209</v>
      </c>
      <c r="L598" s="59">
        <v>9</v>
      </c>
      <c r="M598" s="59">
        <v>198688</v>
      </c>
      <c r="N598" s="59">
        <v>74557</v>
      </c>
      <c r="O598" s="59">
        <v>273245</v>
      </c>
      <c r="P598" s="45"/>
      <c r="R598" s="58" t="s">
        <v>90</v>
      </c>
      <c r="S598" s="58" t="s">
        <v>62</v>
      </c>
      <c r="T598" s="56" t="str">
        <f t="shared" si="23"/>
        <v>KERALA2003-04</v>
      </c>
      <c r="U598" s="59">
        <v>3885497</v>
      </c>
      <c r="V598" s="59">
        <v>1081509</v>
      </c>
      <c r="W598" s="59">
        <v>395980</v>
      </c>
      <c r="X598" s="59">
        <v>28803</v>
      </c>
      <c r="Y598" s="59">
        <v>316</v>
      </c>
      <c r="Z598" s="59">
        <v>10831</v>
      </c>
      <c r="AA598" s="59">
        <v>67285</v>
      </c>
      <c r="AB598" s="59">
        <v>41261</v>
      </c>
      <c r="AC598" s="59">
        <v>68679</v>
      </c>
      <c r="AD598" s="59">
        <v>893</v>
      </c>
      <c r="AE598" s="59">
        <v>2189940</v>
      </c>
      <c r="AF598" s="59">
        <v>764514</v>
      </c>
      <c r="AG598" s="59">
        <v>2954454</v>
      </c>
    </row>
    <row r="599" spans="1:33" ht="14.45" customHeight="1" x14ac:dyDescent="0.25">
      <c r="A599" s="58" t="s">
        <v>85</v>
      </c>
      <c r="B599" s="58" t="s">
        <v>63</v>
      </c>
      <c r="C599" s="59">
        <v>363230</v>
      </c>
      <c r="D599" s="59">
        <v>103417</v>
      </c>
      <c r="E599" s="59">
        <v>40192</v>
      </c>
      <c r="F599" s="59">
        <v>2135</v>
      </c>
      <c r="G599" s="59">
        <v>0</v>
      </c>
      <c r="H599" s="59">
        <v>406</v>
      </c>
      <c r="I599" s="59">
        <v>6029</v>
      </c>
      <c r="J599" s="59">
        <v>5536</v>
      </c>
      <c r="K599" s="59">
        <v>10030</v>
      </c>
      <c r="L599" s="59">
        <v>0</v>
      </c>
      <c r="M599" s="59">
        <v>195485</v>
      </c>
      <c r="N599" s="59">
        <v>80004</v>
      </c>
      <c r="O599" s="59">
        <v>275489</v>
      </c>
      <c r="P599" s="45"/>
      <c r="R599" s="58" t="s">
        <v>90</v>
      </c>
      <c r="S599" s="58" t="s">
        <v>63</v>
      </c>
      <c r="T599" s="56" t="str">
        <f t="shared" si="23"/>
        <v>KERALA2004-05</v>
      </c>
      <c r="U599" s="59">
        <v>3885497</v>
      </c>
      <c r="V599" s="59">
        <v>1081509</v>
      </c>
      <c r="W599" s="59">
        <v>430084</v>
      </c>
      <c r="X599" s="59">
        <v>28891</v>
      </c>
      <c r="Y599" s="59">
        <v>292</v>
      </c>
      <c r="Z599" s="59">
        <v>10193</v>
      </c>
      <c r="AA599" s="59">
        <v>70092</v>
      </c>
      <c r="AB599" s="59">
        <v>40917</v>
      </c>
      <c r="AC599" s="59">
        <v>68634</v>
      </c>
      <c r="AD599" s="59"/>
      <c r="AE599" s="59">
        <v>2154885</v>
      </c>
      <c r="AF599" s="59">
        <v>841408</v>
      </c>
      <c r="AG599" s="59">
        <v>2996293</v>
      </c>
    </row>
    <row r="600" spans="1:33" ht="14.45" customHeight="1" x14ac:dyDescent="0.25">
      <c r="A600" s="58" t="s">
        <v>85</v>
      </c>
      <c r="B600" s="58" t="s">
        <v>64</v>
      </c>
      <c r="C600" s="59">
        <v>355446</v>
      </c>
      <c r="D600" s="59">
        <v>103417</v>
      </c>
      <c r="E600" s="59">
        <v>37706</v>
      </c>
      <c r="F600" s="59">
        <v>1929</v>
      </c>
      <c r="G600" s="59"/>
      <c r="H600" s="59">
        <v>384</v>
      </c>
      <c r="I600" s="59">
        <v>5102</v>
      </c>
      <c r="J600" s="59">
        <v>4586</v>
      </c>
      <c r="K600" s="59">
        <v>6272</v>
      </c>
      <c r="L600" s="59">
        <v>2983</v>
      </c>
      <c r="M600" s="59">
        <v>193067</v>
      </c>
      <c r="N600" s="59">
        <v>82533</v>
      </c>
      <c r="O600" s="59">
        <v>275600</v>
      </c>
      <c r="P600" s="45"/>
      <c r="R600" s="58" t="s">
        <v>90</v>
      </c>
      <c r="S600" s="58" t="s">
        <v>64</v>
      </c>
      <c r="T600" s="56" t="str">
        <f t="shared" si="23"/>
        <v>KERALA2005-06</v>
      </c>
      <c r="U600" s="59">
        <v>3886287</v>
      </c>
      <c r="V600" s="59">
        <v>1081509</v>
      </c>
      <c r="W600" s="59">
        <v>370322</v>
      </c>
      <c r="X600" s="59">
        <v>26457</v>
      </c>
      <c r="Y600" s="59">
        <v>274</v>
      </c>
      <c r="Z600" s="59">
        <v>9526</v>
      </c>
      <c r="AA600" s="59">
        <v>66133</v>
      </c>
      <c r="AB600" s="59">
        <v>45171</v>
      </c>
      <c r="AC600" s="59">
        <v>70166</v>
      </c>
      <c r="AD600" s="59">
        <v>84246</v>
      </c>
      <c r="AE600" s="59">
        <v>2132483</v>
      </c>
      <c r="AF600" s="59">
        <v>853244</v>
      </c>
      <c r="AG600" s="59">
        <v>2985727</v>
      </c>
    </row>
    <row r="601" spans="1:33" ht="14.45" customHeight="1" x14ac:dyDescent="0.25">
      <c r="A601" s="58" t="s">
        <v>85</v>
      </c>
      <c r="B601" s="58" t="s">
        <v>65</v>
      </c>
      <c r="C601" s="59">
        <v>355446</v>
      </c>
      <c r="D601" s="59">
        <v>103417</v>
      </c>
      <c r="E601" s="59">
        <v>37674</v>
      </c>
      <c r="F601" s="59">
        <v>1513</v>
      </c>
      <c r="G601" s="59">
        <v>3</v>
      </c>
      <c r="H601" s="59">
        <v>507</v>
      </c>
      <c r="I601" s="59">
        <v>7663</v>
      </c>
      <c r="J601" s="59">
        <v>5576</v>
      </c>
      <c r="K601" s="59">
        <v>10916</v>
      </c>
      <c r="L601" s="59">
        <v>4684</v>
      </c>
      <c r="M601" s="59">
        <v>183493</v>
      </c>
      <c r="N601" s="59">
        <v>76761</v>
      </c>
      <c r="O601" s="59">
        <v>260254</v>
      </c>
      <c r="P601" s="45"/>
      <c r="R601" s="58" t="s">
        <v>90</v>
      </c>
      <c r="S601" s="58" t="s">
        <v>65</v>
      </c>
      <c r="T601" s="56" t="str">
        <f t="shared" si="23"/>
        <v>KERALA2006-07</v>
      </c>
      <c r="U601" s="59">
        <v>3886287</v>
      </c>
      <c r="V601" s="59">
        <v>1081509</v>
      </c>
      <c r="W601" s="59">
        <v>358684</v>
      </c>
      <c r="X601" s="59">
        <v>26125</v>
      </c>
      <c r="Y601" s="59">
        <v>301</v>
      </c>
      <c r="Z601" s="59">
        <v>8959</v>
      </c>
      <c r="AA601" s="59">
        <v>90288</v>
      </c>
      <c r="AB601" s="59">
        <v>47144</v>
      </c>
      <c r="AC601" s="59">
        <v>81651</v>
      </c>
      <c r="AD601" s="59">
        <v>90195</v>
      </c>
      <c r="AE601" s="59">
        <v>2101431</v>
      </c>
      <c r="AF601" s="59">
        <v>816110</v>
      </c>
      <c r="AG601" s="59">
        <v>2917541</v>
      </c>
    </row>
    <row r="602" spans="1:33" ht="14.45" customHeight="1" x14ac:dyDescent="0.25">
      <c r="A602" s="58" t="s">
        <v>85</v>
      </c>
      <c r="B602" s="58" t="s">
        <v>66</v>
      </c>
      <c r="C602" s="59">
        <v>355446</v>
      </c>
      <c r="D602" s="59">
        <v>103417</v>
      </c>
      <c r="E602" s="59">
        <v>38901</v>
      </c>
      <c r="F602" s="59">
        <v>2614</v>
      </c>
      <c r="G602" s="59">
        <v>8</v>
      </c>
      <c r="H602" s="59">
        <v>427</v>
      </c>
      <c r="I602" s="59">
        <v>5221</v>
      </c>
      <c r="J602" s="59">
        <v>4637</v>
      </c>
      <c r="K602" s="59">
        <v>10749</v>
      </c>
      <c r="L602" s="59">
        <v>4311</v>
      </c>
      <c r="M602" s="59">
        <v>185161</v>
      </c>
      <c r="N602" s="59">
        <v>59493</v>
      </c>
      <c r="O602" s="59">
        <v>244654</v>
      </c>
      <c r="P602" s="45"/>
      <c r="R602" s="58" t="s">
        <v>90</v>
      </c>
      <c r="S602" s="58" t="s">
        <v>66</v>
      </c>
      <c r="T602" s="56" t="str">
        <f t="shared" si="23"/>
        <v>KERALA2007-08</v>
      </c>
      <c r="U602" s="59">
        <v>3886287</v>
      </c>
      <c r="V602" s="59">
        <v>1081509</v>
      </c>
      <c r="W602" s="59">
        <v>371558</v>
      </c>
      <c r="X602" s="59">
        <v>25527</v>
      </c>
      <c r="Y602" s="59">
        <v>216</v>
      </c>
      <c r="Z602" s="59">
        <v>6397</v>
      </c>
      <c r="AA602" s="59">
        <v>92764</v>
      </c>
      <c r="AB602" s="59">
        <v>45214</v>
      </c>
      <c r="AC602" s="59">
        <v>82953</v>
      </c>
      <c r="AD602" s="59">
        <v>91120</v>
      </c>
      <c r="AE602" s="59">
        <v>2089029</v>
      </c>
      <c r="AF602" s="59">
        <v>672065</v>
      </c>
      <c r="AG602" s="59">
        <v>2761094</v>
      </c>
    </row>
    <row r="603" spans="1:33" ht="14.45" customHeight="1" x14ac:dyDescent="0.25">
      <c r="A603" s="58" t="s">
        <v>85</v>
      </c>
      <c r="B603" s="58" t="s">
        <v>68</v>
      </c>
      <c r="C603" s="65">
        <v>355446</v>
      </c>
      <c r="D603" s="65">
        <v>103417</v>
      </c>
      <c r="E603" s="65">
        <v>39509</v>
      </c>
      <c r="F603" s="65">
        <v>1848</v>
      </c>
      <c r="G603" s="65">
        <v>17</v>
      </c>
      <c r="H603" s="65">
        <v>675</v>
      </c>
      <c r="I603" s="65">
        <v>5041</v>
      </c>
      <c r="J603" s="65">
        <v>4632</v>
      </c>
      <c r="K603" s="65">
        <v>9973</v>
      </c>
      <c r="L603" s="65">
        <v>6177</v>
      </c>
      <c r="M603" s="65">
        <v>184157</v>
      </c>
      <c r="N603" s="65">
        <v>58580</v>
      </c>
      <c r="O603" s="65">
        <v>242737</v>
      </c>
      <c r="P603" s="45"/>
      <c r="R603" s="58" t="s">
        <v>90</v>
      </c>
      <c r="S603" s="58" t="s">
        <v>68</v>
      </c>
      <c r="T603" s="56" t="str">
        <f t="shared" si="23"/>
        <v>KERALA2008-09</v>
      </c>
      <c r="U603" s="65">
        <v>3886287</v>
      </c>
      <c r="V603" s="65">
        <v>1081509</v>
      </c>
      <c r="W603" s="65">
        <v>376155</v>
      </c>
      <c r="X603" s="65">
        <v>24931</v>
      </c>
      <c r="Y603" s="65">
        <v>229</v>
      </c>
      <c r="Z603" s="65">
        <v>6002</v>
      </c>
      <c r="AA603" s="65">
        <v>96193</v>
      </c>
      <c r="AB603" s="65">
        <v>45955</v>
      </c>
      <c r="AC603" s="65">
        <v>67759</v>
      </c>
      <c r="AD603" s="65">
        <v>98599</v>
      </c>
      <c r="AE603" s="65">
        <v>2088955</v>
      </c>
      <c r="AF603" s="65">
        <v>605988</v>
      </c>
      <c r="AG603" s="65">
        <v>2694943</v>
      </c>
    </row>
    <row r="604" spans="1:33" ht="14.45" customHeight="1" x14ac:dyDescent="0.25">
      <c r="A604" s="58" t="s">
        <v>85</v>
      </c>
      <c r="B604" s="58" t="s">
        <v>69</v>
      </c>
      <c r="C604" s="65">
        <v>355446</v>
      </c>
      <c r="D604" s="65">
        <v>103417</v>
      </c>
      <c r="E604" s="65">
        <v>41377</v>
      </c>
      <c r="F604" s="65">
        <v>1529</v>
      </c>
      <c r="G604" s="65">
        <v>17</v>
      </c>
      <c r="H604" s="65">
        <v>379</v>
      </c>
      <c r="I604" s="65">
        <v>4760</v>
      </c>
      <c r="J604" s="65">
        <v>5051</v>
      </c>
      <c r="K604" s="65">
        <v>10609</v>
      </c>
      <c r="L604" s="65">
        <v>6321</v>
      </c>
      <c r="M604" s="65">
        <v>181986</v>
      </c>
      <c r="N604" s="65">
        <v>60011</v>
      </c>
      <c r="O604" s="65">
        <v>241997</v>
      </c>
      <c r="P604" s="45"/>
      <c r="R604" s="58" t="s">
        <v>90</v>
      </c>
      <c r="S604" s="58" t="s">
        <v>69</v>
      </c>
      <c r="T604" s="56" t="str">
        <f t="shared" si="23"/>
        <v>KERALA2009-10</v>
      </c>
      <c r="U604" s="65">
        <v>3886287</v>
      </c>
      <c r="V604" s="65">
        <v>1081509</v>
      </c>
      <c r="W604" s="65">
        <v>371906</v>
      </c>
      <c r="X604" s="65">
        <v>22046</v>
      </c>
      <c r="Y604" s="65">
        <v>228</v>
      </c>
      <c r="Z604" s="65">
        <v>4423</v>
      </c>
      <c r="AA604" s="65">
        <v>98014</v>
      </c>
      <c r="AB604" s="65">
        <v>45374</v>
      </c>
      <c r="AC604" s="65">
        <v>76945</v>
      </c>
      <c r="AD604" s="65">
        <v>107127</v>
      </c>
      <c r="AE604" s="65">
        <v>2078715</v>
      </c>
      <c r="AF604" s="65">
        <v>589963</v>
      </c>
      <c r="AG604" s="65">
        <v>2668678</v>
      </c>
    </row>
    <row r="605" spans="1:33" ht="14.45" customHeight="1" x14ac:dyDescent="0.25">
      <c r="A605" s="58" t="s">
        <v>85</v>
      </c>
      <c r="B605" s="58" t="s">
        <v>70</v>
      </c>
      <c r="C605" s="65">
        <v>355446</v>
      </c>
      <c r="D605" s="65">
        <v>103417</v>
      </c>
      <c r="E605" s="65">
        <v>44439</v>
      </c>
      <c r="F605" s="65">
        <v>1240</v>
      </c>
      <c r="G605" s="59"/>
      <c r="H605" s="65">
        <v>384</v>
      </c>
      <c r="I605" s="65">
        <v>6041</v>
      </c>
      <c r="J605" s="65">
        <v>6275</v>
      </c>
      <c r="K605" s="65">
        <v>8982</v>
      </c>
      <c r="L605" s="65">
        <v>6327</v>
      </c>
      <c r="M605" s="65">
        <v>178341</v>
      </c>
      <c r="N605" s="65">
        <v>59133</v>
      </c>
      <c r="O605" s="65">
        <v>237474</v>
      </c>
      <c r="P605" s="45"/>
      <c r="R605" s="58" t="s">
        <v>90</v>
      </c>
      <c r="S605" s="58" t="s">
        <v>70</v>
      </c>
      <c r="T605" s="56" t="str">
        <f t="shared" si="23"/>
        <v>KERALA2010-11</v>
      </c>
      <c r="U605" s="65">
        <v>3886287</v>
      </c>
      <c r="V605" s="65">
        <v>1081509</v>
      </c>
      <c r="W605" s="65">
        <v>384174</v>
      </c>
      <c r="X605" s="65">
        <v>19573</v>
      </c>
      <c r="Y605" s="65">
        <v>153</v>
      </c>
      <c r="Z605" s="65">
        <v>3690</v>
      </c>
      <c r="AA605" s="65">
        <v>91665</v>
      </c>
      <c r="AB605" s="65">
        <v>51943</v>
      </c>
      <c r="AC605" s="65">
        <v>76028</v>
      </c>
      <c r="AD605" s="65">
        <v>106045</v>
      </c>
      <c r="AE605" s="65">
        <v>2071507</v>
      </c>
      <c r="AF605" s="65">
        <v>575954</v>
      </c>
      <c r="AG605" s="65">
        <v>2647461</v>
      </c>
    </row>
    <row r="606" spans="1:33" ht="14.45" customHeight="1" x14ac:dyDescent="0.25">
      <c r="A606" s="58" t="s">
        <v>85</v>
      </c>
      <c r="B606" s="58" t="s">
        <v>71</v>
      </c>
      <c r="C606" s="65">
        <v>355446</v>
      </c>
      <c r="D606" s="65">
        <v>103417</v>
      </c>
      <c r="E606" s="65">
        <v>46615</v>
      </c>
      <c r="F606" s="65">
        <v>1215</v>
      </c>
      <c r="G606" s="65">
        <v>1</v>
      </c>
      <c r="H606" s="65">
        <v>389</v>
      </c>
      <c r="I606" s="65">
        <v>5595</v>
      </c>
      <c r="J606" s="65">
        <v>6647</v>
      </c>
      <c r="K606" s="65">
        <v>7363</v>
      </c>
      <c r="L606" s="65">
        <v>6326</v>
      </c>
      <c r="M606" s="65">
        <v>177878</v>
      </c>
      <c r="N606" s="65">
        <v>62999</v>
      </c>
      <c r="O606" s="65">
        <v>240877</v>
      </c>
      <c r="P606" s="45"/>
      <c r="R606" s="58" t="s">
        <v>90</v>
      </c>
      <c r="S606" s="58" t="s">
        <v>71</v>
      </c>
      <c r="T606" s="56" t="str">
        <f t="shared" si="23"/>
        <v>KERALA2011-12</v>
      </c>
      <c r="U606" s="65">
        <v>3886287</v>
      </c>
      <c r="V606" s="65">
        <v>1081509</v>
      </c>
      <c r="W606" s="65">
        <v>399924</v>
      </c>
      <c r="X606" s="65">
        <v>17552</v>
      </c>
      <c r="Y606" s="65">
        <v>85</v>
      </c>
      <c r="Z606" s="65">
        <v>3366</v>
      </c>
      <c r="AA606" s="65">
        <v>95437</v>
      </c>
      <c r="AB606" s="65">
        <v>57670</v>
      </c>
      <c r="AC606" s="65">
        <v>77056</v>
      </c>
      <c r="AD606" s="65">
        <v>113556</v>
      </c>
      <c r="AE606" s="65">
        <v>2040132</v>
      </c>
      <c r="AF606" s="65">
        <v>621625</v>
      </c>
      <c r="AG606" s="65">
        <v>2661757</v>
      </c>
    </row>
    <row r="607" spans="1:33" ht="14.45" customHeight="1" x14ac:dyDescent="0.25">
      <c r="A607" s="58" t="s">
        <v>85</v>
      </c>
      <c r="B607" s="58" t="s">
        <v>72</v>
      </c>
      <c r="C607" s="65">
        <v>355446</v>
      </c>
      <c r="D607" s="65">
        <v>103417</v>
      </c>
      <c r="E607" s="65">
        <v>45189</v>
      </c>
      <c r="F607" s="65">
        <v>938</v>
      </c>
      <c r="G607" s="65">
        <v>1</v>
      </c>
      <c r="H607" s="65">
        <v>275</v>
      </c>
      <c r="I607" s="65">
        <v>5951</v>
      </c>
      <c r="J607" s="65">
        <v>5268</v>
      </c>
      <c r="K607" s="65">
        <v>8138</v>
      </c>
      <c r="L607" s="65">
        <v>6291</v>
      </c>
      <c r="M607" s="65">
        <v>179978</v>
      </c>
      <c r="N607" s="65">
        <v>50310</v>
      </c>
      <c r="O607" s="65">
        <v>230288</v>
      </c>
      <c r="P607" s="45"/>
      <c r="R607" s="58" t="s">
        <v>90</v>
      </c>
      <c r="S607" s="58" t="s">
        <v>72</v>
      </c>
      <c r="T607" s="56" t="str">
        <f t="shared" si="23"/>
        <v>KERALA2012-13</v>
      </c>
      <c r="U607" s="65">
        <v>3886287</v>
      </c>
      <c r="V607" s="65">
        <v>1081509</v>
      </c>
      <c r="W607" s="65">
        <v>402577</v>
      </c>
      <c r="X607" s="65">
        <v>16354</v>
      </c>
      <c r="Y607" s="65">
        <v>118</v>
      </c>
      <c r="Z607" s="65">
        <v>2799</v>
      </c>
      <c r="AA607" s="65">
        <v>96596</v>
      </c>
      <c r="AB607" s="65">
        <v>55835</v>
      </c>
      <c r="AC607" s="65">
        <v>76744</v>
      </c>
      <c r="AD607" s="65">
        <v>105646</v>
      </c>
      <c r="AE607" s="65">
        <v>2048109</v>
      </c>
      <c r="AF607" s="65">
        <v>543625</v>
      </c>
      <c r="AG607" s="65">
        <v>2591734</v>
      </c>
    </row>
    <row r="608" spans="1:33" ht="14.45" customHeight="1" x14ac:dyDescent="0.25">
      <c r="A608" s="58" t="s">
        <v>85</v>
      </c>
      <c r="B608" s="58" t="s">
        <v>73</v>
      </c>
      <c r="C608" s="65">
        <v>355446</v>
      </c>
      <c r="D608" s="65">
        <v>103417</v>
      </c>
      <c r="E608" s="65">
        <v>47363</v>
      </c>
      <c r="F608" s="65">
        <v>1098</v>
      </c>
      <c r="G608" s="65">
        <v>3</v>
      </c>
      <c r="H608" s="65">
        <v>222</v>
      </c>
      <c r="I608" s="65">
        <v>6130</v>
      </c>
      <c r="J608" s="65">
        <v>4823</v>
      </c>
      <c r="K608" s="65">
        <v>7710</v>
      </c>
      <c r="L608" s="65">
        <v>6291</v>
      </c>
      <c r="M608" s="65">
        <v>178389</v>
      </c>
      <c r="N608" s="65">
        <v>58709</v>
      </c>
      <c r="O608" s="65">
        <v>237098</v>
      </c>
      <c r="P608" s="45"/>
      <c r="R608" s="58" t="s">
        <v>90</v>
      </c>
      <c r="S608" s="58" t="s">
        <v>73</v>
      </c>
      <c r="T608" s="56" t="str">
        <f t="shared" si="23"/>
        <v>KERALA2013-14</v>
      </c>
      <c r="U608" s="65">
        <v>3886287</v>
      </c>
      <c r="V608" s="65">
        <v>1081509</v>
      </c>
      <c r="W608" s="65">
        <v>405826</v>
      </c>
      <c r="X608" s="65">
        <v>13655</v>
      </c>
      <c r="Y608" s="65">
        <v>8</v>
      </c>
      <c r="Z608" s="65">
        <v>2521</v>
      </c>
      <c r="AA608" s="65">
        <v>97069</v>
      </c>
      <c r="AB608" s="65">
        <v>57346</v>
      </c>
      <c r="AC608" s="65">
        <v>70976</v>
      </c>
      <c r="AD608" s="65">
        <v>106383</v>
      </c>
      <c r="AE608" s="65">
        <v>2050994</v>
      </c>
      <c r="AF608" s="65">
        <v>565676</v>
      </c>
      <c r="AG608" s="65">
        <v>2616670</v>
      </c>
    </row>
    <row r="609" spans="1:33" ht="14.45" customHeight="1" x14ac:dyDescent="0.25">
      <c r="A609" s="58" t="s">
        <v>85</v>
      </c>
      <c r="B609" s="58" t="s">
        <v>74</v>
      </c>
      <c r="C609" s="65">
        <v>355446</v>
      </c>
      <c r="D609" s="65">
        <v>103417</v>
      </c>
      <c r="E609" s="65">
        <v>50126</v>
      </c>
      <c r="F609" s="65">
        <v>944</v>
      </c>
      <c r="G609" s="65">
        <v>2</v>
      </c>
      <c r="H609" s="65">
        <v>182</v>
      </c>
      <c r="I609" s="65">
        <v>6157</v>
      </c>
      <c r="J609" s="65">
        <v>4835</v>
      </c>
      <c r="K609" s="65">
        <v>6691</v>
      </c>
      <c r="L609" s="65">
        <v>6409</v>
      </c>
      <c r="M609" s="65">
        <v>176683</v>
      </c>
      <c r="N609" s="65">
        <v>64047</v>
      </c>
      <c r="O609" s="65">
        <v>240730</v>
      </c>
      <c r="P609" s="45"/>
      <c r="R609" s="58" t="s">
        <v>90</v>
      </c>
      <c r="S609" s="58" t="s">
        <v>74</v>
      </c>
      <c r="T609" s="56" t="str">
        <f t="shared" si="23"/>
        <v>KERALA2014-15</v>
      </c>
      <c r="U609" s="65">
        <v>3886287</v>
      </c>
      <c r="V609" s="65">
        <v>1081509</v>
      </c>
      <c r="W609" s="65">
        <v>419128</v>
      </c>
      <c r="X609" s="65">
        <v>12952</v>
      </c>
      <c r="Y609" s="65">
        <v>5</v>
      </c>
      <c r="Z609" s="65">
        <v>2653</v>
      </c>
      <c r="AA609" s="65">
        <v>100676</v>
      </c>
      <c r="AB609" s="65">
        <v>54741</v>
      </c>
      <c r="AC609" s="65">
        <v>65329</v>
      </c>
      <c r="AD609" s="65">
        <v>106413</v>
      </c>
      <c r="AE609" s="65">
        <v>2042881</v>
      </c>
      <c r="AF609" s="65">
        <v>581743</v>
      </c>
      <c r="AG609" s="65">
        <v>2624624</v>
      </c>
    </row>
    <row r="610" spans="1:33" ht="14.45" customHeight="1" x14ac:dyDescent="0.25">
      <c r="A610" s="58" t="s">
        <v>85</v>
      </c>
      <c r="B610" s="58" t="s">
        <v>75</v>
      </c>
      <c r="C610" s="65">
        <v>355446</v>
      </c>
      <c r="D610" s="65">
        <v>103417</v>
      </c>
      <c r="E610" s="65">
        <v>51203</v>
      </c>
      <c r="F610" s="65">
        <v>968</v>
      </c>
      <c r="G610" s="65">
        <v>0</v>
      </c>
      <c r="H610" s="65">
        <v>178</v>
      </c>
      <c r="I610" s="65">
        <v>6110</v>
      </c>
      <c r="J610" s="65">
        <v>5332</v>
      </c>
      <c r="K610" s="65">
        <v>7589</v>
      </c>
      <c r="L610" s="65">
        <v>6412</v>
      </c>
      <c r="M610" s="65">
        <v>174237</v>
      </c>
      <c r="N610" s="65">
        <v>67348</v>
      </c>
      <c r="O610" s="65">
        <v>241585</v>
      </c>
      <c r="P610" s="45"/>
      <c r="R610" s="58" t="s">
        <v>90</v>
      </c>
      <c r="S610" s="58" t="s">
        <v>75</v>
      </c>
      <c r="T610" s="56" t="str">
        <f t="shared" si="23"/>
        <v>KERALA2015-16</v>
      </c>
      <c r="U610" s="65">
        <v>3886287</v>
      </c>
      <c r="V610" s="65">
        <v>1081509</v>
      </c>
      <c r="W610" s="65">
        <v>434646</v>
      </c>
      <c r="X610" s="65">
        <v>13100</v>
      </c>
      <c r="Y610" s="65">
        <v>0</v>
      </c>
      <c r="Z610" s="65">
        <v>2663</v>
      </c>
      <c r="AA610" s="65">
        <v>99499</v>
      </c>
      <c r="AB610" s="65">
        <v>55258</v>
      </c>
      <c r="AC610" s="65">
        <v>70003</v>
      </c>
      <c r="AD610" s="65">
        <v>106536</v>
      </c>
      <c r="AE610" s="65">
        <v>2023073</v>
      </c>
      <c r="AF610" s="65">
        <v>604504</v>
      </c>
      <c r="AG610" s="65">
        <v>2627577</v>
      </c>
    </row>
    <row r="611" spans="1:33" ht="14.45" customHeight="1" x14ac:dyDescent="0.25">
      <c r="A611" s="58" t="s">
        <v>85</v>
      </c>
      <c r="B611" s="58" t="s">
        <v>190</v>
      </c>
      <c r="C611" s="65">
        <v>355446</v>
      </c>
      <c r="D611" s="65">
        <v>103417</v>
      </c>
      <c r="E611" s="65">
        <v>51678</v>
      </c>
      <c r="F611" s="65">
        <v>844</v>
      </c>
      <c r="G611" s="65">
        <v>0</v>
      </c>
      <c r="H611" s="65">
        <v>203</v>
      </c>
      <c r="I611" s="65">
        <v>6048</v>
      </c>
      <c r="J611" s="65">
        <v>5572</v>
      </c>
      <c r="K611" s="65">
        <v>8084</v>
      </c>
      <c r="L611" s="65">
        <v>6422</v>
      </c>
      <c r="M611" s="65">
        <v>173178</v>
      </c>
      <c r="N611" s="65">
        <v>64682.22</v>
      </c>
      <c r="O611" s="65">
        <v>237860.22</v>
      </c>
      <c r="P611" s="45"/>
      <c r="R611" s="58" t="s">
        <v>90</v>
      </c>
      <c r="S611" s="58" t="s">
        <v>190</v>
      </c>
      <c r="T611" s="56" t="str">
        <f t="shared" si="23"/>
        <v>KERALA2016-17</v>
      </c>
      <c r="U611" s="65">
        <v>3886287</v>
      </c>
      <c r="V611" s="65">
        <v>1081509</v>
      </c>
      <c r="W611" s="65">
        <v>441934</v>
      </c>
      <c r="X611" s="65">
        <v>11780</v>
      </c>
      <c r="Y611" s="65">
        <v>0</v>
      </c>
      <c r="Z611" s="65">
        <v>2450</v>
      </c>
      <c r="AA611" s="65">
        <v>101379</v>
      </c>
      <c r="AB611" s="65">
        <v>55530</v>
      </c>
      <c r="AC611" s="65">
        <v>72008</v>
      </c>
      <c r="AD611" s="65">
        <v>104215</v>
      </c>
      <c r="AE611" s="65">
        <v>2015482</v>
      </c>
      <c r="AF611" s="65">
        <v>568525.19799999986</v>
      </c>
      <c r="AG611" s="65">
        <v>2584007.1979999999</v>
      </c>
    </row>
    <row r="612" spans="1:33" ht="14.45" customHeight="1" x14ac:dyDescent="0.25">
      <c r="A612" s="58" t="s">
        <v>86</v>
      </c>
      <c r="B612" s="56" t="s">
        <v>38</v>
      </c>
      <c r="C612" s="65">
        <v>653070.89384472149</v>
      </c>
      <c r="D612" s="65">
        <v>155112.11023053247</v>
      </c>
      <c r="E612" s="65">
        <v>26580.047551864107</v>
      </c>
      <c r="F612" s="65">
        <v>51368.276941786193</v>
      </c>
      <c r="G612" s="65">
        <v>3510.126691429472</v>
      </c>
      <c r="H612" s="65">
        <v>44836.319968650023</v>
      </c>
      <c r="I612" s="65">
        <v>41198.348370533357</v>
      </c>
      <c r="J612" s="65">
        <v>12738.620556467737</v>
      </c>
      <c r="K612" s="65">
        <v>17888.077881014317</v>
      </c>
      <c r="L612" s="65"/>
      <c r="M612" s="65">
        <v>299838.96565244376</v>
      </c>
      <c r="N612" s="65">
        <v>29697.039299624448</v>
      </c>
      <c r="O612" s="65">
        <v>329536.00495206821</v>
      </c>
      <c r="P612" s="45"/>
    </row>
    <row r="613" spans="1:33" ht="14.45" customHeight="1" x14ac:dyDescent="0.25">
      <c r="A613" s="58" t="s">
        <v>86</v>
      </c>
      <c r="B613" s="56" t="s">
        <v>35</v>
      </c>
      <c r="C613" s="59">
        <v>661586</v>
      </c>
      <c r="D613" s="59">
        <v>158707</v>
      </c>
      <c r="E613" s="59">
        <v>26256</v>
      </c>
      <c r="F613" s="59">
        <v>50780</v>
      </c>
      <c r="G613" s="59">
        <v>3468</v>
      </c>
      <c r="H613" s="59">
        <v>47700</v>
      </c>
      <c r="I613" s="59">
        <v>44405</v>
      </c>
      <c r="J613" s="59">
        <v>12655</v>
      </c>
      <c r="K613" s="59">
        <v>17182</v>
      </c>
      <c r="L613" s="59"/>
      <c r="M613" s="59">
        <v>300433</v>
      </c>
      <c r="N613" s="59">
        <v>38058</v>
      </c>
      <c r="O613" s="59">
        <v>334915</v>
      </c>
      <c r="P613" s="45"/>
    </row>
    <row r="614" spans="1:33" ht="14.45" customHeight="1" x14ac:dyDescent="0.25">
      <c r="A614" s="58" t="s">
        <v>86</v>
      </c>
      <c r="B614" s="56" t="s">
        <v>36</v>
      </c>
      <c r="C614" s="59">
        <v>661586</v>
      </c>
      <c r="D614" s="59">
        <v>164647.28511012852</v>
      </c>
      <c r="E614" s="65">
        <v>26410.236368789814</v>
      </c>
      <c r="F614" s="65">
        <v>46729.555562257476</v>
      </c>
      <c r="G614" s="65">
        <v>3396.3838639427568</v>
      </c>
      <c r="H614" s="65">
        <v>46638.576147593783</v>
      </c>
      <c r="I614" s="65">
        <v>40734.446842056503</v>
      </c>
      <c r="J614" s="65">
        <v>11614.625011007311</v>
      </c>
      <c r="K614" s="65">
        <v>17846.175270587064</v>
      </c>
      <c r="L614" s="59"/>
      <c r="M614" s="65">
        <v>303568.71582363674</v>
      </c>
      <c r="N614" s="65">
        <v>36676.205987910158</v>
      </c>
      <c r="O614" s="65">
        <v>340244.9218115469</v>
      </c>
      <c r="P614" s="45"/>
    </row>
    <row r="615" spans="1:33" ht="14.45" customHeight="1" x14ac:dyDescent="0.25">
      <c r="A615" s="58" t="s">
        <v>86</v>
      </c>
      <c r="B615" s="56" t="s">
        <v>37</v>
      </c>
      <c r="C615" s="59">
        <v>661586</v>
      </c>
      <c r="D615" s="59">
        <v>164647.28511012852</v>
      </c>
      <c r="E615" s="65">
        <v>26564.472737579628</v>
      </c>
      <c r="F615" s="65">
        <v>42679.111124514951</v>
      </c>
      <c r="G615" s="65">
        <v>3324.7677278855131</v>
      </c>
      <c r="H615" s="65">
        <v>45577.152295187574</v>
      </c>
      <c r="I615" s="65">
        <v>37063.893684113005</v>
      </c>
      <c r="J615" s="65">
        <v>10574.250022014619</v>
      </c>
      <c r="K615" s="65">
        <v>18510.350541174124</v>
      </c>
      <c r="L615" s="59"/>
      <c r="M615" s="65">
        <v>312644.71675740212</v>
      </c>
      <c r="N615" s="65">
        <v>37659.611940595263</v>
      </c>
      <c r="O615" s="65">
        <v>350304.32869799738</v>
      </c>
      <c r="P615" s="45"/>
    </row>
    <row r="616" spans="1:33" ht="14.45" customHeight="1" x14ac:dyDescent="0.25">
      <c r="A616" s="58" t="s">
        <v>86</v>
      </c>
      <c r="B616" s="56" t="s">
        <v>15</v>
      </c>
      <c r="C616" s="59">
        <v>661586</v>
      </c>
      <c r="D616" s="59">
        <v>194054</v>
      </c>
      <c r="E616" s="59">
        <v>26271</v>
      </c>
      <c r="F616" s="59">
        <v>19248</v>
      </c>
      <c r="G616" s="59">
        <v>3382</v>
      </c>
      <c r="H616" s="59">
        <v>42296</v>
      </c>
      <c r="I616" s="59">
        <v>30110</v>
      </c>
      <c r="J616" s="59">
        <v>10456</v>
      </c>
      <c r="K616" s="59">
        <v>15425</v>
      </c>
      <c r="L616" s="59"/>
      <c r="M616" s="59">
        <v>320344</v>
      </c>
      <c r="N616" s="59">
        <v>37146</v>
      </c>
      <c r="O616" s="59">
        <v>357498</v>
      </c>
      <c r="P616" s="45"/>
    </row>
    <row r="617" spans="1:33" ht="14.45" customHeight="1" x14ac:dyDescent="0.25">
      <c r="A617" s="58" t="s">
        <v>86</v>
      </c>
      <c r="B617" s="56" t="s">
        <v>0</v>
      </c>
      <c r="C617" s="59">
        <v>661586</v>
      </c>
      <c r="D617" s="59">
        <v>194054</v>
      </c>
      <c r="E617" s="59">
        <v>27236</v>
      </c>
      <c r="F617" s="59">
        <v>19199</v>
      </c>
      <c r="G617" s="59">
        <v>3373</v>
      </c>
      <c r="H617" s="59">
        <v>41468</v>
      </c>
      <c r="I617" s="59">
        <v>29653</v>
      </c>
      <c r="J617" s="59">
        <v>9788</v>
      </c>
      <c r="K617" s="59">
        <v>45335</v>
      </c>
      <c r="L617" s="59"/>
      <c r="M617" s="59">
        <v>291480</v>
      </c>
      <c r="N617" s="59">
        <v>36194</v>
      </c>
      <c r="O617" s="59">
        <v>327674</v>
      </c>
      <c r="P617" s="45"/>
    </row>
    <row r="618" spans="1:33" ht="14.45" customHeight="1" x14ac:dyDescent="0.25">
      <c r="A618" s="58" t="s">
        <v>86</v>
      </c>
      <c r="B618" s="56" t="s">
        <v>1</v>
      </c>
      <c r="C618" s="59">
        <v>661586</v>
      </c>
      <c r="D618" s="59">
        <v>194050</v>
      </c>
      <c r="E618" s="59">
        <v>27236</v>
      </c>
      <c r="F618" s="59">
        <v>15761</v>
      </c>
      <c r="G618" s="59">
        <v>2780</v>
      </c>
      <c r="H618" s="59">
        <v>42463</v>
      </c>
      <c r="I618" s="59">
        <v>27325</v>
      </c>
      <c r="J618" s="59">
        <v>7991</v>
      </c>
      <c r="K618" s="59">
        <v>12733</v>
      </c>
      <c r="L618" s="59"/>
      <c r="M618" s="59">
        <v>331247</v>
      </c>
      <c r="N618" s="59">
        <v>36994</v>
      </c>
      <c r="O618" s="59">
        <v>368241</v>
      </c>
      <c r="P618" s="45"/>
    </row>
    <row r="619" spans="1:33" ht="14.45" customHeight="1" x14ac:dyDescent="0.25">
      <c r="A619" s="58" t="s">
        <v>86</v>
      </c>
      <c r="B619" s="56" t="s">
        <v>2</v>
      </c>
      <c r="C619" s="59">
        <v>661586</v>
      </c>
      <c r="D619" s="59">
        <v>194048</v>
      </c>
      <c r="E619" s="59">
        <v>27481</v>
      </c>
      <c r="F619" s="59">
        <v>14143</v>
      </c>
      <c r="G619" s="59">
        <v>2781</v>
      </c>
      <c r="H619" s="59">
        <v>40565</v>
      </c>
      <c r="I619" s="59">
        <v>27752</v>
      </c>
      <c r="J619" s="59">
        <v>7536</v>
      </c>
      <c r="K619" s="59">
        <v>10792</v>
      </c>
      <c r="L619" s="59"/>
      <c r="M619" s="59">
        <v>336488</v>
      </c>
      <c r="N619" s="59">
        <v>32191</v>
      </c>
      <c r="O619" s="59">
        <v>368679</v>
      </c>
      <c r="P619" s="45"/>
    </row>
    <row r="620" spans="1:33" ht="14.45" customHeight="1" x14ac:dyDescent="0.25">
      <c r="A620" s="58" t="s">
        <v>86</v>
      </c>
      <c r="B620" s="56" t="s">
        <v>3</v>
      </c>
      <c r="C620" s="59">
        <v>661586</v>
      </c>
      <c r="D620" s="59">
        <v>194056</v>
      </c>
      <c r="E620" s="59">
        <v>28664</v>
      </c>
      <c r="F620" s="59">
        <v>14143</v>
      </c>
      <c r="G620" s="59">
        <v>2782</v>
      </c>
      <c r="H620" s="59">
        <v>40466</v>
      </c>
      <c r="I620" s="59">
        <v>26908</v>
      </c>
      <c r="J620" s="59">
        <v>6581</v>
      </c>
      <c r="K620" s="59">
        <v>8278</v>
      </c>
      <c r="L620" s="59"/>
      <c r="M620" s="59">
        <v>339708</v>
      </c>
      <c r="N620" s="59">
        <v>31467</v>
      </c>
      <c r="O620" s="59">
        <v>371175</v>
      </c>
      <c r="P620" s="45"/>
    </row>
    <row r="621" spans="1:33" ht="14.45" customHeight="1" x14ac:dyDescent="0.25">
      <c r="A621" s="58" t="s">
        <v>86</v>
      </c>
      <c r="B621" s="56" t="s">
        <v>4</v>
      </c>
      <c r="C621" s="59">
        <v>661586</v>
      </c>
      <c r="D621" s="59">
        <v>193756</v>
      </c>
      <c r="E621" s="59">
        <v>29095</v>
      </c>
      <c r="F621" s="59">
        <v>14040</v>
      </c>
      <c r="G621" s="59">
        <v>2700</v>
      </c>
      <c r="H621" s="59">
        <v>40075</v>
      </c>
      <c r="I621" s="59">
        <v>23220</v>
      </c>
      <c r="J621" s="59">
        <v>5795</v>
      </c>
      <c r="K621" s="59">
        <v>8200</v>
      </c>
      <c r="L621" s="59"/>
      <c r="M621" s="59">
        <v>344705</v>
      </c>
      <c r="N621" s="59">
        <v>39673</v>
      </c>
      <c r="O621" s="59">
        <v>384378</v>
      </c>
      <c r="P621" s="45"/>
    </row>
    <row r="622" spans="1:33" ht="14.45" customHeight="1" x14ac:dyDescent="0.25">
      <c r="A622" s="58" t="s">
        <v>86</v>
      </c>
      <c r="B622" s="56" t="s">
        <v>5</v>
      </c>
      <c r="C622" s="59">
        <v>661586</v>
      </c>
      <c r="D622" s="59">
        <v>193756</v>
      </c>
      <c r="E622" s="59">
        <v>32523</v>
      </c>
      <c r="F622" s="59">
        <v>15045</v>
      </c>
      <c r="G622" s="59">
        <v>2700</v>
      </c>
      <c r="H622" s="59">
        <v>29012</v>
      </c>
      <c r="I622" s="59">
        <v>25026</v>
      </c>
      <c r="J622" s="59">
        <v>6876</v>
      </c>
      <c r="K622" s="59">
        <v>5044</v>
      </c>
      <c r="L622" s="59"/>
      <c r="M622" s="59">
        <v>351604</v>
      </c>
      <c r="N622" s="59">
        <v>40295</v>
      </c>
      <c r="O622" s="59">
        <v>391899</v>
      </c>
      <c r="P622" s="45"/>
    </row>
    <row r="623" spans="1:33" ht="14.45" customHeight="1" x14ac:dyDescent="0.25">
      <c r="A623" s="58" t="s">
        <v>86</v>
      </c>
      <c r="B623" s="56" t="s">
        <v>6</v>
      </c>
      <c r="C623" s="59">
        <v>661586</v>
      </c>
      <c r="D623" s="59">
        <v>193756</v>
      </c>
      <c r="E623" s="59">
        <v>31370</v>
      </c>
      <c r="F623" s="59">
        <v>13090</v>
      </c>
      <c r="G623" s="59">
        <v>2700</v>
      </c>
      <c r="H623" s="59">
        <v>29012</v>
      </c>
      <c r="I623" s="59">
        <v>22978</v>
      </c>
      <c r="J623" s="59">
        <v>4012</v>
      </c>
      <c r="K623" s="59">
        <v>5093</v>
      </c>
      <c r="L623" s="59"/>
      <c r="M623" s="59">
        <v>359575</v>
      </c>
      <c r="N623" s="59">
        <v>54029</v>
      </c>
      <c r="O623" s="59">
        <v>413604</v>
      </c>
      <c r="P623" s="45"/>
    </row>
    <row r="624" spans="1:33" ht="14.45" customHeight="1" x14ac:dyDescent="0.25">
      <c r="A624" s="58" t="s">
        <v>86</v>
      </c>
      <c r="B624" s="63" t="s">
        <v>7</v>
      </c>
      <c r="C624" s="59">
        <v>661586</v>
      </c>
      <c r="D624" s="59">
        <v>193756</v>
      </c>
      <c r="E624" s="59">
        <v>32970</v>
      </c>
      <c r="F624" s="59">
        <v>12525</v>
      </c>
      <c r="G624" s="59">
        <v>2700</v>
      </c>
      <c r="H624" s="59">
        <v>23973</v>
      </c>
      <c r="I624" s="59">
        <v>20890</v>
      </c>
      <c r="J624" s="59">
        <v>4395</v>
      </c>
      <c r="K624" s="59">
        <v>5492</v>
      </c>
      <c r="L624" s="59"/>
      <c r="M624" s="59">
        <v>364885</v>
      </c>
      <c r="N624" s="59">
        <v>64816</v>
      </c>
      <c r="O624" s="59">
        <v>429701</v>
      </c>
      <c r="P624" s="45"/>
    </row>
    <row r="625" spans="1:16" ht="14.45" customHeight="1" x14ac:dyDescent="0.25">
      <c r="A625" s="58" t="s">
        <v>86</v>
      </c>
      <c r="B625" s="63" t="s">
        <v>8</v>
      </c>
      <c r="C625" s="59">
        <v>661586</v>
      </c>
      <c r="D625" s="59">
        <v>193756</v>
      </c>
      <c r="E625" s="59">
        <v>34306</v>
      </c>
      <c r="F625" s="59">
        <v>12142</v>
      </c>
      <c r="G625" s="59">
        <v>2700</v>
      </c>
      <c r="H625" s="59">
        <v>18462</v>
      </c>
      <c r="I625" s="59">
        <v>20006</v>
      </c>
      <c r="J625" s="59">
        <v>4395</v>
      </c>
      <c r="K625" s="59">
        <v>5410</v>
      </c>
      <c r="L625" s="59"/>
      <c r="M625" s="59">
        <v>370409</v>
      </c>
      <c r="N625" s="59">
        <v>75268</v>
      </c>
      <c r="O625" s="59">
        <v>445677</v>
      </c>
      <c r="P625" s="45"/>
    </row>
    <row r="626" spans="1:16" ht="14.45" customHeight="1" x14ac:dyDescent="0.25">
      <c r="A626" s="58" t="s">
        <v>86</v>
      </c>
      <c r="B626" s="63" t="s">
        <v>16</v>
      </c>
      <c r="C626" s="59">
        <v>661586</v>
      </c>
      <c r="D626" s="59">
        <v>193756</v>
      </c>
      <c r="E626" s="59">
        <v>35246</v>
      </c>
      <c r="F626" s="59">
        <v>11845</v>
      </c>
      <c r="G626" s="59">
        <v>2700</v>
      </c>
      <c r="H626" s="59">
        <v>17378</v>
      </c>
      <c r="I626" s="59">
        <v>19692</v>
      </c>
      <c r="J626" s="59">
        <v>4421</v>
      </c>
      <c r="K626" s="59">
        <v>5586</v>
      </c>
      <c r="L626" s="59"/>
      <c r="M626" s="59">
        <v>370962</v>
      </c>
      <c r="N626" s="59">
        <v>77289</v>
      </c>
      <c r="O626" s="59">
        <v>448251</v>
      </c>
      <c r="P626" s="45"/>
    </row>
    <row r="627" spans="1:16" ht="14.45" customHeight="1" x14ac:dyDescent="0.25">
      <c r="A627" s="58" t="s">
        <v>86</v>
      </c>
      <c r="B627" s="63" t="s">
        <v>17</v>
      </c>
      <c r="C627" s="59">
        <v>661586</v>
      </c>
      <c r="D627" s="59">
        <v>193756</v>
      </c>
      <c r="E627" s="59">
        <v>35374</v>
      </c>
      <c r="F627" s="59">
        <v>11352</v>
      </c>
      <c r="G627" s="59">
        <v>2700</v>
      </c>
      <c r="H627" s="59">
        <v>15930</v>
      </c>
      <c r="I627" s="59">
        <v>19200</v>
      </c>
      <c r="J627" s="59">
        <v>4036</v>
      </c>
      <c r="K627" s="59">
        <v>5354</v>
      </c>
      <c r="L627" s="59"/>
      <c r="M627" s="59">
        <v>373885</v>
      </c>
      <c r="N627" s="59">
        <v>78187</v>
      </c>
      <c r="O627" s="59">
        <v>452072</v>
      </c>
      <c r="P627" s="45"/>
    </row>
    <row r="628" spans="1:16" ht="14.45" customHeight="1" x14ac:dyDescent="0.25">
      <c r="A628" s="58" t="s">
        <v>86</v>
      </c>
      <c r="B628" s="63" t="s">
        <v>9</v>
      </c>
      <c r="C628" s="59">
        <v>661586</v>
      </c>
      <c r="D628" s="59">
        <v>193756</v>
      </c>
      <c r="E628" s="59">
        <v>35374</v>
      </c>
      <c r="F628" s="59">
        <v>11187</v>
      </c>
      <c r="G628" s="59">
        <v>2700</v>
      </c>
      <c r="H628" s="59">
        <v>14877</v>
      </c>
      <c r="I628" s="59">
        <v>18215</v>
      </c>
      <c r="J628" s="59">
        <v>4036</v>
      </c>
      <c r="K628" s="59">
        <v>6052</v>
      </c>
      <c r="L628" s="59"/>
      <c r="M628" s="59">
        <v>375389</v>
      </c>
      <c r="N628" s="59">
        <v>80962</v>
      </c>
      <c r="O628" s="59">
        <v>456351</v>
      </c>
      <c r="P628" s="45"/>
    </row>
    <row r="629" spans="1:16" ht="14.45" customHeight="1" x14ac:dyDescent="0.25">
      <c r="A629" s="58" t="s">
        <v>86</v>
      </c>
      <c r="B629" s="63" t="s">
        <v>10</v>
      </c>
      <c r="C629" s="59">
        <v>366991</v>
      </c>
      <c r="D629" s="59">
        <v>128607</v>
      </c>
      <c r="E629" s="59">
        <v>43868</v>
      </c>
      <c r="F629" s="59">
        <v>9612</v>
      </c>
      <c r="G629" s="59">
        <v>2521</v>
      </c>
      <c r="H629" s="59">
        <v>3576</v>
      </c>
      <c r="I629" s="59">
        <v>7996</v>
      </c>
      <c r="J629" s="59">
        <v>3082</v>
      </c>
      <c r="K629" s="59">
        <v>2082</v>
      </c>
      <c r="L629" s="59"/>
      <c r="M629" s="59">
        <v>165647</v>
      </c>
      <c r="N629" s="59">
        <v>112685</v>
      </c>
      <c r="O629" s="59">
        <v>278332</v>
      </c>
      <c r="P629" s="45"/>
    </row>
    <row r="630" spans="1:16" ht="14.45" customHeight="1" x14ac:dyDescent="0.25">
      <c r="A630" s="58" t="s">
        <v>86</v>
      </c>
      <c r="B630" s="63" t="s">
        <v>11</v>
      </c>
      <c r="C630" s="59">
        <v>366991</v>
      </c>
      <c r="D630" s="59">
        <v>128607</v>
      </c>
      <c r="E630" s="59">
        <v>44670</v>
      </c>
      <c r="F630" s="59">
        <v>9774</v>
      </c>
      <c r="G630" s="59">
        <v>2521</v>
      </c>
      <c r="H630" s="59">
        <v>3022</v>
      </c>
      <c r="I630" s="59">
        <v>7126</v>
      </c>
      <c r="J630" s="59">
        <v>2935</v>
      </c>
      <c r="K630" s="59">
        <v>1910</v>
      </c>
      <c r="L630" s="59"/>
      <c r="M630" s="59">
        <v>166426</v>
      </c>
      <c r="N630" s="59">
        <v>113390</v>
      </c>
      <c r="O630" s="59">
        <v>279816</v>
      </c>
      <c r="P630" s="45"/>
    </row>
    <row r="631" spans="1:16" ht="14.45" customHeight="1" x14ac:dyDescent="0.25">
      <c r="A631" s="58" t="s">
        <v>86</v>
      </c>
      <c r="B631" s="63" t="s">
        <v>12</v>
      </c>
      <c r="C631" s="59">
        <v>371150</v>
      </c>
      <c r="D631" s="59">
        <v>90876</v>
      </c>
      <c r="E631" s="59">
        <v>20620</v>
      </c>
      <c r="F631" s="59">
        <v>5110</v>
      </c>
      <c r="G631" s="59">
        <v>569</v>
      </c>
      <c r="H631" s="59">
        <v>10143</v>
      </c>
      <c r="I631" s="59">
        <v>8421</v>
      </c>
      <c r="J631" s="59">
        <v>983</v>
      </c>
      <c r="K631" s="59">
        <v>1615</v>
      </c>
      <c r="L631" s="59"/>
      <c r="M631" s="59">
        <v>232813</v>
      </c>
      <c r="N631" s="59">
        <v>46677</v>
      </c>
      <c r="O631" s="59">
        <v>279490</v>
      </c>
      <c r="P631" s="45"/>
    </row>
    <row r="632" spans="1:16" ht="14.45" customHeight="1" x14ac:dyDescent="0.25">
      <c r="A632" s="58" t="s">
        <v>86</v>
      </c>
      <c r="B632" s="63" t="s">
        <v>13</v>
      </c>
      <c r="C632" s="59">
        <v>371150</v>
      </c>
      <c r="D632" s="59">
        <v>90876</v>
      </c>
      <c r="E632" s="59">
        <v>21474</v>
      </c>
      <c r="F632" s="59">
        <v>5023</v>
      </c>
      <c r="G632" s="59">
        <v>637</v>
      </c>
      <c r="H632" s="59">
        <v>8824</v>
      </c>
      <c r="I632" s="59">
        <v>6610</v>
      </c>
      <c r="J632" s="59">
        <v>969</v>
      </c>
      <c r="K632" s="59">
        <v>1572</v>
      </c>
      <c r="L632" s="59"/>
      <c r="M632" s="59">
        <v>235165</v>
      </c>
      <c r="N632" s="59">
        <v>45057</v>
      </c>
      <c r="O632" s="59">
        <v>280222</v>
      </c>
      <c r="P632" s="45"/>
    </row>
    <row r="633" spans="1:16" ht="14.45" customHeight="1" x14ac:dyDescent="0.25">
      <c r="A633" s="58" t="s">
        <v>86</v>
      </c>
      <c r="B633" s="63" t="s">
        <v>18</v>
      </c>
      <c r="C633" s="59">
        <v>371150</v>
      </c>
      <c r="D633" s="59">
        <v>90876</v>
      </c>
      <c r="E633" s="59">
        <v>21688</v>
      </c>
      <c r="F633" s="59">
        <v>4073</v>
      </c>
      <c r="G633" s="59">
        <v>409</v>
      </c>
      <c r="H633" s="59">
        <v>11409</v>
      </c>
      <c r="I633" s="59">
        <v>5852</v>
      </c>
      <c r="J633" s="59">
        <v>1437</v>
      </c>
      <c r="K633" s="59">
        <v>2495</v>
      </c>
      <c r="L633" s="59"/>
      <c r="M633" s="59">
        <v>232911</v>
      </c>
      <c r="N633" s="59">
        <v>49646</v>
      </c>
      <c r="O633" s="59">
        <v>282557</v>
      </c>
      <c r="P633" s="45"/>
    </row>
    <row r="634" spans="1:16" ht="14.45" customHeight="1" x14ac:dyDescent="0.25">
      <c r="A634" s="58" t="s">
        <v>86</v>
      </c>
      <c r="B634" s="64" t="s">
        <v>19</v>
      </c>
      <c r="C634" s="59">
        <v>371150</v>
      </c>
      <c r="D634" s="59">
        <v>90876</v>
      </c>
      <c r="E634" s="59">
        <v>20752</v>
      </c>
      <c r="F634" s="59">
        <v>3783</v>
      </c>
      <c r="G634" s="59">
        <v>299</v>
      </c>
      <c r="H634" s="59">
        <v>19584</v>
      </c>
      <c r="I634" s="59">
        <v>5024</v>
      </c>
      <c r="J634" s="59">
        <v>1794</v>
      </c>
      <c r="K634" s="59">
        <v>2786</v>
      </c>
      <c r="L634" s="59"/>
      <c r="M634" s="59">
        <v>226252</v>
      </c>
      <c r="N634" s="59">
        <v>54766</v>
      </c>
      <c r="O634" s="59">
        <v>281018</v>
      </c>
      <c r="P634" s="45"/>
    </row>
    <row r="635" spans="1:16" ht="14.45" customHeight="1" x14ac:dyDescent="0.25">
      <c r="A635" s="58" t="s">
        <v>86</v>
      </c>
      <c r="B635" s="58" t="s">
        <v>40</v>
      </c>
      <c r="C635" s="59">
        <v>371150</v>
      </c>
      <c r="D635" s="59">
        <v>90876</v>
      </c>
      <c r="E635" s="59">
        <v>21683</v>
      </c>
      <c r="F635" s="59">
        <v>3730</v>
      </c>
      <c r="G635" s="59">
        <v>284</v>
      </c>
      <c r="H635" s="59">
        <v>19858</v>
      </c>
      <c r="I635" s="59">
        <v>5328</v>
      </c>
      <c r="J635" s="59">
        <v>1815</v>
      </c>
      <c r="K635" s="59">
        <v>2723</v>
      </c>
      <c r="L635" s="59"/>
      <c r="M635" s="59">
        <v>224853</v>
      </c>
      <c r="N635" s="59">
        <v>62867</v>
      </c>
      <c r="O635" s="59">
        <v>287720</v>
      </c>
      <c r="P635" s="45"/>
    </row>
    <row r="636" spans="1:16" ht="14.45" customHeight="1" x14ac:dyDescent="0.25">
      <c r="A636" s="58" t="s">
        <v>86</v>
      </c>
      <c r="B636" s="58" t="s">
        <v>42</v>
      </c>
      <c r="C636" s="59">
        <v>371150</v>
      </c>
      <c r="D636" s="59">
        <v>90876</v>
      </c>
      <c r="E636" s="59">
        <v>22483</v>
      </c>
      <c r="F636" s="59">
        <v>3727</v>
      </c>
      <c r="G636" s="59">
        <v>271</v>
      </c>
      <c r="H636" s="59">
        <v>16869</v>
      </c>
      <c r="I636" s="59">
        <v>5510</v>
      </c>
      <c r="J636" s="59">
        <v>2010</v>
      </c>
      <c r="K636" s="59">
        <v>2801</v>
      </c>
      <c r="L636" s="59"/>
      <c r="M636" s="59">
        <v>226603</v>
      </c>
      <c r="N636" s="59">
        <v>53811</v>
      </c>
      <c r="O636" s="59">
        <v>280414</v>
      </c>
      <c r="P636" s="45"/>
    </row>
    <row r="637" spans="1:16" ht="14.45" customHeight="1" x14ac:dyDescent="0.25">
      <c r="A637" s="58" t="s">
        <v>86</v>
      </c>
      <c r="B637" s="58" t="s">
        <v>43</v>
      </c>
      <c r="C637" s="59">
        <v>233330</v>
      </c>
      <c r="D637" s="59">
        <v>41386</v>
      </c>
      <c r="E637" s="59">
        <v>16798</v>
      </c>
      <c r="F637" s="59">
        <v>1754</v>
      </c>
      <c r="G637" s="59">
        <v>114</v>
      </c>
      <c r="H637" s="59">
        <v>3816</v>
      </c>
      <c r="I637" s="59">
        <v>3234</v>
      </c>
      <c r="J637" s="59">
        <v>1549</v>
      </c>
      <c r="K637" s="59">
        <v>2395</v>
      </c>
      <c r="L637" s="59"/>
      <c r="M637" s="59">
        <v>162284</v>
      </c>
      <c r="N637" s="59">
        <v>27755</v>
      </c>
      <c r="O637" s="59">
        <v>190039</v>
      </c>
      <c r="P637" s="45"/>
    </row>
    <row r="638" spans="1:16" ht="14.45" customHeight="1" x14ac:dyDescent="0.25">
      <c r="A638" s="58" t="s">
        <v>86</v>
      </c>
      <c r="B638" s="58" t="s">
        <v>44</v>
      </c>
      <c r="C638" s="59">
        <v>233330</v>
      </c>
      <c r="D638" s="59">
        <v>41386</v>
      </c>
      <c r="E638" s="59">
        <v>16030</v>
      </c>
      <c r="F638" s="59">
        <v>1754</v>
      </c>
      <c r="G638" s="59">
        <v>114</v>
      </c>
      <c r="H638" s="59">
        <v>3003</v>
      </c>
      <c r="I638" s="59">
        <v>3132</v>
      </c>
      <c r="J638" s="59">
        <v>1353</v>
      </c>
      <c r="K638" s="59">
        <v>2364</v>
      </c>
      <c r="L638" s="59"/>
      <c r="M638" s="59">
        <v>164194</v>
      </c>
      <c r="N638" s="59">
        <v>34161</v>
      </c>
      <c r="O638" s="59">
        <v>198355</v>
      </c>
      <c r="P638" s="45"/>
    </row>
    <row r="639" spans="1:16" ht="14.45" customHeight="1" x14ac:dyDescent="0.25">
      <c r="A639" s="58" t="s">
        <v>86</v>
      </c>
      <c r="B639" s="58" t="s">
        <v>45</v>
      </c>
      <c r="C639" s="59">
        <v>233330</v>
      </c>
      <c r="D639" s="59">
        <v>41386</v>
      </c>
      <c r="E639" s="59">
        <v>18437</v>
      </c>
      <c r="F639" s="59">
        <v>2412</v>
      </c>
      <c r="G639" s="59">
        <v>166</v>
      </c>
      <c r="H639" s="59">
        <v>3816</v>
      </c>
      <c r="I639" s="59">
        <v>3717</v>
      </c>
      <c r="J639" s="59">
        <v>1539</v>
      </c>
      <c r="K639" s="59">
        <v>2480</v>
      </c>
      <c r="L639" s="59"/>
      <c r="M639" s="59">
        <v>159377</v>
      </c>
      <c r="N639" s="59">
        <v>42771</v>
      </c>
      <c r="O639" s="59">
        <v>202148</v>
      </c>
      <c r="P639" s="45"/>
    </row>
    <row r="640" spans="1:16" ht="14.45" customHeight="1" x14ac:dyDescent="0.25">
      <c r="A640" s="58" t="s">
        <v>86</v>
      </c>
      <c r="B640" s="58" t="s">
        <v>39</v>
      </c>
      <c r="C640" s="59">
        <v>233330</v>
      </c>
      <c r="D640" s="59">
        <v>41386</v>
      </c>
      <c r="E640" s="59">
        <v>17070</v>
      </c>
      <c r="F640" s="59">
        <v>2434</v>
      </c>
      <c r="G640" s="59">
        <v>123</v>
      </c>
      <c r="H640" s="59">
        <v>3286</v>
      </c>
      <c r="I640" s="59">
        <v>3361</v>
      </c>
      <c r="J640" s="59">
        <v>1480</v>
      </c>
      <c r="K640" s="59">
        <v>2265</v>
      </c>
      <c r="L640" s="59"/>
      <c r="M640" s="59">
        <v>161925</v>
      </c>
      <c r="N640" s="59">
        <v>48219</v>
      </c>
      <c r="O640" s="59">
        <v>210144</v>
      </c>
      <c r="P640" s="45"/>
    </row>
    <row r="641" spans="1:16" ht="14.45" customHeight="1" x14ac:dyDescent="0.25">
      <c r="A641" s="58" t="s">
        <v>86</v>
      </c>
      <c r="B641" s="58" t="s">
        <v>84</v>
      </c>
      <c r="C641" s="59">
        <v>233330</v>
      </c>
      <c r="D641" s="59">
        <v>41386</v>
      </c>
      <c r="E641" s="59">
        <v>17795</v>
      </c>
      <c r="F641" s="59">
        <v>1944</v>
      </c>
      <c r="G641" s="59">
        <v>111</v>
      </c>
      <c r="H641" s="59">
        <v>2849</v>
      </c>
      <c r="I641" s="59">
        <v>2949</v>
      </c>
      <c r="J641" s="59">
        <v>1376</v>
      </c>
      <c r="K641" s="59">
        <v>2451</v>
      </c>
      <c r="L641" s="59"/>
      <c r="M641" s="59">
        <v>162469</v>
      </c>
      <c r="N641" s="59">
        <v>41876</v>
      </c>
      <c r="O641" s="59">
        <v>204345</v>
      </c>
      <c r="P641" s="45"/>
    </row>
    <row r="642" spans="1:16" ht="14.45" customHeight="1" x14ac:dyDescent="0.25">
      <c r="A642" s="58" t="s">
        <v>86</v>
      </c>
      <c r="B642" s="58" t="s">
        <v>46</v>
      </c>
      <c r="C642" s="59">
        <v>233330</v>
      </c>
      <c r="D642" s="59">
        <v>41386</v>
      </c>
      <c r="E642" s="59">
        <v>16351</v>
      </c>
      <c r="F642" s="59">
        <v>2262</v>
      </c>
      <c r="G642" s="59">
        <v>122</v>
      </c>
      <c r="H642" s="59">
        <v>2652</v>
      </c>
      <c r="I642" s="59">
        <v>2288</v>
      </c>
      <c r="J642" s="59">
        <v>1293</v>
      </c>
      <c r="K642" s="59">
        <v>2282</v>
      </c>
      <c r="L642" s="59"/>
      <c r="M642" s="59">
        <v>164694</v>
      </c>
      <c r="N642" s="59">
        <v>35060</v>
      </c>
      <c r="O642" s="59">
        <v>199754</v>
      </c>
      <c r="P642" s="45"/>
    </row>
    <row r="643" spans="1:16" ht="14.45" customHeight="1" x14ac:dyDescent="0.25">
      <c r="A643" s="58" t="s">
        <v>86</v>
      </c>
      <c r="B643" s="58" t="s">
        <v>47</v>
      </c>
      <c r="C643" s="59">
        <v>233330</v>
      </c>
      <c r="D643" s="59">
        <v>41386</v>
      </c>
      <c r="E643" s="59">
        <v>20279</v>
      </c>
      <c r="F643" s="59">
        <v>2020</v>
      </c>
      <c r="G643" s="59">
        <v>84</v>
      </c>
      <c r="H643" s="59">
        <v>2398</v>
      </c>
      <c r="I643" s="59">
        <v>2384</v>
      </c>
      <c r="J643" s="59">
        <v>1117</v>
      </c>
      <c r="K643" s="59">
        <v>2082</v>
      </c>
      <c r="L643" s="59"/>
      <c r="M643" s="59">
        <v>161580</v>
      </c>
      <c r="N643" s="59">
        <v>46993</v>
      </c>
      <c r="O643" s="59">
        <v>208573</v>
      </c>
      <c r="P643" s="45"/>
    </row>
    <row r="644" spans="1:16" ht="14.45" customHeight="1" x14ac:dyDescent="0.25">
      <c r="A644" s="58" t="s">
        <v>86</v>
      </c>
      <c r="B644" s="58" t="s">
        <v>48</v>
      </c>
      <c r="C644" s="59">
        <v>233330</v>
      </c>
      <c r="D644" s="59">
        <v>41386</v>
      </c>
      <c r="E644" s="59">
        <v>19791</v>
      </c>
      <c r="F644" s="59">
        <v>2036</v>
      </c>
      <c r="G644" s="59">
        <v>83</v>
      </c>
      <c r="H644" s="59">
        <v>2305</v>
      </c>
      <c r="I644" s="59">
        <v>2159</v>
      </c>
      <c r="J644" s="59">
        <v>1053</v>
      </c>
      <c r="K644" s="59">
        <v>2082</v>
      </c>
      <c r="L644" s="59"/>
      <c r="M644" s="59">
        <v>162435</v>
      </c>
      <c r="N644" s="59">
        <v>54401</v>
      </c>
      <c r="O644" s="59">
        <v>216836</v>
      </c>
      <c r="P644" s="45"/>
    </row>
    <row r="645" spans="1:16" ht="14.45" customHeight="1" x14ac:dyDescent="0.25">
      <c r="A645" s="58" t="s">
        <v>86</v>
      </c>
      <c r="B645" s="58" t="s">
        <v>49</v>
      </c>
      <c r="C645" s="59">
        <v>233330</v>
      </c>
      <c r="D645" s="59">
        <v>41386</v>
      </c>
      <c r="E645" s="59">
        <v>20187</v>
      </c>
      <c r="F645" s="59">
        <v>2086</v>
      </c>
      <c r="G645" s="59">
        <v>85</v>
      </c>
      <c r="H645" s="59">
        <v>2144</v>
      </c>
      <c r="I645" s="59">
        <v>1966</v>
      </c>
      <c r="J645" s="59">
        <v>1060</v>
      </c>
      <c r="K645" s="59">
        <v>2002</v>
      </c>
      <c r="L645" s="59"/>
      <c r="M645" s="59">
        <v>162414</v>
      </c>
      <c r="N645" s="59">
        <v>51489</v>
      </c>
      <c r="O645" s="59">
        <v>213903</v>
      </c>
      <c r="P645" s="45"/>
    </row>
    <row r="646" spans="1:16" ht="14.45" customHeight="1" x14ac:dyDescent="0.25">
      <c r="A646" s="58" t="s">
        <v>86</v>
      </c>
      <c r="B646" s="58" t="s">
        <v>67</v>
      </c>
      <c r="C646" s="59">
        <v>233330</v>
      </c>
      <c r="D646" s="59">
        <v>41386</v>
      </c>
      <c r="E646" s="59">
        <v>20949</v>
      </c>
      <c r="F646" s="59">
        <v>1861</v>
      </c>
      <c r="G646" s="59">
        <v>74</v>
      </c>
      <c r="H646" s="59">
        <v>2063</v>
      </c>
      <c r="I646" s="59">
        <v>1552</v>
      </c>
      <c r="J646" s="59">
        <v>943</v>
      </c>
      <c r="K646" s="59">
        <v>1750</v>
      </c>
      <c r="L646" s="59"/>
      <c r="M646" s="59">
        <v>162752</v>
      </c>
      <c r="N646" s="59">
        <v>52779</v>
      </c>
      <c r="O646" s="59">
        <v>215531</v>
      </c>
      <c r="P646" s="45"/>
    </row>
    <row r="647" spans="1:16" ht="14.45" customHeight="1" x14ac:dyDescent="0.25">
      <c r="A647" s="58" t="s">
        <v>86</v>
      </c>
      <c r="B647" s="58" t="s">
        <v>50</v>
      </c>
      <c r="C647" s="59">
        <v>233330</v>
      </c>
      <c r="D647" s="59">
        <v>41386</v>
      </c>
      <c r="E647" s="59">
        <v>21063</v>
      </c>
      <c r="F647" s="59">
        <v>1711</v>
      </c>
      <c r="G647" s="59">
        <v>64</v>
      </c>
      <c r="H647" s="59">
        <v>2040</v>
      </c>
      <c r="I647" s="59">
        <v>1531</v>
      </c>
      <c r="J647" s="59">
        <v>982</v>
      </c>
      <c r="K647" s="59">
        <v>1713</v>
      </c>
      <c r="L647" s="59"/>
      <c r="M647" s="59">
        <v>162840</v>
      </c>
      <c r="N647" s="59">
        <v>50339</v>
      </c>
      <c r="O647" s="59">
        <v>213179</v>
      </c>
      <c r="P647" s="45"/>
    </row>
    <row r="648" spans="1:16" ht="14.45" customHeight="1" x14ac:dyDescent="0.25">
      <c r="A648" s="58" t="s">
        <v>86</v>
      </c>
      <c r="B648" s="58" t="s">
        <v>51</v>
      </c>
      <c r="C648" s="59">
        <v>233330</v>
      </c>
      <c r="D648" s="59">
        <v>41386</v>
      </c>
      <c r="E648" s="59">
        <v>21181</v>
      </c>
      <c r="F648" s="59">
        <v>1626</v>
      </c>
      <c r="G648" s="59">
        <v>69</v>
      </c>
      <c r="H648" s="59">
        <v>2008</v>
      </c>
      <c r="I648" s="59">
        <v>1594</v>
      </c>
      <c r="J648" s="59">
        <v>962</v>
      </c>
      <c r="K648" s="59">
        <v>1683</v>
      </c>
      <c r="L648" s="59"/>
      <c r="M648" s="59">
        <v>162821</v>
      </c>
      <c r="N648" s="59">
        <v>46760</v>
      </c>
      <c r="O648" s="59">
        <v>209581</v>
      </c>
      <c r="P648" s="45"/>
    </row>
    <row r="649" spans="1:16" ht="14.45" customHeight="1" x14ac:dyDescent="0.25">
      <c r="A649" s="58" t="s">
        <v>86</v>
      </c>
      <c r="B649" s="58" t="s">
        <v>52</v>
      </c>
      <c r="C649" s="59">
        <v>233330</v>
      </c>
      <c r="D649" s="59">
        <v>41386</v>
      </c>
      <c r="E649" s="59">
        <v>21300</v>
      </c>
      <c r="F649" s="59">
        <v>1581</v>
      </c>
      <c r="G649" s="59">
        <v>65</v>
      </c>
      <c r="H649" s="59">
        <v>2105</v>
      </c>
      <c r="I649" s="59">
        <v>1278</v>
      </c>
      <c r="J649" s="59">
        <v>925</v>
      </c>
      <c r="K649" s="59">
        <v>1711</v>
      </c>
      <c r="L649" s="59"/>
      <c r="M649" s="59">
        <v>162979</v>
      </c>
      <c r="N649" s="59">
        <v>48972</v>
      </c>
      <c r="O649" s="59">
        <v>211951</v>
      </c>
      <c r="P649" s="45"/>
    </row>
    <row r="650" spans="1:16" ht="14.45" customHeight="1" x14ac:dyDescent="0.25">
      <c r="A650" s="58" t="s">
        <v>86</v>
      </c>
      <c r="B650" s="58" t="s">
        <v>53</v>
      </c>
      <c r="C650" s="59">
        <v>233330</v>
      </c>
      <c r="D650" s="59">
        <v>41386</v>
      </c>
      <c r="E650" s="59">
        <v>21906</v>
      </c>
      <c r="F650" s="59">
        <v>1439</v>
      </c>
      <c r="G650" s="59">
        <v>49</v>
      </c>
      <c r="H650" s="59">
        <v>1468</v>
      </c>
      <c r="I650" s="59">
        <v>922</v>
      </c>
      <c r="J650" s="59">
        <v>853</v>
      </c>
      <c r="K650" s="59">
        <v>1930</v>
      </c>
      <c r="L650" s="59"/>
      <c r="M650" s="59">
        <v>163377</v>
      </c>
      <c r="N650" s="59">
        <v>57646</v>
      </c>
      <c r="O650" s="59">
        <v>221023</v>
      </c>
      <c r="P650" s="45"/>
    </row>
    <row r="651" spans="1:16" ht="14.45" customHeight="1" x14ac:dyDescent="0.25">
      <c r="A651" s="58" t="s">
        <v>86</v>
      </c>
      <c r="B651" s="58" t="s">
        <v>54</v>
      </c>
      <c r="C651" s="59">
        <v>233330</v>
      </c>
      <c r="D651" s="59">
        <v>41386</v>
      </c>
      <c r="E651" s="59">
        <v>22032</v>
      </c>
      <c r="F651" s="59">
        <v>1295</v>
      </c>
      <c r="G651" s="59">
        <v>39</v>
      </c>
      <c r="H651" s="59">
        <v>1283</v>
      </c>
      <c r="I651" s="59">
        <v>778</v>
      </c>
      <c r="J651" s="59">
        <v>867</v>
      </c>
      <c r="K651" s="59">
        <v>1718</v>
      </c>
      <c r="L651" s="59"/>
      <c r="M651" s="59">
        <v>163932</v>
      </c>
      <c r="N651" s="59">
        <v>57742</v>
      </c>
      <c r="O651" s="59">
        <v>221674</v>
      </c>
      <c r="P651" s="45"/>
    </row>
    <row r="652" spans="1:16" ht="14.45" customHeight="1" x14ac:dyDescent="0.25">
      <c r="A652" s="58" t="s">
        <v>86</v>
      </c>
      <c r="B652" s="58" t="s">
        <v>55</v>
      </c>
      <c r="C652" s="59">
        <v>233330</v>
      </c>
      <c r="D652" s="59">
        <v>41386</v>
      </c>
      <c r="E652" s="59">
        <v>22908</v>
      </c>
      <c r="F652" s="59">
        <v>1424</v>
      </c>
      <c r="G652" s="59">
        <v>32</v>
      </c>
      <c r="H652" s="59">
        <v>1007</v>
      </c>
      <c r="I652" s="59">
        <v>800</v>
      </c>
      <c r="J652" s="59">
        <v>638</v>
      </c>
      <c r="K652" s="59">
        <v>1839</v>
      </c>
      <c r="L652" s="59"/>
      <c r="M652" s="59">
        <v>163296</v>
      </c>
      <c r="N652" s="59">
        <v>57038</v>
      </c>
      <c r="O652" s="59">
        <v>220334</v>
      </c>
      <c r="P652" s="45"/>
    </row>
    <row r="653" spans="1:16" ht="14.45" customHeight="1" x14ac:dyDescent="0.25">
      <c r="A653" s="58" t="s">
        <v>86</v>
      </c>
      <c r="B653" s="58" t="s">
        <v>56</v>
      </c>
      <c r="C653" s="59">
        <v>233330</v>
      </c>
      <c r="D653" s="59">
        <v>41386</v>
      </c>
      <c r="E653" s="59">
        <v>21587</v>
      </c>
      <c r="F653" s="59">
        <v>1599</v>
      </c>
      <c r="G653" s="59">
        <v>29</v>
      </c>
      <c r="H653" s="59">
        <v>826</v>
      </c>
      <c r="I653" s="59">
        <v>833</v>
      </c>
      <c r="J653" s="59">
        <v>767</v>
      </c>
      <c r="K653" s="59">
        <v>2108</v>
      </c>
      <c r="L653" s="59"/>
      <c r="M653" s="59">
        <v>164195</v>
      </c>
      <c r="N653" s="59">
        <v>55222</v>
      </c>
      <c r="O653" s="59">
        <v>219417</v>
      </c>
      <c r="P653" s="45"/>
    </row>
    <row r="654" spans="1:16" ht="14.45" customHeight="1" x14ac:dyDescent="0.25">
      <c r="A654" s="58" t="s">
        <v>86</v>
      </c>
      <c r="B654" s="58" t="s">
        <v>57</v>
      </c>
      <c r="C654" s="59">
        <v>233330</v>
      </c>
      <c r="D654" s="59">
        <v>41386</v>
      </c>
      <c r="E654" s="59">
        <v>22465</v>
      </c>
      <c r="F654" s="59">
        <v>1344</v>
      </c>
      <c r="G654" s="59">
        <v>24</v>
      </c>
      <c r="H654" s="59">
        <v>678</v>
      </c>
      <c r="I654" s="59">
        <v>709</v>
      </c>
      <c r="J654" s="59">
        <v>650</v>
      </c>
      <c r="K654" s="59">
        <v>2557</v>
      </c>
      <c r="L654" s="59"/>
      <c r="M654" s="59">
        <v>163517</v>
      </c>
      <c r="N654" s="59">
        <v>64053</v>
      </c>
      <c r="O654" s="59">
        <v>227570</v>
      </c>
      <c r="P654" s="45"/>
    </row>
    <row r="655" spans="1:16" ht="14.45" customHeight="1" x14ac:dyDescent="0.25">
      <c r="A655" s="58" t="s">
        <v>86</v>
      </c>
      <c r="B655" s="58" t="s">
        <v>58</v>
      </c>
      <c r="C655" s="59">
        <v>233330</v>
      </c>
      <c r="D655" s="59">
        <v>41386</v>
      </c>
      <c r="E655" s="59">
        <v>23436</v>
      </c>
      <c r="F655" s="59">
        <v>1393</v>
      </c>
      <c r="G655" s="59">
        <v>5</v>
      </c>
      <c r="H655" s="59">
        <v>665</v>
      </c>
      <c r="I655" s="59">
        <v>863</v>
      </c>
      <c r="J655" s="59">
        <v>883</v>
      </c>
      <c r="K655" s="59">
        <v>2111</v>
      </c>
      <c r="L655" s="59"/>
      <c r="M655" s="59">
        <v>162588</v>
      </c>
      <c r="N655" s="59">
        <v>69719</v>
      </c>
      <c r="O655" s="59">
        <v>232307</v>
      </c>
      <c r="P655" s="45"/>
    </row>
    <row r="656" spans="1:16" ht="14.45" customHeight="1" x14ac:dyDescent="0.25">
      <c r="A656" s="58" t="s">
        <v>86</v>
      </c>
      <c r="B656" s="58" t="s">
        <v>59</v>
      </c>
      <c r="C656" s="59">
        <v>233330</v>
      </c>
      <c r="D656" s="59">
        <v>41386</v>
      </c>
      <c r="E656" s="59">
        <v>26410</v>
      </c>
      <c r="F656" s="59">
        <v>1427</v>
      </c>
      <c r="G656" s="59"/>
      <c r="H656" s="59">
        <v>238</v>
      </c>
      <c r="I656" s="59">
        <v>722</v>
      </c>
      <c r="J656" s="59">
        <v>595</v>
      </c>
      <c r="K656" s="59">
        <v>2458</v>
      </c>
      <c r="L656" s="59"/>
      <c r="M656" s="59">
        <v>160094</v>
      </c>
      <c r="N656" s="59">
        <v>69496</v>
      </c>
      <c r="O656" s="59">
        <v>229590</v>
      </c>
      <c r="P656" s="45"/>
    </row>
    <row r="657" spans="1:16" ht="14.45" customHeight="1" x14ac:dyDescent="0.25">
      <c r="A657" s="58" t="s">
        <v>86</v>
      </c>
      <c r="B657" s="58" t="s">
        <v>60</v>
      </c>
      <c r="C657" s="59">
        <v>233330</v>
      </c>
      <c r="D657" s="59">
        <v>41386</v>
      </c>
      <c r="E657" s="59">
        <v>26870</v>
      </c>
      <c r="F657" s="59">
        <v>1571</v>
      </c>
      <c r="G657" s="59">
        <v>1</v>
      </c>
      <c r="H657" s="59">
        <v>163</v>
      </c>
      <c r="I657" s="59">
        <v>760</v>
      </c>
      <c r="J657" s="59">
        <v>886</v>
      </c>
      <c r="K657" s="59">
        <v>1865</v>
      </c>
      <c r="L657" s="59"/>
      <c r="M657" s="59">
        <v>159828</v>
      </c>
      <c r="N657" s="59">
        <v>71073</v>
      </c>
      <c r="O657" s="59">
        <v>230901</v>
      </c>
      <c r="P657" s="45"/>
    </row>
    <row r="658" spans="1:16" ht="14.45" customHeight="1" x14ac:dyDescent="0.25">
      <c r="A658" s="58" t="s">
        <v>86</v>
      </c>
      <c r="B658" s="58" t="s">
        <v>61</v>
      </c>
      <c r="C658" s="59">
        <v>233330</v>
      </c>
      <c r="D658" s="59">
        <v>41386</v>
      </c>
      <c r="E658" s="59">
        <v>26664</v>
      </c>
      <c r="F658" s="59">
        <v>1682</v>
      </c>
      <c r="G658" s="59">
        <v>0</v>
      </c>
      <c r="H658" s="59">
        <v>217</v>
      </c>
      <c r="I658" s="59">
        <v>982</v>
      </c>
      <c r="J658" s="59">
        <v>876</v>
      </c>
      <c r="K658" s="59">
        <v>1465</v>
      </c>
      <c r="L658" s="59"/>
      <c r="M658" s="59">
        <v>160058</v>
      </c>
      <c r="N658" s="59">
        <v>62833</v>
      </c>
      <c r="O658" s="59">
        <v>222891</v>
      </c>
      <c r="P658" s="45"/>
    </row>
    <row r="659" spans="1:16" ht="14.45" customHeight="1" x14ac:dyDescent="0.25">
      <c r="A659" s="58" t="s">
        <v>86</v>
      </c>
      <c r="B659" s="58" t="s">
        <v>62</v>
      </c>
      <c r="C659" s="59">
        <v>233330</v>
      </c>
      <c r="D659" s="59">
        <v>41386</v>
      </c>
      <c r="E659" s="59">
        <v>26814</v>
      </c>
      <c r="F659" s="59">
        <v>1470</v>
      </c>
      <c r="G659" s="59">
        <v>33</v>
      </c>
      <c r="H659" s="59">
        <v>197</v>
      </c>
      <c r="I659" s="59">
        <v>1201</v>
      </c>
      <c r="J659" s="59">
        <v>896</v>
      </c>
      <c r="K659" s="59">
        <v>1257</v>
      </c>
      <c r="L659" s="59">
        <v>281</v>
      </c>
      <c r="M659" s="59">
        <v>159795</v>
      </c>
      <c r="N659" s="59">
        <v>67588</v>
      </c>
      <c r="O659" s="59">
        <v>227383</v>
      </c>
      <c r="P659" s="45"/>
    </row>
    <row r="660" spans="1:16" ht="14.45" customHeight="1" x14ac:dyDescent="0.25">
      <c r="A660" s="58" t="s">
        <v>86</v>
      </c>
      <c r="B660" s="58" t="s">
        <v>63</v>
      </c>
      <c r="C660" s="59">
        <v>233330</v>
      </c>
      <c r="D660" s="59">
        <v>41386</v>
      </c>
      <c r="E660" s="59">
        <v>28813</v>
      </c>
      <c r="F660" s="59">
        <v>1342</v>
      </c>
      <c r="G660" s="59">
        <v>30</v>
      </c>
      <c r="H660" s="59">
        <v>189</v>
      </c>
      <c r="I660" s="59">
        <v>1141</v>
      </c>
      <c r="J660" s="59">
        <v>852</v>
      </c>
      <c r="K660" s="59">
        <v>1297</v>
      </c>
      <c r="L660" s="59">
        <v>0</v>
      </c>
      <c r="M660" s="59">
        <v>158280</v>
      </c>
      <c r="N660" s="59">
        <v>71548</v>
      </c>
      <c r="O660" s="59">
        <v>229828</v>
      </c>
      <c r="P660" s="45"/>
    </row>
    <row r="661" spans="1:16" ht="14.45" customHeight="1" x14ac:dyDescent="0.25">
      <c r="A661" s="58" t="s">
        <v>86</v>
      </c>
      <c r="B661" s="58" t="s">
        <v>64</v>
      </c>
      <c r="C661" s="59">
        <v>234641</v>
      </c>
      <c r="D661" s="59">
        <v>41386</v>
      </c>
      <c r="E661" s="59">
        <v>23714</v>
      </c>
      <c r="F661" s="59">
        <v>1207</v>
      </c>
      <c r="G661" s="59">
        <v>28</v>
      </c>
      <c r="H661" s="59">
        <v>152</v>
      </c>
      <c r="I661" s="59">
        <v>1198</v>
      </c>
      <c r="J661" s="59">
        <v>910</v>
      </c>
      <c r="K661" s="59">
        <v>1343</v>
      </c>
      <c r="L661" s="59">
        <v>5767</v>
      </c>
      <c r="M661" s="59">
        <v>158936</v>
      </c>
      <c r="N661" s="59">
        <v>70226</v>
      </c>
      <c r="O661" s="59">
        <v>229162</v>
      </c>
      <c r="P661" s="45"/>
    </row>
    <row r="662" spans="1:16" ht="14.45" customHeight="1" x14ac:dyDescent="0.25">
      <c r="A662" s="58" t="s">
        <v>86</v>
      </c>
      <c r="B662" s="58" t="s">
        <v>65</v>
      </c>
      <c r="C662" s="59">
        <v>234641</v>
      </c>
      <c r="D662" s="59">
        <v>41386</v>
      </c>
      <c r="E662" s="59">
        <v>23809</v>
      </c>
      <c r="F662" s="59">
        <v>1182</v>
      </c>
      <c r="G662" s="59">
        <v>20</v>
      </c>
      <c r="H662" s="59">
        <v>167</v>
      </c>
      <c r="I662" s="59">
        <v>1304</v>
      </c>
      <c r="J662" s="59">
        <v>708</v>
      </c>
      <c r="K662" s="59">
        <v>2583</v>
      </c>
      <c r="L662" s="59">
        <v>5767</v>
      </c>
      <c r="M662" s="59">
        <v>157715</v>
      </c>
      <c r="N662" s="59">
        <v>63879</v>
      </c>
      <c r="O662" s="59">
        <v>221594</v>
      </c>
      <c r="P662" s="45"/>
    </row>
    <row r="663" spans="1:16" ht="14.45" customHeight="1" x14ac:dyDescent="0.25">
      <c r="A663" s="58" t="s">
        <v>86</v>
      </c>
      <c r="B663" s="58" t="s">
        <v>66</v>
      </c>
      <c r="C663" s="65">
        <v>234641</v>
      </c>
      <c r="D663" s="65">
        <v>41386</v>
      </c>
      <c r="E663" s="65">
        <v>25423</v>
      </c>
      <c r="F663" s="65">
        <v>1084</v>
      </c>
      <c r="G663" s="59"/>
      <c r="H663" s="65">
        <v>188</v>
      </c>
      <c r="I663" s="65">
        <v>1364</v>
      </c>
      <c r="J663" s="65">
        <v>714</v>
      </c>
      <c r="K663" s="65">
        <v>2522</v>
      </c>
      <c r="L663" s="65">
        <v>5594</v>
      </c>
      <c r="M663" s="65">
        <v>156366</v>
      </c>
      <c r="N663" s="65">
        <v>55210</v>
      </c>
      <c r="O663" s="65">
        <v>211576</v>
      </c>
      <c r="P663" s="45"/>
    </row>
    <row r="664" spans="1:16" ht="14.45" customHeight="1" x14ac:dyDescent="0.25">
      <c r="A664" s="58" t="s">
        <v>86</v>
      </c>
      <c r="B664" s="58" t="s">
        <v>68</v>
      </c>
      <c r="C664" s="65">
        <v>234641</v>
      </c>
      <c r="D664" s="65">
        <v>41386</v>
      </c>
      <c r="E664" s="65">
        <v>26779</v>
      </c>
      <c r="F664" s="65">
        <v>1066</v>
      </c>
      <c r="G664" s="59"/>
      <c r="H664" s="65">
        <v>182</v>
      </c>
      <c r="I664" s="65">
        <v>2000</v>
      </c>
      <c r="J664" s="65">
        <v>849</v>
      </c>
      <c r="K664" s="65">
        <v>1733</v>
      </c>
      <c r="L664" s="65">
        <v>4817</v>
      </c>
      <c r="M664" s="65">
        <v>155829</v>
      </c>
      <c r="N664" s="65">
        <v>48438</v>
      </c>
      <c r="O664" s="65">
        <v>204267</v>
      </c>
      <c r="P664" s="45"/>
    </row>
    <row r="665" spans="1:16" ht="14.45" customHeight="1" x14ac:dyDescent="0.25">
      <c r="A665" s="58" t="s">
        <v>86</v>
      </c>
      <c r="B665" s="58" t="s">
        <v>69</v>
      </c>
      <c r="C665" s="65">
        <v>234641</v>
      </c>
      <c r="D665" s="65">
        <v>41386</v>
      </c>
      <c r="E665" s="65">
        <v>26512</v>
      </c>
      <c r="F665" s="65">
        <v>1063</v>
      </c>
      <c r="G665" s="65">
        <v>0</v>
      </c>
      <c r="H665" s="65">
        <v>159</v>
      </c>
      <c r="I665" s="65">
        <v>2402</v>
      </c>
      <c r="J665" s="65">
        <v>820</v>
      </c>
      <c r="K665" s="65">
        <v>1805</v>
      </c>
      <c r="L665" s="65">
        <v>4817</v>
      </c>
      <c r="M665" s="65">
        <v>155677</v>
      </c>
      <c r="N665" s="65">
        <v>44688</v>
      </c>
      <c r="O665" s="65">
        <v>200365</v>
      </c>
      <c r="P665" s="45"/>
    </row>
    <row r="666" spans="1:16" ht="14.45" customHeight="1" x14ac:dyDescent="0.25">
      <c r="A666" s="58" t="s">
        <v>86</v>
      </c>
      <c r="B666" s="58" t="s">
        <v>70</v>
      </c>
      <c r="C666" s="65">
        <v>234641</v>
      </c>
      <c r="D666" s="65">
        <v>41386</v>
      </c>
      <c r="E666" s="65">
        <v>26577</v>
      </c>
      <c r="F666" s="65">
        <v>788</v>
      </c>
      <c r="G666" s="59"/>
      <c r="H666" s="65">
        <v>130</v>
      </c>
      <c r="I666" s="65">
        <v>2232</v>
      </c>
      <c r="J666" s="65">
        <v>665</v>
      </c>
      <c r="K666" s="65">
        <v>2602</v>
      </c>
      <c r="L666" s="65">
        <v>4301</v>
      </c>
      <c r="M666" s="65">
        <v>155960</v>
      </c>
      <c r="N666" s="65">
        <v>45901</v>
      </c>
      <c r="O666" s="65">
        <v>201861</v>
      </c>
      <c r="P666" s="45"/>
    </row>
    <row r="667" spans="1:16" ht="14.45" customHeight="1" x14ac:dyDescent="0.25">
      <c r="A667" s="58" t="s">
        <v>86</v>
      </c>
      <c r="B667" s="58" t="s">
        <v>71</v>
      </c>
      <c r="C667" s="65">
        <v>234641</v>
      </c>
      <c r="D667" s="65">
        <v>41386</v>
      </c>
      <c r="E667" s="65">
        <v>28483</v>
      </c>
      <c r="F667" s="65">
        <v>936</v>
      </c>
      <c r="G667" s="59"/>
      <c r="H667" s="65">
        <v>123</v>
      </c>
      <c r="I667" s="65">
        <v>2118</v>
      </c>
      <c r="J667" s="65">
        <v>1305</v>
      </c>
      <c r="K667" s="65">
        <v>2663</v>
      </c>
      <c r="L667" s="65">
        <v>4300</v>
      </c>
      <c r="M667" s="65">
        <v>153327</v>
      </c>
      <c r="N667" s="65">
        <v>53644</v>
      </c>
      <c r="O667" s="65">
        <v>206971</v>
      </c>
      <c r="P667" s="45"/>
    </row>
    <row r="668" spans="1:16" ht="14.45" customHeight="1" x14ac:dyDescent="0.25">
      <c r="A668" s="58" t="s">
        <v>86</v>
      </c>
      <c r="B668" s="58" t="s">
        <v>72</v>
      </c>
      <c r="C668" s="65">
        <v>234641</v>
      </c>
      <c r="D668" s="65">
        <v>41386</v>
      </c>
      <c r="E668" s="65">
        <v>28945</v>
      </c>
      <c r="F668" s="65">
        <v>763</v>
      </c>
      <c r="G668" s="65">
        <v>8</v>
      </c>
      <c r="H668" s="65">
        <v>119</v>
      </c>
      <c r="I668" s="65">
        <v>2580</v>
      </c>
      <c r="J668" s="65">
        <v>1341</v>
      </c>
      <c r="K668" s="65">
        <v>2015</v>
      </c>
      <c r="L668" s="65">
        <v>4300</v>
      </c>
      <c r="M668" s="65">
        <v>153184</v>
      </c>
      <c r="N668" s="65">
        <v>50091</v>
      </c>
      <c r="O668" s="65">
        <v>203275</v>
      </c>
      <c r="P668" s="45"/>
    </row>
    <row r="669" spans="1:16" ht="14.45" customHeight="1" x14ac:dyDescent="0.25">
      <c r="A669" s="58" t="s">
        <v>86</v>
      </c>
      <c r="B669" s="58" t="s">
        <v>73</v>
      </c>
      <c r="C669" s="65">
        <v>234641</v>
      </c>
      <c r="D669" s="65">
        <v>41386</v>
      </c>
      <c r="E669" s="65">
        <v>29798</v>
      </c>
      <c r="F669" s="65">
        <v>784</v>
      </c>
      <c r="G669" s="65">
        <v>0</v>
      </c>
      <c r="H669" s="65">
        <v>103</v>
      </c>
      <c r="I669" s="65">
        <v>2585</v>
      </c>
      <c r="J669" s="65">
        <v>1581</v>
      </c>
      <c r="K669" s="65">
        <v>2151</v>
      </c>
      <c r="L669" s="65">
        <v>4354</v>
      </c>
      <c r="M669" s="65">
        <v>151899</v>
      </c>
      <c r="N669" s="65">
        <v>48217</v>
      </c>
      <c r="O669" s="65">
        <v>200116</v>
      </c>
      <c r="P669" s="45"/>
    </row>
    <row r="670" spans="1:16" ht="14.45" customHeight="1" x14ac:dyDescent="0.25">
      <c r="A670" s="58" t="s">
        <v>86</v>
      </c>
      <c r="B670" s="58" t="s">
        <v>74</v>
      </c>
      <c r="C670" s="65">
        <v>234641</v>
      </c>
      <c r="D670" s="65">
        <v>41386</v>
      </c>
      <c r="E670" s="65">
        <v>31039</v>
      </c>
      <c r="F670" s="65">
        <v>766</v>
      </c>
      <c r="G670" s="59"/>
      <c r="H670" s="65">
        <v>108</v>
      </c>
      <c r="I670" s="65">
        <v>2520</v>
      </c>
      <c r="J670" s="65">
        <v>1502</v>
      </c>
      <c r="K670" s="65">
        <v>1897</v>
      </c>
      <c r="L670" s="65">
        <v>4354</v>
      </c>
      <c r="M670" s="65">
        <v>151069</v>
      </c>
      <c r="N670" s="65">
        <v>50925</v>
      </c>
      <c r="O670" s="65">
        <v>201994</v>
      </c>
      <c r="P670" s="45"/>
    </row>
    <row r="671" spans="1:16" ht="14.45" customHeight="1" x14ac:dyDescent="0.25">
      <c r="A671" s="58" t="s">
        <v>86</v>
      </c>
      <c r="B671" s="58" t="s">
        <v>75</v>
      </c>
      <c r="C671" s="65">
        <v>234641</v>
      </c>
      <c r="D671" s="65">
        <v>41386</v>
      </c>
      <c r="E671" s="65">
        <v>31763</v>
      </c>
      <c r="F671" s="65">
        <v>582</v>
      </c>
      <c r="G671" s="65">
        <v>0</v>
      </c>
      <c r="H671" s="65">
        <v>108</v>
      </c>
      <c r="I671" s="65">
        <v>2832</v>
      </c>
      <c r="J671" s="65">
        <v>1676</v>
      </c>
      <c r="K671" s="65">
        <v>2000</v>
      </c>
      <c r="L671" s="65">
        <v>4354</v>
      </c>
      <c r="M671" s="65">
        <v>149940</v>
      </c>
      <c r="N671" s="65">
        <v>50902</v>
      </c>
      <c r="O671" s="65">
        <v>200842</v>
      </c>
      <c r="P671" s="45"/>
    </row>
    <row r="672" spans="1:16" ht="14.45" customHeight="1" x14ac:dyDescent="0.25">
      <c r="A672" s="58" t="s">
        <v>86</v>
      </c>
      <c r="B672" s="58" t="s">
        <v>190</v>
      </c>
      <c r="C672" s="65">
        <v>234641</v>
      </c>
      <c r="D672" s="65">
        <v>41386</v>
      </c>
      <c r="E672" s="65">
        <v>33445</v>
      </c>
      <c r="F672" s="65">
        <v>603</v>
      </c>
      <c r="G672" s="65">
        <v>0</v>
      </c>
      <c r="H672" s="65">
        <v>90</v>
      </c>
      <c r="I672" s="65">
        <v>2862</v>
      </c>
      <c r="J672" s="65">
        <v>955</v>
      </c>
      <c r="K672" s="65">
        <v>1938</v>
      </c>
      <c r="L672" s="65">
        <v>5630</v>
      </c>
      <c r="M672" s="65">
        <v>147732</v>
      </c>
      <c r="N672" s="65">
        <v>50657.012000000002</v>
      </c>
      <c r="O672" s="65">
        <v>198389.01199999999</v>
      </c>
      <c r="P672" s="45"/>
    </row>
    <row r="673" spans="1:33" ht="14.45" customHeight="1" x14ac:dyDescent="0.25">
      <c r="A673" s="58" t="s">
        <v>87</v>
      </c>
      <c r="B673" s="56" t="s">
        <v>38</v>
      </c>
      <c r="C673" s="59"/>
      <c r="D673" s="59"/>
      <c r="E673" s="59"/>
      <c r="F673" s="59"/>
      <c r="G673" s="59"/>
      <c r="H673" s="59"/>
      <c r="I673" s="59"/>
      <c r="J673" s="59"/>
      <c r="K673" s="59"/>
      <c r="L673" s="59"/>
      <c r="M673" s="59"/>
      <c r="N673" s="59"/>
      <c r="O673" s="59"/>
      <c r="P673" s="45"/>
      <c r="R673" s="58"/>
      <c r="S673" s="56"/>
      <c r="T673" s="56"/>
      <c r="U673" s="61"/>
      <c r="V673" s="61"/>
      <c r="W673" s="61"/>
      <c r="X673" s="61"/>
      <c r="Y673" s="61"/>
      <c r="Z673" s="61"/>
      <c r="AA673" s="61"/>
      <c r="AB673" s="61"/>
      <c r="AC673" s="61"/>
      <c r="AD673" s="61"/>
      <c r="AE673" s="61"/>
      <c r="AF673" s="61"/>
      <c r="AG673" s="61"/>
    </row>
    <row r="674" spans="1:33" ht="14.45" customHeight="1" x14ac:dyDescent="0.25">
      <c r="A674" s="58" t="s">
        <v>87</v>
      </c>
      <c r="B674" s="56" t="s">
        <v>35</v>
      </c>
      <c r="C674" s="59"/>
      <c r="D674" s="59"/>
      <c r="E674" s="59"/>
      <c r="F674" s="59"/>
      <c r="G674" s="59"/>
      <c r="H674" s="59"/>
      <c r="I674" s="59"/>
      <c r="J674" s="59"/>
      <c r="K674" s="59"/>
      <c r="L674" s="59"/>
      <c r="M674" s="59"/>
      <c r="N674" s="59"/>
      <c r="O674" s="59"/>
      <c r="P674" s="45"/>
      <c r="R674" s="58"/>
      <c r="S674" s="56"/>
      <c r="T674" s="56"/>
      <c r="U674" s="61"/>
      <c r="V674" s="61"/>
      <c r="W674" s="61"/>
      <c r="X674" s="61"/>
      <c r="Y674" s="61"/>
      <c r="Z674" s="61"/>
      <c r="AA674" s="61"/>
      <c r="AB674" s="61"/>
      <c r="AC674" s="61"/>
      <c r="AD674" s="61"/>
      <c r="AE674" s="61"/>
      <c r="AF674" s="61"/>
      <c r="AG674" s="61"/>
    </row>
    <row r="675" spans="1:33" ht="14.45" customHeight="1" x14ac:dyDescent="0.25">
      <c r="A675" s="58" t="s">
        <v>87</v>
      </c>
      <c r="B675" s="56" t="s">
        <v>36</v>
      </c>
      <c r="C675" s="59"/>
      <c r="D675" s="59"/>
      <c r="E675" s="59"/>
      <c r="F675" s="59"/>
      <c r="G675" s="59"/>
      <c r="H675" s="59"/>
      <c r="I675" s="59"/>
      <c r="J675" s="59"/>
      <c r="K675" s="59"/>
      <c r="L675" s="59"/>
      <c r="M675" s="59"/>
      <c r="N675" s="59"/>
      <c r="O675" s="59"/>
      <c r="P675" s="45"/>
      <c r="R675" s="58"/>
      <c r="S675" s="56"/>
      <c r="T675" s="56"/>
      <c r="U675" s="61"/>
      <c r="V675" s="61"/>
      <c r="W675" s="61"/>
      <c r="X675" s="61"/>
      <c r="Y675" s="61"/>
      <c r="Z675" s="61"/>
      <c r="AA675" s="61"/>
      <c r="AB675" s="61"/>
      <c r="AC675" s="61"/>
      <c r="AD675" s="61"/>
      <c r="AE675" s="61"/>
      <c r="AF675" s="61"/>
      <c r="AG675" s="61"/>
    </row>
    <row r="676" spans="1:33" ht="14.45" customHeight="1" x14ac:dyDescent="0.25">
      <c r="A676" s="58" t="s">
        <v>87</v>
      </c>
      <c r="B676" s="56" t="s">
        <v>37</v>
      </c>
      <c r="C676" s="59"/>
      <c r="D676" s="59"/>
      <c r="E676" s="59"/>
      <c r="F676" s="59"/>
      <c r="G676" s="59"/>
      <c r="H676" s="59"/>
      <c r="I676" s="59"/>
      <c r="J676" s="59"/>
      <c r="K676" s="59"/>
      <c r="L676" s="59"/>
      <c r="M676" s="59"/>
      <c r="N676" s="59"/>
      <c r="O676" s="59"/>
      <c r="P676" s="45"/>
      <c r="R676" s="58"/>
      <c r="S676" s="56"/>
      <c r="T676" s="56"/>
      <c r="U676" s="61"/>
      <c r="V676" s="61"/>
      <c r="W676" s="61"/>
      <c r="X676" s="61"/>
      <c r="Y676" s="61"/>
      <c r="Z676" s="61"/>
      <c r="AA676" s="61"/>
      <c r="AB676" s="61"/>
      <c r="AC676" s="61"/>
      <c r="AD676" s="61"/>
      <c r="AE676" s="61"/>
      <c r="AF676" s="61"/>
      <c r="AG676" s="61"/>
    </row>
    <row r="677" spans="1:33" ht="14.45" customHeight="1" x14ac:dyDescent="0.25">
      <c r="A677" s="58" t="s">
        <v>87</v>
      </c>
      <c r="B677" s="56" t="s">
        <v>15</v>
      </c>
      <c r="C677" s="59"/>
      <c r="D677" s="59"/>
      <c r="E677" s="59"/>
      <c r="F677" s="59"/>
      <c r="G677" s="59"/>
      <c r="H677" s="59"/>
      <c r="I677" s="59"/>
      <c r="J677" s="59"/>
      <c r="K677" s="59"/>
      <c r="L677" s="59"/>
      <c r="M677" s="59"/>
      <c r="N677" s="59"/>
      <c r="O677" s="59"/>
      <c r="P677" s="45"/>
      <c r="R677" s="58"/>
      <c r="S677" s="56"/>
      <c r="T677" s="56"/>
      <c r="U677" s="61"/>
      <c r="V677" s="61"/>
      <c r="W677" s="61"/>
      <c r="X677" s="61"/>
      <c r="Y677" s="61"/>
      <c r="Z677" s="61"/>
      <c r="AA677" s="61"/>
      <c r="AB677" s="61"/>
      <c r="AC677" s="61"/>
      <c r="AD677" s="61"/>
      <c r="AE677" s="61"/>
      <c r="AF677" s="61"/>
      <c r="AG677" s="61"/>
    </row>
    <row r="678" spans="1:33" ht="14.45" customHeight="1" x14ac:dyDescent="0.25">
      <c r="A678" s="58" t="s">
        <v>87</v>
      </c>
      <c r="B678" s="56" t="s">
        <v>0</v>
      </c>
      <c r="C678" s="59"/>
      <c r="D678" s="59"/>
      <c r="E678" s="59"/>
      <c r="F678" s="59"/>
      <c r="G678" s="59"/>
      <c r="H678" s="59"/>
      <c r="I678" s="59"/>
      <c r="J678" s="59"/>
      <c r="K678" s="59"/>
      <c r="L678" s="59"/>
      <c r="M678" s="59"/>
      <c r="N678" s="59"/>
      <c r="O678" s="59"/>
      <c r="P678" s="45"/>
      <c r="R678" s="58"/>
      <c r="S678" s="56"/>
      <c r="T678" s="56"/>
      <c r="U678" s="61"/>
      <c r="V678" s="61"/>
      <c r="W678" s="61"/>
      <c r="X678" s="61"/>
      <c r="Y678" s="61"/>
      <c r="Z678" s="61"/>
      <c r="AA678" s="61"/>
      <c r="AB678" s="61"/>
      <c r="AC678" s="61"/>
      <c r="AD678" s="61"/>
      <c r="AE678" s="61"/>
      <c r="AF678" s="61"/>
      <c r="AG678" s="61"/>
    </row>
    <row r="679" spans="1:33" ht="14.45" customHeight="1" x14ac:dyDescent="0.25">
      <c r="A679" s="58" t="s">
        <v>87</v>
      </c>
      <c r="B679" s="56" t="s">
        <v>1</v>
      </c>
      <c r="C679" s="59"/>
      <c r="D679" s="59"/>
      <c r="E679" s="59"/>
      <c r="F679" s="59"/>
      <c r="G679" s="59"/>
      <c r="H679" s="59"/>
      <c r="I679" s="59"/>
      <c r="J679" s="59"/>
      <c r="K679" s="59"/>
      <c r="L679" s="59"/>
      <c r="M679" s="59"/>
      <c r="N679" s="59"/>
      <c r="O679" s="59"/>
      <c r="P679" s="45"/>
      <c r="R679" s="58"/>
      <c r="S679" s="56"/>
      <c r="T679" s="56"/>
      <c r="U679" s="61"/>
      <c r="V679" s="61"/>
      <c r="W679" s="61"/>
      <c r="X679" s="61"/>
      <c r="Y679" s="61"/>
      <c r="Z679" s="61"/>
      <c r="AA679" s="61"/>
      <c r="AB679" s="61"/>
      <c r="AC679" s="61"/>
      <c r="AD679" s="61"/>
      <c r="AE679" s="61"/>
      <c r="AF679" s="61"/>
      <c r="AG679" s="61"/>
    </row>
    <row r="680" spans="1:33" ht="14.45" customHeight="1" x14ac:dyDescent="0.25">
      <c r="A680" s="58" t="s">
        <v>87</v>
      </c>
      <c r="B680" s="56" t="s">
        <v>2</v>
      </c>
      <c r="C680" s="59"/>
      <c r="D680" s="59"/>
      <c r="E680" s="59"/>
      <c r="F680" s="59"/>
      <c r="G680" s="59"/>
      <c r="H680" s="59"/>
      <c r="I680" s="59"/>
      <c r="J680" s="59"/>
      <c r="K680" s="59"/>
      <c r="L680" s="59"/>
      <c r="M680" s="59"/>
      <c r="N680" s="59"/>
      <c r="O680" s="59"/>
      <c r="P680" s="45"/>
      <c r="R680" s="58"/>
      <c r="S680" s="56"/>
      <c r="T680" s="56"/>
      <c r="U680" s="61"/>
      <c r="V680" s="61"/>
      <c r="W680" s="61"/>
      <c r="X680" s="61"/>
      <c r="Y680" s="61"/>
      <c r="Z680" s="61"/>
      <c r="AA680" s="61"/>
      <c r="AB680" s="61"/>
      <c r="AC680" s="61"/>
      <c r="AD680" s="61"/>
      <c r="AE680" s="61"/>
      <c r="AF680" s="61"/>
      <c r="AG680" s="61"/>
    </row>
    <row r="681" spans="1:33" ht="14.45" customHeight="1" x14ac:dyDescent="0.25">
      <c r="A681" s="58" t="s">
        <v>87</v>
      </c>
      <c r="B681" s="56" t="s">
        <v>3</v>
      </c>
      <c r="C681" s="59"/>
      <c r="D681" s="59"/>
      <c r="E681" s="59"/>
      <c r="F681" s="59"/>
      <c r="G681" s="59"/>
      <c r="H681" s="59"/>
      <c r="I681" s="59"/>
      <c r="J681" s="59"/>
      <c r="K681" s="59"/>
      <c r="L681" s="59"/>
      <c r="M681" s="59"/>
      <c r="N681" s="59"/>
      <c r="O681" s="59"/>
      <c r="P681" s="45"/>
      <c r="R681" s="58"/>
      <c r="S681" s="56"/>
      <c r="T681" s="56"/>
      <c r="U681" s="61"/>
      <c r="V681" s="61"/>
      <c r="W681" s="61"/>
      <c r="X681" s="61"/>
      <c r="Y681" s="61"/>
      <c r="Z681" s="61"/>
      <c r="AA681" s="61"/>
      <c r="AB681" s="61"/>
      <c r="AC681" s="61"/>
      <c r="AD681" s="61"/>
      <c r="AE681" s="61"/>
      <c r="AF681" s="61"/>
      <c r="AG681" s="61"/>
    </row>
    <row r="682" spans="1:33" ht="14.45" customHeight="1" x14ac:dyDescent="0.25">
      <c r="A682" s="58" t="s">
        <v>87</v>
      </c>
      <c r="B682" s="56" t="s">
        <v>4</v>
      </c>
      <c r="C682" s="59"/>
      <c r="D682" s="59"/>
      <c r="E682" s="59"/>
      <c r="F682" s="59"/>
      <c r="G682" s="59"/>
      <c r="H682" s="59"/>
      <c r="I682" s="59"/>
      <c r="J682" s="59"/>
      <c r="K682" s="59"/>
      <c r="L682" s="59"/>
      <c r="M682" s="59"/>
      <c r="N682" s="59"/>
      <c r="O682" s="59"/>
      <c r="P682" s="45"/>
      <c r="R682" s="58"/>
      <c r="S682" s="56"/>
      <c r="T682" s="56"/>
      <c r="U682" s="61"/>
      <c r="V682" s="61"/>
      <c r="W682" s="61"/>
      <c r="X682" s="61"/>
      <c r="Y682" s="61"/>
      <c r="Z682" s="61"/>
      <c r="AA682" s="61"/>
      <c r="AB682" s="61"/>
      <c r="AC682" s="61"/>
      <c r="AD682" s="61"/>
      <c r="AE682" s="61"/>
      <c r="AF682" s="61"/>
      <c r="AG682" s="61"/>
    </row>
    <row r="683" spans="1:33" ht="14.45" customHeight="1" x14ac:dyDescent="0.25">
      <c r="A683" s="58" t="s">
        <v>87</v>
      </c>
      <c r="B683" s="56" t="s">
        <v>5</v>
      </c>
      <c r="C683" s="59"/>
      <c r="D683" s="59"/>
      <c r="E683" s="59"/>
      <c r="F683" s="59"/>
      <c r="G683" s="59"/>
      <c r="H683" s="59"/>
      <c r="I683" s="59"/>
      <c r="J683" s="59"/>
      <c r="K683" s="59"/>
      <c r="L683" s="59"/>
      <c r="M683" s="59"/>
      <c r="N683" s="59"/>
      <c r="O683" s="59"/>
      <c r="P683" s="45"/>
      <c r="R683" s="58"/>
      <c r="S683" s="56"/>
      <c r="T683" s="56"/>
      <c r="U683" s="61"/>
      <c r="V683" s="61"/>
      <c r="W683" s="61"/>
      <c r="X683" s="61"/>
      <c r="Y683" s="61"/>
      <c r="Z683" s="61"/>
      <c r="AA683" s="61"/>
      <c r="AB683" s="61"/>
      <c r="AC683" s="61"/>
      <c r="AD683" s="61"/>
      <c r="AE683" s="61"/>
      <c r="AF683" s="61"/>
      <c r="AG683" s="61"/>
    </row>
    <row r="684" spans="1:33" ht="14.45" customHeight="1" x14ac:dyDescent="0.25">
      <c r="A684" s="58" t="s">
        <v>87</v>
      </c>
      <c r="B684" s="56" t="s">
        <v>6</v>
      </c>
      <c r="C684" s="59"/>
      <c r="D684" s="59"/>
      <c r="E684" s="59"/>
      <c r="F684" s="59"/>
      <c r="G684" s="59"/>
      <c r="H684" s="59"/>
      <c r="I684" s="59"/>
      <c r="J684" s="59"/>
      <c r="K684" s="59"/>
      <c r="L684" s="59"/>
      <c r="M684" s="59"/>
      <c r="N684" s="59"/>
      <c r="O684" s="59"/>
      <c r="P684" s="45"/>
      <c r="R684" s="58"/>
      <c r="S684" s="56"/>
      <c r="T684" s="56"/>
      <c r="U684" s="61"/>
      <c r="V684" s="61"/>
      <c r="W684" s="61"/>
      <c r="X684" s="61"/>
      <c r="Y684" s="61"/>
      <c r="Z684" s="61"/>
      <c r="AA684" s="61"/>
      <c r="AB684" s="61"/>
      <c r="AC684" s="61"/>
      <c r="AD684" s="61"/>
      <c r="AE684" s="61"/>
      <c r="AF684" s="61"/>
      <c r="AG684" s="61"/>
    </row>
    <row r="685" spans="1:33" ht="14.45" customHeight="1" x14ac:dyDescent="0.25">
      <c r="A685" s="58" t="s">
        <v>87</v>
      </c>
      <c r="B685" s="63" t="s">
        <v>7</v>
      </c>
      <c r="C685" s="59"/>
      <c r="D685" s="59"/>
      <c r="E685" s="59"/>
      <c r="F685" s="59"/>
      <c r="G685" s="59"/>
      <c r="H685" s="59"/>
      <c r="I685" s="59"/>
      <c r="J685" s="59"/>
      <c r="K685" s="59"/>
      <c r="L685" s="59"/>
      <c r="M685" s="59"/>
      <c r="N685" s="59"/>
      <c r="O685" s="59"/>
      <c r="P685" s="45"/>
      <c r="R685" s="58"/>
      <c r="S685" s="63"/>
      <c r="T685" s="63"/>
      <c r="U685" s="61"/>
      <c r="V685" s="61"/>
      <c r="W685" s="61"/>
      <c r="X685" s="61"/>
      <c r="Y685" s="61"/>
      <c r="Z685" s="61"/>
      <c r="AA685" s="61"/>
      <c r="AB685" s="61"/>
      <c r="AC685" s="61"/>
      <c r="AD685" s="61"/>
      <c r="AE685" s="61"/>
      <c r="AF685" s="61"/>
      <c r="AG685" s="61"/>
    </row>
    <row r="686" spans="1:33" ht="14.45" customHeight="1" x14ac:dyDescent="0.25">
      <c r="A686" s="58" t="s">
        <v>87</v>
      </c>
      <c r="B686" s="63" t="s">
        <v>8</v>
      </c>
      <c r="C686" s="59"/>
      <c r="D686" s="59"/>
      <c r="E686" s="59"/>
      <c r="F686" s="59"/>
      <c r="G686" s="59"/>
      <c r="H686" s="59"/>
      <c r="I686" s="59"/>
      <c r="J686" s="59"/>
      <c r="K686" s="59"/>
      <c r="L686" s="59"/>
      <c r="M686" s="59"/>
      <c r="N686" s="59"/>
      <c r="O686" s="59"/>
      <c r="P686" s="45"/>
      <c r="R686" s="58"/>
      <c r="S686" s="63"/>
      <c r="T686" s="63"/>
      <c r="U686" s="61"/>
      <c r="V686" s="61"/>
      <c r="W686" s="61"/>
      <c r="X686" s="61"/>
      <c r="Y686" s="61"/>
      <c r="Z686" s="61"/>
      <c r="AA686" s="61"/>
      <c r="AB686" s="61"/>
      <c r="AC686" s="61"/>
      <c r="AD686" s="61"/>
      <c r="AE686" s="61"/>
      <c r="AF686" s="61"/>
      <c r="AG686" s="61"/>
    </row>
    <row r="687" spans="1:33" ht="14.45" customHeight="1" x14ac:dyDescent="0.25">
      <c r="A687" s="58" t="s">
        <v>87</v>
      </c>
      <c r="B687" s="63" t="s">
        <v>16</v>
      </c>
      <c r="C687" s="59"/>
      <c r="D687" s="59"/>
      <c r="E687" s="59"/>
      <c r="F687" s="59"/>
      <c r="G687" s="59"/>
      <c r="H687" s="59"/>
      <c r="I687" s="59"/>
      <c r="J687" s="59"/>
      <c r="K687" s="59"/>
      <c r="L687" s="59"/>
      <c r="M687" s="59"/>
      <c r="N687" s="59"/>
      <c r="O687" s="59"/>
      <c r="P687" s="45"/>
      <c r="R687" s="58"/>
      <c r="S687" s="63"/>
      <c r="T687" s="63"/>
      <c r="U687" s="61"/>
      <c r="V687" s="61"/>
      <c r="W687" s="61"/>
      <c r="X687" s="61"/>
      <c r="Y687" s="61"/>
      <c r="Z687" s="61"/>
      <c r="AA687" s="61"/>
      <c r="AB687" s="61"/>
      <c r="AC687" s="61"/>
      <c r="AD687" s="61"/>
      <c r="AE687" s="61"/>
      <c r="AF687" s="61"/>
      <c r="AG687" s="61"/>
    </row>
    <row r="688" spans="1:33" ht="14.45" customHeight="1" x14ac:dyDescent="0.25">
      <c r="A688" s="58" t="s">
        <v>87</v>
      </c>
      <c r="B688" s="63" t="s">
        <v>17</v>
      </c>
      <c r="C688" s="59"/>
      <c r="D688" s="59"/>
      <c r="E688" s="59"/>
      <c r="F688" s="59"/>
      <c r="G688" s="59"/>
      <c r="H688" s="59"/>
      <c r="I688" s="59"/>
      <c r="J688" s="59"/>
      <c r="K688" s="59"/>
      <c r="L688" s="59"/>
      <c r="M688" s="59"/>
      <c r="N688" s="59"/>
      <c r="O688" s="59"/>
      <c r="P688" s="45"/>
      <c r="R688" s="58"/>
      <c r="S688" s="63"/>
      <c r="T688" s="63"/>
      <c r="U688" s="61"/>
      <c r="V688" s="61"/>
      <c r="W688" s="61"/>
      <c r="X688" s="61"/>
      <c r="Y688" s="61"/>
      <c r="Z688" s="61"/>
      <c r="AA688" s="61"/>
      <c r="AB688" s="61"/>
      <c r="AC688" s="61"/>
      <c r="AD688" s="61"/>
      <c r="AE688" s="61"/>
      <c r="AF688" s="61"/>
      <c r="AG688" s="61"/>
    </row>
    <row r="689" spans="1:33" ht="14.45" customHeight="1" x14ac:dyDescent="0.25">
      <c r="A689" s="58" t="s">
        <v>87</v>
      </c>
      <c r="B689" s="63" t="s">
        <v>9</v>
      </c>
      <c r="C689" s="59"/>
      <c r="D689" s="59"/>
      <c r="E689" s="59"/>
      <c r="F689" s="59"/>
      <c r="G689" s="59"/>
      <c r="H689" s="59"/>
      <c r="I689" s="59"/>
      <c r="J689" s="59"/>
      <c r="K689" s="59"/>
      <c r="L689" s="59"/>
      <c r="M689" s="59"/>
      <c r="N689" s="59"/>
      <c r="O689" s="59"/>
      <c r="P689" s="45"/>
      <c r="R689" s="58"/>
      <c r="S689" s="63"/>
      <c r="T689" s="63"/>
      <c r="U689" s="61"/>
      <c r="V689" s="61"/>
      <c r="W689" s="61"/>
      <c r="X689" s="61"/>
      <c r="Y689" s="61"/>
      <c r="Z689" s="61"/>
      <c r="AA689" s="61"/>
      <c r="AB689" s="61"/>
      <c r="AC689" s="61"/>
      <c r="AD689" s="61"/>
      <c r="AE689" s="61"/>
      <c r="AF689" s="61"/>
      <c r="AG689" s="61"/>
    </row>
    <row r="690" spans="1:33" ht="14.45" customHeight="1" x14ac:dyDescent="0.25">
      <c r="A690" s="58" t="s">
        <v>87</v>
      </c>
      <c r="B690" s="63" t="s">
        <v>10</v>
      </c>
      <c r="C690" s="59"/>
      <c r="D690" s="59"/>
      <c r="E690" s="59"/>
      <c r="F690" s="59"/>
      <c r="G690" s="59"/>
      <c r="H690" s="59"/>
      <c r="I690" s="59"/>
      <c r="J690" s="59"/>
      <c r="K690" s="59"/>
      <c r="L690" s="59"/>
      <c r="M690" s="59"/>
      <c r="N690" s="59"/>
      <c r="O690" s="59"/>
      <c r="P690" s="45"/>
      <c r="R690" s="58"/>
      <c r="S690" s="63"/>
      <c r="T690" s="63"/>
      <c r="U690" s="61"/>
      <c r="V690" s="61"/>
      <c r="W690" s="61"/>
      <c r="X690" s="61"/>
      <c r="Y690" s="61"/>
      <c r="Z690" s="61"/>
      <c r="AA690" s="61"/>
      <c r="AB690" s="61"/>
      <c r="AC690" s="61"/>
      <c r="AD690" s="61"/>
      <c r="AE690" s="61"/>
      <c r="AF690" s="61"/>
      <c r="AG690" s="61"/>
    </row>
    <row r="691" spans="1:33" ht="14.45" customHeight="1" x14ac:dyDescent="0.25">
      <c r="A691" s="58" t="s">
        <v>87</v>
      </c>
      <c r="B691" s="63" t="s">
        <v>11</v>
      </c>
      <c r="C691" s="59"/>
      <c r="D691" s="59"/>
      <c r="E691" s="59"/>
      <c r="F691" s="59"/>
      <c r="G691" s="59"/>
      <c r="H691" s="59"/>
      <c r="I691" s="59"/>
      <c r="J691" s="59"/>
      <c r="K691" s="59"/>
      <c r="L691" s="59"/>
      <c r="M691" s="59"/>
      <c r="N691" s="59"/>
      <c r="O691" s="59"/>
      <c r="P691" s="45"/>
      <c r="R691" s="58"/>
      <c r="S691" s="63"/>
      <c r="T691" s="63"/>
      <c r="U691" s="61"/>
      <c r="V691" s="61"/>
      <c r="W691" s="61"/>
      <c r="X691" s="61"/>
      <c r="Y691" s="61"/>
      <c r="Z691" s="61"/>
      <c r="AA691" s="61"/>
      <c r="AB691" s="61"/>
      <c r="AC691" s="61"/>
      <c r="AD691" s="61"/>
      <c r="AE691" s="61"/>
      <c r="AF691" s="61"/>
      <c r="AG691" s="61"/>
    </row>
    <row r="692" spans="1:33" ht="14.45" customHeight="1" x14ac:dyDescent="0.25">
      <c r="A692" s="58" t="s">
        <v>87</v>
      </c>
      <c r="B692" s="63" t="s">
        <v>12</v>
      </c>
      <c r="C692" s="59"/>
      <c r="D692" s="59"/>
      <c r="E692" s="59"/>
      <c r="F692" s="59"/>
      <c r="G692" s="59"/>
      <c r="H692" s="59"/>
      <c r="I692" s="59"/>
      <c r="J692" s="59"/>
      <c r="K692" s="59"/>
      <c r="L692" s="59"/>
      <c r="M692" s="59"/>
      <c r="N692" s="59"/>
      <c r="O692" s="59"/>
      <c r="P692" s="45"/>
      <c r="R692" s="58"/>
      <c r="S692" s="63"/>
      <c r="T692" s="63"/>
      <c r="U692" s="61"/>
      <c r="V692" s="61"/>
      <c r="W692" s="61"/>
      <c r="X692" s="61"/>
      <c r="Y692" s="61"/>
      <c r="Z692" s="61"/>
      <c r="AA692" s="61"/>
      <c r="AB692" s="61"/>
      <c r="AC692" s="61"/>
      <c r="AD692" s="61"/>
      <c r="AE692" s="61"/>
      <c r="AF692" s="61"/>
      <c r="AG692" s="61"/>
    </row>
    <row r="693" spans="1:33" ht="14.45" customHeight="1" x14ac:dyDescent="0.25">
      <c r="A693" s="58" t="s">
        <v>87</v>
      </c>
      <c r="B693" s="63" t="s">
        <v>13</v>
      </c>
      <c r="C693" s="59"/>
      <c r="D693" s="59"/>
      <c r="E693" s="59"/>
      <c r="F693" s="59"/>
      <c r="G693" s="59"/>
      <c r="H693" s="59"/>
      <c r="I693" s="59"/>
      <c r="J693" s="59"/>
      <c r="K693" s="59"/>
      <c r="L693" s="59"/>
      <c r="M693" s="59"/>
      <c r="N693" s="59"/>
      <c r="O693" s="59"/>
      <c r="P693" s="45"/>
      <c r="R693" s="58"/>
      <c r="S693" s="63"/>
      <c r="T693" s="63"/>
      <c r="U693" s="61"/>
      <c r="V693" s="61"/>
      <c r="W693" s="61"/>
      <c r="X693" s="61"/>
      <c r="Y693" s="61"/>
      <c r="Z693" s="61"/>
      <c r="AA693" s="61"/>
      <c r="AB693" s="61"/>
      <c r="AC693" s="61"/>
      <c r="AD693" s="61"/>
      <c r="AE693" s="61"/>
      <c r="AF693" s="61"/>
      <c r="AG693" s="61"/>
    </row>
    <row r="694" spans="1:33" ht="14.45" customHeight="1" x14ac:dyDescent="0.25">
      <c r="A694" s="58" t="s">
        <v>87</v>
      </c>
      <c r="B694" s="63" t="s">
        <v>18</v>
      </c>
      <c r="C694" s="59"/>
      <c r="D694" s="59"/>
      <c r="E694" s="59"/>
      <c r="F694" s="59"/>
      <c r="G694" s="59"/>
      <c r="H694" s="59"/>
      <c r="I694" s="59"/>
      <c r="J694" s="59"/>
      <c r="K694" s="59"/>
      <c r="L694" s="59"/>
      <c r="M694" s="59"/>
      <c r="N694" s="59"/>
      <c r="O694" s="59"/>
      <c r="P694" s="45"/>
      <c r="R694" s="58"/>
      <c r="S694" s="63"/>
      <c r="T694" s="63"/>
      <c r="U694" s="61"/>
      <c r="V694" s="61"/>
      <c r="W694" s="61"/>
      <c r="X694" s="61"/>
      <c r="Y694" s="61"/>
      <c r="Z694" s="61"/>
      <c r="AA694" s="61"/>
      <c r="AB694" s="61"/>
      <c r="AC694" s="61"/>
      <c r="AD694" s="61"/>
      <c r="AE694" s="61"/>
      <c r="AF694" s="61"/>
      <c r="AG694" s="61"/>
    </row>
    <row r="695" spans="1:33" ht="14.45" customHeight="1" x14ac:dyDescent="0.25">
      <c r="A695" s="58" t="s">
        <v>87</v>
      </c>
      <c r="B695" s="64" t="s">
        <v>19</v>
      </c>
      <c r="C695" s="59"/>
      <c r="D695" s="59"/>
      <c r="E695" s="59"/>
      <c r="F695" s="59"/>
      <c r="G695" s="59"/>
      <c r="H695" s="59"/>
      <c r="I695" s="59"/>
      <c r="J695" s="59"/>
      <c r="K695" s="59"/>
      <c r="L695" s="59"/>
      <c r="M695" s="59"/>
      <c r="N695" s="59"/>
      <c r="O695" s="59"/>
      <c r="P695" s="45"/>
      <c r="R695" s="58"/>
      <c r="S695" s="64"/>
      <c r="T695" s="64"/>
      <c r="U695" s="61"/>
      <c r="V695" s="61"/>
      <c r="W695" s="61"/>
      <c r="X695" s="61"/>
      <c r="Y695" s="61"/>
      <c r="Z695" s="61"/>
      <c r="AA695" s="61"/>
      <c r="AB695" s="61"/>
      <c r="AC695" s="61"/>
      <c r="AD695" s="61"/>
      <c r="AE695" s="61"/>
      <c r="AF695" s="61"/>
      <c r="AG695" s="61"/>
    </row>
    <row r="696" spans="1:33" ht="14.45" customHeight="1" x14ac:dyDescent="0.25">
      <c r="A696" s="58" t="s">
        <v>87</v>
      </c>
      <c r="B696" s="58" t="s">
        <v>40</v>
      </c>
      <c r="C696" s="59"/>
      <c r="D696" s="59"/>
      <c r="E696" s="59"/>
      <c r="F696" s="59"/>
      <c r="G696" s="59"/>
      <c r="H696" s="59"/>
      <c r="I696" s="59"/>
      <c r="J696" s="59"/>
      <c r="K696" s="59"/>
      <c r="L696" s="59"/>
      <c r="M696" s="59"/>
      <c r="N696" s="59"/>
      <c r="O696" s="59"/>
      <c r="P696" s="45"/>
      <c r="R696" s="58"/>
      <c r="S696" s="58"/>
      <c r="T696" s="58"/>
      <c r="U696" s="61"/>
      <c r="V696" s="61"/>
      <c r="W696" s="61"/>
      <c r="X696" s="61"/>
      <c r="Y696" s="61"/>
      <c r="Z696" s="61"/>
      <c r="AA696" s="61"/>
      <c r="AB696" s="61"/>
      <c r="AC696" s="61"/>
      <c r="AD696" s="61"/>
      <c r="AE696" s="61"/>
      <c r="AF696" s="61"/>
      <c r="AG696" s="61"/>
    </row>
    <row r="697" spans="1:33" ht="14.45" customHeight="1" x14ac:dyDescent="0.25">
      <c r="A697" s="58" t="s">
        <v>87</v>
      </c>
      <c r="B697" s="58" t="s">
        <v>42</v>
      </c>
      <c r="C697" s="59"/>
      <c r="D697" s="59"/>
      <c r="E697" s="59"/>
      <c r="F697" s="59"/>
      <c r="G697" s="59"/>
      <c r="H697" s="59"/>
      <c r="I697" s="59"/>
      <c r="J697" s="59"/>
      <c r="K697" s="59"/>
      <c r="L697" s="59"/>
      <c r="M697" s="59"/>
      <c r="N697" s="59"/>
      <c r="O697" s="59"/>
      <c r="P697" s="45"/>
      <c r="R697" s="58"/>
      <c r="S697" s="58"/>
      <c r="T697" s="58"/>
      <c r="U697" s="61"/>
      <c r="V697" s="61"/>
      <c r="W697" s="61"/>
      <c r="X697" s="61"/>
      <c r="Y697" s="61"/>
      <c r="Z697" s="61"/>
      <c r="AA697" s="61"/>
      <c r="AB697" s="61"/>
      <c r="AC697" s="61"/>
      <c r="AD697" s="61"/>
      <c r="AE697" s="61"/>
      <c r="AF697" s="61"/>
      <c r="AG697" s="61"/>
    </row>
    <row r="698" spans="1:33" ht="14.45" customHeight="1" x14ac:dyDescent="0.25">
      <c r="A698" s="58" t="s">
        <v>87</v>
      </c>
      <c r="B698" s="58" t="s">
        <v>43</v>
      </c>
      <c r="C698" s="59">
        <v>212560</v>
      </c>
      <c r="D698" s="59">
        <v>78787</v>
      </c>
      <c r="E698" s="59">
        <v>5977</v>
      </c>
      <c r="F698" s="59">
        <v>2702</v>
      </c>
      <c r="G698" s="59">
        <v>337</v>
      </c>
      <c r="H698" s="59">
        <v>4656</v>
      </c>
      <c r="I698" s="59">
        <v>4435</v>
      </c>
      <c r="J698" s="59">
        <v>1792</v>
      </c>
      <c r="K698" s="59">
        <v>4518</v>
      </c>
      <c r="L698" s="59"/>
      <c r="M698" s="59">
        <v>129356</v>
      </c>
      <c r="N698" s="59">
        <v>22754</v>
      </c>
      <c r="O698" s="59">
        <v>152110</v>
      </c>
      <c r="P698" s="45"/>
      <c r="R698" s="58"/>
      <c r="S698" s="58"/>
      <c r="T698" s="58"/>
      <c r="U698" s="61"/>
      <c r="V698" s="61"/>
      <c r="W698" s="61"/>
      <c r="X698" s="61"/>
      <c r="Y698" s="61"/>
      <c r="Z698" s="61"/>
      <c r="AA698" s="61"/>
      <c r="AB698" s="61"/>
      <c r="AC698" s="61"/>
      <c r="AD698" s="61"/>
      <c r="AE698" s="61"/>
      <c r="AF698" s="61"/>
      <c r="AG698" s="61"/>
    </row>
    <row r="699" spans="1:33" ht="14.45" customHeight="1" x14ac:dyDescent="0.25">
      <c r="A699" s="58" t="s">
        <v>87</v>
      </c>
      <c r="B699" s="58" t="s">
        <v>44</v>
      </c>
      <c r="C699" s="59">
        <v>212560</v>
      </c>
      <c r="D699" s="59">
        <v>78787</v>
      </c>
      <c r="E699" s="59">
        <v>5085</v>
      </c>
      <c r="F699" s="59">
        <v>2675</v>
      </c>
      <c r="G699" s="59">
        <v>84</v>
      </c>
      <c r="H699" s="59">
        <v>4656</v>
      </c>
      <c r="I699" s="59">
        <v>6476</v>
      </c>
      <c r="J699" s="59">
        <v>1449</v>
      </c>
      <c r="K699" s="59">
        <v>1276</v>
      </c>
      <c r="L699" s="59"/>
      <c r="M699" s="59">
        <v>112072</v>
      </c>
      <c r="N699" s="59">
        <v>19948</v>
      </c>
      <c r="O699" s="59">
        <v>132020</v>
      </c>
      <c r="P699" s="45"/>
      <c r="R699" s="58"/>
      <c r="S699" s="58"/>
      <c r="T699" s="58"/>
      <c r="U699" s="61"/>
      <c r="V699" s="61"/>
      <c r="W699" s="61"/>
      <c r="X699" s="61"/>
      <c r="Y699" s="61"/>
      <c r="Z699" s="61"/>
      <c r="AA699" s="61"/>
      <c r="AB699" s="61"/>
      <c r="AC699" s="61"/>
      <c r="AD699" s="61"/>
      <c r="AE699" s="61"/>
      <c r="AF699" s="61"/>
      <c r="AG699" s="61"/>
    </row>
    <row r="700" spans="1:33" ht="14.45" customHeight="1" x14ac:dyDescent="0.25">
      <c r="A700" s="58" t="s">
        <v>87</v>
      </c>
      <c r="B700" s="58" t="s">
        <v>45</v>
      </c>
      <c r="C700" s="59">
        <v>212560</v>
      </c>
      <c r="D700" s="59">
        <v>78787</v>
      </c>
      <c r="E700" s="59">
        <v>5270</v>
      </c>
      <c r="F700" s="59">
        <v>2688</v>
      </c>
      <c r="G700" s="59">
        <v>122</v>
      </c>
      <c r="H700" s="59">
        <v>4077</v>
      </c>
      <c r="I700" s="59">
        <v>5455</v>
      </c>
      <c r="J700" s="59">
        <v>1620</v>
      </c>
      <c r="K700" s="59">
        <v>1489</v>
      </c>
      <c r="L700" s="59"/>
      <c r="M700" s="59">
        <v>113052</v>
      </c>
      <c r="N700" s="59">
        <v>20751</v>
      </c>
      <c r="O700" s="59">
        <v>133803</v>
      </c>
      <c r="P700" s="45"/>
      <c r="R700" s="58"/>
      <c r="S700" s="58"/>
      <c r="T700" s="58"/>
      <c r="U700" s="61"/>
      <c r="V700" s="61"/>
      <c r="W700" s="61"/>
      <c r="X700" s="61"/>
      <c r="Y700" s="61"/>
      <c r="Z700" s="61"/>
      <c r="AA700" s="61"/>
      <c r="AB700" s="61"/>
      <c r="AC700" s="61"/>
      <c r="AD700" s="61"/>
      <c r="AE700" s="61"/>
      <c r="AF700" s="61"/>
      <c r="AG700" s="61"/>
    </row>
    <row r="701" spans="1:33" ht="14.45" customHeight="1" x14ac:dyDescent="0.25">
      <c r="A701" s="58" t="s">
        <v>87</v>
      </c>
      <c r="B701" s="58" t="s">
        <v>39</v>
      </c>
      <c r="C701" s="59">
        <v>212560</v>
      </c>
      <c r="D701" s="59">
        <v>78787</v>
      </c>
      <c r="E701" s="59">
        <v>5474</v>
      </c>
      <c r="F701" s="59">
        <v>2369</v>
      </c>
      <c r="G701" s="59">
        <v>138</v>
      </c>
      <c r="H701" s="59">
        <v>3570</v>
      </c>
      <c r="I701" s="59">
        <v>5455</v>
      </c>
      <c r="J701" s="59">
        <v>1589</v>
      </c>
      <c r="K701" s="59">
        <v>1362</v>
      </c>
      <c r="L701" s="59"/>
      <c r="M701" s="59">
        <v>113816</v>
      </c>
      <c r="N701" s="59">
        <v>25842</v>
      </c>
      <c r="O701" s="59">
        <v>139658</v>
      </c>
      <c r="P701" s="45"/>
      <c r="R701" s="58"/>
      <c r="S701" s="58"/>
      <c r="T701" s="58"/>
      <c r="U701" s="61"/>
      <c r="V701" s="61"/>
      <c r="W701" s="61"/>
      <c r="X701" s="61"/>
      <c r="Y701" s="61"/>
      <c r="Z701" s="61"/>
      <c r="AA701" s="61"/>
      <c r="AB701" s="61"/>
      <c r="AC701" s="61"/>
      <c r="AD701" s="61"/>
      <c r="AE701" s="61"/>
      <c r="AF701" s="61"/>
      <c r="AG701" s="61"/>
    </row>
    <row r="702" spans="1:33" ht="14.45" customHeight="1" x14ac:dyDescent="0.25">
      <c r="A702" s="58" t="s">
        <v>87</v>
      </c>
      <c r="B702" s="58" t="s">
        <v>84</v>
      </c>
      <c r="C702" s="59">
        <v>212560</v>
      </c>
      <c r="D702" s="59">
        <v>78787</v>
      </c>
      <c r="E702" s="59">
        <v>5724</v>
      </c>
      <c r="F702" s="59">
        <v>2078</v>
      </c>
      <c r="G702" s="59">
        <v>144</v>
      </c>
      <c r="H702" s="59">
        <v>3419</v>
      </c>
      <c r="I702" s="59">
        <v>4841</v>
      </c>
      <c r="J702" s="59">
        <v>1512</v>
      </c>
      <c r="K702" s="59">
        <v>1852</v>
      </c>
      <c r="L702" s="59"/>
      <c r="M702" s="59">
        <v>114203</v>
      </c>
      <c r="N702" s="59">
        <v>31174</v>
      </c>
      <c r="O702" s="59">
        <v>145377</v>
      </c>
      <c r="P702" s="45"/>
      <c r="R702" s="58"/>
      <c r="S702" s="58"/>
      <c r="T702" s="58"/>
      <c r="U702" s="61"/>
      <c r="V702" s="61"/>
      <c r="W702" s="61"/>
      <c r="X702" s="61"/>
      <c r="Y702" s="61"/>
      <c r="Z702" s="61"/>
      <c r="AA702" s="61"/>
      <c r="AB702" s="61"/>
      <c r="AC702" s="61"/>
      <c r="AD702" s="61"/>
      <c r="AE702" s="61"/>
      <c r="AF702" s="61"/>
      <c r="AG702" s="61"/>
    </row>
    <row r="703" spans="1:33" ht="14.45" customHeight="1" x14ac:dyDescent="0.25">
      <c r="A703" s="58" t="s">
        <v>87</v>
      </c>
      <c r="B703" s="58" t="s">
        <v>46</v>
      </c>
      <c r="C703" s="59">
        <v>212560</v>
      </c>
      <c r="D703" s="59">
        <v>78787</v>
      </c>
      <c r="E703" s="59">
        <v>5781</v>
      </c>
      <c r="F703" s="59">
        <v>2267</v>
      </c>
      <c r="G703" s="59">
        <v>106</v>
      </c>
      <c r="H703" s="59">
        <v>3237</v>
      </c>
      <c r="I703" s="59">
        <v>6453</v>
      </c>
      <c r="J703" s="59">
        <v>1386</v>
      </c>
      <c r="K703" s="59">
        <v>1766</v>
      </c>
      <c r="L703" s="59"/>
      <c r="M703" s="59">
        <v>112777</v>
      </c>
      <c r="N703" s="59">
        <v>35366</v>
      </c>
      <c r="O703" s="59">
        <v>148143</v>
      </c>
      <c r="P703" s="45"/>
      <c r="R703" s="58"/>
      <c r="S703" s="58"/>
      <c r="T703" s="58"/>
      <c r="U703" s="61"/>
      <c r="V703" s="61"/>
      <c r="W703" s="61"/>
      <c r="X703" s="61"/>
      <c r="Y703" s="61"/>
      <c r="Z703" s="61"/>
      <c r="AA703" s="61"/>
      <c r="AB703" s="61"/>
      <c r="AC703" s="61"/>
      <c r="AD703" s="61"/>
      <c r="AE703" s="61"/>
      <c r="AF703" s="61"/>
      <c r="AG703" s="61"/>
    </row>
    <row r="704" spans="1:33" ht="14.45" customHeight="1" x14ac:dyDescent="0.25">
      <c r="A704" s="58" t="s">
        <v>87</v>
      </c>
      <c r="B704" s="58" t="s">
        <v>47</v>
      </c>
      <c r="C704" s="59">
        <v>212560</v>
      </c>
      <c r="D704" s="59">
        <v>78787</v>
      </c>
      <c r="E704" s="59">
        <v>6379</v>
      </c>
      <c r="F704" s="59">
        <v>1853</v>
      </c>
      <c r="G704" s="59">
        <v>90</v>
      </c>
      <c r="H704" s="59">
        <v>3004</v>
      </c>
      <c r="I704" s="59">
        <v>5605</v>
      </c>
      <c r="J704" s="59">
        <v>1466</v>
      </c>
      <c r="K704" s="59">
        <v>2202</v>
      </c>
      <c r="L704" s="59"/>
      <c r="M704" s="59">
        <v>113174</v>
      </c>
      <c r="N704" s="59">
        <v>30282</v>
      </c>
      <c r="O704" s="59">
        <v>143456</v>
      </c>
      <c r="P704" s="45"/>
      <c r="R704" s="58"/>
      <c r="S704" s="58"/>
      <c r="T704" s="58"/>
      <c r="U704" s="61"/>
      <c r="V704" s="61"/>
      <c r="W704" s="61"/>
      <c r="X704" s="61"/>
      <c r="Y704" s="61"/>
      <c r="Z704" s="61"/>
      <c r="AA704" s="61"/>
      <c r="AB704" s="61"/>
      <c r="AC704" s="61"/>
      <c r="AD704" s="61"/>
      <c r="AE704" s="61"/>
      <c r="AF704" s="61"/>
      <c r="AG704" s="61"/>
    </row>
    <row r="705" spans="1:33" ht="14.45" customHeight="1" x14ac:dyDescent="0.25">
      <c r="A705" s="58" t="s">
        <v>87</v>
      </c>
      <c r="B705" s="58" t="s">
        <v>48</v>
      </c>
      <c r="C705" s="59">
        <v>212560</v>
      </c>
      <c r="D705" s="59">
        <v>78787</v>
      </c>
      <c r="E705" s="59">
        <v>6564</v>
      </c>
      <c r="F705" s="59">
        <v>1842</v>
      </c>
      <c r="G705" s="59">
        <v>92</v>
      </c>
      <c r="H705" s="59">
        <v>2872</v>
      </c>
      <c r="I705" s="59">
        <v>5227</v>
      </c>
      <c r="J705" s="59">
        <v>1516</v>
      </c>
      <c r="K705" s="59">
        <v>1977</v>
      </c>
      <c r="L705" s="59"/>
      <c r="M705" s="59">
        <v>113683</v>
      </c>
      <c r="N705" s="59">
        <v>34786</v>
      </c>
      <c r="O705" s="59">
        <v>148469</v>
      </c>
      <c r="P705" s="45"/>
      <c r="R705" s="58"/>
      <c r="S705" s="58"/>
      <c r="T705" s="58"/>
      <c r="U705" s="61"/>
      <c r="V705" s="61"/>
      <c r="W705" s="61"/>
      <c r="X705" s="61"/>
      <c r="Y705" s="61"/>
      <c r="Z705" s="61"/>
      <c r="AA705" s="61"/>
      <c r="AB705" s="61"/>
      <c r="AC705" s="61"/>
      <c r="AD705" s="61"/>
      <c r="AE705" s="61"/>
      <c r="AF705" s="61"/>
      <c r="AG705" s="61"/>
    </row>
    <row r="706" spans="1:33" ht="14.45" customHeight="1" x14ac:dyDescent="0.25">
      <c r="A706" s="58" t="s">
        <v>87</v>
      </c>
      <c r="B706" s="58" t="s">
        <v>49</v>
      </c>
      <c r="C706" s="59">
        <v>212560</v>
      </c>
      <c r="D706" s="59">
        <v>78787</v>
      </c>
      <c r="E706" s="59">
        <v>6505</v>
      </c>
      <c r="F706" s="59">
        <v>1692</v>
      </c>
      <c r="G706" s="59">
        <v>92</v>
      </c>
      <c r="H706" s="59">
        <v>2677</v>
      </c>
      <c r="I706" s="59">
        <v>5120</v>
      </c>
      <c r="J706" s="59">
        <v>1553</v>
      </c>
      <c r="K706" s="59">
        <v>1871</v>
      </c>
      <c r="L706" s="59"/>
      <c r="M706" s="59">
        <v>114263</v>
      </c>
      <c r="N706" s="59">
        <v>37362</v>
      </c>
      <c r="O706" s="59">
        <v>151625</v>
      </c>
      <c r="P706" s="45"/>
      <c r="R706" s="58"/>
      <c r="S706" s="58"/>
      <c r="T706" s="58"/>
      <c r="U706" s="61"/>
      <c r="V706" s="61"/>
      <c r="W706" s="61"/>
      <c r="X706" s="61"/>
      <c r="Y706" s="61"/>
      <c r="Z706" s="61"/>
      <c r="AA706" s="61"/>
      <c r="AB706" s="61"/>
      <c r="AC706" s="61"/>
      <c r="AD706" s="61"/>
      <c r="AE706" s="61"/>
      <c r="AF706" s="61"/>
      <c r="AG706" s="61"/>
    </row>
    <row r="707" spans="1:33" ht="14.45" customHeight="1" x14ac:dyDescent="0.25">
      <c r="A707" s="58" t="s">
        <v>87</v>
      </c>
      <c r="B707" s="58" t="s">
        <v>67</v>
      </c>
      <c r="C707" s="59">
        <v>212560</v>
      </c>
      <c r="D707" s="59">
        <v>78787</v>
      </c>
      <c r="E707" s="59">
        <v>6968</v>
      </c>
      <c r="F707" s="59">
        <v>1395</v>
      </c>
      <c r="G707" s="59">
        <v>73</v>
      </c>
      <c r="H707" s="59">
        <v>2293</v>
      </c>
      <c r="I707" s="59">
        <v>3541</v>
      </c>
      <c r="J707" s="59">
        <v>1597</v>
      </c>
      <c r="K707" s="59">
        <v>2170</v>
      </c>
      <c r="L707" s="59"/>
      <c r="M707" s="59">
        <v>115736</v>
      </c>
      <c r="N707" s="59">
        <v>42576</v>
      </c>
      <c r="O707" s="59">
        <v>158312</v>
      </c>
      <c r="P707" s="45"/>
      <c r="R707" s="58"/>
      <c r="S707" s="58"/>
      <c r="T707" s="58"/>
      <c r="U707" s="61"/>
      <c r="V707" s="61"/>
      <c r="W707" s="61"/>
      <c r="X707" s="61"/>
      <c r="Y707" s="61"/>
      <c r="Z707" s="61"/>
      <c r="AA707" s="61"/>
      <c r="AB707" s="61"/>
      <c r="AC707" s="61"/>
      <c r="AD707" s="61"/>
      <c r="AE707" s="61"/>
      <c r="AF707" s="61"/>
      <c r="AG707" s="61"/>
    </row>
    <row r="708" spans="1:33" ht="14.45" customHeight="1" x14ac:dyDescent="0.25">
      <c r="A708" s="58" t="s">
        <v>87</v>
      </c>
      <c r="B708" s="58" t="s">
        <v>50</v>
      </c>
      <c r="C708" s="59">
        <v>212560</v>
      </c>
      <c r="D708" s="59">
        <v>78787</v>
      </c>
      <c r="E708" s="59">
        <v>7188</v>
      </c>
      <c r="F708" s="59">
        <v>1291</v>
      </c>
      <c r="G708" s="59">
        <v>102</v>
      </c>
      <c r="H708" s="59">
        <v>2172</v>
      </c>
      <c r="I708" s="59">
        <v>3341</v>
      </c>
      <c r="J708" s="59">
        <v>1572</v>
      </c>
      <c r="K708" s="59">
        <v>2151</v>
      </c>
      <c r="L708" s="59"/>
      <c r="M708" s="59">
        <v>115956</v>
      </c>
      <c r="N708" s="59">
        <v>60139</v>
      </c>
      <c r="O708" s="59">
        <v>176095</v>
      </c>
      <c r="P708" s="45"/>
      <c r="R708" s="58"/>
      <c r="S708" s="58"/>
      <c r="T708" s="58"/>
      <c r="U708" s="61"/>
      <c r="V708" s="61"/>
      <c r="W708" s="61"/>
      <c r="X708" s="61"/>
      <c r="Y708" s="61"/>
      <c r="Z708" s="61"/>
      <c r="AA708" s="61"/>
      <c r="AB708" s="61"/>
      <c r="AC708" s="61"/>
      <c r="AD708" s="61"/>
      <c r="AE708" s="61"/>
      <c r="AF708" s="61"/>
      <c r="AG708" s="61"/>
    </row>
    <row r="709" spans="1:33" ht="14.45" customHeight="1" x14ac:dyDescent="0.25">
      <c r="A709" s="58" t="s">
        <v>87</v>
      </c>
      <c r="B709" s="58" t="s">
        <v>51</v>
      </c>
      <c r="C709" s="59">
        <v>212560</v>
      </c>
      <c r="D709" s="59">
        <v>78787</v>
      </c>
      <c r="E709" s="59">
        <v>7308</v>
      </c>
      <c r="F709" s="59">
        <v>1232</v>
      </c>
      <c r="G709" s="59">
        <v>102</v>
      </c>
      <c r="H709" s="59">
        <v>2232</v>
      </c>
      <c r="I709" s="59">
        <v>3523</v>
      </c>
      <c r="J709" s="59">
        <v>1477</v>
      </c>
      <c r="K709" s="59">
        <v>2004</v>
      </c>
      <c r="L709" s="59"/>
      <c r="M709" s="59">
        <v>115895</v>
      </c>
      <c r="N709" s="59">
        <v>65071</v>
      </c>
      <c r="O709" s="59">
        <v>180966</v>
      </c>
      <c r="P709" s="45"/>
      <c r="R709" s="58"/>
      <c r="S709" s="58"/>
      <c r="T709" s="58"/>
      <c r="U709" s="61"/>
      <c r="V709" s="61"/>
      <c r="W709" s="61"/>
      <c r="X709" s="61"/>
      <c r="Y709" s="61"/>
      <c r="Z709" s="61"/>
      <c r="AA709" s="61"/>
      <c r="AB709" s="61"/>
      <c r="AC709" s="61"/>
      <c r="AD709" s="61"/>
      <c r="AE709" s="61"/>
      <c r="AF709" s="61"/>
      <c r="AG709" s="61"/>
    </row>
    <row r="710" spans="1:33" ht="14.45" customHeight="1" x14ac:dyDescent="0.25">
      <c r="A710" s="58" t="s">
        <v>87</v>
      </c>
      <c r="B710" s="58" t="s">
        <v>52</v>
      </c>
      <c r="C710" s="59">
        <v>212560</v>
      </c>
      <c r="D710" s="59">
        <v>78787</v>
      </c>
      <c r="E710" s="59">
        <v>7430</v>
      </c>
      <c r="F710" s="59">
        <v>1228</v>
      </c>
      <c r="G710" s="59">
        <v>98</v>
      </c>
      <c r="H710" s="59">
        <v>2438</v>
      </c>
      <c r="I710" s="59">
        <v>2888</v>
      </c>
      <c r="J710" s="59">
        <v>1286</v>
      </c>
      <c r="K710" s="59">
        <v>1986</v>
      </c>
      <c r="L710" s="59"/>
      <c r="M710" s="59">
        <v>116419</v>
      </c>
      <c r="N710" s="59">
        <v>71980</v>
      </c>
      <c r="O710" s="59">
        <v>188399</v>
      </c>
      <c r="P710" s="45"/>
      <c r="R710" s="58"/>
      <c r="S710" s="58"/>
      <c r="T710" s="58"/>
      <c r="U710" s="61"/>
      <c r="V710" s="61"/>
      <c r="W710" s="61"/>
      <c r="X710" s="61"/>
      <c r="Y710" s="61"/>
      <c r="Z710" s="61"/>
      <c r="AA710" s="61"/>
      <c r="AB710" s="61"/>
      <c r="AC710" s="61"/>
      <c r="AD710" s="61"/>
      <c r="AE710" s="61"/>
      <c r="AF710" s="61"/>
      <c r="AG710" s="61"/>
    </row>
    <row r="711" spans="1:33" ht="14.45" customHeight="1" x14ac:dyDescent="0.25">
      <c r="A711" s="58" t="s">
        <v>87</v>
      </c>
      <c r="B711" s="58" t="s">
        <v>53</v>
      </c>
      <c r="C711" s="59">
        <v>212560</v>
      </c>
      <c r="D711" s="59">
        <v>78787</v>
      </c>
      <c r="E711" s="59">
        <v>8456</v>
      </c>
      <c r="F711" s="59">
        <v>946</v>
      </c>
      <c r="G711" s="59">
        <v>91</v>
      </c>
      <c r="H711" s="59">
        <v>2344</v>
      </c>
      <c r="I711" s="59">
        <v>2874</v>
      </c>
      <c r="J711" s="59">
        <v>1283</v>
      </c>
      <c r="K711" s="59">
        <v>2012</v>
      </c>
      <c r="L711" s="59"/>
      <c r="M711" s="59">
        <v>115767</v>
      </c>
      <c r="N711" s="59">
        <v>78371</v>
      </c>
      <c r="O711" s="59">
        <v>194138</v>
      </c>
      <c r="P711" s="45"/>
      <c r="R711" s="58"/>
      <c r="S711" s="58"/>
      <c r="T711" s="58"/>
      <c r="U711" s="61"/>
      <c r="V711" s="61"/>
      <c r="W711" s="61"/>
      <c r="X711" s="61"/>
      <c r="Y711" s="61"/>
      <c r="Z711" s="61"/>
      <c r="AA711" s="61"/>
      <c r="AB711" s="61"/>
      <c r="AC711" s="61"/>
      <c r="AD711" s="61"/>
      <c r="AE711" s="61"/>
      <c r="AF711" s="61"/>
      <c r="AG711" s="61"/>
    </row>
    <row r="712" spans="1:33" ht="14.45" customHeight="1" x14ac:dyDescent="0.25">
      <c r="A712" s="58" t="s">
        <v>87</v>
      </c>
      <c r="B712" s="58" t="s">
        <v>54</v>
      </c>
      <c r="C712" s="59">
        <v>212560</v>
      </c>
      <c r="D712" s="59">
        <v>78787</v>
      </c>
      <c r="E712" s="59">
        <v>8156</v>
      </c>
      <c r="F712" s="59">
        <v>805</v>
      </c>
      <c r="G712" s="59">
        <v>83</v>
      </c>
      <c r="H712" s="59">
        <v>1638</v>
      </c>
      <c r="I712" s="59">
        <v>2406</v>
      </c>
      <c r="J712" s="59">
        <v>1044</v>
      </c>
      <c r="K712" s="59">
        <v>1993</v>
      </c>
      <c r="L712" s="59"/>
      <c r="M712" s="59">
        <v>117648</v>
      </c>
      <c r="N712" s="59">
        <v>79108</v>
      </c>
      <c r="O712" s="59">
        <v>196756</v>
      </c>
      <c r="P712" s="45"/>
      <c r="R712" s="58"/>
      <c r="S712" s="58"/>
      <c r="T712" s="58"/>
      <c r="U712" s="61"/>
      <c r="V712" s="61"/>
      <c r="W712" s="61"/>
      <c r="X712" s="61"/>
      <c r="Y712" s="61"/>
      <c r="Z712" s="61"/>
      <c r="AA712" s="61"/>
      <c r="AB712" s="61"/>
      <c r="AC712" s="61"/>
      <c r="AD712" s="61"/>
      <c r="AE712" s="61"/>
      <c r="AF712" s="61"/>
      <c r="AG712" s="61"/>
    </row>
    <row r="713" spans="1:33" ht="14.45" customHeight="1" x14ac:dyDescent="0.25">
      <c r="A713" s="58" t="s">
        <v>87</v>
      </c>
      <c r="B713" s="58" t="s">
        <v>55</v>
      </c>
      <c r="C713" s="59">
        <v>212560</v>
      </c>
      <c r="D713" s="59">
        <v>78787</v>
      </c>
      <c r="E713" s="59">
        <v>9123</v>
      </c>
      <c r="F713" s="59">
        <v>772</v>
      </c>
      <c r="G713" s="59">
        <v>66</v>
      </c>
      <c r="H713" s="59">
        <v>1428</v>
      </c>
      <c r="I713" s="59">
        <v>2293</v>
      </c>
      <c r="J713" s="59">
        <v>839</v>
      </c>
      <c r="K713" s="59">
        <v>2220</v>
      </c>
      <c r="L713" s="59"/>
      <c r="M713" s="59">
        <v>117032</v>
      </c>
      <c r="N713" s="59">
        <v>75603</v>
      </c>
      <c r="O713" s="59">
        <v>192635</v>
      </c>
      <c r="P713" s="45"/>
      <c r="R713" s="58"/>
      <c r="S713" s="58"/>
      <c r="T713" s="58"/>
      <c r="U713" s="61"/>
      <c r="V713" s="61"/>
      <c r="W713" s="61"/>
      <c r="X713" s="61"/>
      <c r="Y713" s="61"/>
      <c r="Z713" s="61"/>
      <c r="AA713" s="61"/>
      <c r="AB713" s="61"/>
      <c r="AC713" s="61"/>
      <c r="AD713" s="61"/>
      <c r="AE713" s="61"/>
      <c r="AF713" s="61"/>
      <c r="AG713" s="61"/>
    </row>
    <row r="714" spans="1:33" ht="14.45" customHeight="1" x14ac:dyDescent="0.25">
      <c r="A714" s="58" t="s">
        <v>87</v>
      </c>
      <c r="B714" s="58" t="s">
        <v>56</v>
      </c>
      <c r="C714" s="59">
        <v>212560</v>
      </c>
      <c r="D714" s="59">
        <v>78787</v>
      </c>
      <c r="E714" s="59">
        <v>9649</v>
      </c>
      <c r="F714" s="59">
        <v>612</v>
      </c>
      <c r="G714" s="59">
        <v>42</v>
      </c>
      <c r="H714" s="59">
        <v>1490</v>
      </c>
      <c r="I714" s="59">
        <v>2311</v>
      </c>
      <c r="J714" s="59">
        <v>740</v>
      </c>
      <c r="K714" s="59">
        <v>1858</v>
      </c>
      <c r="L714" s="59"/>
      <c r="M714" s="59">
        <v>117071</v>
      </c>
      <c r="N714" s="59">
        <v>74116</v>
      </c>
      <c r="O714" s="59">
        <v>191187</v>
      </c>
      <c r="P714" s="45"/>
      <c r="R714" s="58"/>
      <c r="S714" s="58"/>
      <c r="T714" s="58"/>
      <c r="U714" s="61"/>
      <c r="V714" s="61"/>
      <c r="W714" s="61"/>
      <c r="X714" s="61"/>
      <c r="Y714" s="61"/>
      <c r="Z714" s="61"/>
      <c r="AA714" s="61"/>
      <c r="AB714" s="61"/>
      <c r="AC714" s="61"/>
      <c r="AD714" s="61"/>
      <c r="AE714" s="61"/>
      <c r="AF714" s="61"/>
      <c r="AG714" s="61"/>
    </row>
    <row r="715" spans="1:33" ht="14.45" customHeight="1" x14ac:dyDescent="0.25">
      <c r="A715" s="58" t="s">
        <v>87</v>
      </c>
      <c r="B715" s="58" t="s">
        <v>57</v>
      </c>
      <c r="C715" s="59">
        <v>212560</v>
      </c>
      <c r="D715" s="59">
        <v>78787</v>
      </c>
      <c r="E715" s="59">
        <v>10600</v>
      </c>
      <c r="F715" s="59">
        <v>356</v>
      </c>
      <c r="G715" s="59">
        <v>67</v>
      </c>
      <c r="H715" s="59">
        <v>1033</v>
      </c>
      <c r="I715" s="59">
        <v>1872</v>
      </c>
      <c r="J715" s="59">
        <v>1136</v>
      </c>
      <c r="K715" s="59">
        <v>2564</v>
      </c>
      <c r="L715" s="59"/>
      <c r="M715" s="59">
        <v>116145</v>
      </c>
      <c r="N715" s="59">
        <v>78925</v>
      </c>
      <c r="O715" s="59">
        <v>195070</v>
      </c>
      <c r="P715" s="45"/>
      <c r="R715" s="58"/>
      <c r="S715" s="58"/>
      <c r="T715" s="58"/>
      <c r="U715" s="61"/>
      <c r="V715" s="61"/>
      <c r="W715" s="61"/>
      <c r="X715" s="61"/>
      <c r="Y715" s="61"/>
      <c r="Z715" s="61"/>
      <c r="AA715" s="61"/>
      <c r="AB715" s="61"/>
      <c r="AC715" s="61"/>
      <c r="AD715" s="61"/>
      <c r="AE715" s="61"/>
      <c r="AF715" s="61"/>
      <c r="AG715" s="61"/>
    </row>
    <row r="716" spans="1:33" ht="14.45" customHeight="1" x14ac:dyDescent="0.25">
      <c r="A716" s="58" t="s">
        <v>87</v>
      </c>
      <c r="B716" s="58" t="s">
        <v>58</v>
      </c>
      <c r="C716" s="59">
        <v>212560</v>
      </c>
      <c r="D716" s="59">
        <v>78787</v>
      </c>
      <c r="E716" s="59">
        <v>11647</v>
      </c>
      <c r="F716" s="59">
        <v>338</v>
      </c>
      <c r="G716" s="59">
        <v>22</v>
      </c>
      <c r="H716" s="59">
        <v>1046</v>
      </c>
      <c r="I716" s="59">
        <v>1735</v>
      </c>
      <c r="J716" s="59">
        <v>949</v>
      </c>
      <c r="K716" s="59">
        <v>2743</v>
      </c>
      <c r="L716" s="59"/>
      <c r="M716" s="59">
        <v>115293</v>
      </c>
      <c r="N716" s="59">
        <v>93768</v>
      </c>
      <c r="O716" s="59">
        <v>209061</v>
      </c>
      <c r="P716" s="45"/>
      <c r="R716" s="58"/>
      <c r="S716" s="58"/>
      <c r="T716" s="58"/>
      <c r="U716" s="61"/>
      <c r="V716" s="61"/>
      <c r="W716" s="61"/>
      <c r="X716" s="61"/>
      <c r="Y716" s="61"/>
      <c r="Z716" s="61"/>
      <c r="AA716" s="61"/>
      <c r="AB716" s="61"/>
      <c r="AC716" s="61"/>
      <c r="AD716" s="61"/>
      <c r="AE716" s="61"/>
      <c r="AF716" s="61"/>
      <c r="AG716" s="61"/>
    </row>
    <row r="717" spans="1:33" ht="14.45" customHeight="1" x14ac:dyDescent="0.25">
      <c r="A717" s="58" t="s">
        <v>87</v>
      </c>
      <c r="B717" s="58" t="s">
        <v>59</v>
      </c>
      <c r="C717" s="59">
        <v>212560</v>
      </c>
      <c r="D717" s="59">
        <v>78787</v>
      </c>
      <c r="E717" s="59">
        <v>11915</v>
      </c>
      <c r="F717" s="59">
        <v>268</v>
      </c>
      <c r="G717" s="59">
        <v>22</v>
      </c>
      <c r="H717" s="59">
        <v>950</v>
      </c>
      <c r="I717" s="59">
        <v>1561</v>
      </c>
      <c r="J717" s="59">
        <v>824</v>
      </c>
      <c r="K717" s="59">
        <v>2168</v>
      </c>
      <c r="L717" s="59"/>
      <c r="M717" s="59">
        <v>116065</v>
      </c>
      <c r="N717" s="59">
        <v>92876</v>
      </c>
      <c r="O717" s="59">
        <v>208941</v>
      </c>
      <c r="P717" s="45"/>
      <c r="R717" s="58"/>
      <c r="S717" s="58"/>
      <c r="T717" s="58"/>
      <c r="U717" s="61"/>
      <c r="V717" s="61"/>
      <c r="W717" s="61"/>
      <c r="X717" s="61"/>
      <c r="Y717" s="61"/>
      <c r="Z717" s="61"/>
      <c r="AA717" s="61"/>
      <c r="AB717" s="61"/>
      <c r="AC717" s="61"/>
      <c r="AD717" s="61"/>
      <c r="AE717" s="61"/>
      <c r="AF717" s="61"/>
      <c r="AG717" s="61"/>
    </row>
    <row r="718" spans="1:33" ht="14.45" customHeight="1" x14ac:dyDescent="0.25">
      <c r="A718" s="58" t="s">
        <v>87</v>
      </c>
      <c r="B718" s="58" t="s">
        <v>60</v>
      </c>
      <c r="C718" s="59">
        <v>212560</v>
      </c>
      <c r="D718" s="59">
        <v>78787</v>
      </c>
      <c r="E718" s="59">
        <v>12331</v>
      </c>
      <c r="F718" s="59">
        <v>280</v>
      </c>
      <c r="G718" s="59">
        <v>30</v>
      </c>
      <c r="H718" s="59">
        <v>864</v>
      </c>
      <c r="I718" s="59">
        <v>1680</v>
      </c>
      <c r="J718" s="59">
        <v>782</v>
      </c>
      <c r="K718" s="59">
        <v>2053</v>
      </c>
      <c r="L718" s="59"/>
      <c r="M718" s="59">
        <v>115753</v>
      </c>
      <c r="N718" s="59">
        <v>85641</v>
      </c>
      <c r="O718" s="59">
        <v>201394</v>
      </c>
      <c r="P718" s="45"/>
      <c r="R718" s="58"/>
      <c r="S718" s="58"/>
      <c r="T718" s="58"/>
      <c r="U718" s="61"/>
      <c r="V718" s="61"/>
      <c r="W718" s="61"/>
      <c r="X718" s="61"/>
      <c r="Y718" s="61"/>
      <c r="Z718" s="61"/>
      <c r="AA718" s="61"/>
      <c r="AB718" s="61"/>
      <c r="AC718" s="61"/>
      <c r="AD718" s="61"/>
      <c r="AE718" s="61"/>
      <c r="AF718" s="61"/>
      <c r="AG718" s="61"/>
    </row>
    <row r="719" spans="1:33" ht="14.45" customHeight="1" x14ac:dyDescent="0.25">
      <c r="A719" s="58" t="s">
        <v>87</v>
      </c>
      <c r="B719" s="58" t="s">
        <v>61</v>
      </c>
      <c r="C719" s="59">
        <v>212560</v>
      </c>
      <c r="D719" s="59">
        <v>78787</v>
      </c>
      <c r="E719" s="59">
        <v>12490</v>
      </c>
      <c r="F719" s="59">
        <v>294</v>
      </c>
      <c r="G719" s="59">
        <v>38</v>
      </c>
      <c r="H719" s="59">
        <v>720</v>
      </c>
      <c r="I719" s="59">
        <v>1512</v>
      </c>
      <c r="J719" s="59">
        <v>613</v>
      </c>
      <c r="K719" s="59">
        <v>2279</v>
      </c>
      <c r="L719" s="59"/>
      <c r="M719" s="59">
        <v>115827</v>
      </c>
      <c r="N719" s="59">
        <v>86244</v>
      </c>
      <c r="O719" s="59">
        <v>202071</v>
      </c>
      <c r="P719" s="45"/>
      <c r="R719" s="58"/>
      <c r="S719" s="58"/>
      <c r="T719" s="58"/>
      <c r="U719" s="61"/>
      <c r="V719" s="61"/>
      <c r="W719" s="61"/>
      <c r="X719" s="61"/>
      <c r="Y719" s="61"/>
      <c r="Z719" s="61"/>
      <c r="AA719" s="61"/>
      <c r="AB719" s="61"/>
      <c r="AC719" s="61"/>
      <c r="AD719" s="61"/>
      <c r="AE719" s="61"/>
      <c r="AF719" s="61"/>
      <c r="AG719" s="61"/>
    </row>
    <row r="720" spans="1:33" ht="14.45" customHeight="1" x14ac:dyDescent="0.25">
      <c r="A720" s="58" t="s">
        <v>87</v>
      </c>
      <c r="B720" s="58" t="s">
        <v>62</v>
      </c>
      <c r="C720" s="59">
        <v>212560</v>
      </c>
      <c r="D720" s="59">
        <v>78787</v>
      </c>
      <c r="E720" s="59">
        <v>12520</v>
      </c>
      <c r="F720" s="59">
        <v>273</v>
      </c>
      <c r="G720" s="59">
        <v>52</v>
      </c>
      <c r="H720" s="59">
        <v>489</v>
      </c>
      <c r="I720" s="59">
        <v>1032</v>
      </c>
      <c r="J720" s="59">
        <v>391</v>
      </c>
      <c r="K720" s="59">
        <v>1598</v>
      </c>
      <c r="L720" s="59">
        <v>34</v>
      </c>
      <c r="M720" s="59">
        <v>117384</v>
      </c>
      <c r="N720" s="59">
        <v>87643</v>
      </c>
      <c r="O720" s="59">
        <v>205027</v>
      </c>
      <c r="P720" s="45"/>
      <c r="R720" s="58"/>
      <c r="S720" s="58"/>
      <c r="T720" s="58"/>
      <c r="U720" s="61"/>
      <c r="V720" s="61"/>
      <c r="W720" s="61"/>
      <c r="X720" s="61"/>
      <c r="Y720" s="61"/>
      <c r="Z720" s="61"/>
      <c r="AA720" s="61"/>
      <c r="AB720" s="61"/>
      <c r="AC720" s="61"/>
      <c r="AD720" s="61"/>
      <c r="AE720" s="61"/>
      <c r="AF720" s="61"/>
      <c r="AG720" s="61"/>
    </row>
    <row r="721" spans="1:33" ht="14.45" customHeight="1" x14ac:dyDescent="0.25">
      <c r="A721" s="58" t="s">
        <v>87</v>
      </c>
      <c r="B721" s="58" t="s">
        <v>63</v>
      </c>
      <c r="C721" s="59">
        <v>212560</v>
      </c>
      <c r="D721" s="59">
        <v>78787</v>
      </c>
      <c r="E721" s="59">
        <v>14210</v>
      </c>
      <c r="F721" s="59">
        <v>248</v>
      </c>
      <c r="G721" s="59">
        <v>45</v>
      </c>
      <c r="H721" s="59">
        <v>489</v>
      </c>
      <c r="I721" s="59">
        <v>1051</v>
      </c>
      <c r="J721" s="59">
        <v>400</v>
      </c>
      <c r="K721" s="59">
        <v>1438</v>
      </c>
      <c r="L721" s="59">
        <v>0</v>
      </c>
      <c r="M721" s="59">
        <v>115892</v>
      </c>
      <c r="N721" s="59">
        <v>92038</v>
      </c>
      <c r="O721" s="59">
        <v>207930</v>
      </c>
      <c r="P721" s="45"/>
      <c r="R721" s="58"/>
      <c r="S721" s="58"/>
      <c r="T721" s="58"/>
      <c r="U721" s="61"/>
      <c r="V721" s="61"/>
      <c r="W721" s="61"/>
      <c r="X721" s="61"/>
      <c r="Y721" s="61"/>
      <c r="Z721" s="61"/>
      <c r="AA721" s="61"/>
      <c r="AB721" s="61"/>
      <c r="AC721" s="61"/>
      <c r="AD721" s="61"/>
      <c r="AE721" s="61"/>
      <c r="AF721" s="61"/>
      <c r="AG721" s="61"/>
    </row>
    <row r="722" spans="1:33" ht="14.45" customHeight="1" x14ac:dyDescent="0.25">
      <c r="A722" s="58" t="s">
        <v>87</v>
      </c>
      <c r="B722" s="58" t="s">
        <v>64</v>
      </c>
      <c r="C722" s="59">
        <v>212966</v>
      </c>
      <c r="D722" s="59">
        <v>78787</v>
      </c>
      <c r="E722" s="59">
        <v>10082</v>
      </c>
      <c r="F722" s="59">
        <v>228</v>
      </c>
      <c r="G722" s="59">
        <v>43</v>
      </c>
      <c r="H722" s="59">
        <v>396</v>
      </c>
      <c r="I722" s="59">
        <v>1031</v>
      </c>
      <c r="J722" s="59">
        <v>402</v>
      </c>
      <c r="K722" s="59">
        <v>1431</v>
      </c>
      <c r="L722" s="59">
        <v>2582</v>
      </c>
      <c r="M722" s="59">
        <v>117984</v>
      </c>
      <c r="N722" s="59">
        <v>94752</v>
      </c>
      <c r="O722" s="59">
        <v>212736</v>
      </c>
      <c r="P722" s="45"/>
      <c r="R722" s="58"/>
      <c r="S722" s="58"/>
      <c r="T722" s="58"/>
      <c r="U722" s="61"/>
      <c r="V722" s="61"/>
      <c r="W722" s="61"/>
      <c r="X722" s="61"/>
      <c r="Y722" s="61"/>
      <c r="Z722" s="61"/>
      <c r="AA722" s="61"/>
      <c r="AB722" s="61"/>
      <c r="AC722" s="61"/>
      <c r="AD722" s="61"/>
      <c r="AE722" s="61"/>
      <c r="AF722" s="61"/>
      <c r="AG722" s="61"/>
    </row>
    <row r="723" spans="1:33" ht="14.45" customHeight="1" x14ac:dyDescent="0.25">
      <c r="A723" s="58" t="s">
        <v>87</v>
      </c>
      <c r="B723" s="58" t="s">
        <v>65</v>
      </c>
      <c r="C723" s="59">
        <v>212966</v>
      </c>
      <c r="D723" s="59">
        <v>78787</v>
      </c>
      <c r="E723" s="59">
        <v>10920</v>
      </c>
      <c r="F723" s="59">
        <v>274</v>
      </c>
      <c r="G723" s="59">
        <v>13</v>
      </c>
      <c r="H723" s="59">
        <v>212</v>
      </c>
      <c r="I723" s="59">
        <v>1706</v>
      </c>
      <c r="J723" s="59">
        <v>536</v>
      </c>
      <c r="K723" s="59">
        <v>1363</v>
      </c>
      <c r="L723" s="59">
        <v>4096</v>
      </c>
      <c r="M723" s="59">
        <v>115059</v>
      </c>
      <c r="N723" s="59">
        <v>98935</v>
      </c>
      <c r="O723" s="59">
        <v>213994</v>
      </c>
      <c r="P723" s="45"/>
      <c r="R723" s="58"/>
      <c r="S723" s="58"/>
      <c r="T723" s="58"/>
      <c r="U723" s="61"/>
      <c r="V723" s="61"/>
      <c r="W723" s="61"/>
      <c r="X723" s="61"/>
      <c r="Y723" s="61"/>
      <c r="Z723" s="61"/>
      <c r="AA723" s="61"/>
      <c r="AB723" s="61"/>
      <c r="AC723" s="61"/>
      <c r="AD723" s="61"/>
      <c r="AE723" s="61"/>
      <c r="AF723" s="61"/>
      <c r="AG723" s="61"/>
    </row>
    <row r="724" spans="1:33" ht="14.45" customHeight="1" x14ac:dyDescent="0.25">
      <c r="A724" s="58" t="s">
        <v>87</v>
      </c>
      <c r="B724" s="58" t="s">
        <v>66</v>
      </c>
      <c r="C724" s="59">
        <v>212966</v>
      </c>
      <c r="D724" s="59">
        <v>78787</v>
      </c>
      <c r="E724" s="59">
        <v>11673</v>
      </c>
      <c r="F724" s="59">
        <v>247</v>
      </c>
      <c r="G724" s="59">
        <v>6</v>
      </c>
      <c r="H724" s="59">
        <v>148</v>
      </c>
      <c r="I724" s="59">
        <v>1054</v>
      </c>
      <c r="J724" s="59">
        <v>449</v>
      </c>
      <c r="K724" s="59">
        <v>1054</v>
      </c>
      <c r="L724" s="59">
        <v>4094</v>
      </c>
      <c r="M724" s="59">
        <v>115454</v>
      </c>
      <c r="N724" s="59">
        <v>84614</v>
      </c>
      <c r="O724" s="59">
        <v>200068</v>
      </c>
      <c r="P724" s="45"/>
      <c r="R724" s="58"/>
      <c r="S724" s="58"/>
      <c r="T724" s="58"/>
      <c r="U724" s="61"/>
      <c r="V724" s="61"/>
      <c r="W724" s="61"/>
      <c r="X724" s="61"/>
      <c r="Y724" s="61"/>
      <c r="Z724" s="61"/>
      <c r="AA724" s="61"/>
      <c r="AB724" s="61"/>
      <c r="AC724" s="61"/>
      <c r="AD724" s="61"/>
      <c r="AE724" s="61"/>
      <c r="AF724" s="61"/>
      <c r="AG724" s="61"/>
    </row>
    <row r="725" spans="1:33" ht="14.45" customHeight="1" x14ac:dyDescent="0.25">
      <c r="A725" s="58" t="s">
        <v>87</v>
      </c>
      <c r="B725" s="58" t="s">
        <v>68</v>
      </c>
      <c r="C725" s="65">
        <v>212966</v>
      </c>
      <c r="D725" s="65">
        <v>78787</v>
      </c>
      <c r="E725" s="65">
        <v>12276</v>
      </c>
      <c r="F725" s="65">
        <v>195</v>
      </c>
      <c r="G725" s="65">
        <v>6</v>
      </c>
      <c r="H725" s="65">
        <v>77</v>
      </c>
      <c r="I725" s="65">
        <v>926</v>
      </c>
      <c r="J725" s="65">
        <v>428</v>
      </c>
      <c r="K725" s="65">
        <v>936</v>
      </c>
      <c r="L725" s="65">
        <v>4097</v>
      </c>
      <c r="M725" s="65">
        <v>115238</v>
      </c>
      <c r="N725" s="65">
        <v>75045</v>
      </c>
      <c r="O725" s="65">
        <v>190283</v>
      </c>
      <c r="P725" s="45"/>
      <c r="R725" s="58"/>
      <c r="S725" s="58"/>
      <c r="T725" s="58"/>
      <c r="U725" s="58"/>
      <c r="V725" s="58"/>
      <c r="W725" s="58"/>
      <c r="X725" s="58"/>
      <c r="Y725" s="58"/>
      <c r="Z725" s="58"/>
      <c r="AA725" s="58"/>
      <c r="AB725" s="58"/>
      <c r="AC725" s="58"/>
      <c r="AD725" s="58"/>
      <c r="AE725" s="58"/>
      <c r="AF725" s="58"/>
      <c r="AG725" s="58"/>
    </row>
    <row r="726" spans="1:33" ht="14.45" customHeight="1" x14ac:dyDescent="0.25">
      <c r="A726" s="58" t="s">
        <v>87</v>
      </c>
      <c r="B726" s="58" t="s">
        <v>69</v>
      </c>
      <c r="C726" s="65">
        <v>212966</v>
      </c>
      <c r="D726" s="65">
        <v>78787</v>
      </c>
      <c r="E726" s="65">
        <v>9381</v>
      </c>
      <c r="F726" s="65">
        <v>206</v>
      </c>
      <c r="G726" s="65">
        <v>2</v>
      </c>
      <c r="H726" s="65">
        <v>79</v>
      </c>
      <c r="I726" s="65">
        <v>1209</v>
      </c>
      <c r="J726" s="65">
        <v>370</v>
      </c>
      <c r="K726" s="65">
        <v>1647</v>
      </c>
      <c r="L726" s="65">
        <v>4103</v>
      </c>
      <c r="M726" s="65">
        <v>117182</v>
      </c>
      <c r="N726" s="65">
        <v>60182</v>
      </c>
      <c r="O726" s="65">
        <v>177364</v>
      </c>
      <c r="P726" s="45"/>
      <c r="R726" s="58"/>
      <c r="S726" s="58"/>
      <c r="T726" s="58"/>
      <c r="U726" s="58"/>
      <c r="V726" s="58"/>
      <c r="W726" s="58"/>
      <c r="X726" s="58"/>
      <c r="Y726" s="58"/>
      <c r="Z726" s="58"/>
      <c r="AA726" s="58"/>
      <c r="AB726" s="58"/>
      <c r="AC726" s="58"/>
      <c r="AD726" s="58"/>
      <c r="AE726" s="58"/>
      <c r="AF726" s="58"/>
      <c r="AG726" s="58"/>
    </row>
    <row r="727" spans="1:33" ht="14.45" customHeight="1" x14ac:dyDescent="0.25">
      <c r="A727" s="58" t="s">
        <v>87</v>
      </c>
      <c r="B727" s="58" t="s">
        <v>70</v>
      </c>
      <c r="C727" s="65">
        <v>212966</v>
      </c>
      <c r="D727" s="65">
        <v>78787</v>
      </c>
      <c r="E727" s="65">
        <v>11070</v>
      </c>
      <c r="F727" s="65">
        <v>171</v>
      </c>
      <c r="G727" s="59"/>
      <c r="H727" s="65">
        <v>106</v>
      </c>
      <c r="I727" s="65">
        <v>1195</v>
      </c>
      <c r="J727" s="65">
        <v>833</v>
      </c>
      <c r="K727" s="65">
        <v>1750</v>
      </c>
      <c r="L727" s="65">
        <v>4088</v>
      </c>
      <c r="M727" s="65">
        <v>114966</v>
      </c>
      <c r="N727" s="65">
        <v>60334</v>
      </c>
      <c r="O727" s="65">
        <v>175300</v>
      </c>
      <c r="P727" s="45"/>
      <c r="R727" s="58"/>
      <c r="S727" s="58"/>
      <c r="T727" s="58"/>
      <c r="U727" s="58"/>
      <c r="V727" s="58"/>
      <c r="W727" s="58"/>
      <c r="X727" s="58"/>
      <c r="Y727" s="61"/>
      <c r="Z727" s="58"/>
      <c r="AA727" s="58"/>
      <c r="AB727" s="58"/>
      <c r="AC727" s="58"/>
      <c r="AD727" s="58"/>
      <c r="AE727" s="58"/>
      <c r="AF727" s="58"/>
      <c r="AG727" s="58"/>
    </row>
    <row r="728" spans="1:33" ht="14.45" customHeight="1" x14ac:dyDescent="0.25">
      <c r="A728" s="58" t="s">
        <v>87</v>
      </c>
      <c r="B728" s="58" t="s">
        <v>71</v>
      </c>
      <c r="C728" s="65">
        <v>212966</v>
      </c>
      <c r="D728" s="65">
        <v>78787</v>
      </c>
      <c r="E728" s="65">
        <v>11271</v>
      </c>
      <c r="F728" s="65">
        <v>137</v>
      </c>
      <c r="G728" s="59"/>
      <c r="H728" s="65">
        <v>48</v>
      </c>
      <c r="I728" s="65">
        <v>1023</v>
      </c>
      <c r="J728" s="65">
        <v>858</v>
      </c>
      <c r="K728" s="65">
        <v>1731</v>
      </c>
      <c r="L728" s="65">
        <v>3976</v>
      </c>
      <c r="M728" s="65">
        <v>115135</v>
      </c>
      <c r="N728" s="65">
        <v>57220</v>
      </c>
      <c r="O728" s="65">
        <v>172355</v>
      </c>
      <c r="P728" s="45"/>
      <c r="R728" s="58"/>
      <c r="S728" s="58"/>
      <c r="T728" s="58"/>
      <c r="U728" s="58"/>
      <c r="V728" s="58"/>
      <c r="W728" s="58"/>
      <c r="X728" s="58"/>
      <c r="Y728" s="61"/>
      <c r="Z728" s="58"/>
      <c r="AA728" s="58"/>
      <c r="AB728" s="58"/>
      <c r="AC728" s="58"/>
      <c r="AD728" s="58"/>
      <c r="AE728" s="58"/>
      <c r="AF728" s="58"/>
      <c r="AG728" s="58"/>
    </row>
    <row r="729" spans="1:33" ht="14.45" customHeight="1" x14ac:dyDescent="0.25">
      <c r="A729" s="58" t="s">
        <v>87</v>
      </c>
      <c r="B729" s="58" t="s">
        <v>72</v>
      </c>
      <c r="C729" s="65">
        <v>212966</v>
      </c>
      <c r="D729" s="65">
        <v>78787</v>
      </c>
      <c r="E729" s="65">
        <v>10932</v>
      </c>
      <c r="F729" s="65">
        <v>112</v>
      </c>
      <c r="G729" s="59"/>
      <c r="H729" s="65">
        <v>37</v>
      </c>
      <c r="I729" s="65">
        <v>997</v>
      </c>
      <c r="J729" s="65">
        <v>863</v>
      </c>
      <c r="K729" s="65">
        <v>2363</v>
      </c>
      <c r="L729" s="65">
        <v>3976</v>
      </c>
      <c r="M729" s="65">
        <v>114899</v>
      </c>
      <c r="N729" s="65">
        <v>55714</v>
      </c>
      <c r="O729" s="65">
        <v>170613</v>
      </c>
      <c r="P729" s="45"/>
      <c r="R729" s="58"/>
      <c r="S729" s="58"/>
      <c r="T729" s="58"/>
      <c r="U729" s="58"/>
      <c r="V729" s="58"/>
      <c r="W729" s="58"/>
      <c r="X729" s="58"/>
      <c r="Y729" s="61"/>
      <c r="Z729" s="58"/>
      <c r="AA729" s="58"/>
      <c r="AB729" s="58"/>
      <c r="AC729" s="58"/>
      <c r="AD729" s="58"/>
      <c r="AE729" s="58"/>
      <c r="AF729" s="58"/>
      <c r="AG729" s="58"/>
    </row>
    <row r="730" spans="1:33" ht="14.45" customHeight="1" x14ac:dyDescent="0.25">
      <c r="A730" s="58" t="s">
        <v>87</v>
      </c>
      <c r="B730" s="58" t="s">
        <v>73</v>
      </c>
      <c r="C730" s="65">
        <v>212966</v>
      </c>
      <c r="D730" s="65">
        <v>78787</v>
      </c>
      <c r="E730" s="65">
        <v>11295</v>
      </c>
      <c r="F730" s="65">
        <v>71</v>
      </c>
      <c r="G730" s="65">
        <v>0</v>
      </c>
      <c r="H730" s="65">
        <v>35</v>
      </c>
      <c r="I730" s="65">
        <v>963</v>
      </c>
      <c r="J730" s="65">
        <v>589</v>
      </c>
      <c r="K730" s="65">
        <v>2106</v>
      </c>
      <c r="L730" s="65">
        <v>3976</v>
      </c>
      <c r="M730" s="65">
        <v>115144</v>
      </c>
      <c r="N730" s="65">
        <v>59046</v>
      </c>
      <c r="O730" s="65">
        <v>174190</v>
      </c>
      <c r="P730" s="45"/>
      <c r="R730" s="58"/>
      <c r="S730" s="58"/>
      <c r="T730" s="58"/>
      <c r="U730" s="58"/>
      <c r="V730" s="58"/>
      <c r="W730" s="58"/>
      <c r="X730" s="58"/>
      <c r="Y730" s="58"/>
      <c r="Z730" s="58"/>
      <c r="AA730" s="58"/>
      <c r="AB730" s="58"/>
      <c r="AC730" s="58"/>
      <c r="AD730" s="58"/>
      <c r="AE730" s="58"/>
      <c r="AF730" s="58"/>
      <c r="AG730" s="58"/>
    </row>
    <row r="731" spans="1:33" ht="14.45" customHeight="1" x14ac:dyDescent="0.25">
      <c r="A731" s="58" t="s">
        <v>87</v>
      </c>
      <c r="B731" s="58" t="s">
        <v>74</v>
      </c>
      <c r="C731" s="65">
        <v>212966</v>
      </c>
      <c r="D731" s="65">
        <v>78787</v>
      </c>
      <c r="E731" s="65">
        <v>11135</v>
      </c>
      <c r="F731" s="65">
        <v>59</v>
      </c>
      <c r="G731" s="59"/>
      <c r="H731" s="65">
        <v>33</v>
      </c>
      <c r="I731" s="65">
        <v>1030</v>
      </c>
      <c r="J731" s="65">
        <v>684</v>
      </c>
      <c r="K731" s="65">
        <v>2123</v>
      </c>
      <c r="L731" s="65">
        <v>3976</v>
      </c>
      <c r="M731" s="65">
        <v>115139</v>
      </c>
      <c r="N731" s="65">
        <v>56201</v>
      </c>
      <c r="O731" s="65">
        <v>171340</v>
      </c>
      <c r="P731" s="45"/>
      <c r="R731" s="58"/>
      <c r="S731" s="58"/>
      <c r="T731" s="58"/>
      <c r="U731" s="58"/>
      <c r="V731" s="58"/>
      <c r="W731" s="58"/>
      <c r="X731" s="58"/>
      <c r="Y731" s="61"/>
      <c r="Z731" s="58"/>
      <c r="AA731" s="58"/>
      <c r="AB731" s="58"/>
      <c r="AC731" s="58"/>
      <c r="AD731" s="58"/>
      <c r="AE731" s="58"/>
      <c r="AF731" s="58"/>
      <c r="AG731" s="58"/>
    </row>
    <row r="732" spans="1:33" ht="14.45" customHeight="1" x14ac:dyDescent="0.25">
      <c r="A732" s="58" t="s">
        <v>87</v>
      </c>
      <c r="B732" s="58" t="s">
        <v>75</v>
      </c>
      <c r="C732" s="65">
        <v>212966</v>
      </c>
      <c r="D732" s="65">
        <v>78787</v>
      </c>
      <c r="E732" s="65">
        <v>12649</v>
      </c>
      <c r="F732" s="65">
        <v>78</v>
      </c>
      <c r="G732" s="65">
        <v>0</v>
      </c>
      <c r="H732" s="65">
        <v>40</v>
      </c>
      <c r="I732" s="65">
        <v>952</v>
      </c>
      <c r="J732" s="65">
        <v>763</v>
      </c>
      <c r="K732" s="65">
        <v>2257</v>
      </c>
      <c r="L732" s="65">
        <v>4127</v>
      </c>
      <c r="M732" s="65">
        <v>113313</v>
      </c>
      <c r="N732" s="65">
        <v>66175</v>
      </c>
      <c r="O732" s="65">
        <v>179488</v>
      </c>
      <c r="P732" s="45"/>
      <c r="R732" s="58"/>
      <c r="S732" s="58"/>
      <c r="T732" s="58"/>
      <c r="U732" s="58"/>
      <c r="V732" s="58"/>
      <c r="W732" s="58"/>
      <c r="X732" s="58"/>
      <c r="Y732" s="58"/>
      <c r="Z732" s="58"/>
      <c r="AA732" s="58"/>
      <c r="AB732" s="58"/>
      <c r="AC732" s="58"/>
      <c r="AD732" s="58"/>
      <c r="AE732" s="58"/>
      <c r="AF732" s="58"/>
      <c r="AG732" s="58"/>
    </row>
    <row r="733" spans="1:33" ht="14.45" customHeight="1" x14ac:dyDescent="0.25">
      <c r="A733" s="58" t="s">
        <v>87</v>
      </c>
      <c r="B733" s="58" t="s">
        <v>190</v>
      </c>
      <c r="C733" s="65">
        <v>212966</v>
      </c>
      <c r="D733" s="65">
        <v>78787</v>
      </c>
      <c r="E733" s="65">
        <v>11789</v>
      </c>
      <c r="F733" s="65">
        <v>87</v>
      </c>
      <c r="G733" s="65">
        <v>0</v>
      </c>
      <c r="H733" s="65">
        <v>56</v>
      </c>
      <c r="I733" s="65">
        <v>1098</v>
      </c>
      <c r="J733" s="65">
        <v>1195</v>
      </c>
      <c r="K733" s="65">
        <v>2915</v>
      </c>
      <c r="L733" s="65">
        <v>4132</v>
      </c>
      <c r="M733" s="65">
        <v>112907</v>
      </c>
      <c r="N733" s="65">
        <v>53968</v>
      </c>
      <c r="O733" s="65">
        <v>166875</v>
      </c>
      <c r="P733" s="45"/>
      <c r="R733" s="58"/>
      <c r="S733" s="58"/>
      <c r="T733" s="58"/>
      <c r="U733" s="58"/>
      <c r="V733" s="58"/>
      <c r="W733" s="58"/>
      <c r="X733" s="58"/>
      <c r="Y733" s="58"/>
      <c r="Z733" s="58"/>
      <c r="AA733" s="58"/>
      <c r="AB733" s="58"/>
      <c r="AC733" s="58"/>
      <c r="AD733" s="58"/>
      <c r="AE733" s="58"/>
      <c r="AF733" s="58"/>
      <c r="AG733" s="58"/>
    </row>
    <row r="734" spans="1:33" ht="14.45" customHeight="1" x14ac:dyDescent="0.25">
      <c r="A734" s="58" t="s">
        <v>88</v>
      </c>
      <c r="B734" s="56" t="s">
        <v>38</v>
      </c>
      <c r="C734" s="65">
        <v>569238.94205045293</v>
      </c>
      <c r="D734" s="65">
        <v>73275.755653020606</v>
      </c>
      <c r="E734" s="65">
        <v>40082.663115802381</v>
      </c>
      <c r="F734" s="65">
        <v>40459.34628916267</v>
      </c>
      <c r="G734" s="65">
        <v>22406.916001979713</v>
      </c>
      <c r="H734" s="65">
        <v>76848.700454442776</v>
      </c>
      <c r="I734" s="65">
        <v>47999.949359259401</v>
      </c>
      <c r="J734" s="65">
        <v>41475.25743090795</v>
      </c>
      <c r="K734" s="65">
        <v>11533.239830396729</v>
      </c>
      <c r="L734" s="65"/>
      <c r="M734" s="65">
        <v>215157.11391548067</v>
      </c>
      <c r="N734" s="65">
        <v>33694.476661823748</v>
      </c>
      <c r="O734" s="65">
        <v>248851.59057730442</v>
      </c>
      <c r="P734" s="45"/>
    </row>
    <row r="735" spans="1:33" ht="14.45" customHeight="1" x14ac:dyDescent="0.25">
      <c r="A735" s="58" t="s">
        <v>88</v>
      </c>
      <c r="B735" s="56" t="s">
        <v>35</v>
      </c>
      <c r="C735" s="59">
        <v>576661</v>
      </c>
      <c r="D735" s="59">
        <v>74974</v>
      </c>
      <c r="E735" s="59">
        <v>39594</v>
      </c>
      <c r="F735" s="59">
        <v>39996</v>
      </c>
      <c r="G735" s="59">
        <v>22138</v>
      </c>
      <c r="H735" s="59">
        <v>81757</v>
      </c>
      <c r="I735" s="59">
        <v>51736</v>
      </c>
      <c r="J735" s="59">
        <v>41203</v>
      </c>
      <c r="K735" s="59">
        <v>11078</v>
      </c>
      <c r="L735" s="59"/>
      <c r="M735" s="59">
        <v>214185</v>
      </c>
      <c r="N735" s="59">
        <v>37207</v>
      </c>
      <c r="O735" s="59">
        <v>251392</v>
      </c>
      <c r="P735" s="45"/>
    </row>
    <row r="736" spans="1:33" ht="14.45" customHeight="1" x14ac:dyDescent="0.25">
      <c r="A736" s="58" t="s">
        <v>88</v>
      </c>
      <c r="B736" s="56" t="s">
        <v>36</v>
      </c>
      <c r="C736" s="59">
        <v>576661</v>
      </c>
      <c r="D736" s="59">
        <v>77780.221123496594</v>
      </c>
      <c r="E736" s="65">
        <v>39826.588162167267</v>
      </c>
      <c r="F736" s="65">
        <v>36805.736594487003</v>
      </c>
      <c r="G736" s="65">
        <v>21680.837941166305</v>
      </c>
      <c r="H736" s="65">
        <v>79937.737318633648</v>
      </c>
      <c r="I736" s="65">
        <v>47459.460462124429</v>
      </c>
      <c r="J736" s="65">
        <v>37815.677149627358</v>
      </c>
      <c r="K736" s="65">
        <v>11506.223352785675</v>
      </c>
      <c r="L736" s="59"/>
      <c r="M736" s="65">
        <v>223848.5178955117</v>
      </c>
      <c r="N736" s="65">
        <v>31114.885451582464</v>
      </c>
      <c r="O736" s="65">
        <v>254963.40334709416</v>
      </c>
      <c r="P736" s="45"/>
    </row>
    <row r="737" spans="1:16" ht="14.45" customHeight="1" x14ac:dyDescent="0.25">
      <c r="A737" s="58" t="s">
        <v>88</v>
      </c>
      <c r="B737" s="56" t="s">
        <v>37</v>
      </c>
      <c r="C737" s="59">
        <v>576661</v>
      </c>
      <c r="D737" s="59">
        <v>77780.221123496594</v>
      </c>
      <c r="E737" s="65">
        <v>40059.176324334541</v>
      </c>
      <c r="F737" s="65">
        <v>33615.473188974007</v>
      </c>
      <c r="G737" s="65">
        <v>21223.675882332609</v>
      </c>
      <c r="H737" s="65">
        <v>78118.474637267311</v>
      </c>
      <c r="I737" s="65">
        <v>43182.920924248858</v>
      </c>
      <c r="J737" s="65">
        <v>34428.354299254708</v>
      </c>
      <c r="K737" s="65">
        <v>11934.44670557135</v>
      </c>
      <c r="L737" s="59"/>
      <c r="M737" s="65">
        <v>236318.25691452</v>
      </c>
      <c r="N737" s="65">
        <v>25973.794929841417</v>
      </c>
      <c r="O737" s="65">
        <v>262292.05184436141</v>
      </c>
      <c r="P737" s="45"/>
    </row>
    <row r="738" spans="1:16" ht="14.45" customHeight="1" x14ac:dyDescent="0.25">
      <c r="A738" s="58" t="s">
        <v>88</v>
      </c>
      <c r="B738" s="56" t="s">
        <v>15</v>
      </c>
      <c r="C738" s="59">
        <v>576661</v>
      </c>
      <c r="D738" s="59">
        <v>67231</v>
      </c>
      <c r="E738" s="59">
        <v>40545</v>
      </c>
      <c r="F738" s="59">
        <v>38053</v>
      </c>
      <c r="G738" s="59">
        <v>21814</v>
      </c>
      <c r="H738" s="59">
        <v>91375</v>
      </c>
      <c r="I738" s="59">
        <v>37560</v>
      </c>
      <c r="J738" s="59">
        <v>30107</v>
      </c>
      <c r="K738" s="59">
        <v>11468</v>
      </c>
      <c r="L738" s="59"/>
      <c r="M738" s="59">
        <v>238508</v>
      </c>
      <c r="N738" s="59">
        <v>29006</v>
      </c>
      <c r="O738" s="59">
        <v>267516</v>
      </c>
      <c r="P738" s="45"/>
    </row>
    <row r="739" spans="1:16" ht="14.45" customHeight="1" x14ac:dyDescent="0.25">
      <c r="A739" s="58" t="s">
        <v>88</v>
      </c>
      <c r="B739" s="56" t="s">
        <v>0</v>
      </c>
      <c r="C739" s="59">
        <v>576661</v>
      </c>
      <c r="D739" s="59">
        <v>67231</v>
      </c>
      <c r="E739" s="59">
        <v>40912</v>
      </c>
      <c r="F739" s="59">
        <v>38053</v>
      </c>
      <c r="G739" s="59">
        <v>21813</v>
      </c>
      <c r="H739" s="59">
        <v>91375</v>
      </c>
      <c r="I739" s="59">
        <v>37184</v>
      </c>
      <c r="J739" s="59">
        <v>29781</v>
      </c>
      <c r="K739" s="59">
        <v>11737</v>
      </c>
      <c r="L739" s="59"/>
      <c r="M739" s="59">
        <v>238575</v>
      </c>
      <c r="N739" s="59">
        <v>28708</v>
      </c>
      <c r="O739" s="59">
        <v>267283</v>
      </c>
      <c r="P739" s="45"/>
    </row>
    <row r="740" spans="1:16" ht="14.45" customHeight="1" x14ac:dyDescent="0.25">
      <c r="A740" s="58" t="s">
        <v>88</v>
      </c>
      <c r="B740" s="56" t="s">
        <v>1</v>
      </c>
      <c r="C740" s="59">
        <v>576661</v>
      </c>
      <c r="D740" s="59">
        <v>67231</v>
      </c>
      <c r="E740" s="59">
        <v>42132</v>
      </c>
      <c r="F740" s="59">
        <v>25849</v>
      </c>
      <c r="G740" s="59">
        <v>14793</v>
      </c>
      <c r="H740" s="59">
        <v>93020</v>
      </c>
      <c r="I740" s="59">
        <v>33391</v>
      </c>
      <c r="J740" s="59">
        <v>19719</v>
      </c>
      <c r="K740" s="59">
        <v>3741</v>
      </c>
      <c r="L740" s="59"/>
      <c r="M740" s="59">
        <v>276785</v>
      </c>
      <c r="N740" s="59">
        <v>30437</v>
      </c>
      <c r="O740" s="59">
        <v>307222</v>
      </c>
      <c r="P740" s="45"/>
    </row>
    <row r="741" spans="1:16" ht="14.45" customHeight="1" x14ac:dyDescent="0.25">
      <c r="A741" s="58" t="s">
        <v>88</v>
      </c>
      <c r="B741" s="56" t="s">
        <v>2</v>
      </c>
      <c r="C741" s="59">
        <v>576661</v>
      </c>
      <c r="D741" s="59">
        <v>67099</v>
      </c>
      <c r="E741" s="59">
        <v>42386</v>
      </c>
      <c r="F741" s="59">
        <v>25183</v>
      </c>
      <c r="G741" s="59">
        <v>14794</v>
      </c>
      <c r="H741" s="59">
        <v>93205</v>
      </c>
      <c r="I741" s="59">
        <v>34857</v>
      </c>
      <c r="J741" s="59">
        <v>19758</v>
      </c>
      <c r="K741" s="59">
        <v>3956</v>
      </c>
      <c r="L741" s="59"/>
      <c r="M741" s="59">
        <v>275423</v>
      </c>
      <c r="N741" s="59">
        <v>36633</v>
      </c>
      <c r="O741" s="59">
        <v>312056</v>
      </c>
      <c r="P741" s="45"/>
    </row>
    <row r="742" spans="1:16" ht="14.45" customHeight="1" x14ac:dyDescent="0.25">
      <c r="A742" s="58" t="s">
        <v>88</v>
      </c>
      <c r="B742" s="56" t="s">
        <v>3</v>
      </c>
      <c r="C742" s="59">
        <v>576661</v>
      </c>
      <c r="D742" s="59">
        <v>65932</v>
      </c>
      <c r="E742" s="59">
        <v>42641</v>
      </c>
      <c r="F742" s="59">
        <v>24779</v>
      </c>
      <c r="G742" s="59">
        <v>14795</v>
      </c>
      <c r="H742" s="59">
        <v>95756</v>
      </c>
      <c r="I742" s="59">
        <v>31690</v>
      </c>
      <c r="J742" s="59">
        <v>14715</v>
      </c>
      <c r="K742" s="59">
        <v>6605</v>
      </c>
      <c r="L742" s="59"/>
      <c r="M742" s="59">
        <v>279748</v>
      </c>
      <c r="N742" s="59">
        <v>37226</v>
      </c>
      <c r="O742" s="59">
        <v>316974</v>
      </c>
      <c r="P742" s="45"/>
    </row>
    <row r="743" spans="1:16" ht="14.45" customHeight="1" x14ac:dyDescent="0.25">
      <c r="A743" s="58" t="s">
        <v>88</v>
      </c>
      <c r="B743" s="56" t="s">
        <v>4</v>
      </c>
      <c r="C743" s="59">
        <v>576661</v>
      </c>
      <c r="D743" s="59">
        <v>65932</v>
      </c>
      <c r="E743" s="59">
        <v>44005</v>
      </c>
      <c r="F743" s="59">
        <v>24555</v>
      </c>
      <c r="G743" s="59">
        <v>12000</v>
      </c>
      <c r="H743" s="59">
        <v>96190</v>
      </c>
      <c r="I743" s="59">
        <v>28520</v>
      </c>
      <c r="J743" s="59">
        <v>14540</v>
      </c>
      <c r="K743" s="59">
        <v>6420</v>
      </c>
      <c r="L743" s="59"/>
      <c r="M743" s="59">
        <v>284499</v>
      </c>
      <c r="N743" s="59">
        <v>37993</v>
      </c>
      <c r="O743" s="59">
        <v>322492</v>
      </c>
      <c r="P743" s="45"/>
    </row>
    <row r="744" spans="1:16" ht="14.45" customHeight="1" x14ac:dyDescent="0.25">
      <c r="A744" s="58" t="s">
        <v>88</v>
      </c>
      <c r="B744" s="56" t="s">
        <v>5</v>
      </c>
      <c r="C744" s="59">
        <v>576661</v>
      </c>
      <c r="D744" s="59">
        <v>65932</v>
      </c>
      <c r="E744" s="59">
        <v>45767</v>
      </c>
      <c r="F744" s="59">
        <v>23573</v>
      </c>
      <c r="G744" s="59">
        <v>12000</v>
      </c>
      <c r="H744" s="59">
        <v>96190</v>
      </c>
      <c r="I744" s="59">
        <v>26148</v>
      </c>
      <c r="J744" s="59">
        <v>14540</v>
      </c>
      <c r="K744" s="59">
        <v>5093</v>
      </c>
      <c r="L744" s="59"/>
      <c r="M744" s="59">
        <v>287418</v>
      </c>
      <c r="N744" s="59">
        <v>31515</v>
      </c>
      <c r="O744" s="59">
        <v>318933</v>
      </c>
      <c r="P744" s="45"/>
    </row>
    <row r="745" spans="1:16" ht="14.45" customHeight="1" x14ac:dyDescent="0.25">
      <c r="A745" s="58" t="s">
        <v>88</v>
      </c>
      <c r="B745" s="56" t="s">
        <v>6</v>
      </c>
      <c r="C745" s="59">
        <v>576661</v>
      </c>
      <c r="D745" s="59">
        <v>65932</v>
      </c>
      <c r="E745" s="59">
        <v>50345</v>
      </c>
      <c r="F745" s="59">
        <v>23100</v>
      </c>
      <c r="G745" s="59">
        <v>12000</v>
      </c>
      <c r="H745" s="59">
        <v>90800</v>
      </c>
      <c r="I745" s="59">
        <v>23467</v>
      </c>
      <c r="J745" s="59">
        <v>14360</v>
      </c>
      <c r="K745" s="59">
        <v>4922</v>
      </c>
      <c r="L745" s="59"/>
      <c r="M745" s="59">
        <v>291735</v>
      </c>
      <c r="N745" s="59">
        <v>41277</v>
      </c>
      <c r="O745" s="59">
        <v>333012</v>
      </c>
      <c r="P745" s="45"/>
    </row>
    <row r="746" spans="1:16" ht="14.45" customHeight="1" x14ac:dyDescent="0.25">
      <c r="A746" s="58" t="s">
        <v>88</v>
      </c>
      <c r="B746" s="63" t="s">
        <v>7</v>
      </c>
      <c r="C746" s="59">
        <v>576661</v>
      </c>
      <c r="D746" s="59">
        <v>65932</v>
      </c>
      <c r="E746" s="59">
        <v>51604</v>
      </c>
      <c r="F746" s="59">
        <v>23045</v>
      </c>
      <c r="G746" s="59">
        <v>12000</v>
      </c>
      <c r="H746" s="59">
        <v>92271</v>
      </c>
      <c r="I746" s="59">
        <v>20828</v>
      </c>
      <c r="J746" s="59">
        <v>12733</v>
      </c>
      <c r="K746" s="59">
        <v>4471</v>
      </c>
      <c r="L746" s="59"/>
      <c r="M746" s="59">
        <v>293777</v>
      </c>
      <c r="N746" s="59">
        <v>49625</v>
      </c>
      <c r="O746" s="59">
        <v>343402</v>
      </c>
      <c r="P746" s="45"/>
    </row>
    <row r="747" spans="1:16" ht="14.45" customHeight="1" x14ac:dyDescent="0.25">
      <c r="A747" s="58" t="s">
        <v>88</v>
      </c>
      <c r="B747" s="63" t="s">
        <v>8</v>
      </c>
      <c r="C747" s="59">
        <v>576661</v>
      </c>
      <c r="D747" s="59">
        <v>65932</v>
      </c>
      <c r="E747" s="59">
        <v>55362</v>
      </c>
      <c r="F747" s="59">
        <v>22354</v>
      </c>
      <c r="G747" s="59">
        <v>12000</v>
      </c>
      <c r="H747" s="59">
        <v>94130</v>
      </c>
      <c r="I747" s="59">
        <v>17833</v>
      </c>
      <c r="J747" s="59">
        <v>7769</v>
      </c>
      <c r="K747" s="59">
        <v>4272</v>
      </c>
      <c r="L747" s="59"/>
      <c r="M747" s="59">
        <v>297009</v>
      </c>
      <c r="N747" s="59">
        <v>70757</v>
      </c>
      <c r="O747" s="59">
        <v>367766</v>
      </c>
      <c r="P747" s="45"/>
    </row>
    <row r="748" spans="1:16" ht="14.45" customHeight="1" x14ac:dyDescent="0.25">
      <c r="A748" s="58" t="s">
        <v>88</v>
      </c>
      <c r="B748" s="63" t="s">
        <v>16</v>
      </c>
      <c r="C748" s="59">
        <v>576661</v>
      </c>
      <c r="D748" s="59">
        <v>65932</v>
      </c>
      <c r="E748" s="59">
        <v>56879</v>
      </c>
      <c r="F748" s="59">
        <v>21807</v>
      </c>
      <c r="G748" s="59">
        <v>12000</v>
      </c>
      <c r="H748" s="59">
        <v>86602</v>
      </c>
      <c r="I748" s="59">
        <v>17553</v>
      </c>
      <c r="J748" s="59">
        <v>7815</v>
      </c>
      <c r="K748" s="59">
        <v>4411</v>
      </c>
      <c r="L748" s="59"/>
      <c r="M748" s="59">
        <v>303661</v>
      </c>
      <c r="N748" s="59">
        <v>66229</v>
      </c>
      <c r="O748" s="59">
        <v>369890</v>
      </c>
      <c r="P748" s="45"/>
    </row>
    <row r="749" spans="1:16" ht="14.45" customHeight="1" x14ac:dyDescent="0.25">
      <c r="A749" s="58" t="s">
        <v>88</v>
      </c>
      <c r="B749" s="63" t="s">
        <v>17</v>
      </c>
      <c r="C749" s="59">
        <v>576661</v>
      </c>
      <c r="D749" s="59">
        <v>65932</v>
      </c>
      <c r="E749" s="59">
        <v>57086</v>
      </c>
      <c r="F749" s="59">
        <v>20899</v>
      </c>
      <c r="G749" s="59">
        <v>12000</v>
      </c>
      <c r="H749" s="59">
        <v>81219</v>
      </c>
      <c r="I749" s="59">
        <v>17114</v>
      </c>
      <c r="J749" s="59">
        <v>7135</v>
      </c>
      <c r="K749" s="59">
        <v>4228</v>
      </c>
      <c r="L749" s="59"/>
      <c r="M749" s="59">
        <v>311048</v>
      </c>
      <c r="N749" s="59">
        <v>61995</v>
      </c>
      <c r="O749" s="59">
        <v>373043</v>
      </c>
      <c r="P749" s="45"/>
    </row>
    <row r="750" spans="1:16" ht="14.45" customHeight="1" x14ac:dyDescent="0.25">
      <c r="A750" s="58" t="s">
        <v>88</v>
      </c>
      <c r="B750" s="63" t="s">
        <v>9</v>
      </c>
      <c r="C750" s="59">
        <v>576661</v>
      </c>
      <c r="D750" s="59">
        <v>65932</v>
      </c>
      <c r="E750" s="59">
        <v>57086</v>
      </c>
      <c r="F750" s="59">
        <v>20596</v>
      </c>
      <c r="G750" s="59">
        <v>12000</v>
      </c>
      <c r="H750" s="59">
        <v>75849</v>
      </c>
      <c r="I750" s="59">
        <v>16237</v>
      </c>
      <c r="J750" s="59">
        <v>7135</v>
      </c>
      <c r="K750" s="59">
        <v>4779</v>
      </c>
      <c r="L750" s="59"/>
      <c r="M750" s="59">
        <v>317048</v>
      </c>
      <c r="N750" s="59">
        <v>59526</v>
      </c>
      <c r="O750" s="59">
        <v>376574</v>
      </c>
      <c r="P750" s="45"/>
    </row>
    <row r="751" spans="1:16" ht="14.45" customHeight="1" x14ac:dyDescent="0.25">
      <c r="A751" s="58" t="s">
        <v>88</v>
      </c>
      <c r="B751" s="63" t="s">
        <v>10</v>
      </c>
      <c r="C751" s="59">
        <v>576661</v>
      </c>
      <c r="D751" s="59">
        <v>65932</v>
      </c>
      <c r="E751" s="59">
        <v>63266</v>
      </c>
      <c r="F751" s="59">
        <v>19458</v>
      </c>
      <c r="G751" s="59">
        <v>12000</v>
      </c>
      <c r="H751" s="59">
        <v>69914</v>
      </c>
      <c r="I751" s="59">
        <v>16970</v>
      </c>
      <c r="J751" s="59">
        <v>8171</v>
      </c>
      <c r="K751" s="59">
        <v>4266</v>
      </c>
      <c r="L751" s="59"/>
      <c r="M751" s="59">
        <v>316684</v>
      </c>
      <c r="N751" s="59">
        <v>33354</v>
      </c>
      <c r="O751" s="59">
        <v>350038</v>
      </c>
      <c r="P751" s="45"/>
    </row>
    <row r="752" spans="1:16" ht="14.45" customHeight="1" x14ac:dyDescent="0.25">
      <c r="A752" s="58" t="s">
        <v>88</v>
      </c>
      <c r="B752" s="63" t="s">
        <v>11</v>
      </c>
      <c r="C752" s="59">
        <v>576661</v>
      </c>
      <c r="D752" s="59">
        <v>63932</v>
      </c>
      <c r="E752" s="59">
        <v>65383</v>
      </c>
      <c r="F752" s="59">
        <v>19295</v>
      </c>
      <c r="G752" s="59">
        <v>12000</v>
      </c>
      <c r="H752" s="59">
        <v>70203</v>
      </c>
      <c r="I752" s="59">
        <v>16286</v>
      </c>
      <c r="J752" s="59">
        <v>7790</v>
      </c>
      <c r="K752" s="59">
        <v>3888</v>
      </c>
      <c r="L752" s="59"/>
      <c r="M752" s="59">
        <v>317884</v>
      </c>
      <c r="N752" s="59">
        <v>36628</v>
      </c>
      <c r="O752" s="59">
        <v>354512</v>
      </c>
      <c r="P752" s="45"/>
    </row>
    <row r="753" spans="1:16" ht="14.45" customHeight="1" x14ac:dyDescent="0.25">
      <c r="A753" s="58" t="s">
        <v>88</v>
      </c>
      <c r="B753" s="63" t="s">
        <v>12</v>
      </c>
      <c r="C753" s="59">
        <v>567670</v>
      </c>
      <c r="D753" s="59">
        <v>83656</v>
      </c>
      <c r="E753" s="59">
        <v>46349</v>
      </c>
      <c r="F753" s="59">
        <v>23041</v>
      </c>
      <c r="G753" s="59">
        <v>4165</v>
      </c>
      <c r="H753" s="59">
        <v>32022</v>
      </c>
      <c r="I753" s="59">
        <v>24125</v>
      </c>
      <c r="J753" s="59">
        <v>5288</v>
      </c>
      <c r="K753" s="59">
        <v>7172</v>
      </c>
      <c r="L753" s="59"/>
      <c r="M753" s="59">
        <v>341852</v>
      </c>
      <c r="N753" s="59">
        <v>41350</v>
      </c>
      <c r="O753" s="59">
        <v>383202</v>
      </c>
      <c r="P753" s="45"/>
    </row>
    <row r="754" spans="1:16" ht="14.45" customHeight="1" x14ac:dyDescent="0.25">
      <c r="A754" s="58" t="s">
        <v>88</v>
      </c>
      <c r="B754" s="63" t="s">
        <v>13</v>
      </c>
      <c r="C754" s="59">
        <v>567670</v>
      </c>
      <c r="D754" s="59">
        <v>83656</v>
      </c>
      <c r="E754" s="59">
        <v>44584</v>
      </c>
      <c r="F754" s="59">
        <v>24719</v>
      </c>
      <c r="G754" s="59">
        <v>3710</v>
      </c>
      <c r="H754" s="59">
        <v>26489</v>
      </c>
      <c r="I754" s="59">
        <v>24458</v>
      </c>
      <c r="J754" s="59">
        <v>4535</v>
      </c>
      <c r="K754" s="59">
        <v>6557</v>
      </c>
      <c r="L754" s="59"/>
      <c r="M754" s="59">
        <v>348962</v>
      </c>
      <c r="N754" s="59">
        <v>21525</v>
      </c>
      <c r="O754" s="59">
        <v>370487</v>
      </c>
      <c r="P754" s="45"/>
    </row>
    <row r="755" spans="1:16" ht="14.45" customHeight="1" x14ac:dyDescent="0.25">
      <c r="A755" s="58" t="s">
        <v>88</v>
      </c>
      <c r="B755" s="63" t="s">
        <v>18</v>
      </c>
      <c r="C755" s="59">
        <v>567670</v>
      </c>
      <c r="D755" s="59">
        <v>83656</v>
      </c>
      <c r="E755" s="59">
        <v>37088</v>
      </c>
      <c r="F755" s="59">
        <v>24438</v>
      </c>
      <c r="G755" s="59">
        <v>2221</v>
      </c>
      <c r="H755" s="59">
        <v>20887</v>
      </c>
      <c r="I755" s="59">
        <v>19986</v>
      </c>
      <c r="J755" s="59">
        <v>4478</v>
      </c>
      <c r="K755" s="59">
        <v>5999</v>
      </c>
      <c r="L755" s="59"/>
      <c r="M755" s="59">
        <v>368917</v>
      </c>
      <c r="N755" s="59">
        <v>18589</v>
      </c>
      <c r="O755" s="59">
        <v>387506</v>
      </c>
      <c r="P755" s="45"/>
    </row>
    <row r="756" spans="1:16" ht="14.45" customHeight="1" x14ac:dyDescent="0.25">
      <c r="A756" s="58" t="s">
        <v>88</v>
      </c>
      <c r="B756" s="64" t="s">
        <v>19</v>
      </c>
      <c r="C756" s="59">
        <v>567670</v>
      </c>
      <c r="D756" s="59">
        <v>83656</v>
      </c>
      <c r="E756" s="59">
        <v>35493</v>
      </c>
      <c r="F756" s="59">
        <v>24097</v>
      </c>
      <c r="G756" s="59">
        <v>1681</v>
      </c>
      <c r="H756" s="59">
        <v>16962</v>
      </c>
      <c r="I756" s="59">
        <v>21700</v>
      </c>
      <c r="J756" s="59">
        <v>3071</v>
      </c>
      <c r="K756" s="59">
        <v>5221</v>
      </c>
      <c r="L756" s="59"/>
      <c r="M756" s="59">
        <v>375789</v>
      </c>
      <c r="N756" s="59">
        <v>9399</v>
      </c>
      <c r="O756" s="59">
        <v>385188</v>
      </c>
      <c r="P756" s="45"/>
    </row>
    <row r="757" spans="1:16" ht="14.45" customHeight="1" x14ac:dyDescent="0.25">
      <c r="A757" s="58" t="s">
        <v>88</v>
      </c>
      <c r="B757" s="58" t="s">
        <v>40</v>
      </c>
      <c r="C757" s="59">
        <v>567670</v>
      </c>
      <c r="D757" s="59">
        <v>83656</v>
      </c>
      <c r="E757" s="59">
        <v>34373</v>
      </c>
      <c r="F757" s="59">
        <v>24229</v>
      </c>
      <c r="G757" s="59">
        <v>1615</v>
      </c>
      <c r="H757" s="59">
        <v>14425</v>
      </c>
      <c r="I757" s="59">
        <v>25668</v>
      </c>
      <c r="J757" s="59">
        <v>3591</v>
      </c>
      <c r="K757" s="59">
        <v>5112</v>
      </c>
      <c r="L757" s="59"/>
      <c r="M757" s="59">
        <v>375001</v>
      </c>
      <c r="N757" s="59">
        <v>8118</v>
      </c>
      <c r="O757" s="59">
        <v>383119</v>
      </c>
      <c r="P757" s="45"/>
    </row>
    <row r="758" spans="1:16" ht="14.45" customHeight="1" x14ac:dyDescent="0.25">
      <c r="A758" s="58" t="s">
        <v>88</v>
      </c>
      <c r="B758" s="58" t="s">
        <v>42</v>
      </c>
      <c r="C758" s="59">
        <v>567670</v>
      </c>
      <c r="D758" s="59">
        <v>83656</v>
      </c>
      <c r="E758" s="59">
        <v>35356</v>
      </c>
      <c r="F758" s="59">
        <v>30373</v>
      </c>
      <c r="G758" s="59">
        <v>1609</v>
      </c>
      <c r="H758" s="59">
        <v>15186</v>
      </c>
      <c r="I758" s="59">
        <v>26996</v>
      </c>
      <c r="J758" s="59">
        <v>4190</v>
      </c>
      <c r="K758" s="59">
        <v>5174</v>
      </c>
      <c r="L758" s="59"/>
      <c r="M758" s="59">
        <v>365130</v>
      </c>
      <c r="N758" s="59">
        <v>18092</v>
      </c>
      <c r="O758" s="59">
        <v>383222</v>
      </c>
      <c r="P758" s="45"/>
    </row>
    <row r="759" spans="1:16" ht="14.45" customHeight="1" x14ac:dyDescent="0.25">
      <c r="A759" s="58" t="s">
        <v>88</v>
      </c>
      <c r="B759" s="58" t="s">
        <v>43</v>
      </c>
      <c r="C759" s="59">
        <v>492930</v>
      </c>
      <c r="D759" s="59">
        <v>54359</v>
      </c>
      <c r="E759" s="59">
        <v>30607</v>
      </c>
      <c r="F759" s="59">
        <v>29910</v>
      </c>
      <c r="G759" s="59">
        <v>1429</v>
      </c>
      <c r="H759" s="59">
        <v>14735</v>
      </c>
      <c r="I759" s="59">
        <v>24496</v>
      </c>
      <c r="J759" s="59">
        <v>2986</v>
      </c>
      <c r="K759" s="59">
        <v>3629</v>
      </c>
      <c r="L759" s="59"/>
      <c r="M759" s="59">
        <v>310779</v>
      </c>
      <c r="N759" s="59">
        <v>19773</v>
      </c>
      <c r="O759" s="59">
        <v>330552</v>
      </c>
      <c r="P759" s="45"/>
    </row>
    <row r="760" spans="1:16" ht="14.45" customHeight="1" x14ac:dyDescent="0.25">
      <c r="A760" s="58" t="s">
        <v>88</v>
      </c>
      <c r="B760" s="58" t="s">
        <v>44</v>
      </c>
      <c r="C760" s="59">
        <v>492930</v>
      </c>
      <c r="D760" s="59">
        <v>54359</v>
      </c>
      <c r="E760" s="59">
        <v>40607</v>
      </c>
      <c r="F760" s="59">
        <v>30544</v>
      </c>
      <c r="G760" s="59">
        <v>1682</v>
      </c>
      <c r="H760" s="59">
        <v>14735</v>
      </c>
      <c r="I760" s="59">
        <v>23637</v>
      </c>
      <c r="J760" s="59">
        <v>4372</v>
      </c>
      <c r="K760" s="59">
        <v>8147</v>
      </c>
      <c r="L760" s="59"/>
      <c r="M760" s="59">
        <v>314847</v>
      </c>
      <c r="N760" s="59">
        <v>30195</v>
      </c>
      <c r="O760" s="59">
        <v>345042</v>
      </c>
      <c r="P760" s="45"/>
    </row>
    <row r="761" spans="1:16" ht="14.45" customHeight="1" x14ac:dyDescent="0.25">
      <c r="A761" s="58" t="s">
        <v>88</v>
      </c>
      <c r="B761" s="58" t="s">
        <v>45</v>
      </c>
      <c r="C761" s="59">
        <v>492930</v>
      </c>
      <c r="D761" s="59">
        <v>54359</v>
      </c>
      <c r="E761" s="59">
        <v>38856</v>
      </c>
      <c r="F761" s="59">
        <v>30276</v>
      </c>
      <c r="G761" s="59">
        <v>1573</v>
      </c>
      <c r="H761" s="59">
        <v>14885</v>
      </c>
      <c r="I761" s="59">
        <v>25043</v>
      </c>
      <c r="J761" s="59">
        <v>3849</v>
      </c>
      <c r="K761" s="59">
        <v>5650</v>
      </c>
      <c r="L761" s="59"/>
      <c r="M761" s="59">
        <v>318439</v>
      </c>
      <c r="N761" s="59">
        <v>18761</v>
      </c>
      <c r="O761" s="59">
        <v>337200</v>
      </c>
      <c r="P761" s="45"/>
    </row>
    <row r="762" spans="1:16" ht="14.45" customHeight="1" x14ac:dyDescent="0.25">
      <c r="A762" s="58" t="s">
        <v>88</v>
      </c>
      <c r="B762" s="58" t="s">
        <v>39</v>
      </c>
      <c r="C762" s="59">
        <v>492930</v>
      </c>
      <c r="D762" s="59">
        <v>54359</v>
      </c>
      <c r="E762" s="59">
        <v>41150</v>
      </c>
      <c r="F762" s="59">
        <v>28794</v>
      </c>
      <c r="G762" s="59">
        <v>1206</v>
      </c>
      <c r="H762" s="59">
        <v>14785</v>
      </c>
      <c r="I762" s="59">
        <v>24392</v>
      </c>
      <c r="J762" s="59">
        <v>3355</v>
      </c>
      <c r="K762" s="59">
        <v>5547</v>
      </c>
      <c r="L762" s="59"/>
      <c r="M762" s="59">
        <v>319342</v>
      </c>
      <c r="N762" s="59">
        <v>20817</v>
      </c>
      <c r="O762" s="59">
        <v>340159</v>
      </c>
      <c r="P762" s="45"/>
    </row>
    <row r="763" spans="1:16" ht="14.45" customHeight="1" x14ac:dyDescent="0.25">
      <c r="A763" s="58" t="s">
        <v>88</v>
      </c>
      <c r="B763" s="58" t="s">
        <v>84</v>
      </c>
      <c r="C763" s="59">
        <v>296797</v>
      </c>
      <c r="D763" s="59">
        <v>48734</v>
      </c>
      <c r="E763" s="59">
        <v>22365</v>
      </c>
      <c r="F763" s="59">
        <v>14113</v>
      </c>
      <c r="G763" s="59">
        <v>530</v>
      </c>
      <c r="H763" s="59">
        <v>8575</v>
      </c>
      <c r="I763" s="59">
        <v>6464</v>
      </c>
      <c r="J763" s="59">
        <v>2348</v>
      </c>
      <c r="K763" s="59">
        <v>4167</v>
      </c>
      <c r="L763" s="59"/>
      <c r="M763" s="59">
        <v>189501</v>
      </c>
      <c r="N763" s="59">
        <v>21941</v>
      </c>
      <c r="O763" s="59">
        <v>211442</v>
      </c>
      <c r="P763" s="45"/>
    </row>
    <row r="764" spans="1:16" ht="14.45" customHeight="1" x14ac:dyDescent="0.25">
      <c r="A764" s="58" t="s">
        <v>88</v>
      </c>
      <c r="B764" s="58" t="s">
        <v>46</v>
      </c>
      <c r="C764" s="59">
        <v>296797</v>
      </c>
      <c r="D764" s="59">
        <v>48734</v>
      </c>
      <c r="E764" s="59">
        <v>20011</v>
      </c>
      <c r="F764" s="59">
        <v>10447</v>
      </c>
      <c r="G764" s="59">
        <v>267</v>
      </c>
      <c r="H764" s="59">
        <v>7828</v>
      </c>
      <c r="I764" s="59">
        <v>7317</v>
      </c>
      <c r="J764" s="59">
        <v>2629</v>
      </c>
      <c r="K764" s="59">
        <v>4710</v>
      </c>
      <c r="L764" s="59"/>
      <c r="M764" s="59">
        <v>194854</v>
      </c>
      <c r="N764" s="59">
        <v>19207</v>
      </c>
      <c r="O764" s="59">
        <v>214061</v>
      </c>
      <c r="P764" s="45"/>
    </row>
    <row r="765" spans="1:16" ht="14.45" customHeight="1" x14ac:dyDescent="0.25">
      <c r="A765" s="58" t="s">
        <v>88</v>
      </c>
      <c r="B765" s="58" t="s">
        <v>47</v>
      </c>
      <c r="C765" s="59">
        <v>296797</v>
      </c>
      <c r="D765" s="59">
        <v>48734</v>
      </c>
      <c r="E765" s="59">
        <v>22113</v>
      </c>
      <c r="F765" s="59">
        <v>10130</v>
      </c>
      <c r="G765" s="59">
        <v>272</v>
      </c>
      <c r="H765" s="59">
        <v>6521</v>
      </c>
      <c r="I765" s="59">
        <v>5928</v>
      </c>
      <c r="J765" s="59">
        <v>2363</v>
      </c>
      <c r="K765" s="59">
        <v>4385</v>
      </c>
      <c r="L765" s="59"/>
      <c r="M765" s="59">
        <v>196351</v>
      </c>
      <c r="N765" s="59">
        <v>26237</v>
      </c>
      <c r="O765" s="59">
        <v>222588</v>
      </c>
      <c r="P765" s="45"/>
    </row>
    <row r="766" spans="1:16" ht="14.45" customHeight="1" x14ac:dyDescent="0.25">
      <c r="A766" s="58" t="s">
        <v>88</v>
      </c>
      <c r="B766" s="58" t="s">
        <v>48</v>
      </c>
      <c r="C766" s="59">
        <v>296797</v>
      </c>
      <c r="D766" s="59">
        <v>48734</v>
      </c>
      <c r="E766" s="59">
        <v>21957</v>
      </c>
      <c r="F766" s="59">
        <v>10693</v>
      </c>
      <c r="G766" s="59">
        <v>302</v>
      </c>
      <c r="H766" s="59">
        <v>7069</v>
      </c>
      <c r="I766" s="59">
        <v>6224</v>
      </c>
      <c r="J766" s="59">
        <v>2182</v>
      </c>
      <c r="K766" s="59">
        <v>4150</v>
      </c>
      <c r="L766" s="59"/>
      <c r="M766" s="59">
        <v>195486</v>
      </c>
      <c r="N766" s="59">
        <v>35129</v>
      </c>
      <c r="O766" s="59">
        <v>230615</v>
      </c>
      <c r="P766" s="45"/>
    </row>
    <row r="767" spans="1:16" ht="14.45" customHeight="1" x14ac:dyDescent="0.25">
      <c r="A767" s="58" t="s">
        <v>88</v>
      </c>
      <c r="B767" s="58" t="s">
        <v>49</v>
      </c>
      <c r="C767" s="59">
        <v>296797</v>
      </c>
      <c r="D767" s="59">
        <v>48734</v>
      </c>
      <c r="E767" s="59">
        <v>21752</v>
      </c>
      <c r="F767" s="59">
        <v>9614</v>
      </c>
      <c r="G767" s="59">
        <v>267</v>
      </c>
      <c r="H767" s="59">
        <v>6297</v>
      </c>
      <c r="I767" s="59">
        <v>5941</v>
      </c>
      <c r="J767" s="59">
        <v>2137</v>
      </c>
      <c r="K767" s="59">
        <v>4055</v>
      </c>
      <c r="L767" s="59"/>
      <c r="M767" s="59">
        <v>198000</v>
      </c>
      <c r="N767" s="59">
        <v>49467</v>
      </c>
      <c r="O767" s="59">
        <v>247467</v>
      </c>
      <c r="P767" s="45"/>
    </row>
    <row r="768" spans="1:16" ht="14.45" customHeight="1" x14ac:dyDescent="0.25">
      <c r="A768" s="58" t="s">
        <v>88</v>
      </c>
      <c r="B768" s="58" t="s">
        <v>67</v>
      </c>
      <c r="C768" s="59">
        <v>296797</v>
      </c>
      <c r="D768" s="59">
        <v>48734</v>
      </c>
      <c r="E768" s="59">
        <v>22521</v>
      </c>
      <c r="F768" s="59">
        <v>6858</v>
      </c>
      <c r="G768" s="59">
        <v>202</v>
      </c>
      <c r="H768" s="59">
        <v>5118</v>
      </c>
      <c r="I768" s="59">
        <v>5330</v>
      </c>
      <c r="J768" s="59">
        <v>1500</v>
      </c>
      <c r="K768" s="59">
        <v>3438</v>
      </c>
      <c r="L768" s="59"/>
      <c r="M768" s="59">
        <v>203096</v>
      </c>
      <c r="N768" s="59">
        <v>58188</v>
      </c>
      <c r="O768" s="59">
        <v>261284</v>
      </c>
      <c r="P768" s="45"/>
    </row>
    <row r="769" spans="1:16" ht="14.45" customHeight="1" x14ac:dyDescent="0.25">
      <c r="A769" s="58" t="s">
        <v>88</v>
      </c>
      <c r="B769" s="58" t="s">
        <v>50</v>
      </c>
      <c r="C769" s="59">
        <v>296797</v>
      </c>
      <c r="D769" s="59">
        <v>48734</v>
      </c>
      <c r="E769" s="59">
        <v>23083</v>
      </c>
      <c r="F769" s="59">
        <v>6350</v>
      </c>
      <c r="G769" s="59">
        <v>250</v>
      </c>
      <c r="H769" s="59">
        <v>5159</v>
      </c>
      <c r="I769" s="59">
        <v>4848</v>
      </c>
      <c r="J769" s="59">
        <v>1274</v>
      </c>
      <c r="K769" s="59">
        <v>3602</v>
      </c>
      <c r="L769" s="59"/>
      <c r="M769" s="59">
        <v>203497</v>
      </c>
      <c r="N769" s="59">
        <v>62061</v>
      </c>
      <c r="O769" s="59">
        <v>265558</v>
      </c>
      <c r="P769" s="45"/>
    </row>
    <row r="770" spans="1:16" ht="14.45" customHeight="1" x14ac:dyDescent="0.25">
      <c r="A770" s="58" t="s">
        <v>88</v>
      </c>
      <c r="B770" s="58" t="s">
        <v>51</v>
      </c>
      <c r="C770" s="59">
        <v>296797</v>
      </c>
      <c r="D770" s="59">
        <v>48734</v>
      </c>
      <c r="E770" s="59">
        <v>23140</v>
      </c>
      <c r="F770" s="59">
        <v>6168</v>
      </c>
      <c r="G770" s="59">
        <v>207</v>
      </c>
      <c r="H770" s="59">
        <v>5138</v>
      </c>
      <c r="I770" s="59">
        <v>4380</v>
      </c>
      <c r="J770" s="59">
        <v>1252</v>
      </c>
      <c r="K770" s="59">
        <v>3321</v>
      </c>
      <c r="L770" s="59"/>
      <c r="M770" s="59">
        <v>204457</v>
      </c>
      <c r="N770" s="59">
        <v>66002</v>
      </c>
      <c r="O770" s="59">
        <v>270459</v>
      </c>
      <c r="P770" s="45"/>
    </row>
    <row r="771" spans="1:16" ht="14.45" customHeight="1" x14ac:dyDescent="0.25">
      <c r="A771" s="58" t="s">
        <v>88</v>
      </c>
      <c r="B771" s="58" t="s">
        <v>52</v>
      </c>
      <c r="C771" s="59">
        <v>296797</v>
      </c>
      <c r="D771" s="59">
        <v>48734</v>
      </c>
      <c r="E771" s="59">
        <v>23197</v>
      </c>
      <c r="F771" s="59">
        <v>5831</v>
      </c>
      <c r="G771" s="59">
        <v>197</v>
      </c>
      <c r="H771" s="59">
        <v>5230</v>
      </c>
      <c r="I771" s="59">
        <v>4158</v>
      </c>
      <c r="J771" s="59">
        <v>1202</v>
      </c>
      <c r="K771" s="59">
        <v>3024</v>
      </c>
      <c r="L771" s="59"/>
      <c r="M771" s="59">
        <v>205224</v>
      </c>
      <c r="N771" s="59">
        <v>71260</v>
      </c>
      <c r="O771" s="59">
        <v>276484</v>
      </c>
      <c r="P771" s="45"/>
    </row>
    <row r="772" spans="1:16" ht="14.45" customHeight="1" x14ac:dyDescent="0.25">
      <c r="A772" s="58" t="s">
        <v>88</v>
      </c>
      <c r="B772" s="58" t="s">
        <v>53</v>
      </c>
      <c r="C772" s="59">
        <v>296797</v>
      </c>
      <c r="D772" s="59">
        <v>48734</v>
      </c>
      <c r="E772" s="59">
        <v>26928</v>
      </c>
      <c r="F772" s="59">
        <v>5204</v>
      </c>
      <c r="G772" s="59">
        <v>182</v>
      </c>
      <c r="H772" s="59">
        <v>5030</v>
      </c>
      <c r="I772" s="59">
        <v>4258</v>
      </c>
      <c r="J772" s="59">
        <v>1077</v>
      </c>
      <c r="K772" s="59">
        <v>2892</v>
      </c>
      <c r="L772" s="59"/>
      <c r="M772" s="59">
        <v>202492</v>
      </c>
      <c r="N772" s="59">
        <v>75090</v>
      </c>
      <c r="O772" s="59">
        <v>277582</v>
      </c>
      <c r="P772" s="45"/>
    </row>
    <row r="773" spans="1:16" ht="14.45" customHeight="1" x14ac:dyDescent="0.25">
      <c r="A773" s="58" t="s">
        <v>88</v>
      </c>
      <c r="B773" s="58" t="s">
        <v>54</v>
      </c>
      <c r="C773" s="59">
        <v>296797</v>
      </c>
      <c r="D773" s="59">
        <v>48734</v>
      </c>
      <c r="E773" s="59">
        <v>23099</v>
      </c>
      <c r="F773" s="59">
        <v>4672</v>
      </c>
      <c r="G773" s="59">
        <v>128</v>
      </c>
      <c r="H773" s="59">
        <v>3501</v>
      </c>
      <c r="I773" s="59">
        <v>3998</v>
      </c>
      <c r="J773" s="59">
        <v>1240</v>
      </c>
      <c r="K773" s="59">
        <v>1701</v>
      </c>
      <c r="L773" s="59"/>
      <c r="M773" s="59">
        <v>209724</v>
      </c>
      <c r="N773" s="59">
        <v>66764</v>
      </c>
      <c r="O773" s="59">
        <v>276488</v>
      </c>
      <c r="P773" s="45"/>
    </row>
    <row r="774" spans="1:16" ht="14.45" customHeight="1" x14ac:dyDescent="0.25">
      <c r="A774" s="58" t="s">
        <v>88</v>
      </c>
      <c r="B774" s="58" t="s">
        <v>55</v>
      </c>
      <c r="C774" s="59">
        <v>296797</v>
      </c>
      <c r="D774" s="59">
        <v>48734</v>
      </c>
      <c r="E774" s="59">
        <v>26299</v>
      </c>
      <c r="F774" s="59">
        <v>4466</v>
      </c>
      <c r="G774" s="59">
        <v>107</v>
      </c>
      <c r="H774" s="59">
        <v>2923</v>
      </c>
      <c r="I774" s="59">
        <v>3959</v>
      </c>
      <c r="J774" s="59">
        <v>1348</v>
      </c>
      <c r="K774" s="59">
        <v>2551</v>
      </c>
      <c r="L774" s="59"/>
      <c r="M774" s="59">
        <v>206410</v>
      </c>
      <c r="N774" s="59">
        <v>73831</v>
      </c>
      <c r="O774" s="59">
        <v>280241</v>
      </c>
      <c r="P774" s="45"/>
    </row>
    <row r="775" spans="1:16" ht="14.45" customHeight="1" x14ac:dyDescent="0.25">
      <c r="A775" s="58" t="s">
        <v>88</v>
      </c>
      <c r="B775" s="58" t="s">
        <v>56</v>
      </c>
      <c r="C775" s="59">
        <v>296797</v>
      </c>
      <c r="D775" s="59">
        <v>48734</v>
      </c>
      <c r="E775" s="59">
        <v>26984</v>
      </c>
      <c r="F775" s="59">
        <v>4270</v>
      </c>
      <c r="G775" s="59">
        <v>118</v>
      </c>
      <c r="H775" s="59">
        <v>2800</v>
      </c>
      <c r="I775" s="59">
        <v>3993</v>
      </c>
      <c r="J775" s="59">
        <v>1448</v>
      </c>
      <c r="K775" s="59">
        <v>2710</v>
      </c>
      <c r="L775" s="59"/>
      <c r="M775" s="59">
        <v>205740</v>
      </c>
      <c r="N775" s="59">
        <v>68023</v>
      </c>
      <c r="O775" s="59">
        <v>273763</v>
      </c>
      <c r="P775" s="45"/>
    </row>
    <row r="776" spans="1:16" ht="14.45" customHeight="1" x14ac:dyDescent="0.25">
      <c r="A776" s="58" t="s">
        <v>88</v>
      </c>
      <c r="B776" s="58" t="s">
        <v>57</v>
      </c>
      <c r="C776" s="59">
        <v>296797</v>
      </c>
      <c r="D776" s="59">
        <v>48734</v>
      </c>
      <c r="E776" s="59">
        <v>28553</v>
      </c>
      <c r="F776" s="59">
        <v>3798</v>
      </c>
      <c r="G776" s="59">
        <v>83</v>
      </c>
      <c r="H776" s="59">
        <v>1990</v>
      </c>
      <c r="I776" s="59">
        <v>5335</v>
      </c>
      <c r="J776" s="59">
        <v>1449</v>
      </c>
      <c r="K776" s="59">
        <v>3175</v>
      </c>
      <c r="L776" s="59"/>
      <c r="M776" s="59">
        <v>203680</v>
      </c>
      <c r="N776" s="59">
        <v>67307</v>
      </c>
      <c r="O776" s="59">
        <v>270987</v>
      </c>
      <c r="P776" s="45"/>
    </row>
    <row r="777" spans="1:16" ht="14.45" customHeight="1" x14ac:dyDescent="0.25">
      <c r="A777" s="58" t="s">
        <v>88</v>
      </c>
      <c r="B777" s="58" t="s">
        <v>58</v>
      </c>
      <c r="C777" s="59">
        <v>296797</v>
      </c>
      <c r="D777" s="59">
        <v>48734</v>
      </c>
      <c r="E777" s="59">
        <v>28978</v>
      </c>
      <c r="F777" s="59">
        <v>3693</v>
      </c>
      <c r="G777" s="59">
        <v>16</v>
      </c>
      <c r="H777" s="59">
        <v>1929</v>
      </c>
      <c r="I777" s="59">
        <v>4741</v>
      </c>
      <c r="J777" s="59">
        <v>2095</v>
      </c>
      <c r="K777" s="59">
        <v>4032</v>
      </c>
      <c r="L777" s="59"/>
      <c r="M777" s="59">
        <v>202579</v>
      </c>
      <c r="N777" s="59">
        <v>67670</v>
      </c>
      <c r="O777" s="59">
        <v>270249</v>
      </c>
      <c r="P777" s="45"/>
    </row>
    <row r="778" spans="1:16" ht="14.45" customHeight="1" x14ac:dyDescent="0.25">
      <c r="A778" s="58" t="s">
        <v>88</v>
      </c>
      <c r="B778" s="58" t="s">
        <v>59</v>
      </c>
      <c r="C778" s="59">
        <v>296797</v>
      </c>
      <c r="D778" s="59">
        <v>48734</v>
      </c>
      <c r="E778" s="59">
        <v>29705</v>
      </c>
      <c r="F778" s="59">
        <v>3496</v>
      </c>
      <c r="G778" s="59">
        <v>5</v>
      </c>
      <c r="H778" s="59">
        <v>1716</v>
      </c>
      <c r="I778" s="59">
        <v>3913</v>
      </c>
      <c r="J778" s="59">
        <v>2352</v>
      </c>
      <c r="K778" s="59">
        <v>4374</v>
      </c>
      <c r="L778" s="59"/>
      <c r="M778" s="59">
        <v>202502</v>
      </c>
      <c r="N778" s="59">
        <v>72326</v>
      </c>
      <c r="O778" s="59">
        <v>274828</v>
      </c>
      <c r="P778" s="45"/>
    </row>
    <row r="779" spans="1:16" ht="14.45" customHeight="1" x14ac:dyDescent="0.25">
      <c r="A779" s="58" t="s">
        <v>88</v>
      </c>
      <c r="B779" s="58" t="s">
        <v>60</v>
      </c>
      <c r="C779" s="59">
        <v>296797</v>
      </c>
      <c r="D779" s="59">
        <v>48734</v>
      </c>
      <c r="E779" s="59">
        <v>31082</v>
      </c>
      <c r="F779" s="59">
        <v>3350</v>
      </c>
      <c r="G779" s="59">
        <v>3</v>
      </c>
      <c r="H779" s="59">
        <v>1681</v>
      </c>
      <c r="I779" s="59">
        <v>3720</v>
      </c>
      <c r="J779" s="59">
        <v>1937</v>
      </c>
      <c r="K779" s="59">
        <v>4342</v>
      </c>
      <c r="L779" s="59"/>
      <c r="M779" s="59">
        <v>201948</v>
      </c>
      <c r="N779" s="59">
        <v>66518</v>
      </c>
      <c r="O779" s="59">
        <v>268466</v>
      </c>
      <c r="P779" s="45"/>
    </row>
    <row r="780" spans="1:16" ht="14.45" customHeight="1" x14ac:dyDescent="0.25">
      <c r="A780" s="58" t="s">
        <v>88</v>
      </c>
      <c r="B780" s="58" t="s">
        <v>61</v>
      </c>
      <c r="C780" s="59">
        <v>296797</v>
      </c>
      <c r="D780" s="59">
        <v>48734</v>
      </c>
      <c r="E780" s="59">
        <v>31301</v>
      </c>
      <c r="F780" s="59">
        <v>3206</v>
      </c>
      <c r="G780" s="59">
        <v>3</v>
      </c>
      <c r="H780" s="59">
        <v>1511</v>
      </c>
      <c r="I780" s="59">
        <v>4640</v>
      </c>
      <c r="J780" s="59">
        <v>2260</v>
      </c>
      <c r="K780" s="59">
        <v>3874</v>
      </c>
      <c r="L780" s="59"/>
      <c r="M780" s="59">
        <v>201268</v>
      </c>
      <c r="N780" s="59">
        <v>62513</v>
      </c>
      <c r="O780" s="59">
        <v>263781</v>
      </c>
      <c r="P780" s="45"/>
    </row>
    <row r="781" spans="1:16" ht="14.45" customHeight="1" x14ac:dyDescent="0.25">
      <c r="A781" s="58" t="s">
        <v>88</v>
      </c>
      <c r="B781" s="58" t="s">
        <v>62</v>
      </c>
      <c r="C781" s="59">
        <v>296797</v>
      </c>
      <c r="D781" s="59">
        <v>48734</v>
      </c>
      <c r="E781" s="59">
        <v>31474</v>
      </c>
      <c r="F781" s="59">
        <v>3365</v>
      </c>
      <c r="G781" s="59">
        <v>12</v>
      </c>
      <c r="H781" s="59">
        <v>1180</v>
      </c>
      <c r="I781" s="59">
        <v>4812</v>
      </c>
      <c r="J781" s="59">
        <v>2455</v>
      </c>
      <c r="K781" s="59">
        <v>3940</v>
      </c>
      <c r="L781" s="59">
        <v>48</v>
      </c>
      <c r="M781" s="59">
        <v>200777</v>
      </c>
      <c r="N781" s="59">
        <v>56434</v>
      </c>
      <c r="O781" s="59">
        <v>257211</v>
      </c>
      <c r="P781" s="45"/>
    </row>
    <row r="782" spans="1:16" ht="14.45" customHeight="1" x14ac:dyDescent="0.25">
      <c r="A782" s="58" t="s">
        <v>88</v>
      </c>
      <c r="B782" s="58" t="s">
        <v>63</v>
      </c>
      <c r="C782" s="59">
        <v>296797</v>
      </c>
      <c r="D782" s="59">
        <v>48734</v>
      </c>
      <c r="E782" s="59">
        <v>33700</v>
      </c>
      <c r="F782" s="59">
        <v>3076</v>
      </c>
      <c r="G782" s="59">
        <v>10</v>
      </c>
      <c r="H782" s="59">
        <v>1121</v>
      </c>
      <c r="I782" s="59">
        <v>4524</v>
      </c>
      <c r="J782" s="59">
        <v>2680</v>
      </c>
      <c r="K782" s="59">
        <v>3538</v>
      </c>
      <c r="L782" s="59">
        <v>0</v>
      </c>
      <c r="M782" s="59">
        <v>199414</v>
      </c>
      <c r="N782" s="59">
        <v>58129</v>
      </c>
      <c r="O782" s="59">
        <v>257543</v>
      </c>
      <c r="P782" s="45"/>
    </row>
    <row r="783" spans="1:16" ht="14.45" customHeight="1" x14ac:dyDescent="0.25">
      <c r="A783" s="58" t="s">
        <v>88</v>
      </c>
      <c r="B783" s="58" t="s">
        <v>64</v>
      </c>
      <c r="C783" s="59">
        <v>297112</v>
      </c>
      <c r="D783" s="59">
        <v>48734</v>
      </c>
      <c r="E783" s="59">
        <v>26504</v>
      </c>
      <c r="F783" s="59">
        <v>2760</v>
      </c>
      <c r="G783" s="59">
        <v>8</v>
      </c>
      <c r="H783" s="59">
        <v>982</v>
      </c>
      <c r="I783" s="59">
        <v>3693</v>
      </c>
      <c r="J783" s="59">
        <v>2692</v>
      </c>
      <c r="K783" s="59">
        <v>3630</v>
      </c>
      <c r="L783" s="59">
        <v>7486</v>
      </c>
      <c r="M783" s="59">
        <v>200623</v>
      </c>
      <c r="N783" s="59">
        <v>57414</v>
      </c>
      <c r="O783" s="59">
        <v>258037</v>
      </c>
      <c r="P783" s="45"/>
    </row>
    <row r="784" spans="1:16" ht="14.45" customHeight="1" x14ac:dyDescent="0.25">
      <c r="A784" s="58" t="s">
        <v>88</v>
      </c>
      <c r="B784" s="58" t="s">
        <v>65</v>
      </c>
      <c r="C784" s="59">
        <v>297112</v>
      </c>
      <c r="D784" s="59">
        <v>48734</v>
      </c>
      <c r="E784" s="59">
        <v>26785</v>
      </c>
      <c r="F784" s="59">
        <v>3670</v>
      </c>
      <c r="G784" s="59">
        <v>8</v>
      </c>
      <c r="H784" s="59">
        <v>718</v>
      </c>
      <c r="I784" s="59">
        <v>5108</v>
      </c>
      <c r="J784" s="59">
        <v>1968</v>
      </c>
      <c r="K784" s="59">
        <v>3211</v>
      </c>
      <c r="L784" s="59">
        <v>6434</v>
      </c>
      <c r="M784" s="59">
        <v>200476</v>
      </c>
      <c r="N784" s="59">
        <v>41705</v>
      </c>
      <c r="O784" s="59">
        <v>242181</v>
      </c>
      <c r="P784" s="45"/>
    </row>
    <row r="785" spans="1:33" ht="14.45" customHeight="1" x14ac:dyDescent="0.25">
      <c r="A785" s="58" t="s">
        <v>88</v>
      </c>
      <c r="B785" s="58" t="s">
        <v>66</v>
      </c>
      <c r="C785" s="59">
        <v>297112</v>
      </c>
      <c r="D785" s="59">
        <v>48734</v>
      </c>
      <c r="E785" s="59">
        <v>26256</v>
      </c>
      <c r="F785" s="59">
        <v>3513</v>
      </c>
      <c r="G785" s="59"/>
      <c r="H785" s="59">
        <v>185</v>
      </c>
      <c r="I785" s="59">
        <v>6008</v>
      </c>
      <c r="J785" s="59">
        <v>1993</v>
      </c>
      <c r="K785" s="59">
        <v>4946</v>
      </c>
      <c r="L785" s="59">
        <v>6684</v>
      </c>
      <c r="M785" s="59">
        <v>198793</v>
      </c>
      <c r="N785" s="59">
        <v>19804</v>
      </c>
      <c r="O785" s="59">
        <v>218597</v>
      </c>
      <c r="P785" s="45"/>
    </row>
    <row r="786" spans="1:33" ht="14.45" customHeight="1" x14ac:dyDescent="0.25">
      <c r="A786" s="58" t="s">
        <v>88</v>
      </c>
      <c r="B786" s="58" t="s">
        <v>68</v>
      </c>
      <c r="C786" s="65">
        <v>297112</v>
      </c>
      <c r="D786" s="65">
        <v>48734</v>
      </c>
      <c r="E786" s="65">
        <v>26438</v>
      </c>
      <c r="F786" s="65">
        <v>4295</v>
      </c>
      <c r="G786" s="59"/>
      <c r="H786" s="65">
        <v>306</v>
      </c>
      <c r="I786" s="65">
        <v>7161</v>
      </c>
      <c r="J786" s="65">
        <v>2332</v>
      </c>
      <c r="K786" s="65">
        <v>3833</v>
      </c>
      <c r="L786" s="65">
        <v>6709</v>
      </c>
      <c r="M786" s="65">
        <v>197304</v>
      </c>
      <c r="N786" s="65">
        <v>15366</v>
      </c>
      <c r="O786" s="65">
        <v>212670</v>
      </c>
      <c r="P786" s="45"/>
    </row>
    <row r="787" spans="1:33" ht="14.45" customHeight="1" x14ac:dyDescent="0.25">
      <c r="A787" s="58" t="s">
        <v>88</v>
      </c>
      <c r="B787" s="58" t="s">
        <v>69</v>
      </c>
      <c r="C787" s="65">
        <v>297112</v>
      </c>
      <c r="D787" s="65">
        <v>48734</v>
      </c>
      <c r="E787" s="65">
        <v>28307</v>
      </c>
      <c r="F787" s="65">
        <v>1948</v>
      </c>
      <c r="G787" s="59"/>
      <c r="H787" s="65">
        <v>272</v>
      </c>
      <c r="I787" s="65">
        <v>6475</v>
      </c>
      <c r="J787" s="65">
        <v>2662</v>
      </c>
      <c r="K787" s="65">
        <v>4462</v>
      </c>
      <c r="L787" s="65">
        <v>6709</v>
      </c>
      <c r="M787" s="65">
        <v>197543</v>
      </c>
      <c r="N787" s="65">
        <v>16149</v>
      </c>
      <c r="O787" s="65">
        <v>213692</v>
      </c>
      <c r="P787" s="45"/>
    </row>
    <row r="788" spans="1:33" ht="14.45" customHeight="1" x14ac:dyDescent="0.25">
      <c r="A788" s="58" t="s">
        <v>88</v>
      </c>
      <c r="B788" s="58" t="s">
        <v>70</v>
      </c>
      <c r="C788" s="65">
        <v>297112</v>
      </c>
      <c r="D788" s="65">
        <v>48734</v>
      </c>
      <c r="E788" s="65">
        <v>29858</v>
      </c>
      <c r="F788" s="65">
        <v>1795</v>
      </c>
      <c r="G788" s="59"/>
      <c r="H788" s="65">
        <v>206</v>
      </c>
      <c r="I788" s="65">
        <v>6285</v>
      </c>
      <c r="J788" s="65">
        <v>3046</v>
      </c>
      <c r="K788" s="59"/>
      <c r="L788" s="65">
        <v>6821</v>
      </c>
      <c r="M788" s="65">
        <v>200367</v>
      </c>
      <c r="N788" s="65">
        <v>10484</v>
      </c>
      <c r="O788" s="65">
        <v>210851</v>
      </c>
      <c r="P788" s="45"/>
    </row>
    <row r="789" spans="1:33" ht="14.45" customHeight="1" x14ac:dyDescent="0.25">
      <c r="A789" s="58" t="s">
        <v>88</v>
      </c>
      <c r="B789" s="58" t="s">
        <v>71</v>
      </c>
      <c r="C789" s="65">
        <v>297112</v>
      </c>
      <c r="D789" s="65">
        <v>48734</v>
      </c>
      <c r="E789" s="65">
        <v>31665</v>
      </c>
      <c r="F789" s="65">
        <v>1570</v>
      </c>
      <c r="G789" s="59"/>
      <c r="H789" s="65">
        <v>180</v>
      </c>
      <c r="I789" s="65">
        <v>5157</v>
      </c>
      <c r="J789" s="65">
        <v>2747</v>
      </c>
      <c r="K789" s="65">
        <v>4064</v>
      </c>
      <c r="L789" s="65">
        <v>6820</v>
      </c>
      <c r="M789" s="65">
        <v>196175</v>
      </c>
      <c r="N789" s="65">
        <v>30395</v>
      </c>
      <c r="O789" s="65">
        <v>226570</v>
      </c>
      <c r="P789" s="45"/>
    </row>
    <row r="790" spans="1:33" ht="14.45" customHeight="1" x14ac:dyDescent="0.25">
      <c r="A790" s="58" t="s">
        <v>88</v>
      </c>
      <c r="B790" s="58" t="s">
        <v>72</v>
      </c>
      <c r="C790" s="65">
        <v>297112</v>
      </c>
      <c r="D790" s="65">
        <v>48734</v>
      </c>
      <c r="E790" s="65">
        <v>33684</v>
      </c>
      <c r="F790" s="65">
        <v>1601</v>
      </c>
      <c r="G790" s="65">
        <v>1</v>
      </c>
      <c r="H790" s="65">
        <v>257</v>
      </c>
      <c r="I790" s="65">
        <v>6215</v>
      </c>
      <c r="J790" s="65">
        <v>2884</v>
      </c>
      <c r="K790" s="65">
        <v>3202</v>
      </c>
      <c r="L790" s="65">
        <v>6950</v>
      </c>
      <c r="M790" s="65">
        <v>193584</v>
      </c>
      <c r="N790" s="65">
        <v>29279</v>
      </c>
      <c r="O790" s="65">
        <v>222863</v>
      </c>
      <c r="P790" s="45"/>
    </row>
    <row r="791" spans="1:33" ht="14.45" customHeight="1" x14ac:dyDescent="0.25">
      <c r="A791" s="58" t="s">
        <v>88</v>
      </c>
      <c r="B791" s="58" t="s">
        <v>73</v>
      </c>
      <c r="C791" s="65">
        <v>297112</v>
      </c>
      <c r="D791" s="65">
        <v>48734</v>
      </c>
      <c r="E791" s="65">
        <v>32457</v>
      </c>
      <c r="F791" s="65">
        <v>1690</v>
      </c>
      <c r="G791" s="65">
        <v>2</v>
      </c>
      <c r="H791" s="65">
        <v>167</v>
      </c>
      <c r="I791" s="65">
        <v>7897</v>
      </c>
      <c r="J791" s="65">
        <v>3117</v>
      </c>
      <c r="K791" s="65">
        <v>3112</v>
      </c>
      <c r="L791" s="65">
        <v>7013</v>
      </c>
      <c r="M791" s="65">
        <v>192923</v>
      </c>
      <c r="N791" s="65">
        <v>26533</v>
      </c>
      <c r="O791" s="65">
        <v>219456</v>
      </c>
      <c r="P791" s="45"/>
    </row>
    <row r="792" spans="1:33" ht="14.45" customHeight="1" x14ac:dyDescent="0.25">
      <c r="A792" s="58" t="s">
        <v>88</v>
      </c>
      <c r="B792" s="58" t="s">
        <v>74</v>
      </c>
      <c r="C792" s="65">
        <v>297112</v>
      </c>
      <c r="D792" s="65">
        <v>48734</v>
      </c>
      <c r="E792" s="65">
        <v>34452</v>
      </c>
      <c r="F792" s="65">
        <v>1896</v>
      </c>
      <c r="G792" s="59"/>
      <c r="H792" s="65">
        <v>188</v>
      </c>
      <c r="I792" s="65">
        <v>7380</v>
      </c>
      <c r="J792" s="65">
        <v>3177</v>
      </c>
      <c r="K792" s="65">
        <v>3721</v>
      </c>
      <c r="L792" s="65">
        <v>7012</v>
      </c>
      <c r="M792" s="65">
        <v>190552</v>
      </c>
      <c r="N792" s="65">
        <v>30558</v>
      </c>
      <c r="O792" s="65">
        <v>221110</v>
      </c>
      <c r="P792" s="45"/>
    </row>
    <row r="793" spans="1:33" ht="14.45" customHeight="1" x14ac:dyDescent="0.25">
      <c r="A793" s="58" t="s">
        <v>88</v>
      </c>
      <c r="B793" s="58" t="s">
        <v>75</v>
      </c>
      <c r="C793" s="65">
        <v>297112</v>
      </c>
      <c r="D793" s="65">
        <v>48734</v>
      </c>
      <c r="E793" s="65">
        <v>36727</v>
      </c>
      <c r="F793" s="65">
        <v>1566</v>
      </c>
      <c r="G793" s="65">
        <v>0</v>
      </c>
      <c r="H793" s="65">
        <v>211</v>
      </c>
      <c r="I793" s="65">
        <v>7105</v>
      </c>
      <c r="J793" s="65">
        <v>3168</v>
      </c>
      <c r="K793" s="65">
        <v>4376</v>
      </c>
      <c r="L793" s="65">
        <v>7012</v>
      </c>
      <c r="M793" s="65">
        <v>188213</v>
      </c>
      <c r="N793" s="65">
        <v>37229</v>
      </c>
      <c r="O793" s="65">
        <v>225442</v>
      </c>
      <c r="P793" s="45"/>
    </row>
    <row r="794" spans="1:33" ht="14.45" customHeight="1" x14ac:dyDescent="0.25">
      <c r="A794" s="58" t="s">
        <v>88</v>
      </c>
      <c r="B794" s="58" t="s">
        <v>190</v>
      </c>
      <c r="C794" s="65">
        <v>297112</v>
      </c>
      <c r="D794" s="65">
        <v>48734</v>
      </c>
      <c r="E794" s="65">
        <v>37512</v>
      </c>
      <c r="F794" s="65">
        <v>1246</v>
      </c>
      <c r="G794" s="65">
        <v>0</v>
      </c>
      <c r="H794" s="65">
        <v>287</v>
      </c>
      <c r="I794" s="65">
        <v>6405</v>
      </c>
      <c r="J794" s="65">
        <v>3915</v>
      </c>
      <c r="K794" s="65">
        <v>4069</v>
      </c>
      <c r="L794" s="65">
        <v>7012</v>
      </c>
      <c r="M794" s="65">
        <v>187932</v>
      </c>
      <c r="N794" s="65">
        <v>33434.639999999999</v>
      </c>
      <c r="O794" s="65">
        <v>221366.64</v>
      </c>
      <c r="P794" s="45"/>
    </row>
    <row r="795" spans="1:33" ht="14.45" customHeight="1" x14ac:dyDescent="0.25">
      <c r="A795" s="58" t="s">
        <v>89</v>
      </c>
      <c r="B795" s="56" t="s">
        <v>38</v>
      </c>
      <c r="C795" s="59"/>
      <c r="D795" s="59"/>
      <c r="E795" s="59"/>
      <c r="F795" s="59"/>
      <c r="G795" s="59"/>
      <c r="H795" s="59"/>
      <c r="I795" s="59"/>
      <c r="J795" s="59"/>
      <c r="K795" s="59"/>
      <c r="L795" s="59"/>
      <c r="M795" s="59"/>
      <c r="N795" s="59"/>
      <c r="O795" s="59"/>
      <c r="P795" s="45"/>
      <c r="R795" s="58"/>
      <c r="S795" s="56"/>
      <c r="T795" s="56"/>
      <c r="U795" s="61"/>
      <c r="V795" s="61"/>
      <c r="W795" s="61"/>
      <c r="X795" s="61"/>
      <c r="Y795" s="61"/>
      <c r="Z795" s="61"/>
      <c r="AA795" s="61"/>
      <c r="AB795" s="61"/>
      <c r="AC795" s="61"/>
      <c r="AD795" s="61"/>
      <c r="AE795" s="61"/>
      <c r="AF795" s="61"/>
      <c r="AG795" s="61"/>
    </row>
    <row r="796" spans="1:33" ht="14.45" customHeight="1" x14ac:dyDescent="0.25">
      <c r="A796" s="58" t="s">
        <v>89</v>
      </c>
      <c r="B796" s="56" t="s">
        <v>35</v>
      </c>
      <c r="C796" s="59"/>
      <c r="D796" s="59"/>
      <c r="E796" s="59"/>
      <c r="F796" s="59"/>
      <c r="G796" s="59"/>
      <c r="H796" s="59"/>
      <c r="I796" s="59"/>
      <c r="J796" s="59"/>
      <c r="K796" s="59"/>
      <c r="L796" s="59"/>
      <c r="M796" s="59"/>
      <c r="N796" s="59"/>
      <c r="O796" s="59"/>
      <c r="P796" s="45"/>
      <c r="R796" s="58"/>
      <c r="S796" s="56"/>
      <c r="T796" s="56"/>
      <c r="U796" s="61"/>
      <c r="V796" s="61"/>
      <c r="W796" s="61"/>
      <c r="X796" s="61"/>
      <c r="Y796" s="61"/>
      <c r="Z796" s="61"/>
      <c r="AA796" s="61"/>
      <c r="AB796" s="61"/>
      <c r="AC796" s="61"/>
      <c r="AD796" s="61"/>
      <c r="AE796" s="61"/>
      <c r="AF796" s="61"/>
      <c r="AG796" s="61"/>
    </row>
    <row r="797" spans="1:33" ht="14.45" customHeight="1" x14ac:dyDescent="0.25">
      <c r="A797" s="58" t="s">
        <v>89</v>
      </c>
      <c r="B797" s="56" t="s">
        <v>36</v>
      </c>
      <c r="C797" s="59"/>
      <c r="D797" s="59"/>
      <c r="E797" s="59"/>
      <c r="F797" s="59"/>
      <c r="G797" s="59"/>
      <c r="H797" s="59"/>
      <c r="I797" s="59"/>
      <c r="J797" s="59"/>
      <c r="K797" s="59"/>
      <c r="L797" s="59"/>
      <c r="M797" s="59"/>
      <c r="N797" s="59"/>
      <c r="O797" s="59"/>
      <c r="P797" s="45"/>
      <c r="R797" s="58"/>
      <c r="S797" s="56"/>
      <c r="T797" s="56"/>
      <c r="U797" s="61"/>
      <c r="V797" s="61"/>
      <c r="W797" s="61"/>
      <c r="X797" s="61"/>
      <c r="Y797" s="61"/>
      <c r="Z797" s="61"/>
      <c r="AA797" s="61"/>
      <c r="AB797" s="61"/>
      <c r="AC797" s="61"/>
      <c r="AD797" s="61"/>
      <c r="AE797" s="61"/>
      <c r="AF797" s="61"/>
      <c r="AG797" s="61"/>
    </row>
    <row r="798" spans="1:33" ht="14.45" customHeight="1" x14ac:dyDescent="0.25">
      <c r="A798" s="58" t="s">
        <v>89</v>
      </c>
      <c r="B798" s="56" t="s">
        <v>37</v>
      </c>
      <c r="C798" s="59"/>
      <c r="D798" s="59"/>
      <c r="E798" s="59"/>
      <c r="F798" s="59"/>
      <c r="G798" s="59"/>
      <c r="H798" s="59"/>
      <c r="I798" s="59"/>
      <c r="J798" s="59"/>
      <c r="K798" s="59"/>
      <c r="L798" s="59"/>
      <c r="M798" s="59"/>
      <c r="N798" s="59"/>
      <c r="O798" s="59"/>
      <c r="P798" s="45"/>
      <c r="R798" s="58"/>
      <c r="S798" s="56"/>
      <c r="T798" s="56"/>
      <c r="U798" s="61"/>
      <c r="V798" s="61"/>
      <c r="W798" s="61"/>
      <c r="X798" s="61"/>
      <c r="Y798" s="61"/>
      <c r="Z798" s="61"/>
      <c r="AA798" s="61"/>
      <c r="AB798" s="61"/>
      <c r="AC798" s="61"/>
      <c r="AD798" s="61"/>
      <c r="AE798" s="61"/>
      <c r="AF798" s="61"/>
      <c r="AG798" s="61"/>
    </row>
    <row r="799" spans="1:33" ht="14.45" customHeight="1" x14ac:dyDescent="0.25">
      <c r="A799" s="58" t="s">
        <v>89</v>
      </c>
      <c r="B799" s="56" t="s">
        <v>15</v>
      </c>
      <c r="C799" s="59"/>
      <c r="D799" s="59"/>
      <c r="E799" s="59"/>
      <c r="F799" s="59"/>
      <c r="G799" s="59"/>
      <c r="H799" s="59"/>
      <c r="I799" s="59"/>
      <c r="J799" s="59"/>
      <c r="K799" s="59"/>
      <c r="L799" s="59"/>
      <c r="M799" s="59"/>
      <c r="N799" s="59"/>
      <c r="O799" s="59"/>
      <c r="P799" s="45"/>
      <c r="R799" s="58"/>
      <c r="S799" s="56"/>
      <c r="T799" s="56"/>
      <c r="U799" s="61"/>
      <c r="V799" s="61"/>
      <c r="W799" s="61"/>
      <c r="X799" s="61"/>
      <c r="Y799" s="61"/>
      <c r="Z799" s="61"/>
      <c r="AA799" s="61"/>
      <c r="AB799" s="61"/>
      <c r="AC799" s="61"/>
      <c r="AD799" s="61"/>
      <c r="AE799" s="61"/>
      <c r="AF799" s="61"/>
      <c r="AG799" s="61"/>
    </row>
    <row r="800" spans="1:33" ht="14.45" customHeight="1" x14ac:dyDescent="0.25">
      <c r="A800" s="58" t="s">
        <v>89</v>
      </c>
      <c r="B800" s="56" t="s">
        <v>0</v>
      </c>
      <c r="C800" s="59"/>
      <c r="D800" s="59"/>
      <c r="E800" s="59"/>
      <c r="F800" s="59"/>
      <c r="G800" s="59"/>
      <c r="H800" s="59"/>
      <c r="I800" s="59"/>
      <c r="J800" s="59"/>
      <c r="K800" s="59"/>
      <c r="L800" s="59"/>
      <c r="M800" s="59"/>
      <c r="N800" s="59"/>
      <c r="O800" s="59"/>
      <c r="P800" s="45"/>
      <c r="R800" s="58"/>
      <c r="S800" s="56"/>
      <c r="T800" s="56"/>
      <c r="U800" s="61"/>
      <c r="V800" s="61"/>
      <c r="W800" s="61"/>
      <c r="X800" s="61"/>
      <c r="Y800" s="61"/>
      <c r="Z800" s="61"/>
      <c r="AA800" s="61"/>
      <c r="AB800" s="61"/>
      <c r="AC800" s="61"/>
      <c r="AD800" s="61"/>
      <c r="AE800" s="61"/>
      <c r="AF800" s="61"/>
      <c r="AG800" s="61"/>
    </row>
    <row r="801" spans="1:33" ht="14.45" customHeight="1" x14ac:dyDescent="0.25">
      <c r="A801" s="58" t="s">
        <v>89</v>
      </c>
      <c r="B801" s="56" t="s">
        <v>1</v>
      </c>
      <c r="C801" s="59"/>
      <c r="D801" s="59"/>
      <c r="E801" s="59"/>
      <c r="F801" s="59"/>
      <c r="G801" s="59"/>
      <c r="H801" s="59"/>
      <c r="I801" s="59"/>
      <c r="J801" s="59"/>
      <c r="K801" s="59"/>
      <c r="L801" s="59"/>
      <c r="M801" s="59"/>
      <c r="N801" s="59"/>
      <c r="O801" s="59"/>
      <c r="P801" s="45"/>
      <c r="R801" s="58"/>
      <c r="S801" s="56"/>
      <c r="T801" s="56"/>
      <c r="U801" s="61"/>
      <c r="V801" s="61"/>
      <c r="W801" s="61"/>
      <c r="X801" s="61"/>
      <c r="Y801" s="61"/>
      <c r="Z801" s="61"/>
      <c r="AA801" s="61"/>
      <c r="AB801" s="61"/>
      <c r="AC801" s="61"/>
      <c r="AD801" s="61"/>
      <c r="AE801" s="61"/>
      <c r="AF801" s="61"/>
      <c r="AG801" s="61"/>
    </row>
    <row r="802" spans="1:33" ht="14.45" customHeight="1" x14ac:dyDescent="0.25">
      <c r="A802" s="58" t="s">
        <v>89</v>
      </c>
      <c r="B802" s="56" t="s">
        <v>2</v>
      </c>
      <c r="C802" s="59"/>
      <c r="D802" s="59"/>
      <c r="E802" s="59"/>
      <c r="F802" s="59"/>
      <c r="G802" s="59"/>
      <c r="H802" s="59"/>
      <c r="I802" s="59"/>
      <c r="J802" s="59"/>
      <c r="K802" s="59"/>
      <c r="L802" s="59"/>
      <c r="M802" s="59"/>
      <c r="N802" s="59"/>
      <c r="O802" s="59"/>
      <c r="P802" s="45"/>
      <c r="R802" s="58"/>
      <c r="S802" s="56"/>
      <c r="T802" s="56"/>
      <c r="U802" s="61"/>
      <c r="V802" s="61"/>
      <c r="W802" s="61"/>
      <c r="X802" s="61"/>
      <c r="Y802" s="61"/>
      <c r="Z802" s="61"/>
      <c r="AA802" s="61"/>
      <c r="AB802" s="61"/>
      <c r="AC802" s="61"/>
      <c r="AD802" s="61"/>
      <c r="AE802" s="61"/>
      <c r="AF802" s="61"/>
      <c r="AG802" s="61"/>
    </row>
    <row r="803" spans="1:33" ht="14.45" customHeight="1" x14ac:dyDescent="0.25">
      <c r="A803" s="58" t="s">
        <v>89</v>
      </c>
      <c r="B803" s="56" t="s">
        <v>3</v>
      </c>
      <c r="C803" s="59"/>
      <c r="D803" s="59"/>
      <c r="E803" s="59"/>
      <c r="F803" s="59"/>
      <c r="G803" s="59"/>
      <c r="H803" s="59"/>
      <c r="I803" s="59"/>
      <c r="J803" s="59"/>
      <c r="K803" s="59"/>
      <c r="L803" s="59"/>
      <c r="M803" s="59"/>
      <c r="N803" s="59"/>
      <c r="O803" s="59"/>
      <c r="P803" s="45"/>
      <c r="R803" s="58"/>
      <c r="S803" s="56"/>
      <c r="T803" s="56"/>
      <c r="U803" s="61"/>
      <c r="V803" s="61"/>
      <c r="W803" s="61"/>
      <c r="X803" s="61"/>
      <c r="Y803" s="61"/>
      <c r="Z803" s="61"/>
      <c r="AA803" s="61"/>
      <c r="AB803" s="61"/>
      <c r="AC803" s="61"/>
      <c r="AD803" s="61"/>
      <c r="AE803" s="61"/>
      <c r="AF803" s="61"/>
      <c r="AG803" s="61"/>
    </row>
    <row r="804" spans="1:33" ht="14.45" customHeight="1" x14ac:dyDescent="0.25">
      <c r="A804" s="58" t="s">
        <v>89</v>
      </c>
      <c r="B804" s="56" t="s">
        <v>4</v>
      </c>
      <c r="C804" s="59"/>
      <c r="D804" s="59"/>
      <c r="E804" s="59"/>
      <c r="F804" s="59"/>
      <c r="G804" s="59"/>
      <c r="H804" s="59"/>
      <c r="I804" s="59"/>
      <c r="J804" s="59"/>
      <c r="K804" s="59"/>
      <c r="L804" s="59"/>
      <c r="M804" s="59"/>
      <c r="N804" s="59"/>
      <c r="O804" s="59"/>
      <c r="P804" s="45"/>
      <c r="R804" s="58"/>
      <c r="S804" s="56"/>
      <c r="T804" s="56"/>
      <c r="U804" s="61"/>
      <c r="V804" s="61"/>
      <c r="W804" s="61"/>
      <c r="X804" s="61"/>
      <c r="Y804" s="61"/>
      <c r="Z804" s="61"/>
      <c r="AA804" s="61"/>
      <c r="AB804" s="61"/>
      <c r="AC804" s="61"/>
      <c r="AD804" s="61"/>
      <c r="AE804" s="61"/>
      <c r="AF804" s="61"/>
      <c r="AG804" s="61"/>
    </row>
    <row r="805" spans="1:33" ht="14.45" customHeight="1" x14ac:dyDescent="0.25">
      <c r="A805" s="58" t="s">
        <v>89</v>
      </c>
      <c r="B805" s="56" t="s">
        <v>5</v>
      </c>
      <c r="C805" s="59"/>
      <c r="D805" s="59"/>
      <c r="E805" s="59"/>
      <c r="F805" s="59"/>
      <c r="G805" s="59"/>
      <c r="H805" s="59"/>
      <c r="I805" s="59"/>
      <c r="J805" s="59"/>
      <c r="K805" s="59"/>
      <c r="L805" s="59"/>
      <c r="M805" s="59"/>
      <c r="N805" s="59"/>
      <c r="O805" s="59"/>
      <c r="P805" s="45"/>
      <c r="R805" s="58"/>
      <c r="S805" s="56"/>
      <c r="T805" s="56"/>
      <c r="U805" s="61"/>
      <c r="V805" s="61"/>
      <c r="W805" s="61"/>
      <c r="X805" s="61"/>
      <c r="Y805" s="61"/>
      <c r="Z805" s="61"/>
      <c r="AA805" s="61"/>
      <c r="AB805" s="61"/>
      <c r="AC805" s="61"/>
      <c r="AD805" s="61"/>
      <c r="AE805" s="61"/>
      <c r="AF805" s="61"/>
      <c r="AG805" s="61"/>
    </row>
    <row r="806" spans="1:33" ht="14.45" customHeight="1" x14ac:dyDescent="0.25">
      <c r="A806" s="58" t="s">
        <v>89</v>
      </c>
      <c r="B806" s="56" t="s">
        <v>6</v>
      </c>
      <c r="C806" s="59"/>
      <c r="D806" s="59"/>
      <c r="E806" s="59"/>
      <c r="F806" s="59"/>
      <c r="G806" s="59"/>
      <c r="H806" s="59"/>
      <c r="I806" s="59"/>
      <c r="J806" s="59"/>
      <c r="K806" s="59"/>
      <c r="L806" s="59"/>
      <c r="M806" s="59"/>
      <c r="N806" s="59"/>
      <c r="O806" s="59"/>
      <c r="P806" s="45"/>
      <c r="R806" s="58"/>
      <c r="S806" s="56"/>
      <c r="T806" s="56"/>
      <c r="U806" s="61"/>
      <c r="V806" s="61"/>
      <c r="W806" s="61"/>
      <c r="X806" s="61"/>
      <c r="Y806" s="61"/>
      <c r="Z806" s="61"/>
      <c r="AA806" s="61"/>
      <c r="AB806" s="61"/>
      <c r="AC806" s="61"/>
      <c r="AD806" s="61"/>
      <c r="AE806" s="61"/>
      <c r="AF806" s="61"/>
      <c r="AG806" s="61"/>
    </row>
    <row r="807" spans="1:33" ht="14.45" customHeight="1" x14ac:dyDescent="0.25">
      <c r="A807" s="58" t="s">
        <v>89</v>
      </c>
      <c r="B807" s="63" t="s">
        <v>7</v>
      </c>
      <c r="C807" s="59"/>
      <c r="D807" s="59"/>
      <c r="E807" s="59"/>
      <c r="F807" s="59"/>
      <c r="G807" s="59"/>
      <c r="H807" s="59"/>
      <c r="I807" s="59"/>
      <c r="J807" s="59"/>
      <c r="K807" s="59"/>
      <c r="L807" s="59"/>
      <c r="M807" s="59"/>
      <c r="N807" s="59"/>
      <c r="O807" s="59"/>
      <c r="P807" s="45"/>
      <c r="R807" s="58"/>
      <c r="S807" s="63"/>
      <c r="T807" s="63"/>
      <c r="U807" s="61"/>
      <c r="V807" s="61"/>
      <c r="W807" s="61"/>
      <c r="X807" s="61"/>
      <c r="Y807" s="61"/>
      <c r="Z807" s="61"/>
      <c r="AA807" s="61"/>
      <c r="AB807" s="61"/>
      <c r="AC807" s="61"/>
      <c r="AD807" s="61"/>
      <c r="AE807" s="61"/>
      <c r="AF807" s="61"/>
      <c r="AG807" s="61"/>
    </row>
    <row r="808" spans="1:33" ht="14.45" customHeight="1" x14ac:dyDescent="0.25">
      <c r="A808" s="58" t="s">
        <v>89</v>
      </c>
      <c r="B808" s="63" t="s">
        <v>8</v>
      </c>
      <c r="C808" s="59"/>
      <c r="D808" s="59"/>
      <c r="E808" s="59"/>
      <c r="F808" s="59"/>
      <c r="G808" s="59"/>
      <c r="H808" s="59"/>
      <c r="I808" s="59"/>
      <c r="J808" s="59"/>
      <c r="K808" s="59"/>
      <c r="L808" s="59"/>
      <c r="M808" s="59"/>
      <c r="N808" s="59"/>
      <c r="O808" s="59"/>
      <c r="P808" s="45"/>
      <c r="R808" s="58"/>
      <c r="S808" s="63"/>
      <c r="T808" s="63"/>
      <c r="U808" s="61"/>
      <c r="V808" s="61"/>
      <c r="W808" s="61"/>
      <c r="X808" s="61"/>
      <c r="Y808" s="61"/>
      <c r="Z808" s="61"/>
      <c r="AA808" s="61"/>
      <c r="AB808" s="61"/>
      <c r="AC808" s="61"/>
      <c r="AD808" s="61"/>
      <c r="AE808" s="61"/>
      <c r="AF808" s="61"/>
      <c r="AG808" s="61"/>
    </row>
    <row r="809" spans="1:33" ht="14.45" customHeight="1" x14ac:dyDescent="0.25">
      <c r="A809" s="58" t="s">
        <v>89</v>
      </c>
      <c r="B809" s="63" t="s">
        <v>16</v>
      </c>
      <c r="C809" s="59"/>
      <c r="D809" s="59"/>
      <c r="E809" s="59"/>
      <c r="F809" s="59"/>
      <c r="G809" s="59"/>
      <c r="H809" s="59"/>
      <c r="I809" s="59"/>
      <c r="J809" s="59"/>
      <c r="K809" s="59"/>
      <c r="L809" s="59"/>
      <c r="M809" s="59"/>
      <c r="N809" s="59"/>
      <c r="O809" s="59"/>
      <c r="P809" s="45"/>
      <c r="R809" s="58"/>
      <c r="S809" s="63"/>
      <c r="T809" s="63"/>
      <c r="U809" s="61"/>
      <c r="V809" s="61"/>
      <c r="W809" s="61"/>
      <c r="X809" s="61"/>
      <c r="Y809" s="61"/>
      <c r="Z809" s="61"/>
      <c r="AA809" s="61"/>
      <c r="AB809" s="61"/>
      <c r="AC809" s="61"/>
      <c r="AD809" s="61"/>
      <c r="AE809" s="61"/>
      <c r="AF809" s="61"/>
      <c r="AG809" s="61"/>
    </row>
    <row r="810" spans="1:33" ht="14.45" customHeight="1" x14ac:dyDescent="0.25">
      <c r="A810" s="58" t="s">
        <v>89</v>
      </c>
      <c r="B810" s="63" t="s">
        <v>17</v>
      </c>
      <c r="C810" s="59"/>
      <c r="D810" s="59"/>
      <c r="E810" s="59"/>
      <c r="F810" s="59"/>
      <c r="G810" s="59"/>
      <c r="H810" s="59"/>
      <c r="I810" s="59"/>
      <c r="J810" s="59"/>
      <c r="K810" s="59"/>
      <c r="L810" s="59"/>
      <c r="M810" s="59"/>
      <c r="N810" s="59"/>
      <c r="O810" s="59"/>
      <c r="P810" s="45"/>
      <c r="R810" s="58"/>
      <c r="S810" s="63"/>
      <c r="T810" s="63"/>
      <c r="U810" s="61"/>
      <c r="V810" s="61"/>
      <c r="W810" s="61"/>
      <c r="X810" s="61"/>
      <c r="Y810" s="61"/>
      <c r="Z810" s="61"/>
      <c r="AA810" s="61"/>
      <c r="AB810" s="61"/>
      <c r="AC810" s="61"/>
      <c r="AD810" s="61"/>
      <c r="AE810" s="61"/>
      <c r="AF810" s="61"/>
      <c r="AG810" s="61"/>
    </row>
    <row r="811" spans="1:33" ht="14.45" customHeight="1" x14ac:dyDescent="0.25">
      <c r="A811" s="58" t="s">
        <v>89</v>
      </c>
      <c r="B811" s="63" t="s">
        <v>9</v>
      </c>
      <c r="C811" s="59"/>
      <c r="D811" s="59"/>
      <c r="E811" s="59"/>
      <c r="F811" s="59"/>
      <c r="G811" s="59"/>
      <c r="H811" s="59"/>
      <c r="I811" s="59"/>
      <c r="J811" s="59"/>
      <c r="K811" s="59"/>
      <c r="L811" s="59"/>
      <c r="M811" s="59"/>
      <c r="N811" s="59"/>
      <c r="O811" s="59"/>
      <c r="P811" s="45"/>
      <c r="R811" s="58"/>
      <c r="S811" s="63"/>
      <c r="T811" s="63"/>
      <c r="U811" s="61"/>
      <c r="V811" s="61"/>
      <c r="W811" s="61"/>
      <c r="X811" s="61"/>
      <c r="Y811" s="61"/>
      <c r="Z811" s="61"/>
      <c r="AA811" s="61"/>
      <c r="AB811" s="61"/>
      <c r="AC811" s="61"/>
      <c r="AD811" s="61"/>
      <c r="AE811" s="61"/>
      <c r="AF811" s="61"/>
      <c r="AG811" s="61"/>
    </row>
    <row r="812" spans="1:33" ht="14.45" customHeight="1" x14ac:dyDescent="0.25">
      <c r="A812" s="58" t="s">
        <v>89</v>
      </c>
      <c r="B812" s="63" t="s">
        <v>10</v>
      </c>
      <c r="C812" s="59"/>
      <c r="D812" s="59"/>
      <c r="E812" s="59"/>
      <c r="F812" s="59"/>
      <c r="G812" s="59"/>
      <c r="H812" s="59"/>
      <c r="I812" s="59"/>
      <c r="J812" s="59"/>
      <c r="K812" s="59"/>
      <c r="L812" s="59"/>
      <c r="M812" s="59"/>
      <c r="N812" s="59"/>
      <c r="O812" s="59"/>
      <c r="P812" s="45"/>
      <c r="R812" s="58"/>
      <c r="S812" s="63"/>
      <c r="T812" s="63"/>
      <c r="U812" s="61"/>
      <c r="V812" s="61"/>
      <c r="W812" s="61"/>
      <c r="X812" s="61"/>
      <c r="Y812" s="61"/>
      <c r="Z812" s="61"/>
      <c r="AA812" s="61"/>
      <c r="AB812" s="61"/>
      <c r="AC812" s="61"/>
      <c r="AD812" s="61"/>
      <c r="AE812" s="61"/>
      <c r="AF812" s="61"/>
      <c r="AG812" s="61"/>
    </row>
    <row r="813" spans="1:33" ht="14.45" customHeight="1" x14ac:dyDescent="0.25">
      <c r="A813" s="58" t="s">
        <v>89</v>
      </c>
      <c r="B813" s="63" t="s">
        <v>11</v>
      </c>
      <c r="C813" s="59"/>
      <c r="D813" s="59"/>
      <c r="E813" s="59"/>
      <c r="F813" s="59"/>
      <c r="G813" s="59"/>
      <c r="H813" s="59"/>
      <c r="I813" s="59"/>
      <c r="J813" s="59"/>
      <c r="K813" s="59"/>
      <c r="L813" s="59"/>
      <c r="M813" s="59"/>
      <c r="N813" s="59"/>
      <c r="O813" s="59"/>
      <c r="P813" s="45"/>
      <c r="R813" s="58"/>
      <c r="S813" s="63"/>
      <c r="T813" s="63"/>
      <c r="U813" s="61"/>
      <c r="V813" s="61"/>
      <c r="W813" s="61"/>
      <c r="X813" s="61"/>
      <c r="Y813" s="61"/>
      <c r="Z813" s="61"/>
      <c r="AA813" s="61"/>
      <c r="AB813" s="61"/>
      <c r="AC813" s="61"/>
      <c r="AD813" s="61"/>
      <c r="AE813" s="61"/>
      <c r="AF813" s="61"/>
      <c r="AG813" s="61"/>
    </row>
    <row r="814" spans="1:33" ht="14.45" customHeight="1" x14ac:dyDescent="0.25">
      <c r="A814" s="58" t="s">
        <v>89</v>
      </c>
      <c r="B814" s="63" t="s">
        <v>12</v>
      </c>
      <c r="C814" s="59"/>
      <c r="D814" s="59"/>
      <c r="E814" s="59"/>
      <c r="F814" s="59"/>
      <c r="G814" s="59"/>
      <c r="H814" s="59"/>
      <c r="I814" s="59"/>
      <c r="J814" s="59"/>
      <c r="K814" s="59"/>
      <c r="L814" s="59"/>
      <c r="M814" s="59"/>
      <c r="N814" s="59"/>
      <c r="O814" s="59"/>
      <c r="P814" s="45"/>
      <c r="R814" s="58"/>
      <c r="S814" s="63"/>
      <c r="T814" s="63"/>
      <c r="U814" s="61"/>
      <c r="V814" s="61"/>
      <c r="W814" s="61"/>
      <c r="X814" s="61"/>
      <c r="Y814" s="61"/>
      <c r="Z814" s="61"/>
      <c r="AA814" s="61"/>
      <c r="AB814" s="61"/>
      <c r="AC814" s="61"/>
      <c r="AD814" s="61"/>
      <c r="AE814" s="61"/>
      <c r="AF814" s="61"/>
      <c r="AG814" s="61"/>
    </row>
    <row r="815" spans="1:33" ht="14.45" customHeight="1" x14ac:dyDescent="0.25">
      <c r="A815" s="58" t="s">
        <v>89</v>
      </c>
      <c r="B815" s="63" t="s">
        <v>13</v>
      </c>
      <c r="C815" s="59"/>
      <c r="D815" s="59"/>
      <c r="E815" s="59"/>
      <c r="F815" s="59"/>
      <c r="G815" s="59"/>
      <c r="H815" s="59"/>
      <c r="I815" s="59"/>
      <c r="J815" s="59"/>
      <c r="K815" s="59"/>
      <c r="L815" s="59"/>
      <c r="M815" s="59"/>
      <c r="N815" s="59"/>
      <c r="O815" s="59"/>
      <c r="P815" s="45"/>
      <c r="R815" s="58"/>
      <c r="S815" s="63"/>
      <c r="T815" s="63"/>
      <c r="U815" s="61"/>
      <c r="V815" s="61"/>
      <c r="W815" s="61"/>
      <c r="X815" s="61"/>
      <c r="Y815" s="61"/>
      <c r="Z815" s="61"/>
      <c r="AA815" s="61"/>
      <c r="AB815" s="61"/>
      <c r="AC815" s="61"/>
      <c r="AD815" s="61"/>
      <c r="AE815" s="61"/>
      <c r="AF815" s="61"/>
      <c r="AG815" s="61"/>
    </row>
    <row r="816" spans="1:33" ht="14.45" customHeight="1" x14ac:dyDescent="0.25">
      <c r="A816" s="58" t="s">
        <v>89</v>
      </c>
      <c r="B816" s="63" t="s">
        <v>18</v>
      </c>
      <c r="C816" s="59"/>
      <c r="D816" s="59"/>
      <c r="E816" s="59"/>
      <c r="F816" s="59"/>
      <c r="G816" s="59"/>
      <c r="H816" s="59"/>
      <c r="I816" s="59"/>
      <c r="J816" s="59"/>
      <c r="K816" s="59"/>
      <c r="L816" s="59"/>
      <c r="M816" s="59"/>
      <c r="N816" s="59"/>
      <c r="O816" s="59"/>
      <c r="P816" s="45"/>
      <c r="R816" s="58"/>
      <c r="S816" s="63"/>
      <c r="T816" s="63"/>
      <c r="U816" s="61"/>
      <c r="V816" s="61"/>
      <c r="W816" s="61"/>
      <c r="X816" s="61"/>
      <c r="Y816" s="61"/>
      <c r="Z816" s="61"/>
      <c r="AA816" s="61"/>
      <c r="AB816" s="61"/>
      <c r="AC816" s="61"/>
      <c r="AD816" s="61"/>
      <c r="AE816" s="61"/>
      <c r="AF816" s="61"/>
      <c r="AG816" s="61"/>
    </row>
    <row r="817" spans="1:33" ht="14.45" customHeight="1" x14ac:dyDescent="0.25">
      <c r="A817" s="58" t="s">
        <v>89</v>
      </c>
      <c r="B817" s="64" t="s">
        <v>19</v>
      </c>
      <c r="C817" s="59"/>
      <c r="D817" s="59"/>
      <c r="E817" s="59"/>
      <c r="F817" s="59"/>
      <c r="G817" s="59"/>
      <c r="H817" s="59"/>
      <c r="I817" s="59"/>
      <c r="J817" s="59"/>
      <c r="K817" s="59"/>
      <c r="L817" s="59"/>
      <c r="M817" s="59"/>
      <c r="N817" s="59"/>
      <c r="O817" s="59"/>
      <c r="P817" s="45"/>
      <c r="R817" s="58"/>
      <c r="S817" s="64"/>
      <c r="T817" s="64"/>
      <c r="U817" s="61"/>
      <c r="V817" s="61"/>
      <c r="W817" s="61"/>
      <c r="X817" s="61"/>
      <c r="Y817" s="61"/>
      <c r="Z817" s="61"/>
      <c r="AA817" s="61"/>
      <c r="AB817" s="61"/>
      <c r="AC817" s="61"/>
      <c r="AD817" s="61"/>
      <c r="AE817" s="61"/>
      <c r="AF817" s="61"/>
      <c r="AG817" s="61"/>
    </row>
    <row r="818" spans="1:33" ht="14.45" customHeight="1" x14ac:dyDescent="0.25">
      <c r="A818" s="58" t="s">
        <v>89</v>
      </c>
      <c r="B818" s="58" t="s">
        <v>40</v>
      </c>
      <c r="C818" s="59"/>
      <c r="D818" s="59"/>
      <c r="E818" s="59"/>
      <c r="F818" s="59"/>
      <c r="G818" s="59"/>
      <c r="H818" s="59"/>
      <c r="I818" s="59"/>
      <c r="J818" s="59"/>
      <c r="K818" s="59"/>
      <c r="L818" s="59"/>
      <c r="M818" s="59"/>
      <c r="N818" s="59"/>
      <c r="O818" s="59"/>
      <c r="P818" s="45"/>
      <c r="R818" s="58"/>
      <c r="S818" s="58"/>
      <c r="T818" s="58"/>
      <c r="U818" s="61"/>
      <c r="V818" s="61"/>
      <c r="W818" s="61"/>
      <c r="X818" s="61"/>
      <c r="Y818" s="61"/>
      <c r="Z818" s="61"/>
      <c r="AA818" s="61"/>
      <c r="AB818" s="61"/>
      <c r="AC818" s="61"/>
      <c r="AD818" s="61"/>
      <c r="AE818" s="61"/>
      <c r="AF818" s="61"/>
      <c r="AG818" s="61"/>
    </row>
    <row r="819" spans="1:33" ht="14.45" customHeight="1" x14ac:dyDescent="0.25">
      <c r="A819" s="58" t="s">
        <v>89</v>
      </c>
      <c r="B819" s="58" t="s">
        <v>42</v>
      </c>
      <c r="C819" s="59"/>
      <c r="D819" s="59"/>
      <c r="E819" s="59"/>
      <c r="F819" s="59"/>
      <c r="G819" s="59"/>
      <c r="H819" s="59"/>
      <c r="I819" s="59"/>
      <c r="J819" s="59"/>
      <c r="K819" s="59"/>
      <c r="L819" s="59"/>
      <c r="M819" s="59"/>
      <c r="N819" s="59"/>
      <c r="O819" s="59"/>
      <c r="P819" s="45"/>
      <c r="R819" s="58"/>
      <c r="S819" s="58"/>
      <c r="T819" s="58"/>
      <c r="U819" s="61"/>
      <c r="V819" s="61"/>
      <c r="W819" s="61"/>
      <c r="X819" s="61"/>
      <c r="Y819" s="61"/>
      <c r="Z819" s="61"/>
      <c r="AA819" s="61"/>
      <c r="AB819" s="61"/>
      <c r="AC819" s="61"/>
      <c r="AD819" s="61"/>
      <c r="AE819" s="61"/>
      <c r="AF819" s="61"/>
      <c r="AG819" s="61"/>
    </row>
    <row r="820" spans="1:33" ht="14.45" customHeight="1" x14ac:dyDescent="0.25">
      <c r="A820" s="58" t="s">
        <v>89</v>
      </c>
      <c r="B820" s="58" t="s">
        <v>43</v>
      </c>
      <c r="C820" s="59"/>
      <c r="D820" s="59"/>
      <c r="E820" s="59"/>
      <c r="F820" s="59"/>
      <c r="G820" s="59"/>
      <c r="H820" s="59"/>
      <c r="I820" s="59"/>
      <c r="J820" s="59"/>
      <c r="K820" s="59"/>
      <c r="L820" s="59"/>
      <c r="M820" s="59"/>
      <c r="N820" s="59"/>
      <c r="O820" s="59"/>
      <c r="P820" s="45"/>
      <c r="R820" s="58"/>
      <c r="S820" s="58"/>
      <c r="T820" s="58"/>
      <c r="U820" s="61"/>
      <c r="V820" s="61"/>
      <c r="W820" s="61"/>
      <c r="X820" s="61"/>
      <c r="Y820" s="61"/>
      <c r="Z820" s="61"/>
      <c r="AA820" s="61"/>
      <c r="AB820" s="61"/>
      <c r="AC820" s="61"/>
      <c r="AD820" s="61"/>
      <c r="AE820" s="61"/>
      <c r="AF820" s="61"/>
      <c r="AG820" s="61"/>
    </row>
    <row r="821" spans="1:33" ht="14.45" customHeight="1" x14ac:dyDescent="0.25">
      <c r="A821" s="58" t="s">
        <v>89</v>
      </c>
      <c r="B821" s="58" t="s">
        <v>44</v>
      </c>
      <c r="C821" s="59"/>
      <c r="D821" s="59"/>
      <c r="E821" s="59"/>
      <c r="F821" s="59"/>
      <c r="G821" s="59"/>
      <c r="H821" s="59"/>
      <c r="I821" s="59"/>
      <c r="J821" s="59"/>
      <c r="K821" s="59"/>
      <c r="L821" s="59"/>
      <c r="M821" s="59"/>
      <c r="N821" s="59"/>
      <c r="O821" s="59"/>
      <c r="P821" s="45"/>
      <c r="R821" s="58"/>
      <c r="S821" s="58"/>
      <c r="T821" s="58"/>
      <c r="U821" s="61"/>
      <c r="V821" s="61"/>
      <c r="W821" s="61"/>
      <c r="X821" s="61"/>
      <c r="Y821" s="61"/>
      <c r="Z821" s="61"/>
      <c r="AA821" s="61"/>
      <c r="AB821" s="61"/>
      <c r="AC821" s="61"/>
      <c r="AD821" s="61"/>
      <c r="AE821" s="61"/>
      <c r="AF821" s="61"/>
      <c r="AG821" s="61"/>
    </row>
    <row r="822" spans="1:33" ht="14.45" customHeight="1" x14ac:dyDescent="0.25">
      <c r="A822" s="58" t="s">
        <v>89</v>
      </c>
      <c r="B822" s="58" t="s">
        <v>45</v>
      </c>
      <c r="C822" s="59"/>
      <c r="D822" s="59"/>
      <c r="E822" s="59"/>
      <c r="F822" s="59"/>
      <c r="G822" s="59"/>
      <c r="H822" s="59"/>
      <c r="I822" s="59"/>
      <c r="J822" s="59"/>
      <c r="K822" s="59"/>
      <c r="L822" s="59"/>
      <c r="M822" s="59"/>
      <c r="N822" s="59"/>
      <c r="O822" s="59"/>
      <c r="P822" s="45"/>
      <c r="R822" s="58"/>
      <c r="S822" s="58"/>
      <c r="T822" s="58"/>
      <c r="U822" s="61"/>
      <c r="V822" s="61"/>
      <c r="W822" s="61"/>
      <c r="X822" s="61"/>
      <c r="Y822" s="61"/>
      <c r="Z822" s="61"/>
      <c r="AA822" s="61"/>
      <c r="AB822" s="61"/>
      <c r="AC822" s="61"/>
      <c r="AD822" s="61"/>
      <c r="AE822" s="61"/>
      <c r="AF822" s="61"/>
      <c r="AG822" s="61"/>
    </row>
    <row r="823" spans="1:33" ht="14.45" customHeight="1" x14ac:dyDescent="0.25">
      <c r="A823" s="58" t="s">
        <v>89</v>
      </c>
      <c r="B823" s="58" t="s">
        <v>39</v>
      </c>
      <c r="C823" s="59"/>
      <c r="D823" s="59"/>
      <c r="E823" s="59"/>
      <c r="F823" s="59"/>
      <c r="G823" s="59"/>
      <c r="H823" s="59"/>
      <c r="I823" s="59"/>
      <c r="J823" s="59"/>
      <c r="K823" s="59"/>
      <c r="L823" s="59"/>
      <c r="M823" s="59"/>
      <c r="N823" s="59"/>
      <c r="O823" s="59"/>
      <c r="P823" s="45"/>
      <c r="R823" s="58"/>
      <c r="S823" s="58"/>
      <c r="T823" s="58"/>
      <c r="U823" s="61"/>
      <c r="V823" s="61"/>
      <c r="W823" s="61"/>
      <c r="X823" s="61"/>
      <c r="Y823" s="61"/>
      <c r="Z823" s="61"/>
      <c r="AA823" s="61"/>
      <c r="AB823" s="61"/>
      <c r="AC823" s="61"/>
      <c r="AD823" s="61"/>
      <c r="AE823" s="61"/>
      <c r="AF823" s="61"/>
      <c r="AG823" s="61"/>
    </row>
    <row r="824" spans="1:33" ht="14.45" customHeight="1" x14ac:dyDescent="0.25">
      <c r="A824" s="58" t="s">
        <v>89</v>
      </c>
      <c r="B824" s="58" t="s">
        <v>84</v>
      </c>
      <c r="C824" s="72">
        <v>196133</v>
      </c>
      <c r="D824" s="72">
        <v>5625</v>
      </c>
      <c r="E824" s="72">
        <v>14360</v>
      </c>
      <c r="F824" s="72">
        <v>13064</v>
      </c>
      <c r="G824" s="72">
        <v>387</v>
      </c>
      <c r="H824" s="72">
        <v>5877</v>
      </c>
      <c r="I824" s="72">
        <v>19015</v>
      </c>
      <c r="J824" s="72">
        <v>1159</v>
      </c>
      <c r="K824" s="72">
        <v>1942</v>
      </c>
      <c r="L824" s="72"/>
      <c r="M824" s="72">
        <v>134704</v>
      </c>
      <c r="N824" s="72">
        <v>6922</v>
      </c>
      <c r="O824" s="72">
        <v>141626</v>
      </c>
      <c r="P824" s="45"/>
      <c r="R824" s="58"/>
      <c r="S824" s="58"/>
      <c r="T824" s="58"/>
      <c r="U824" s="66"/>
      <c r="V824" s="66"/>
      <c r="W824" s="66"/>
      <c r="X824" s="66"/>
      <c r="Y824" s="66"/>
      <c r="Z824" s="66"/>
      <c r="AA824" s="66"/>
      <c r="AB824" s="66"/>
      <c r="AC824" s="66"/>
      <c r="AD824" s="66"/>
      <c r="AE824" s="66"/>
      <c r="AF824" s="66"/>
      <c r="AG824" s="66"/>
    </row>
    <row r="825" spans="1:33" ht="14.45" customHeight="1" x14ac:dyDescent="0.25">
      <c r="A825" s="58" t="s">
        <v>89</v>
      </c>
      <c r="B825" s="58" t="s">
        <v>46</v>
      </c>
      <c r="C825" s="72">
        <v>196133</v>
      </c>
      <c r="D825" s="72">
        <v>5625</v>
      </c>
      <c r="E825" s="72">
        <v>12602</v>
      </c>
      <c r="F825" s="72">
        <v>15477</v>
      </c>
      <c r="G825" s="72">
        <v>254</v>
      </c>
      <c r="H825" s="72">
        <v>4835</v>
      </c>
      <c r="I825" s="72">
        <v>24330</v>
      </c>
      <c r="J825" s="72">
        <v>1218</v>
      </c>
      <c r="K825" s="72">
        <v>1603</v>
      </c>
      <c r="L825" s="72"/>
      <c r="M825" s="72">
        <v>130189</v>
      </c>
      <c r="N825" s="72">
        <v>7763</v>
      </c>
      <c r="O825" s="72">
        <v>137952</v>
      </c>
      <c r="P825" s="45"/>
      <c r="R825" s="58"/>
      <c r="S825" s="58"/>
      <c r="T825" s="58"/>
      <c r="U825" s="66"/>
      <c r="V825" s="66"/>
      <c r="W825" s="66"/>
      <c r="X825" s="66"/>
      <c r="Y825" s="66"/>
      <c r="Z825" s="66"/>
      <c r="AA825" s="66"/>
      <c r="AB825" s="66"/>
      <c r="AC825" s="66"/>
      <c r="AD825" s="66"/>
      <c r="AE825" s="66"/>
      <c r="AF825" s="66"/>
      <c r="AG825" s="66"/>
    </row>
    <row r="826" spans="1:33" ht="14.45" customHeight="1" x14ac:dyDescent="0.25">
      <c r="A826" s="58" t="s">
        <v>89</v>
      </c>
      <c r="B826" s="58" t="s">
        <v>47</v>
      </c>
      <c r="C826" s="72">
        <v>196133</v>
      </c>
      <c r="D826" s="72">
        <v>5625</v>
      </c>
      <c r="E826" s="72">
        <v>14823</v>
      </c>
      <c r="F826" s="72">
        <v>13634</v>
      </c>
      <c r="G826" s="72">
        <v>235</v>
      </c>
      <c r="H826" s="72">
        <v>4166</v>
      </c>
      <c r="I826" s="72">
        <v>19851</v>
      </c>
      <c r="J826" s="72">
        <v>1348</v>
      </c>
      <c r="K826" s="72">
        <v>1794</v>
      </c>
      <c r="L826" s="72"/>
      <c r="M826" s="72">
        <v>134657</v>
      </c>
      <c r="N826" s="72">
        <v>241</v>
      </c>
      <c r="O826" s="72">
        <v>134898</v>
      </c>
      <c r="P826" s="45"/>
      <c r="R826" s="58"/>
      <c r="S826" s="58"/>
      <c r="T826" s="58"/>
      <c r="U826" s="66"/>
      <c r="V826" s="66"/>
      <c r="W826" s="66"/>
      <c r="X826" s="66"/>
      <c r="Y826" s="66"/>
      <c r="Z826" s="66"/>
      <c r="AA826" s="66"/>
      <c r="AB826" s="66"/>
      <c r="AC826" s="66"/>
      <c r="AD826" s="66"/>
      <c r="AE826" s="66"/>
      <c r="AF826" s="66"/>
      <c r="AG826" s="66"/>
    </row>
    <row r="827" spans="1:33" ht="14.45" customHeight="1" x14ac:dyDescent="0.25">
      <c r="A827" s="58" t="s">
        <v>89</v>
      </c>
      <c r="B827" s="58" t="s">
        <v>48</v>
      </c>
      <c r="C827" s="72">
        <v>196133</v>
      </c>
      <c r="D827" s="72">
        <v>5625</v>
      </c>
      <c r="E827" s="72">
        <v>14491</v>
      </c>
      <c r="F827" s="72">
        <v>13869</v>
      </c>
      <c r="G827" s="72">
        <v>265</v>
      </c>
      <c r="H827" s="72">
        <v>4279</v>
      </c>
      <c r="I827" s="72">
        <v>20390</v>
      </c>
      <c r="J827" s="72">
        <v>1161</v>
      </c>
      <c r="K827" s="72">
        <v>1714</v>
      </c>
      <c r="L827" s="72"/>
      <c r="M827" s="72">
        <v>134339</v>
      </c>
      <c r="N827" s="72">
        <v>3982</v>
      </c>
      <c r="O827" s="72">
        <v>138321</v>
      </c>
      <c r="P827" s="45"/>
      <c r="R827" s="58"/>
      <c r="S827" s="58"/>
      <c r="T827" s="58"/>
      <c r="U827" s="66"/>
      <c r="V827" s="66"/>
      <c r="W827" s="66"/>
      <c r="X827" s="66"/>
      <c r="Y827" s="66"/>
      <c r="Z827" s="66"/>
      <c r="AA827" s="66"/>
      <c r="AB827" s="66"/>
      <c r="AC827" s="66"/>
      <c r="AD827" s="66"/>
      <c r="AE827" s="66"/>
      <c r="AF827" s="66"/>
      <c r="AG827" s="66"/>
    </row>
    <row r="828" spans="1:33" ht="14.45" customHeight="1" x14ac:dyDescent="0.25">
      <c r="A828" s="58" t="s">
        <v>89</v>
      </c>
      <c r="B828" s="58" t="s">
        <v>49</v>
      </c>
      <c r="C828" s="72">
        <v>196133</v>
      </c>
      <c r="D828" s="72">
        <v>5625</v>
      </c>
      <c r="E828" s="72">
        <v>14511</v>
      </c>
      <c r="F828" s="72">
        <v>13356</v>
      </c>
      <c r="G828" s="72">
        <v>239</v>
      </c>
      <c r="H828" s="72">
        <v>3861</v>
      </c>
      <c r="I828" s="72">
        <v>18622</v>
      </c>
      <c r="J828" s="72">
        <v>1331</v>
      </c>
      <c r="K828" s="72">
        <v>1831</v>
      </c>
      <c r="L828" s="72"/>
      <c r="M828" s="72">
        <v>136757</v>
      </c>
      <c r="N828" s="72">
        <v>6536</v>
      </c>
      <c r="O828" s="72">
        <v>143293</v>
      </c>
      <c r="P828" s="45"/>
      <c r="R828" s="58"/>
      <c r="S828" s="58"/>
      <c r="T828" s="58"/>
      <c r="U828" s="66"/>
      <c r="V828" s="66"/>
      <c r="W828" s="66"/>
      <c r="X828" s="66"/>
      <c r="Y828" s="66"/>
      <c r="Z828" s="66"/>
      <c r="AA828" s="66"/>
      <c r="AB828" s="66"/>
      <c r="AC828" s="66"/>
      <c r="AD828" s="66"/>
      <c r="AE828" s="66"/>
      <c r="AF828" s="66"/>
      <c r="AG828" s="66"/>
    </row>
    <row r="829" spans="1:33" ht="14.45" customHeight="1" x14ac:dyDescent="0.25">
      <c r="A829" s="58" t="s">
        <v>89</v>
      </c>
      <c r="B829" s="58" t="s">
        <v>67</v>
      </c>
      <c r="C829" s="72">
        <v>196133</v>
      </c>
      <c r="D829" s="72">
        <v>5625</v>
      </c>
      <c r="E829" s="72">
        <v>15146</v>
      </c>
      <c r="F829" s="72">
        <v>11989</v>
      </c>
      <c r="G829" s="72">
        <v>297</v>
      </c>
      <c r="H829" s="72">
        <v>2342</v>
      </c>
      <c r="I829" s="72">
        <v>17284</v>
      </c>
      <c r="J829" s="72">
        <v>1537</v>
      </c>
      <c r="K829" s="72">
        <v>2357</v>
      </c>
      <c r="L829" s="72"/>
      <c r="M829" s="72">
        <v>139556</v>
      </c>
      <c r="N829" s="72">
        <v>2174</v>
      </c>
      <c r="O829" s="72">
        <v>141730</v>
      </c>
      <c r="P829" s="45"/>
      <c r="R829" s="58"/>
      <c r="S829" s="58"/>
      <c r="T829" s="58"/>
      <c r="U829" s="66"/>
      <c r="V829" s="66"/>
      <c r="W829" s="66"/>
      <c r="X829" s="66"/>
      <c r="Y829" s="66"/>
      <c r="Z829" s="66"/>
      <c r="AA829" s="66"/>
      <c r="AB829" s="66"/>
      <c r="AC829" s="66"/>
      <c r="AD829" s="66"/>
      <c r="AE829" s="66"/>
      <c r="AF829" s="66"/>
      <c r="AG829" s="66"/>
    </row>
    <row r="830" spans="1:33" ht="14.45" customHeight="1" x14ac:dyDescent="0.25">
      <c r="A830" s="58" t="s">
        <v>89</v>
      </c>
      <c r="B830" s="58" t="s">
        <v>50</v>
      </c>
      <c r="C830" s="72">
        <v>196133</v>
      </c>
      <c r="D830" s="72">
        <v>5625</v>
      </c>
      <c r="E830" s="72">
        <v>15131</v>
      </c>
      <c r="F830" s="72">
        <v>11692</v>
      </c>
      <c r="G830" s="72">
        <v>222</v>
      </c>
      <c r="H830" s="72">
        <v>2369</v>
      </c>
      <c r="I830" s="72">
        <v>17184</v>
      </c>
      <c r="J830" s="72">
        <v>2021</v>
      </c>
      <c r="K830" s="72">
        <v>2590</v>
      </c>
      <c r="L830" s="72"/>
      <c r="M830" s="72">
        <v>139299</v>
      </c>
      <c r="N830" s="72">
        <v>1458</v>
      </c>
      <c r="O830" s="72">
        <v>140757</v>
      </c>
      <c r="P830" s="45"/>
      <c r="R830" s="58"/>
      <c r="S830" s="58"/>
      <c r="T830" s="58"/>
      <c r="U830" s="66"/>
      <c r="V830" s="66"/>
      <c r="W830" s="66"/>
      <c r="X830" s="66"/>
      <c r="Y830" s="66"/>
      <c r="Z830" s="66"/>
      <c r="AA830" s="66"/>
      <c r="AB830" s="66"/>
      <c r="AC830" s="66"/>
      <c r="AD830" s="66"/>
      <c r="AE830" s="66"/>
      <c r="AF830" s="66"/>
      <c r="AG830" s="66"/>
    </row>
    <row r="831" spans="1:33" ht="14.45" customHeight="1" x14ac:dyDescent="0.25">
      <c r="A831" s="58" t="s">
        <v>89</v>
      </c>
      <c r="B831" s="58" t="s">
        <v>51</v>
      </c>
      <c r="C831" s="72">
        <v>196133</v>
      </c>
      <c r="D831" s="72">
        <v>5625</v>
      </c>
      <c r="E831" s="72">
        <v>15389</v>
      </c>
      <c r="F831" s="72">
        <v>11340</v>
      </c>
      <c r="G831" s="72">
        <v>239</v>
      </c>
      <c r="H831" s="72">
        <v>1894</v>
      </c>
      <c r="I831" s="72">
        <v>15998</v>
      </c>
      <c r="J831" s="72">
        <v>1632</v>
      </c>
      <c r="K831" s="72">
        <v>2097</v>
      </c>
      <c r="L831" s="72"/>
      <c r="M831" s="72">
        <v>141919</v>
      </c>
      <c r="N831" s="72">
        <v>4057</v>
      </c>
      <c r="O831" s="72">
        <v>145976</v>
      </c>
      <c r="P831" s="45"/>
      <c r="R831" s="58"/>
      <c r="S831" s="58"/>
      <c r="T831" s="58"/>
      <c r="U831" s="66"/>
      <c r="V831" s="66"/>
      <c r="W831" s="66"/>
      <c r="X831" s="66"/>
      <c r="Y831" s="66"/>
      <c r="Z831" s="66"/>
      <c r="AA831" s="66"/>
      <c r="AB831" s="66"/>
      <c r="AC831" s="66"/>
      <c r="AD831" s="66"/>
      <c r="AE831" s="66"/>
      <c r="AF831" s="66"/>
      <c r="AG831" s="66"/>
    </row>
    <row r="832" spans="1:33" ht="14.45" customHeight="1" x14ac:dyDescent="0.25">
      <c r="A832" s="58" t="s">
        <v>89</v>
      </c>
      <c r="B832" s="58" t="s">
        <v>52</v>
      </c>
      <c r="C832" s="72">
        <v>196133</v>
      </c>
      <c r="D832" s="72">
        <v>5625</v>
      </c>
      <c r="E832" s="72">
        <v>15651</v>
      </c>
      <c r="F832" s="72">
        <v>9956</v>
      </c>
      <c r="G832" s="72">
        <v>183</v>
      </c>
      <c r="H832" s="72">
        <v>1961</v>
      </c>
      <c r="I832" s="72">
        <v>12268</v>
      </c>
      <c r="J832" s="72">
        <v>1532</v>
      </c>
      <c r="K832" s="72">
        <v>1990</v>
      </c>
      <c r="L832" s="72"/>
      <c r="M832" s="72">
        <v>146967</v>
      </c>
      <c r="N832" s="72">
        <v>4492</v>
      </c>
      <c r="O832" s="72">
        <v>151459</v>
      </c>
      <c r="P832" s="45"/>
      <c r="R832" s="58"/>
      <c r="S832" s="58"/>
      <c r="T832" s="58"/>
      <c r="U832" s="66"/>
      <c r="V832" s="66"/>
      <c r="W832" s="66"/>
      <c r="X832" s="66"/>
      <c r="Y832" s="66"/>
      <c r="Z832" s="66"/>
      <c r="AA832" s="66"/>
      <c r="AB832" s="66"/>
      <c r="AC832" s="66"/>
      <c r="AD832" s="66"/>
      <c r="AE832" s="66"/>
      <c r="AF832" s="66"/>
      <c r="AG832" s="66"/>
    </row>
    <row r="833" spans="1:33" ht="14.45" customHeight="1" x14ac:dyDescent="0.25">
      <c r="A833" s="58" t="s">
        <v>89</v>
      </c>
      <c r="B833" s="58" t="s">
        <v>53</v>
      </c>
      <c r="C833" s="72">
        <v>196133</v>
      </c>
      <c r="D833" s="72">
        <v>5625</v>
      </c>
      <c r="E833" s="72">
        <v>16445</v>
      </c>
      <c r="F833" s="72">
        <v>10307</v>
      </c>
      <c r="G833" s="72">
        <v>148</v>
      </c>
      <c r="H833" s="72">
        <v>3234</v>
      </c>
      <c r="I833" s="72">
        <v>14341</v>
      </c>
      <c r="J833" s="72">
        <v>1843</v>
      </c>
      <c r="K833" s="72">
        <v>2348</v>
      </c>
      <c r="L833" s="72"/>
      <c r="M833" s="72">
        <v>141842</v>
      </c>
      <c r="N833" s="72">
        <v>11095</v>
      </c>
      <c r="O833" s="72">
        <v>152937</v>
      </c>
      <c r="P833" s="45"/>
      <c r="R833" s="58"/>
      <c r="S833" s="58"/>
      <c r="T833" s="58"/>
      <c r="U833" s="66"/>
      <c r="V833" s="66"/>
      <c r="W833" s="66"/>
      <c r="X833" s="66"/>
      <c r="Y833" s="66"/>
      <c r="Z833" s="66"/>
      <c r="AA833" s="66"/>
      <c r="AB833" s="66"/>
      <c r="AC833" s="66"/>
      <c r="AD833" s="66"/>
      <c r="AE833" s="66"/>
      <c r="AF833" s="66"/>
      <c r="AG833" s="66"/>
    </row>
    <row r="834" spans="1:33" ht="14.45" customHeight="1" x14ac:dyDescent="0.25">
      <c r="A834" s="58" t="s">
        <v>89</v>
      </c>
      <c r="B834" s="58" t="s">
        <v>54</v>
      </c>
      <c r="C834" s="72">
        <v>196133</v>
      </c>
      <c r="D834" s="72">
        <v>5625</v>
      </c>
      <c r="E834" s="72">
        <v>16930</v>
      </c>
      <c r="F834" s="72">
        <v>9395</v>
      </c>
      <c r="G834" s="72">
        <v>135</v>
      </c>
      <c r="H834" s="72">
        <v>3545</v>
      </c>
      <c r="I834" s="72">
        <v>12170</v>
      </c>
      <c r="J834" s="72">
        <v>2103</v>
      </c>
      <c r="K834" s="72">
        <v>2663</v>
      </c>
      <c r="L834" s="72"/>
      <c r="M834" s="72">
        <v>143567</v>
      </c>
      <c r="N834" s="72">
        <v>14213</v>
      </c>
      <c r="O834" s="72">
        <v>157780</v>
      </c>
      <c r="P834" s="45"/>
      <c r="R834" s="58"/>
      <c r="S834" s="58"/>
      <c r="T834" s="58"/>
      <c r="U834" s="66"/>
      <c r="V834" s="66"/>
      <c r="W834" s="66"/>
      <c r="X834" s="66"/>
      <c r="Y834" s="66"/>
      <c r="Z834" s="66"/>
      <c r="AA834" s="66"/>
      <c r="AB834" s="66"/>
      <c r="AC834" s="66"/>
      <c r="AD834" s="66"/>
      <c r="AE834" s="66"/>
      <c r="AF834" s="66"/>
      <c r="AG834" s="66"/>
    </row>
    <row r="835" spans="1:33" ht="14.45" customHeight="1" x14ac:dyDescent="0.25">
      <c r="A835" s="58" t="s">
        <v>89</v>
      </c>
      <c r="B835" s="58" t="s">
        <v>55</v>
      </c>
      <c r="C835" s="72">
        <v>196133</v>
      </c>
      <c r="D835" s="72">
        <v>5625</v>
      </c>
      <c r="E835" s="72">
        <v>16630</v>
      </c>
      <c r="F835" s="72">
        <v>10113</v>
      </c>
      <c r="G835" s="72">
        <v>102</v>
      </c>
      <c r="H835" s="72">
        <v>3719</v>
      </c>
      <c r="I835" s="72">
        <v>11834</v>
      </c>
      <c r="J835" s="72">
        <v>2295</v>
      </c>
      <c r="K835" s="72">
        <v>2963</v>
      </c>
      <c r="L835" s="72"/>
      <c r="M835" s="72">
        <v>142852</v>
      </c>
      <c r="N835" s="72">
        <v>7474</v>
      </c>
      <c r="O835" s="72">
        <v>150326</v>
      </c>
      <c r="P835" s="45"/>
      <c r="R835" s="58"/>
      <c r="S835" s="58"/>
      <c r="T835" s="58"/>
      <c r="U835" s="66"/>
      <c r="V835" s="66"/>
      <c r="W835" s="66"/>
      <c r="X835" s="66"/>
      <c r="Y835" s="66"/>
      <c r="Z835" s="66"/>
      <c r="AA835" s="66"/>
      <c r="AB835" s="66"/>
      <c r="AC835" s="66"/>
      <c r="AD835" s="66"/>
      <c r="AE835" s="66"/>
      <c r="AF835" s="66"/>
      <c r="AG835" s="66"/>
    </row>
    <row r="836" spans="1:33" ht="14.45" customHeight="1" x14ac:dyDescent="0.25">
      <c r="A836" s="58" t="s">
        <v>89</v>
      </c>
      <c r="B836" s="58" t="s">
        <v>56</v>
      </c>
      <c r="C836" s="72">
        <v>196133</v>
      </c>
      <c r="D836" s="72">
        <v>5625</v>
      </c>
      <c r="E836" s="72">
        <v>17197</v>
      </c>
      <c r="F836" s="72">
        <v>9345</v>
      </c>
      <c r="G836" s="72">
        <v>89</v>
      </c>
      <c r="H836" s="72">
        <v>3313</v>
      </c>
      <c r="I836" s="72">
        <v>12502</v>
      </c>
      <c r="J836" s="72">
        <v>1947</v>
      </c>
      <c r="K836" s="72">
        <v>3168</v>
      </c>
      <c r="L836" s="72"/>
      <c r="M836" s="72">
        <v>142947</v>
      </c>
      <c r="N836" s="72">
        <v>3384</v>
      </c>
      <c r="O836" s="72">
        <v>146331</v>
      </c>
      <c r="P836" s="45"/>
      <c r="R836" s="58"/>
      <c r="S836" s="58"/>
      <c r="T836" s="58"/>
      <c r="U836" s="66"/>
      <c r="V836" s="66"/>
      <c r="W836" s="66"/>
      <c r="X836" s="66"/>
      <c r="Y836" s="66"/>
      <c r="Z836" s="66"/>
      <c r="AA836" s="66"/>
      <c r="AB836" s="66"/>
      <c r="AC836" s="66"/>
      <c r="AD836" s="66"/>
      <c r="AE836" s="66"/>
      <c r="AF836" s="66"/>
      <c r="AG836" s="66"/>
    </row>
    <row r="837" spans="1:33" ht="14.45" customHeight="1" x14ac:dyDescent="0.25">
      <c r="A837" s="58" t="s">
        <v>89</v>
      </c>
      <c r="B837" s="58" t="s">
        <v>57</v>
      </c>
      <c r="C837" s="72">
        <v>196133</v>
      </c>
      <c r="D837" s="72">
        <v>5625</v>
      </c>
      <c r="E837" s="72">
        <v>18256</v>
      </c>
      <c r="F837" s="72">
        <v>9119</v>
      </c>
      <c r="G837" s="72">
        <v>64</v>
      </c>
      <c r="H837" s="72">
        <v>3724</v>
      </c>
      <c r="I837" s="72">
        <v>14886</v>
      </c>
      <c r="J837" s="72">
        <v>2352</v>
      </c>
      <c r="K837" s="72">
        <v>5494</v>
      </c>
      <c r="L837" s="72"/>
      <c r="M837" s="72">
        <v>136613</v>
      </c>
      <c r="N837" s="72">
        <v>2277</v>
      </c>
      <c r="O837" s="72">
        <v>138890</v>
      </c>
      <c r="P837" s="45"/>
      <c r="R837" s="58"/>
      <c r="S837" s="58"/>
      <c r="T837" s="58"/>
      <c r="U837" s="66"/>
      <c r="V837" s="66"/>
      <c r="W837" s="66"/>
      <c r="X837" s="66"/>
      <c r="Y837" s="66"/>
      <c r="Z837" s="66"/>
      <c r="AA837" s="66"/>
      <c r="AB837" s="66"/>
      <c r="AC837" s="66"/>
      <c r="AD837" s="66"/>
      <c r="AE837" s="66"/>
      <c r="AF837" s="66"/>
      <c r="AG837" s="66"/>
    </row>
    <row r="838" spans="1:33" ht="14.45" customHeight="1" x14ac:dyDescent="0.25">
      <c r="A838" s="58" t="s">
        <v>89</v>
      </c>
      <c r="B838" s="58" t="s">
        <v>58</v>
      </c>
      <c r="C838" s="72">
        <v>196133</v>
      </c>
      <c r="D838" s="72">
        <v>5625</v>
      </c>
      <c r="E838" s="72">
        <v>19758</v>
      </c>
      <c r="F838" s="72">
        <v>8562</v>
      </c>
      <c r="G838" s="72"/>
      <c r="H838" s="72">
        <v>4568</v>
      </c>
      <c r="I838" s="72">
        <v>13308</v>
      </c>
      <c r="J838" s="72">
        <v>1319</v>
      </c>
      <c r="K838" s="72">
        <v>3228</v>
      </c>
      <c r="L838" s="72"/>
      <c r="M838" s="72">
        <v>139765</v>
      </c>
      <c r="N838" s="72">
        <v>8770</v>
      </c>
      <c r="O838" s="72">
        <v>148535</v>
      </c>
      <c r="P838" s="45"/>
      <c r="R838" s="58"/>
      <c r="S838" s="58"/>
      <c r="T838" s="58"/>
      <c r="U838" s="66"/>
      <c r="V838" s="66"/>
      <c r="W838" s="66"/>
      <c r="X838" s="66"/>
      <c r="Y838" s="66"/>
      <c r="Z838" s="66"/>
      <c r="AA838" s="66"/>
      <c r="AB838" s="66"/>
      <c r="AC838" s="66"/>
      <c r="AD838" s="66"/>
      <c r="AE838" s="66"/>
      <c r="AF838" s="66"/>
      <c r="AG838" s="66"/>
    </row>
    <row r="839" spans="1:33" ht="14.45" customHeight="1" x14ac:dyDescent="0.25">
      <c r="A839" s="58" t="s">
        <v>89</v>
      </c>
      <c r="B839" s="58" t="s">
        <v>59</v>
      </c>
      <c r="C839" s="72">
        <v>196133</v>
      </c>
      <c r="D839" s="72">
        <v>5625</v>
      </c>
      <c r="E839" s="72">
        <v>23757</v>
      </c>
      <c r="F839" s="72">
        <v>9377</v>
      </c>
      <c r="G839" s="72">
        <v>0</v>
      </c>
      <c r="H839" s="72">
        <v>4774</v>
      </c>
      <c r="I839" s="72">
        <v>10617</v>
      </c>
      <c r="J839" s="72">
        <v>2276</v>
      </c>
      <c r="K839" s="72">
        <v>3991</v>
      </c>
      <c r="L839" s="72"/>
      <c r="M839" s="72">
        <v>135716</v>
      </c>
      <c r="N839" s="72">
        <v>18387</v>
      </c>
      <c r="O839" s="72">
        <v>154103</v>
      </c>
      <c r="P839" s="45"/>
      <c r="R839" s="58"/>
      <c r="S839" s="58"/>
      <c r="T839" s="58"/>
      <c r="U839" s="66"/>
      <c r="V839" s="66"/>
      <c r="W839" s="66"/>
      <c r="X839" s="66"/>
      <c r="Y839" s="66"/>
      <c r="Z839" s="66"/>
      <c r="AA839" s="66"/>
      <c r="AB839" s="66"/>
      <c r="AC839" s="66"/>
      <c r="AD839" s="66"/>
      <c r="AE839" s="66"/>
      <c r="AF839" s="66"/>
      <c r="AG839" s="66"/>
    </row>
    <row r="840" spans="1:33" ht="14.45" customHeight="1" x14ac:dyDescent="0.25">
      <c r="A840" s="58" t="s">
        <v>89</v>
      </c>
      <c r="B840" s="58" t="s">
        <v>60</v>
      </c>
      <c r="C840" s="72">
        <v>196133</v>
      </c>
      <c r="D840" s="72">
        <v>5625</v>
      </c>
      <c r="E840" s="72">
        <v>25896</v>
      </c>
      <c r="F840" s="72">
        <v>9797</v>
      </c>
      <c r="G840" s="72">
        <v>5</v>
      </c>
      <c r="H840" s="72">
        <v>4328</v>
      </c>
      <c r="I840" s="72">
        <v>12464</v>
      </c>
      <c r="J840" s="72">
        <v>2071</v>
      </c>
      <c r="K840" s="72">
        <v>2945</v>
      </c>
      <c r="L840" s="72"/>
      <c r="M840" s="72">
        <v>133002</v>
      </c>
      <c r="N840" s="72">
        <v>19415</v>
      </c>
      <c r="O840" s="72">
        <v>152417</v>
      </c>
      <c r="P840" s="45"/>
      <c r="R840" s="58"/>
      <c r="S840" s="58"/>
      <c r="T840" s="58"/>
      <c r="U840" s="66"/>
      <c r="V840" s="66"/>
      <c r="W840" s="66"/>
      <c r="X840" s="66"/>
      <c r="Y840" s="66"/>
      <c r="Z840" s="66"/>
      <c r="AA840" s="66"/>
      <c r="AB840" s="66"/>
      <c r="AC840" s="66"/>
      <c r="AD840" s="66"/>
      <c r="AE840" s="66"/>
      <c r="AF840" s="66"/>
      <c r="AG840" s="66"/>
    </row>
    <row r="841" spans="1:33" ht="14.45" customHeight="1" x14ac:dyDescent="0.25">
      <c r="A841" s="58" t="s">
        <v>89</v>
      </c>
      <c r="B841" s="58" t="s">
        <v>61</v>
      </c>
      <c r="C841" s="72">
        <v>196133</v>
      </c>
      <c r="D841" s="72">
        <v>5625</v>
      </c>
      <c r="E841" s="72">
        <v>26110</v>
      </c>
      <c r="F841" s="72">
        <v>10396</v>
      </c>
      <c r="G841" s="72">
        <v>2</v>
      </c>
      <c r="H841" s="72">
        <v>3915</v>
      </c>
      <c r="I841" s="72">
        <v>10952</v>
      </c>
      <c r="J841" s="72">
        <v>2928</v>
      </c>
      <c r="K841" s="72">
        <v>3422</v>
      </c>
      <c r="L841" s="72"/>
      <c r="M841" s="72">
        <v>132783</v>
      </c>
      <c r="N841" s="72">
        <v>18799</v>
      </c>
      <c r="O841" s="72">
        <v>151582</v>
      </c>
      <c r="P841" s="45"/>
      <c r="R841" s="58"/>
      <c r="S841" s="58"/>
      <c r="T841" s="58"/>
      <c r="U841" s="66"/>
      <c r="V841" s="66"/>
      <c r="W841" s="66"/>
      <c r="X841" s="66"/>
      <c r="Y841" s="66"/>
      <c r="Z841" s="66"/>
      <c r="AA841" s="66"/>
      <c r="AB841" s="66"/>
      <c r="AC841" s="66"/>
      <c r="AD841" s="66"/>
      <c r="AE841" s="66"/>
      <c r="AF841" s="66"/>
      <c r="AG841" s="66"/>
    </row>
    <row r="842" spans="1:33" ht="14.45" customHeight="1" x14ac:dyDescent="0.25">
      <c r="A842" s="58" t="s">
        <v>89</v>
      </c>
      <c r="B842" s="58" t="s">
        <v>62</v>
      </c>
      <c r="C842" s="72">
        <v>196133</v>
      </c>
      <c r="D842" s="72">
        <v>5625</v>
      </c>
      <c r="E842" s="72">
        <v>26203</v>
      </c>
      <c r="F842" s="72">
        <v>10309</v>
      </c>
      <c r="G842" s="72">
        <v>23</v>
      </c>
      <c r="H842" s="72">
        <v>3215</v>
      </c>
      <c r="I842" s="72">
        <v>11057</v>
      </c>
      <c r="J842" s="72">
        <v>3331</v>
      </c>
      <c r="K842" s="72">
        <v>3261</v>
      </c>
      <c r="L842" s="72">
        <v>2</v>
      </c>
      <c r="M842" s="72">
        <v>133107</v>
      </c>
      <c r="N842" s="72">
        <v>18985</v>
      </c>
      <c r="O842" s="72">
        <v>152092</v>
      </c>
      <c r="P842" s="45"/>
      <c r="R842" s="58"/>
      <c r="S842" s="58"/>
      <c r="T842" s="58"/>
      <c r="U842" s="66"/>
      <c r="V842" s="66"/>
      <c r="W842" s="66"/>
      <c r="X842" s="66"/>
      <c r="Y842" s="66"/>
      <c r="Z842" s="66"/>
      <c r="AA842" s="66"/>
      <c r="AB842" s="66"/>
      <c r="AC842" s="66"/>
      <c r="AD842" s="66"/>
      <c r="AE842" s="66"/>
      <c r="AF842" s="66"/>
      <c r="AG842" s="66"/>
    </row>
    <row r="843" spans="1:33" ht="14.45" customHeight="1" x14ac:dyDescent="0.25">
      <c r="A843" s="58" t="s">
        <v>89</v>
      </c>
      <c r="B843" s="58" t="s">
        <v>63</v>
      </c>
      <c r="C843" s="72">
        <v>196133</v>
      </c>
      <c r="D843" s="72">
        <v>5625</v>
      </c>
      <c r="E843" s="72">
        <v>28091</v>
      </c>
      <c r="F843" s="72">
        <v>10704</v>
      </c>
      <c r="G843" s="72">
        <v>20</v>
      </c>
      <c r="H843" s="72">
        <v>3030</v>
      </c>
      <c r="I843" s="72">
        <v>10507</v>
      </c>
      <c r="J843" s="72">
        <v>3165</v>
      </c>
      <c r="K843" s="72">
        <v>3298</v>
      </c>
      <c r="L843" s="72">
        <v>0</v>
      </c>
      <c r="M843" s="72">
        <v>131693</v>
      </c>
      <c r="N843" s="72">
        <v>20528</v>
      </c>
      <c r="O843" s="72">
        <v>152221</v>
      </c>
      <c r="P843" s="45"/>
      <c r="R843" s="58"/>
      <c r="S843" s="58"/>
      <c r="T843" s="58"/>
      <c r="U843" s="66"/>
      <c r="V843" s="66"/>
      <c r="W843" s="66"/>
      <c r="X843" s="66"/>
      <c r="Y843" s="66"/>
      <c r="Z843" s="66"/>
      <c r="AA843" s="66"/>
      <c r="AB843" s="66"/>
      <c r="AC843" s="66"/>
      <c r="AD843" s="66"/>
      <c r="AE843" s="66"/>
      <c r="AF843" s="66"/>
      <c r="AG843" s="66"/>
    </row>
    <row r="844" spans="1:33" ht="14.45" customHeight="1" x14ac:dyDescent="0.25">
      <c r="A844" s="58" t="s">
        <v>89</v>
      </c>
      <c r="B844" s="58" t="s">
        <v>64</v>
      </c>
      <c r="C844" s="72">
        <v>199166</v>
      </c>
      <c r="D844" s="72">
        <v>5625</v>
      </c>
      <c r="E844" s="72">
        <v>24776</v>
      </c>
      <c r="F844" s="72">
        <v>9651</v>
      </c>
      <c r="G844" s="72">
        <v>18</v>
      </c>
      <c r="H844" s="72">
        <v>2932</v>
      </c>
      <c r="I844" s="72">
        <v>9317</v>
      </c>
      <c r="J844" s="72">
        <v>2936</v>
      </c>
      <c r="K844" s="72">
        <v>4503</v>
      </c>
      <c r="L844" s="72">
        <v>4182</v>
      </c>
      <c r="M844" s="72">
        <v>135226</v>
      </c>
      <c r="N844" s="72">
        <v>19571</v>
      </c>
      <c r="O844" s="72">
        <v>154797</v>
      </c>
      <c r="P844" s="45"/>
      <c r="R844" s="58"/>
      <c r="S844" s="58"/>
      <c r="T844" s="58"/>
      <c r="U844" s="66"/>
      <c r="V844" s="66"/>
      <c r="W844" s="66"/>
      <c r="X844" s="66"/>
      <c r="Y844" s="66"/>
      <c r="Z844" s="66"/>
      <c r="AA844" s="66"/>
      <c r="AB844" s="66"/>
      <c r="AC844" s="66"/>
      <c r="AD844" s="66"/>
      <c r="AE844" s="66"/>
      <c r="AF844" s="66"/>
      <c r="AG844" s="66"/>
    </row>
    <row r="845" spans="1:33" ht="14.45" customHeight="1" x14ac:dyDescent="0.25">
      <c r="A845" s="58" t="s">
        <v>89</v>
      </c>
      <c r="B845" s="58" t="s">
        <v>65</v>
      </c>
      <c r="C845" s="72">
        <v>199166</v>
      </c>
      <c r="D845" s="72">
        <v>5625</v>
      </c>
      <c r="E845" s="72">
        <v>25688</v>
      </c>
      <c r="F845" s="72">
        <v>9664</v>
      </c>
      <c r="G845" s="72">
        <v>18</v>
      </c>
      <c r="H845" s="72">
        <v>2846</v>
      </c>
      <c r="I845" s="72">
        <v>10842</v>
      </c>
      <c r="J845" s="72">
        <v>2966</v>
      </c>
      <c r="K845" s="72">
        <v>3943</v>
      </c>
      <c r="L845" s="72">
        <v>1794</v>
      </c>
      <c r="M845" s="72">
        <v>135780</v>
      </c>
      <c r="N845" s="72">
        <v>11277</v>
      </c>
      <c r="O845" s="72">
        <v>147057</v>
      </c>
      <c r="P845" s="45"/>
      <c r="R845" s="58"/>
      <c r="S845" s="58"/>
      <c r="T845" s="58"/>
      <c r="U845" s="66"/>
      <c r="V845" s="66"/>
      <c r="W845" s="66"/>
      <c r="X845" s="66"/>
      <c r="Y845" s="66"/>
      <c r="Z845" s="66"/>
      <c r="AA845" s="66"/>
      <c r="AB845" s="66"/>
      <c r="AC845" s="66"/>
      <c r="AD845" s="66"/>
      <c r="AE845" s="66"/>
      <c r="AF845" s="66"/>
      <c r="AG845" s="66"/>
    </row>
    <row r="846" spans="1:33" ht="14.45" customHeight="1" x14ac:dyDescent="0.25">
      <c r="A846" s="58" t="s">
        <v>89</v>
      </c>
      <c r="B846" s="58" t="s">
        <v>66</v>
      </c>
      <c r="C846" s="72">
        <v>199166</v>
      </c>
      <c r="D846" s="72">
        <v>5625</v>
      </c>
      <c r="E846" s="72">
        <v>26848</v>
      </c>
      <c r="F846" s="72">
        <v>8842</v>
      </c>
      <c r="G846" s="72">
        <v>15</v>
      </c>
      <c r="H846" s="72">
        <v>2260</v>
      </c>
      <c r="I846" s="72">
        <v>12415</v>
      </c>
      <c r="J846" s="72">
        <v>2590</v>
      </c>
      <c r="K846" s="72">
        <v>2470</v>
      </c>
      <c r="L846" s="72">
        <v>1782</v>
      </c>
      <c r="M846" s="72">
        <v>136319</v>
      </c>
      <c r="N846" s="72">
        <v>8764</v>
      </c>
      <c r="O846" s="72">
        <v>145083</v>
      </c>
      <c r="P846" s="45"/>
      <c r="R846" s="58"/>
      <c r="S846" s="58"/>
      <c r="T846" s="58"/>
      <c r="U846" s="66"/>
      <c r="V846" s="66"/>
      <c r="W846" s="66"/>
      <c r="X846" s="66"/>
      <c r="Y846" s="66"/>
      <c r="Z846" s="66"/>
      <c r="AA846" s="66"/>
      <c r="AB846" s="66"/>
      <c r="AC846" s="66"/>
      <c r="AD846" s="66"/>
      <c r="AE846" s="66"/>
      <c r="AF846" s="66"/>
      <c r="AG846" s="66"/>
    </row>
    <row r="847" spans="1:33" ht="14.45" customHeight="1" x14ac:dyDescent="0.25">
      <c r="A847" s="58" t="s">
        <v>89</v>
      </c>
      <c r="B847" s="58" t="s">
        <v>68</v>
      </c>
      <c r="C847" s="65">
        <v>199166</v>
      </c>
      <c r="D847" s="65">
        <v>5625</v>
      </c>
      <c r="E847" s="65">
        <v>27320</v>
      </c>
      <c r="F847" s="65">
        <v>7915</v>
      </c>
      <c r="G847" s="65">
        <v>2</v>
      </c>
      <c r="H847" s="65">
        <v>1760</v>
      </c>
      <c r="I847" s="65">
        <v>10372</v>
      </c>
      <c r="J847" s="65">
        <v>2193</v>
      </c>
      <c r="K847" s="65">
        <v>2872</v>
      </c>
      <c r="L847" s="65">
        <v>1782</v>
      </c>
      <c r="M847" s="65">
        <v>139325</v>
      </c>
      <c r="N847" s="65">
        <v>72</v>
      </c>
      <c r="O847" s="65">
        <v>139397</v>
      </c>
      <c r="P847" s="45"/>
      <c r="R847" s="58"/>
      <c r="S847" s="58"/>
      <c r="T847" s="58"/>
      <c r="U847" s="58"/>
      <c r="V847" s="58"/>
      <c r="W847" s="58"/>
      <c r="X847" s="58"/>
      <c r="Y847" s="58"/>
      <c r="Z847" s="58"/>
      <c r="AA847" s="58"/>
      <c r="AB847" s="58"/>
      <c r="AC847" s="58"/>
      <c r="AD847" s="58"/>
      <c r="AE847" s="58"/>
      <c r="AF847" s="58"/>
      <c r="AG847" s="58"/>
    </row>
    <row r="848" spans="1:33" ht="14.45" customHeight="1" x14ac:dyDescent="0.25">
      <c r="A848" s="58" t="s">
        <v>89</v>
      </c>
      <c r="B848" s="58" t="s">
        <v>69</v>
      </c>
      <c r="C848" s="65">
        <v>199166</v>
      </c>
      <c r="D848" s="65">
        <v>5625</v>
      </c>
      <c r="E848" s="65">
        <v>27320</v>
      </c>
      <c r="F848" s="65">
        <v>7915</v>
      </c>
      <c r="G848" s="65">
        <v>2</v>
      </c>
      <c r="H848" s="65">
        <v>754</v>
      </c>
      <c r="I848" s="65">
        <v>12788</v>
      </c>
      <c r="J848" s="65">
        <v>2209</v>
      </c>
      <c r="K848" s="65">
        <v>3014</v>
      </c>
      <c r="L848" s="65">
        <v>4163</v>
      </c>
      <c r="M848" s="65">
        <v>135376</v>
      </c>
      <c r="N848" s="65">
        <v>2789</v>
      </c>
      <c r="O848" s="65">
        <v>138165</v>
      </c>
      <c r="P848" s="45"/>
      <c r="R848" s="58"/>
      <c r="S848" s="58"/>
      <c r="T848" s="58"/>
      <c r="U848" s="58"/>
      <c r="V848" s="58"/>
      <c r="W848" s="58"/>
      <c r="X848" s="58"/>
      <c r="Y848" s="58"/>
      <c r="Z848" s="58"/>
      <c r="AA848" s="58"/>
      <c r="AB848" s="58"/>
      <c r="AC848" s="58"/>
      <c r="AD848" s="58"/>
      <c r="AE848" s="58"/>
      <c r="AF848" s="58"/>
      <c r="AG848" s="58"/>
    </row>
    <row r="849" spans="1:33" ht="14.45" customHeight="1" x14ac:dyDescent="0.25">
      <c r="A849" s="58" t="s">
        <v>89</v>
      </c>
      <c r="B849" s="58" t="s">
        <v>70</v>
      </c>
      <c r="C849" s="65">
        <v>199166</v>
      </c>
      <c r="D849" s="65">
        <v>5625</v>
      </c>
      <c r="E849" s="65">
        <v>26823</v>
      </c>
      <c r="F849" s="65">
        <v>7915</v>
      </c>
      <c r="G849" s="72"/>
      <c r="H849" s="65">
        <v>593</v>
      </c>
      <c r="I849" s="65">
        <v>10149</v>
      </c>
      <c r="J849" s="65">
        <v>1860</v>
      </c>
      <c r="K849" s="72"/>
      <c r="L849" s="65">
        <v>4253</v>
      </c>
      <c r="M849" s="65">
        <v>141948</v>
      </c>
      <c r="N849" s="65">
        <v>2973</v>
      </c>
      <c r="O849" s="65">
        <v>144921</v>
      </c>
      <c r="P849" s="45"/>
      <c r="R849" s="58"/>
      <c r="S849" s="58"/>
      <c r="T849" s="58"/>
      <c r="U849" s="58"/>
      <c r="V849" s="58"/>
      <c r="W849" s="58"/>
      <c r="X849" s="58"/>
      <c r="Y849" s="66"/>
      <c r="Z849" s="58"/>
      <c r="AA849" s="58"/>
      <c r="AB849" s="58"/>
      <c r="AC849" s="66"/>
      <c r="AD849" s="58"/>
      <c r="AE849" s="58"/>
      <c r="AF849" s="58"/>
      <c r="AG849" s="58"/>
    </row>
    <row r="850" spans="1:33" ht="14.45" customHeight="1" x14ac:dyDescent="0.25">
      <c r="A850" s="58" t="s">
        <v>89</v>
      </c>
      <c r="B850" s="58" t="s">
        <v>71</v>
      </c>
      <c r="C850" s="65">
        <v>199166</v>
      </c>
      <c r="D850" s="65">
        <v>5625</v>
      </c>
      <c r="E850" s="65">
        <v>27397</v>
      </c>
      <c r="F850" s="65">
        <v>6813</v>
      </c>
      <c r="G850" s="72"/>
      <c r="H850" s="65">
        <v>528</v>
      </c>
      <c r="I850" s="65">
        <v>9405</v>
      </c>
      <c r="J850" s="65">
        <v>2009</v>
      </c>
      <c r="K850" s="65">
        <v>2266</v>
      </c>
      <c r="L850" s="65">
        <v>4335</v>
      </c>
      <c r="M850" s="65">
        <v>140788</v>
      </c>
      <c r="N850" s="65">
        <v>9985</v>
      </c>
      <c r="O850" s="65">
        <v>150773</v>
      </c>
      <c r="P850" s="45"/>
      <c r="R850" s="58"/>
      <c r="S850" s="58"/>
      <c r="T850" s="58"/>
      <c r="U850" s="58"/>
      <c r="V850" s="58"/>
      <c r="W850" s="58"/>
      <c r="X850" s="58"/>
      <c r="Y850" s="66"/>
      <c r="Z850" s="58"/>
      <c r="AA850" s="58"/>
      <c r="AB850" s="58"/>
      <c r="AC850" s="58"/>
      <c r="AD850" s="58"/>
      <c r="AE850" s="58"/>
      <c r="AF850" s="58"/>
      <c r="AG850" s="58"/>
    </row>
    <row r="851" spans="1:33" ht="14.45" customHeight="1" x14ac:dyDescent="0.25">
      <c r="A851" s="58" t="s">
        <v>89</v>
      </c>
      <c r="B851" s="58" t="s">
        <v>72</v>
      </c>
      <c r="C851" s="65">
        <v>199166</v>
      </c>
      <c r="D851" s="65">
        <v>5625</v>
      </c>
      <c r="E851" s="65">
        <v>27655</v>
      </c>
      <c r="F851" s="65">
        <v>6217</v>
      </c>
      <c r="G851" s="72"/>
      <c r="H851" s="65">
        <v>373</v>
      </c>
      <c r="I851" s="65">
        <v>8535</v>
      </c>
      <c r="J851" s="65">
        <v>2188</v>
      </c>
      <c r="K851" s="65">
        <v>2298</v>
      </c>
      <c r="L851" s="65">
        <v>4417</v>
      </c>
      <c r="M851" s="65">
        <v>141858</v>
      </c>
      <c r="N851" s="65">
        <v>6410</v>
      </c>
      <c r="O851" s="65">
        <v>148268</v>
      </c>
      <c r="P851" s="45"/>
      <c r="R851" s="58"/>
      <c r="S851" s="58"/>
      <c r="T851" s="58"/>
      <c r="U851" s="58"/>
      <c r="V851" s="58"/>
      <c r="W851" s="58"/>
      <c r="X851" s="58"/>
      <c r="Y851" s="66"/>
      <c r="Z851" s="58"/>
      <c r="AA851" s="58"/>
      <c r="AB851" s="58"/>
      <c r="AC851" s="58"/>
      <c r="AD851" s="58"/>
      <c r="AE851" s="58"/>
      <c r="AF851" s="58"/>
      <c r="AG851" s="58"/>
    </row>
    <row r="852" spans="1:33" ht="14.45" customHeight="1" x14ac:dyDescent="0.25">
      <c r="A852" s="58" t="s">
        <v>89</v>
      </c>
      <c r="B852" s="58" t="s">
        <v>73</v>
      </c>
      <c r="C852" s="65">
        <v>199166</v>
      </c>
      <c r="D852" s="65">
        <v>5625</v>
      </c>
      <c r="E852" s="65">
        <v>24185</v>
      </c>
      <c r="F852" s="65">
        <v>3700</v>
      </c>
      <c r="G852" s="65">
        <v>0</v>
      </c>
      <c r="H852" s="65">
        <v>344</v>
      </c>
      <c r="I852" s="65">
        <v>8560</v>
      </c>
      <c r="J852" s="65">
        <v>2138</v>
      </c>
      <c r="K852" s="65">
        <v>2129</v>
      </c>
      <c r="L852" s="65">
        <v>4421</v>
      </c>
      <c r="M852" s="65">
        <v>148064</v>
      </c>
      <c r="N852" s="65">
        <v>3807</v>
      </c>
      <c r="O852" s="65">
        <v>151871</v>
      </c>
      <c r="P852" s="45"/>
      <c r="R852" s="58"/>
      <c r="S852" s="58"/>
      <c r="T852" s="58"/>
      <c r="U852" s="58"/>
      <c r="V852" s="58"/>
      <c r="W852" s="58"/>
      <c r="X852" s="58"/>
      <c r="Y852" s="58"/>
      <c r="Z852" s="58"/>
      <c r="AA852" s="58"/>
      <c r="AB852" s="58"/>
      <c r="AC852" s="58"/>
      <c r="AD852" s="58"/>
      <c r="AE852" s="58"/>
      <c r="AF852" s="58"/>
      <c r="AG852" s="58"/>
    </row>
    <row r="853" spans="1:33" ht="14.45" customHeight="1" x14ac:dyDescent="0.25">
      <c r="A853" s="58" t="s">
        <v>89</v>
      </c>
      <c r="B853" s="58" t="s">
        <v>74</v>
      </c>
      <c r="C853" s="65">
        <v>199166</v>
      </c>
      <c r="D853" s="65">
        <v>5625</v>
      </c>
      <c r="E853" s="65">
        <v>25370</v>
      </c>
      <c r="F853" s="65">
        <v>3592</v>
      </c>
      <c r="G853" s="72"/>
      <c r="H853" s="65">
        <v>309</v>
      </c>
      <c r="I853" s="65">
        <v>8445</v>
      </c>
      <c r="J853" s="65">
        <v>1543</v>
      </c>
      <c r="K853" s="65">
        <v>2067</v>
      </c>
      <c r="L853" s="65">
        <v>4462</v>
      </c>
      <c r="M853" s="65">
        <v>147753</v>
      </c>
      <c r="N853" s="65">
        <v>4879</v>
      </c>
      <c r="O853" s="65">
        <v>152632</v>
      </c>
      <c r="P853" s="45"/>
      <c r="R853" s="58"/>
      <c r="S853" s="58"/>
      <c r="T853" s="58"/>
      <c r="U853" s="58"/>
      <c r="V853" s="58"/>
      <c r="W853" s="58"/>
      <c r="X853" s="58"/>
      <c r="Y853" s="66"/>
      <c r="Z853" s="58"/>
      <c r="AA853" s="58"/>
      <c r="AB853" s="58"/>
      <c r="AC853" s="58"/>
      <c r="AD853" s="58"/>
      <c r="AE853" s="58"/>
      <c r="AF853" s="58"/>
      <c r="AG853" s="58"/>
    </row>
    <row r="854" spans="1:33" ht="14.45" customHeight="1" x14ac:dyDescent="0.25">
      <c r="A854" s="58" t="s">
        <v>89</v>
      </c>
      <c r="B854" s="58" t="s">
        <v>75</v>
      </c>
      <c r="C854" s="65">
        <v>199166</v>
      </c>
      <c r="D854" s="65">
        <v>5625</v>
      </c>
      <c r="E854" s="65">
        <v>25611</v>
      </c>
      <c r="F854" s="65">
        <v>3588</v>
      </c>
      <c r="G854" s="65">
        <v>0</v>
      </c>
      <c r="H854" s="65">
        <v>258</v>
      </c>
      <c r="I854" s="65">
        <v>8806</v>
      </c>
      <c r="J854" s="65">
        <v>2160</v>
      </c>
      <c r="K854" s="65">
        <v>2597</v>
      </c>
      <c r="L854" s="65">
        <v>4463</v>
      </c>
      <c r="M854" s="65">
        <v>146058</v>
      </c>
      <c r="N854" s="65">
        <v>9440</v>
      </c>
      <c r="O854" s="65">
        <v>155498</v>
      </c>
      <c r="P854" s="45"/>
      <c r="R854" s="58"/>
      <c r="S854" s="58"/>
      <c r="T854" s="58"/>
      <c r="U854" s="58"/>
      <c r="V854" s="58"/>
      <c r="W854" s="58"/>
      <c r="X854" s="58"/>
      <c r="Y854" s="58"/>
      <c r="Z854" s="58"/>
      <c r="AA854" s="58"/>
      <c r="AB854" s="58"/>
      <c r="AC854" s="58"/>
      <c r="AD854" s="58"/>
      <c r="AE854" s="58"/>
      <c r="AF854" s="58"/>
      <c r="AG854" s="58"/>
    </row>
    <row r="855" spans="1:33" ht="14.45" customHeight="1" x14ac:dyDescent="0.25">
      <c r="A855" s="58" t="s">
        <v>89</v>
      </c>
      <c r="B855" s="58" t="s">
        <v>190</v>
      </c>
      <c r="C855" s="65">
        <v>199166</v>
      </c>
      <c r="D855" s="65">
        <v>5625</v>
      </c>
      <c r="E855" s="65">
        <v>26164</v>
      </c>
      <c r="F855" s="65">
        <v>3556</v>
      </c>
      <c r="G855" s="65">
        <v>0</v>
      </c>
      <c r="H855" s="65">
        <v>205</v>
      </c>
      <c r="I855" s="65">
        <v>9423</v>
      </c>
      <c r="J855" s="65">
        <v>2449</v>
      </c>
      <c r="K855" s="65">
        <v>2435</v>
      </c>
      <c r="L855" s="65">
        <v>4437</v>
      </c>
      <c r="M855" s="65">
        <v>144872</v>
      </c>
      <c r="N855" s="65">
        <v>10917</v>
      </c>
      <c r="O855" s="65">
        <v>155789</v>
      </c>
      <c r="P855" s="45"/>
      <c r="R855" s="58"/>
      <c r="S855" s="58"/>
      <c r="T855" s="58"/>
      <c r="U855" s="58"/>
      <c r="V855" s="58"/>
      <c r="W855" s="58"/>
      <c r="X855" s="58"/>
      <c r="Y855" s="58"/>
      <c r="Z855" s="58"/>
      <c r="AA855" s="58"/>
      <c r="AB855" s="58"/>
      <c r="AC855" s="58"/>
      <c r="AD855" s="58"/>
      <c r="AE855" s="58"/>
      <c r="AF855" s="58"/>
      <c r="AG855" s="58"/>
    </row>
    <row r="856" spans="1:33" ht="14.45" customHeight="1" x14ac:dyDescent="0.25">
      <c r="A856" s="58" t="s">
        <v>90</v>
      </c>
      <c r="B856" s="56" t="s">
        <v>38</v>
      </c>
      <c r="C856" s="65">
        <v>3808860.9259119998</v>
      </c>
      <c r="D856" s="65">
        <v>994889.37017799995</v>
      </c>
      <c r="E856" s="65">
        <v>203582.95790399998</v>
      </c>
      <c r="F856" s="65">
        <v>201252.77591599998</v>
      </c>
      <c r="G856" s="65">
        <v>48800.680053999997</v>
      </c>
      <c r="H856" s="65">
        <v>205731.03119199999</v>
      </c>
      <c r="I856" s="65">
        <v>176927.909828</v>
      </c>
      <c r="J856" s="65">
        <v>83828.276784000001</v>
      </c>
      <c r="K856" s="65">
        <v>62618.683524</v>
      </c>
      <c r="L856" s="65"/>
      <c r="M856" s="65">
        <v>1831229.2405319999</v>
      </c>
      <c r="N856" s="65">
        <v>346955.9233560001</v>
      </c>
      <c r="O856" s="65">
        <v>2178185.163888</v>
      </c>
      <c r="P856" s="45"/>
    </row>
    <row r="857" spans="1:33" ht="14.45" customHeight="1" x14ac:dyDescent="0.25">
      <c r="A857" s="58" t="s">
        <v>90</v>
      </c>
      <c r="B857" s="56" t="s">
        <v>35</v>
      </c>
      <c r="C857" s="72">
        <v>3858523</v>
      </c>
      <c r="D857" s="72">
        <v>1017947</v>
      </c>
      <c r="E857" s="72">
        <v>201101</v>
      </c>
      <c r="F857" s="72">
        <v>198948</v>
      </c>
      <c r="G857" s="72">
        <v>48215</v>
      </c>
      <c r="H857" s="72">
        <v>218871</v>
      </c>
      <c r="I857" s="72">
        <v>190699</v>
      </c>
      <c r="J857" s="72">
        <v>83278</v>
      </c>
      <c r="K857" s="72">
        <v>60147</v>
      </c>
      <c r="L857" s="72"/>
      <c r="M857" s="72">
        <v>1839317</v>
      </c>
      <c r="N857" s="72">
        <v>371589</v>
      </c>
      <c r="O857" s="72">
        <v>2210906</v>
      </c>
      <c r="P857" s="45"/>
    </row>
    <row r="858" spans="1:33" ht="14.45" customHeight="1" x14ac:dyDescent="0.25">
      <c r="A858" s="58" t="s">
        <v>90</v>
      </c>
      <c r="B858" s="56" t="s">
        <v>36</v>
      </c>
      <c r="C858" s="72">
        <v>3858523</v>
      </c>
      <c r="D858" s="72">
        <v>1056048</v>
      </c>
      <c r="E858" s="65">
        <v>202282.33333333334</v>
      </c>
      <c r="F858" s="65">
        <v>183079</v>
      </c>
      <c r="G858" s="65">
        <v>47219.333333333336</v>
      </c>
      <c r="H858" s="65">
        <v>214000.66666666666</v>
      </c>
      <c r="I858" s="65">
        <v>174935.66666666666</v>
      </c>
      <c r="J858" s="65">
        <v>76431.666666666672</v>
      </c>
      <c r="K858" s="65">
        <v>62472</v>
      </c>
      <c r="L858" s="72"/>
      <c r="M858" s="65">
        <v>1842054.3333333333</v>
      </c>
      <c r="N858" s="65">
        <v>398575.66666666674</v>
      </c>
      <c r="O858" s="65">
        <v>2240630</v>
      </c>
      <c r="P858" s="45"/>
    </row>
    <row r="859" spans="1:33" ht="14.45" customHeight="1" x14ac:dyDescent="0.25">
      <c r="A859" s="58" t="s">
        <v>90</v>
      </c>
      <c r="B859" s="56" t="s">
        <v>37</v>
      </c>
      <c r="C859" s="72">
        <v>3858523</v>
      </c>
      <c r="D859" s="72">
        <v>1056048</v>
      </c>
      <c r="E859" s="65">
        <v>203463.66666666669</v>
      </c>
      <c r="F859" s="65">
        <v>167210</v>
      </c>
      <c r="G859" s="65">
        <v>46223.666666666672</v>
      </c>
      <c r="H859" s="65">
        <v>209130.33333333331</v>
      </c>
      <c r="I859" s="65">
        <v>159172.33333333331</v>
      </c>
      <c r="J859" s="65">
        <v>69585.333333333343</v>
      </c>
      <c r="K859" s="65">
        <v>64797</v>
      </c>
      <c r="L859" s="72"/>
      <c r="M859" s="65">
        <v>1882892.6666666667</v>
      </c>
      <c r="N859" s="65">
        <v>423097.33333333326</v>
      </c>
      <c r="O859" s="65">
        <v>2305990</v>
      </c>
      <c r="P859" s="45"/>
    </row>
    <row r="860" spans="1:33" ht="14.45" customHeight="1" x14ac:dyDescent="0.25">
      <c r="A860" s="58" t="s">
        <v>90</v>
      </c>
      <c r="B860" s="56" t="s">
        <v>15</v>
      </c>
      <c r="C860" s="72">
        <v>3858523</v>
      </c>
      <c r="D860" s="72">
        <v>1056048</v>
      </c>
      <c r="E860" s="72">
        <v>204645</v>
      </c>
      <c r="F860" s="72">
        <v>151341</v>
      </c>
      <c r="G860" s="72">
        <v>45228</v>
      </c>
      <c r="H860" s="72">
        <v>204260</v>
      </c>
      <c r="I860" s="72">
        <v>143409</v>
      </c>
      <c r="J860" s="72">
        <v>62739</v>
      </c>
      <c r="K860" s="72">
        <v>67122</v>
      </c>
      <c r="L860" s="72"/>
      <c r="M860" s="72">
        <v>1923731</v>
      </c>
      <c r="N860" s="72">
        <v>425158</v>
      </c>
      <c r="O860" s="72">
        <v>2348889</v>
      </c>
      <c r="P860" s="45"/>
    </row>
    <row r="861" spans="1:33" ht="14.45" customHeight="1" x14ac:dyDescent="0.25">
      <c r="A861" s="58" t="s">
        <v>90</v>
      </c>
      <c r="B861" s="56" t="s">
        <v>0</v>
      </c>
      <c r="C861" s="72">
        <v>3858523</v>
      </c>
      <c r="D861" s="72">
        <v>1056048</v>
      </c>
      <c r="E861" s="72">
        <v>209486</v>
      </c>
      <c r="F861" s="72">
        <v>146116</v>
      </c>
      <c r="G861" s="72">
        <v>44534</v>
      </c>
      <c r="H861" s="72">
        <v>202191</v>
      </c>
      <c r="I861" s="72">
        <v>140895</v>
      </c>
      <c r="J861" s="72">
        <v>60958</v>
      </c>
      <c r="K861" s="72">
        <v>96366</v>
      </c>
      <c r="L861" s="72"/>
      <c r="M861" s="72">
        <v>1901929</v>
      </c>
      <c r="N861" s="72">
        <v>409452</v>
      </c>
      <c r="O861" s="72">
        <v>2311381</v>
      </c>
      <c r="P861" s="45"/>
    </row>
    <row r="862" spans="1:33" ht="14.45" customHeight="1" x14ac:dyDescent="0.25">
      <c r="A862" s="58" t="s">
        <v>90</v>
      </c>
      <c r="B862" s="56" t="s">
        <v>1</v>
      </c>
      <c r="C862" s="72">
        <v>3858523</v>
      </c>
      <c r="D862" s="72">
        <v>1056140</v>
      </c>
      <c r="E862" s="72">
        <v>213962</v>
      </c>
      <c r="F862" s="72">
        <v>121455</v>
      </c>
      <c r="G862" s="72">
        <v>34841</v>
      </c>
      <c r="H862" s="72">
        <v>208864</v>
      </c>
      <c r="I862" s="72">
        <v>126776</v>
      </c>
      <c r="J862" s="72">
        <v>43276</v>
      </c>
      <c r="K862" s="72">
        <v>43881</v>
      </c>
      <c r="L862" s="72"/>
      <c r="M862" s="72">
        <v>2009328</v>
      </c>
      <c r="N862" s="72">
        <v>437341</v>
      </c>
      <c r="O862" s="72">
        <v>2446669</v>
      </c>
      <c r="P862" s="45"/>
    </row>
    <row r="863" spans="1:33" ht="14.45" customHeight="1" x14ac:dyDescent="0.25">
      <c r="A863" s="58" t="s">
        <v>90</v>
      </c>
      <c r="B863" s="56" t="s">
        <v>2</v>
      </c>
      <c r="C863" s="72">
        <v>3858523</v>
      </c>
      <c r="D863" s="72">
        <v>1054723</v>
      </c>
      <c r="E863" s="72">
        <v>217946</v>
      </c>
      <c r="F863" s="72">
        <v>116896</v>
      </c>
      <c r="G863" s="72">
        <v>34433</v>
      </c>
      <c r="H863" s="72">
        <v>207353</v>
      </c>
      <c r="I863" s="72">
        <v>124935</v>
      </c>
      <c r="J863" s="72">
        <v>42092</v>
      </c>
      <c r="K863" s="72">
        <v>38109</v>
      </c>
      <c r="L863" s="72"/>
      <c r="M863" s="72">
        <v>2022036</v>
      </c>
      <c r="N863" s="72">
        <v>439711</v>
      </c>
      <c r="O863" s="72">
        <v>2461747</v>
      </c>
      <c r="P863" s="45"/>
    </row>
    <row r="864" spans="1:33" ht="14.45" customHeight="1" x14ac:dyDescent="0.25">
      <c r="A864" s="58" t="s">
        <v>90</v>
      </c>
      <c r="B864" s="56" t="s">
        <v>3</v>
      </c>
      <c r="C864" s="72">
        <v>3858523</v>
      </c>
      <c r="D864" s="72">
        <v>1052003</v>
      </c>
      <c r="E864" s="72">
        <v>221887</v>
      </c>
      <c r="F864" s="72">
        <v>115941</v>
      </c>
      <c r="G864" s="72">
        <v>34435</v>
      </c>
      <c r="H864" s="72">
        <v>208748</v>
      </c>
      <c r="I864" s="72">
        <v>118761</v>
      </c>
      <c r="J864" s="72">
        <v>34124</v>
      </c>
      <c r="K864" s="72">
        <v>34734</v>
      </c>
      <c r="L864" s="72"/>
      <c r="M864" s="72">
        <v>2037890</v>
      </c>
      <c r="N864" s="72">
        <v>452437</v>
      </c>
      <c r="O864" s="72">
        <v>2490327</v>
      </c>
      <c r="P864" s="45"/>
    </row>
    <row r="865" spans="1:16" ht="14.45" customHeight="1" x14ac:dyDescent="0.25">
      <c r="A865" s="58" t="s">
        <v>90</v>
      </c>
      <c r="B865" s="56" t="s">
        <v>4</v>
      </c>
      <c r="C865" s="72">
        <v>3858523</v>
      </c>
      <c r="D865" s="72">
        <v>1055076</v>
      </c>
      <c r="E865" s="72">
        <v>228230</v>
      </c>
      <c r="F865" s="72">
        <v>108925</v>
      </c>
      <c r="G865" s="72">
        <v>27800</v>
      </c>
      <c r="H865" s="72">
        <v>200005</v>
      </c>
      <c r="I865" s="72">
        <v>107950</v>
      </c>
      <c r="J865" s="72">
        <v>31980</v>
      </c>
      <c r="K865" s="72">
        <v>32220</v>
      </c>
      <c r="L865" s="72"/>
      <c r="M865" s="72">
        <v>2066337</v>
      </c>
      <c r="N865" s="72">
        <v>457007</v>
      </c>
      <c r="O865" s="72">
        <v>2523344</v>
      </c>
      <c r="P865" s="45"/>
    </row>
    <row r="866" spans="1:16" ht="14.45" customHeight="1" x14ac:dyDescent="0.25">
      <c r="A866" s="58" t="s">
        <v>90</v>
      </c>
      <c r="B866" s="56" t="s">
        <v>5</v>
      </c>
      <c r="C866" s="72">
        <v>3858523</v>
      </c>
      <c r="D866" s="72">
        <v>1055832</v>
      </c>
      <c r="E866" s="72">
        <v>235321</v>
      </c>
      <c r="F866" s="72">
        <v>100437</v>
      </c>
      <c r="G866" s="72">
        <v>27800</v>
      </c>
      <c r="H866" s="72">
        <v>181842</v>
      </c>
      <c r="I866" s="72">
        <v>105651</v>
      </c>
      <c r="J866" s="72">
        <v>33965</v>
      </c>
      <c r="K866" s="72">
        <v>26446</v>
      </c>
      <c r="L866" s="72"/>
      <c r="M866" s="72">
        <v>2091229</v>
      </c>
      <c r="N866" s="72">
        <v>530742</v>
      </c>
      <c r="O866" s="72">
        <v>2621971</v>
      </c>
      <c r="P866" s="45"/>
    </row>
    <row r="867" spans="1:16" ht="14.45" customHeight="1" x14ac:dyDescent="0.25">
      <c r="A867" s="58" t="s">
        <v>90</v>
      </c>
      <c r="B867" s="56" t="s">
        <v>6</v>
      </c>
      <c r="C867" s="72">
        <v>3858523</v>
      </c>
      <c r="D867" s="72">
        <v>1055811</v>
      </c>
      <c r="E867" s="72">
        <v>241830</v>
      </c>
      <c r="F867" s="72">
        <v>91830</v>
      </c>
      <c r="G867" s="72">
        <v>27800</v>
      </c>
      <c r="H867" s="72">
        <v>161862</v>
      </c>
      <c r="I867" s="72">
        <v>98556</v>
      </c>
      <c r="J867" s="72">
        <v>29656</v>
      </c>
      <c r="K867" s="72">
        <v>23333</v>
      </c>
      <c r="L867" s="72"/>
      <c r="M867" s="72">
        <v>2127845</v>
      </c>
      <c r="N867" s="72">
        <v>628594</v>
      </c>
      <c r="O867" s="72">
        <v>2756439</v>
      </c>
      <c r="P867" s="45"/>
    </row>
    <row r="868" spans="1:16" ht="14.45" customHeight="1" x14ac:dyDescent="0.25">
      <c r="A868" s="58" t="s">
        <v>90</v>
      </c>
      <c r="B868" s="63" t="s">
        <v>7</v>
      </c>
      <c r="C868" s="72">
        <v>3858523</v>
      </c>
      <c r="D868" s="72">
        <v>1055810</v>
      </c>
      <c r="E868" s="72">
        <v>250995</v>
      </c>
      <c r="F868" s="72">
        <v>91959</v>
      </c>
      <c r="G868" s="72">
        <v>27800</v>
      </c>
      <c r="H868" s="72">
        <v>150277</v>
      </c>
      <c r="I868" s="72">
        <v>89263</v>
      </c>
      <c r="J868" s="72">
        <v>27630</v>
      </c>
      <c r="K868" s="72">
        <v>23154</v>
      </c>
      <c r="L868" s="72"/>
      <c r="M868" s="72">
        <v>2141635</v>
      </c>
      <c r="N868" s="72">
        <v>699078</v>
      </c>
      <c r="O868" s="72">
        <v>2840713</v>
      </c>
      <c r="P868" s="45"/>
    </row>
    <row r="869" spans="1:16" ht="14.45" customHeight="1" x14ac:dyDescent="0.25">
      <c r="A869" s="58" t="s">
        <v>90</v>
      </c>
      <c r="B869" s="63" t="s">
        <v>8</v>
      </c>
      <c r="C869" s="72">
        <v>3858523</v>
      </c>
      <c r="D869" s="72">
        <v>1055733</v>
      </c>
      <c r="E869" s="72">
        <v>267665</v>
      </c>
      <c r="F869" s="72">
        <v>73805</v>
      </c>
      <c r="G869" s="72">
        <v>27800</v>
      </c>
      <c r="H869" s="72">
        <v>140235</v>
      </c>
      <c r="I869" s="72">
        <v>81275</v>
      </c>
      <c r="J869" s="72">
        <v>22866</v>
      </c>
      <c r="K869" s="72">
        <v>23242</v>
      </c>
      <c r="L869" s="72"/>
      <c r="M869" s="72">
        <v>2165902</v>
      </c>
      <c r="N869" s="72">
        <v>750256</v>
      </c>
      <c r="O869" s="72">
        <v>2916158</v>
      </c>
      <c r="P869" s="45"/>
    </row>
    <row r="870" spans="1:16" ht="14.45" customHeight="1" x14ac:dyDescent="0.25">
      <c r="A870" s="58" t="s">
        <v>90</v>
      </c>
      <c r="B870" s="63" t="s">
        <v>16</v>
      </c>
      <c r="C870" s="72">
        <v>3858523</v>
      </c>
      <c r="D870" s="72">
        <v>1055733</v>
      </c>
      <c r="E870" s="72">
        <v>275000</v>
      </c>
      <c r="F870" s="72">
        <v>72000</v>
      </c>
      <c r="G870" s="72">
        <v>27800</v>
      </c>
      <c r="H870" s="72">
        <v>130000</v>
      </c>
      <c r="I870" s="72">
        <v>80000</v>
      </c>
      <c r="J870" s="72">
        <v>23000</v>
      </c>
      <c r="K870" s="72">
        <v>24000</v>
      </c>
      <c r="L870" s="72"/>
      <c r="M870" s="72">
        <v>2170990</v>
      </c>
      <c r="N870" s="72">
        <v>762010</v>
      </c>
      <c r="O870" s="72">
        <v>2933000</v>
      </c>
      <c r="P870" s="45"/>
    </row>
    <row r="871" spans="1:16" ht="14.45" customHeight="1" x14ac:dyDescent="0.25">
      <c r="A871" s="58" t="s">
        <v>90</v>
      </c>
      <c r="B871" s="63" t="s">
        <v>17</v>
      </c>
      <c r="C871" s="72">
        <v>3858523</v>
      </c>
      <c r="D871" s="72">
        <v>1055733</v>
      </c>
      <c r="E871" s="72">
        <v>276000</v>
      </c>
      <c r="F871" s="72">
        <v>69000</v>
      </c>
      <c r="G871" s="72">
        <v>27800</v>
      </c>
      <c r="H871" s="72">
        <v>121000</v>
      </c>
      <c r="I871" s="72">
        <v>78000</v>
      </c>
      <c r="J871" s="72">
        <v>21000</v>
      </c>
      <c r="K871" s="72">
        <v>23000</v>
      </c>
      <c r="L871" s="72"/>
      <c r="M871" s="72">
        <v>2186990</v>
      </c>
      <c r="N871" s="72">
        <v>771010</v>
      </c>
      <c r="O871" s="72">
        <v>2958000</v>
      </c>
      <c r="P871" s="45"/>
    </row>
    <row r="872" spans="1:16" ht="14.45" customHeight="1" x14ac:dyDescent="0.25">
      <c r="A872" s="58" t="s">
        <v>90</v>
      </c>
      <c r="B872" s="63" t="s">
        <v>9</v>
      </c>
      <c r="C872" s="72">
        <v>3858523</v>
      </c>
      <c r="D872" s="72">
        <v>1055733</v>
      </c>
      <c r="E872" s="72">
        <v>276000</v>
      </c>
      <c r="F872" s="72">
        <v>68000</v>
      </c>
      <c r="G872" s="72">
        <v>27800</v>
      </c>
      <c r="H872" s="72">
        <v>113000</v>
      </c>
      <c r="I872" s="72">
        <v>74000</v>
      </c>
      <c r="J872" s="72">
        <v>21000</v>
      </c>
      <c r="K872" s="72">
        <v>26000</v>
      </c>
      <c r="L872" s="72"/>
      <c r="M872" s="72">
        <v>2196990</v>
      </c>
      <c r="N872" s="72">
        <v>789010</v>
      </c>
      <c r="O872" s="72">
        <v>2986000</v>
      </c>
      <c r="P872" s="45"/>
    </row>
    <row r="873" spans="1:16" ht="14.45" customHeight="1" x14ac:dyDescent="0.25">
      <c r="A873" s="58" t="s">
        <v>90</v>
      </c>
      <c r="B873" s="63" t="s">
        <v>10</v>
      </c>
      <c r="C873" s="72">
        <v>3858523</v>
      </c>
      <c r="D873" s="72">
        <v>1053228</v>
      </c>
      <c r="E873" s="72">
        <v>285791</v>
      </c>
      <c r="F873" s="72">
        <v>65530</v>
      </c>
      <c r="G873" s="72">
        <v>27800</v>
      </c>
      <c r="H873" s="72">
        <v>100169</v>
      </c>
      <c r="I873" s="72">
        <v>74149</v>
      </c>
      <c r="J873" s="72">
        <v>21621</v>
      </c>
      <c r="K873" s="72">
        <v>27952</v>
      </c>
      <c r="L873" s="72"/>
      <c r="M873" s="72">
        <v>2202283</v>
      </c>
      <c r="N873" s="72">
        <v>797298</v>
      </c>
      <c r="O873" s="72">
        <v>2999581</v>
      </c>
      <c r="P873" s="45"/>
    </row>
    <row r="874" spans="1:16" ht="14.45" customHeight="1" x14ac:dyDescent="0.25">
      <c r="A874" s="58" t="s">
        <v>90</v>
      </c>
      <c r="B874" s="63" t="s">
        <v>11</v>
      </c>
      <c r="C874" s="72">
        <v>3858523</v>
      </c>
      <c r="D874" s="72">
        <v>1047282</v>
      </c>
      <c r="E874" s="72">
        <v>295113</v>
      </c>
      <c r="F874" s="72">
        <v>64887</v>
      </c>
      <c r="G874" s="72">
        <v>27800</v>
      </c>
      <c r="H874" s="72">
        <v>97687</v>
      </c>
      <c r="I874" s="72">
        <v>71950</v>
      </c>
      <c r="J874" s="72">
        <v>20808</v>
      </c>
      <c r="K874" s="72">
        <v>24545</v>
      </c>
      <c r="L874" s="72"/>
      <c r="M874" s="72">
        <v>2208451</v>
      </c>
      <c r="N874" s="72">
        <v>819624</v>
      </c>
      <c r="O874" s="72">
        <v>3028075</v>
      </c>
      <c r="P874" s="45"/>
    </row>
    <row r="875" spans="1:16" ht="14.45" customHeight="1" x14ac:dyDescent="0.25">
      <c r="A875" s="58" t="s">
        <v>90</v>
      </c>
      <c r="B875" s="63" t="s">
        <v>12</v>
      </c>
      <c r="C875" s="72">
        <v>3885497</v>
      </c>
      <c r="D875" s="72">
        <v>1081509</v>
      </c>
      <c r="E875" s="72">
        <v>259230</v>
      </c>
      <c r="F875" s="72">
        <v>78494</v>
      </c>
      <c r="G875" s="72">
        <v>19915</v>
      </c>
      <c r="H875" s="72">
        <v>84250</v>
      </c>
      <c r="I875" s="72">
        <v>113414</v>
      </c>
      <c r="J875" s="72">
        <v>22954</v>
      </c>
      <c r="K875" s="72">
        <v>36559</v>
      </c>
      <c r="L875" s="72"/>
      <c r="M875" s="72">
        <v>2189172</v>
      </c>
      <c r="N875" s="72">
        <v>792107</v>
      </c>
      <c r="O875" s="72">
        <v>2981279</v>
      </c>
      <c r="P875" s="45"/>
    </row>
    <row r="876" spans="1:16" ht="14.45" customHeight="1" x14ac:dyDescent="0.25">
      <c r="A876" s="58" t="s">
        <v>90</v>
      </c>
      <c r="B876" s="63" t="s">
        <v>13</v>
      </c>
      <c r="C876" s="72">
        <v>3885497</v>
      </c>
      <c r="D876" s="72">
        <v>1081509</v>
      </c>
      <c r="E876" s="72">
        <v>260388</v>
      </c>
      <c r="F876" s="72">
        <v>78837</v>
      </c>
      <c r="G876" s="72">
        <v>16095</v>
      </c>
      <c r="H876" s="72">
        <v>72668</v>
      </c>
      <c r="I876" s="72">
        <v>115726</v>
      </c>
      <c r="J876" s="72">
        <v>22264</v>
      </c>
      <c r="K876" s="72">
        <v>37409</v>
      </c>
      <c r="L876" s="72"/>
      <c r="M876" s="72">
        <v>2200601</v>
      </c>
      <c r="N876" s="72">
        <v>732849</v>
      </c>
      <c r="O876" s="72">
        <v>2933450</v>
      </c>
      <c r="P876" s="45"/>
    </row>
    <row r="877" spans="1:16" ht="14.45" customHeight="1" x14ac:dyDescent="0.25">
      <c r="A877" s="58" t="s">
        <v>90</v>
      </c>
      <c r="B877" s="63" t="s">
        <v>18</v>
      </c>
      <c r="C877" s="72">
        <v>3885497</v>
      </c>
      <c r="D877" s="72">
        <v>1081509</v>
      </c>
      <c r="E877" s="72">
        <v>257276</v>
      </c>
      <c r="F877" s="72">
        <v>75382</v>
      </c>
      <c r="G877" s="72">
        <v>10616</v>
      </c>
      <c r="H877" s="72">
        <v>67960</v>
      </c>
      <c r="I877" s="72">
        <v>118256</v>
      </c>
      <c r="J877" s="72">
        <v>27118</v>
      </c>
      <c r="K877" s="72">
        <v>46111</v>
      </c>
      <c r="L877" s="72"/>
      <c r="M877" s="72">
        <v>2201269</v>
      </c>
      <c r="N877" s="72">
        <v>722535</v>
      </c>
      <c r="O877" s="72">
        <v>2923804</v>
      </c>
      <c r="P877" s="45"/>
    </row>
    <row r="878" spans="1:16" ht="14.45" customHeight="1" x14ac:dyDescent="0.25">
      <c r="A878" s="58" t="s">
        <v>90</v>
      </c>
      <c r="B878" s="64" t="s">
        <v>19</v>
      </c>
      <c r="C878" s="72">
        <v>3885497</v>
      </c>
      <c r="D878" s="72">
        <v>1081509</v>
      </c>
      <c r="E878" s="72">
        <v>260443</v>
      </c>
      <c r="F878" s="72">
        <v>74613</v>
      </c>
      <c r="G878" s="72">
        <v>6245</v>
      </c>
      <c r="H878" s="72">
        <v>66374</v>
      </c>
      <c r="I878" s="72">
        <v>123341</v>
      </c>
      <c r="J878" s="72">
        <v>26598</v>
      </c>
      <c r="K878" s="72">
        <v>42246</v>
      </c>
      <c r="L878" s="72"/>
      <c r="M878" s="72">
        <v>2204128</v>
      </c>
      <c r="N878" s="72">
        <v>681582</v>
      </c>
      <c r="O878" s="72">
        <v>2885710</v>
      </c>
      <c r="P878" s="45"/>
    </row>
    <row r="879" spans="1:16" ht="14.45" customHeight="1" x14ac:dyDescent="0.25">
      <c r="A879" s="58" t="s">
        <v>90</v>
      </c>
      <c r="B879" s="58" t="s">
        <v>40</v>
      </c>
      <c r="C879" s="72">
        <v>3885497</v>
      </c>
      <c r="D879" s="72">
        <v>1081509</v>
      </c>
      <c r="E879" s="72">
        <v>263497</v>
      </c>
      <c r="F879" s="72">
        <v>78187</v>
      </c>
      <c r="G879" s="72">
        <v>5630</v>
      </c>
      <c r="H879" s="72">
        <v>65502</v>
      </c>
      <c r="I879" s="72">
        <v>125015</v>
      </c>
      <c r="J879" s="72">
        <v>27684</v>
      </c>
      <c r="K879" s="72">
        <v>43384</v>
      </c>
      <c r="L879" s="72"/>
      <c r="M879" s="72">
        <v>2195089</v>
      </c>
      <c r="N879" s="72">
        <v>658966</v>
      </c>
      <c r="O879" s="72">
        <v>2854055</v>
      </c>
      <c r="P879" s="45"/>
    </row>
    <row r="880" spans="1:16" ht="14.45" customHeight="1" x14ac:dyDescent="0.25">
      <c r="A880" s="58" t="s">
        <v>90</v>
      </c>
      <c r="B880" s="58" t="s">
        <v>42</v>
      </c>
      <c r="C880" s="72">
        <v>3885497</v>
      </c>
      <c r="D880" s="72">
        <v>1081509</v>
      </c>
      <c r="E880" s="72">
        <v>269824</v>
      </c>
      <c r="F880" s="72">
        <v>85770</v>
      </c>
      <c r="G880" s="72">
        <v>5432</v>
      </c>
      <c r="H880" s="72">
        <v>63875</v>
      </c>
      <c r="I880" s="72">
        <v>129032</v>
      </c>
      <c r="J880" s="72">
        <v>26886</v>
      </c>
      <c r="K880" s="72">
        <v>43579</v>
      </c>
      <c r="L880" s="72"/>
      <c r="M880" s="72">
        <v>2179590</v>
      </c>
      <c r="N880" s="72">
        <v>705250</v>
      </c>
      <c r="O880" s="72">
        <v>2884840</v>
      </c>
      <c r="P880" s="45"/>
    </row>
    <row r="881" spans="1:16" ht="14.45" customHeight="1" x14ac:dyDescent="0.25">
      <c r="A881" s="58" t="s">
        <v>90</v>
      </c>
      <c r="B881" s="58" t="s">
        <v>43</v>
      </c>
      <c r="C881" s="72">
        <v>3885497</v>
      </c>
      <c r="D881" s="72">
        <v>1081509</v>
      </c>
      <c r="E881" s="72">
        <v>266451</v>
      </c>
      <c r="F881" s="72">
        <v>85600</v>
      </c>
      <c r="G881" s="72">
        <v>5382</v>
      </c>
      <c r="H881" s="72">
        <v>55187</v>
      </c>
      <c r="I881" s="72">
        <v>130204</v>
      </c>
      <c r="J881" s="72">
        <v>26827</v>
      </c>
      <c r="K881" s="72">
        <v>44487</v>
      </c>
      <c r="L881" s="72"/>
      <c r="M881" s="72">
        <v>2189850</v>
      </c>
      <c r="N881" s="72">
        <v>715407</v>
      </c>
      <c r="O881" s="72">
        <v>2905257</v>
      </c>
      <c r="P881" s="45"/>
    </row>
    <row r="882" spans="1:16" ht="14.45" customHeight="1" x14ac:dyDescent="0.25">
      <c r="A882" s="58" t="s">
        <v>90</v>
      </c>
      <c r="B882" s="58" t="s">
        <v>44</v>
      </c>
      <c r="C882" s="59">
        <v>3885497</v>
      </c>
      <c r="D882" s="59">
        <v>1081509</v>
      </c>
      <c r="E882" s="59">
        <v>275908</v>
      </c>
      <c r="F882" s="59">
        <v>86217</v>
      </c>
      <c r="G882" s="59">
        <v>5311</v>
      </c>
      <c r="H882" s="59">
        <v>54705</v>
      </c>
      <c r="I882" s="59">
        <v>130213</v>
      </c>
      <c r="J882" s="59">
        <v>27425</v>
      </c>
      <c r="K882" s="59">
        <v>44455</v>
      </c>
      <c r="L882" s="59"/>
      <c r="M882" s="59">
        <v>2179754</v>
      </c>
      <c r="N882" s="59">
        <v>682319</v>
      </c>
      <c r="O882" s="59">
        <v>2862073</v>
      </c>
      <c r="P882" s="45"/>
    </row>
    <row r="883" spans="1:16" ht="14.45" customHeight="1" x14ac:dyDescent="0.25">
      <c r="A883" s="58" t="s">
        <v>90</v>
      </c>
      <c r="B883" s="58" t="s">
        <v>45</v>
      </c>
      <c r="C883" s="59">
        <v>3885497</v>
      </c>
      <c r="D883" s="59">
        <v>1081509</v>
      </c>
      <c r="E883" s="59">
        <v>277719</v>
      </c>
      <c r="F883" s="59">
        <v>86590</v>
      </c>
      <c r="G883" s="59">
        <v>5222</v>
      </c>
      <c r="H883" s="59">
        <v>54701</v>
      </c>
      <c r="I883" s="59">
        <v>128924</v>
      </c>
      <c r="J883" s="59">
        <v>27539</v>
      </c>
      <c r="K883" s="59">
        <v>42938</v>
      </c>
      <c r="L883" s="59"/>
      <c r="M883" s="59">
        <v>2180355</v>
      </c>
      <c r="N883" s="59">
        <v>681347</v>
      </c>
      <c r="O883" s="59">
        <v>2861702</v>
      </c>
      <c r="P883" s="45"/>
    </row>
    <row r="884" spans="1:16" ht="14.45" customHeight="1" x14ac:dyDescent="0.25">
      <c r="A884" s="58" t="s">
        <v>90</v>
      </c>
      <c r="B884" s="58" t="s">
        <v>39</v>
      </c>
      <c r="C884" s="59">
        <v>3885497</v>
      </c>
      <c r="D884" s="59">
        <v>1081509</v>
      </c>
      <c r="E884" s="59">
        <v>279703</v>
      </c>
      <c r="F884" s="59">
        <v>85688</v>
      </c>
      <c r="G884" s="59">
        <v>4158</v>
      </c>
      <c r="H884" s="59">
        <v>51039</v>
      </c>
      <c r="I884" s="59">
        <v>130098</v>
      </c>
      <c r="J884" s="59">
        <v>27221</v>
      </c>
      <c r="K884" s="59">
        <v>41658</v>
      </c>
      <c r="L884" s="59"/>
      <c r="M884" s="59">
        <v>2184423</v>
      </c>
      <c r="N884" s="59">
        <v>690220</v>
      </c>
      <c r="O884" s="59">
        <v>2874643</v>
      </c>
      <c r="P884" s="45"/>
    </row>
    <row r="885" spans="1:16" ht="14.45" customHeight="1" x14ac:dyDescent="0.25">
      <c r="A885" s="58" t="s">
        <v>90</v>
      </c>
      <c r="B885" s="58" t="s">
        <v>84</v>
      </c>
      <c r="C885" s="59">
        <v>3885497</v>
      </c>
      <c r="D885" s="59">
        <v>1081509</v>
      </c>
      <c r="E885" s="59">
        <v>278601</v>
      </c>
      <c r="F885" s="59">
        <v>83107</v>
      </c>
      <c r="G885" s="59">
        <v>4223</v>
      </c>
      <c r="H885" s="59">
        <v>50228</v>
      </c>
      <c r="I885" s="59">
        <v>125559</v>
      </c>
      <c r="J885" s="59">
        <v>28038</v>
      </c>
      <c r="K885" s="59">
        <v>43247</v>
      </c>
      <c r="L885" s="59"/>
      <c r="M885" s="59">
        <v>2190985</v>
      </c>
      <c r="N885" s="59">
        <v>675567</v>
      </c>
      <c r="O885" s="59">
        <v>2866552</v>
      </c>
      <c r="P885" s="45"/>
    </row>
    <row r="886" spans="1:16" ht="14.45" customHeight="1" x14ac:dyDescent="0.25">
      <c r="A886" s="58" t="s">
        <v>90</v>
      </c>
      <c r="B886" s="58" t="s">
        <v>46</v>
      </c>
      <c r="C886" s="59">
        <v>3885497</v>
      </c>
      <c r="D886" s="59">
        <v>1081509</v>
      </c>
      <c r="E886" s="59">
        <v>263017</v>
      </c>
      <c r="F886" s="59">
        <v>82343</v>
      </c>
      <c r="G886" s="59">
        <v>3711</v>
      </c>
      <c r="H886" s="59">
        <v>46614</v>
      </c>
      <c r="I886" s="59">
        <v>129582</v>
      </c>
      <c r="J886" s="59">
        <v>27727</v>
      </c>
      <c r="K886" s="59">
        <v>44258</v>
      </c>
      <c r="L886" s="59"/>
      <c r="M886" s="59">
        <v>2206736</v>
      </c>
      <c r="N886" s="59">
        <v>663578</v>
      </c>
      <c r="O886" s="59">
        <v>2870314</v>
      </c>
      <c r="P886" s="45"/>
    </row>
    <row r="887" spans="1:16" ht="14.45" customHeight="1" x14ac:dyDescent="0.25">
      <c r="A887" s="58" t="s">
        <v>90</v>
      </c>
      <c r="B887" s="58" t="s">
        <v>47</v>
      </c>
      <c r="C887" s="59">
        <v>3885497</v>
      </c>
      <c r="D887" s="59">
        <v>1081509</v>
      </c>
      <c r="E887" s="59">
        <v>284802</v>
      </c>
      <c r="F887" s="59">
        <v>72491</v>
      </c>
      <c r="G887" s="59">
        <v>3089</v>
      </c>
      <c r="H887" s="59">
        <v>40606</v>
      </c>
      <c r="I887" s="59">
        <v>115342</v>
      </c>
      <c r="J887" s="59">
        <v>28779</v>
      </c>
      <c r="K887" s="59">
        <v>47605</v>
      </c>
      <c r="L887" s="59"/>
      <c r="M887" s="59">
        <v>2211274</v>
      </c>
      <c r="N887" s="59">
        <v>688581</v>
      </c>
      <c r="O887" s="59">
        <v>2899855</v>
      </c>
      <c r="P887" s="45"/>
    </row>
    <row r="888" spans="1:16" ht="14.45" customHeight="1" x14ac:dyDescent="0.25">
      <c r="A888" s="58" t="s">
        <v>90</v>
      </c>
      <c r="B888" s="58" t="s">
        <v>48</v>
      </c>
      <c r="C888" s="59">
        <v>3885497</v>
      </c>
      <c r="D888" s="59">
        <v>1081509</v>
      </c>
      <c r="E888" s="59">
        <v>284391</v>
      </c>
      <c r="F888" s="59">
        <v>71198</v>
      </c>
      <c r="G888" s="59">
        <v>3286</v>
      </c>
      <c r="H888" s="59">
        <v>41543</v>
      </c>
      <c r="I888" s="59">
        <v>115786</v>
      </c>
      <c r="J888" s="59">
        <v>28295</v>
      </c>
      <c r="K888" s="59">
        <v>46623</v>
      </c>
      <c r="L888" s="59"/>
      <c r="M888" s="59">
        <v>2212866</v>
      </c>
      <c r="N888" s="59">
        <v>750607</v>
      </c>
      <c r="O888" s="59">
        <v>2963473</v>
      </c>
      <c r="P888" s="45"/>
    </row>
    <row r="889" spans="1:16" ht="14.45" customHeight="1" x14ac:dyDescent="0.25">
      <c r="A889" s="58" t="s">
        <v>90</v>
      </c>
      <c r="B889" s="58" t="s">
        <v>49</v>
      </c>
      <c r="C889" s="59">
        <v>3885497</v>
      </c>
      <c r="D889" s="59">
        <v>1081509</v>
      </c>
      <c r="E889" s="59">
        <v>284850</v>
      </c>
      <c r="F889" s="59">
        <v>65994</v>
      </c>
      <c r="G889" s="59">
        <v>2916</v>
      </c>
      <c r="H889" s="59">
        <v>38095</v>
      </c>
      <c r="I889" s="59">
        <v>107362</v>
      </c>
      <c r="J889" s="59">
        <v>26609</v>
      </c>
      <c r="K889" s="59">
        <v>46044</v>
      </c>
      <c r="L889" s="59"/>
      <c r="M889" s="59">
        <v>2232118</v>
      </c>
      <c r="N889" s="59">
        <v>786901</v>
      </c>
      <c r="O889" s="59">
        <v>3019019</v>
      </c>
      <c r="P889" s="45"/>
    </row>
    <row r="890" spans="1:16" ht="14.45" customHeight="1" x14ac:dyDescent="0.25">
      <c r="A890" s="58" t="s">
        <v>90</v>
      </c>
      <c r="B890" s="58" t="s">
        <v>67</v>
      </c>
      <c r="C890" s="59">
        <v>3885497</v>
      </c>
      <c r="D890" s="59">
        <v>1081509</v>
      </c>
      <c r="E890" s="59">
        <v>297381</v>
      </c>
      <c r="F890" s="59">
        <v>58308</v>
      </c>
      <c r="G890" s="59">
        <v>1912</v>
      </c>
      <c r="H890" s="59">
        <v>34375</v>
      </c>
      <c r="I890" s="59">
        <v>94608</v>
      </c>
      <c r="J890" s="59">
        <v>26466</v>
      </c>
      <c r="K890" s="59">
        <v>44164</v>
      </c>
      <c r="L890" s="59"/>
      <c r="M890" s="59">
        <v>2246774</v>
      </c>
      <c r="N890" s="59">
        <v>773206</v>
      </c>
      <c r="O890" s="59">
        <v>3019980</v>
      </c>
      <c r="P890" s="45"/>
    </row>
    <row r="891" spans="1:16" ht="14.45" customHeight="1" x14ac:dyDescent="0.25">
      <c r="A891" s="58" t="s">
        <v>90</v>
      </c>
      <c r="B891" s="58" t="s">
        <v>50</v>
      </c>
      <c r="C891" s="59">
        <v>3885497</v>
      </c>
      <c r="D891" s="59">
        <v>1081509</v>
      </c>
      <c r="E891" s="59">
        <v>301371</v>
      </c>
      <c r="F891" s="59">
        <v>55136</v>
      </c>
      <c r="G891" s="59">
        <v>1779</v>
      </c>
      <c r="H891" s="59">
        <v>34294</v>
      </c>
      <c r="I891" s="59">
        <v>92792</v>
      </c>
      <c r="J891" s="59">
        <v>26728</v>
      </c>
      <c r="K891" s="59">
        <v>43921</v>
      </c>
      <c r="L891" s="59"/>
      <c r="M891" s="59">
        <v>2247967</v>
      </c>
      <c r="N891" s="59">
        <v>773149</v>
      </c>
      <c r="O891" s="59">
        <v>3021116</v>
      </c>
      <c r="P891" s="45"/>
    </row>
    <row r="892" spans="1:16" ht="14.45" customHeight="1" x14ac:dyDescent="0.25">
      <c r="A892" s="58" t="s">
        <v>90</v>
      </c>
      <c r="B892" s="58" t="s">
        <v>51</v>
      </c>
      <c r="C892" s="59">
        <v>3885497</v>
      </c>
      <c r="D892" s="59">
        <v>1081509</v>
      </c>
      <c r="E892" s="59">
        <v>302798</v>
      </c>
      <c r="F892" s="59">
        <v>55229</v>
      </c>
      <c r="G892" s="59">
        <v>1699</v>
      </c>
      <c r="H892" s="59">
        <v>34054</v>
      </c>
      <c r="I892" s="59">
        <v>91233</v>
      </c>
      <c r="J892" s="59">
        <v>27404</v>
      </c>
      <c r="K892" s="59">
        <v>41978</v>
      </c>
      <c r="L892" s="59"/>
      <c r="M892" s="59">
        <v>2249593</v>
      </c>
      <c r="N892" s="59">
        <v>796878</v>
      </c>
      <c r="O892" s="59">
        <v>3046471</v>
      </c>
      <c r="P892" s="45"/>
    </row>
    <row r="893" spans="1:16" ht="14.45" customHeight="1" x14ac:dyDescent="0.25">
      <c r="A893" s="58" t="s">
        <v>90</v>
      </c>
      <c r="B893" s="58" t="s">
        <v>52</v>
      </c>
      <c r="C893" s="59">
        <v>3885497</v>
      </c>
      <c r="D893" s="59">
        <v>1081509</v>
      </c>
      <c r="E893" s="59">
        <v>308439</v>
      </c>
      <c r="F893" s="59">
        <v>51530</v>
      </c>
      <c r="G893" s="59">
        <v>1569</v>
      </c>
      <c r="H893" s="59">
        <v>36713</v>
      </c>
      <c r="I893" s="59">
        <v>89769</v>
      </c>
      <c r="J893" s="59">
        <v>28695</v>
      </c>
      <c r="K893" s="59">
        <v>49171</v>
      </c>
      <c r="L893" s="59"/>
      <c r="M893" s="59">
        <v>2238102</v>
      </c>
      <c r="N893" s="59">
        <v>804599</v>
      </c>
      <c r="O893" s="59">
        <v>3042701</v>
      </c>
      <c r="P893" s="45"/>
    </row>
    <row r="894" spans="1:16" ht="14.45" customHeight="1" x14ac:dyDescent="0.25">
      <c r="A894" s="58" t="s">
        <v>90</v>
      </c>
      <c r="B894" s="58" t="s">
        <v>53</v>
      </c>
      <c r="C894" s="59">
        <v>3885497</v>
      </c>
      <c r="D894" s="59">
        <v>1081509</v>
      </c>
      <c r="E894" s="59">
        <v>322835</v>
      </c>
      <c r="F894" s="59">
        <v>48434</v>
      </c>
      <c r="G894" s="59">
        <v>1455</v>
      </c>
      <c r="H894" s="59">
        <v>32385</v>
      </c>
      <c r="I894" s="59">
        <v>82441</v>
      </c>
      <c r="J894" s="59">
        <v>29147</v>
      </c>
      <c r="K894" s="59">
        <v>47801</v>
      </c>
      <c r="L894" s="59"/>
      <c r="M894" s="59">
        <v>2239490</v>
      </c>
      <c r="N894" s="59">
        <v>808820</v>
      </c>
      <c r="O894" s="59">
        <v>3048310</v>
      </c>
      <c r="P894" s="45"/>
    </row>
    <row r="895" spans="1:16" ht="14.45" customHeight="1" x14ac:dyDescent="0.25">
      <c r="A895" s="58" t="s">
        <v>90</v>
      </c>
      <c r="B895" s="58" t="s">
        <v>54</v>
      </c>
      <c r="C895" s="59">
        <v>3885497</v>
      </c>
      <c r="D895" s="59">
        <v>1081509</v>
      </c>
      <c r="E895" s="59">
        <v>313131</v>
      </c>
      <c r="F895" s="59">
        <v>43154</v>
      </c>
      <c r="G895" s="59">
        <v>1170</v>
      </c>
      <c r="H895" s="59">
        <v>26852</v>
      </c>
      <c r="I895" s="59">
        <v>74382</v>
      </c>
      <c r="J895" s="59">
        <v>29143</v>
      </c>
      <c r="K895" s="59">
        <v>51314</v>
      </c>
      <c r="L895" s="59"/>
      <c r="M895" s="59">
        <v>2264842</v>
      </c>
      <c r="N895" s="59">
        <v>802383</v>
      </c>
      <c r="O895" s="59">
        <v>3067225</v>
      </c>
      <c r="P895" s="45"/>
    </row>
    <row r="896" spans="1:16" ht="14.45" customHeight="1" x14ac:dyDescent="0.25">
      <c r="A896" s="58" t="s">
        <v>90</v>
      </c>
      <c r="B896" s="58" t="s">
        <v>55</v>
      </c>
      <c r="C896" s="59">
        <v>3885497</v>
      </c>
      <c r="D896" s="59">
        <v>1081509</v>
      </c>
      <c r="E896" s="59">
        <v>317871</v>
      </c>
      <c r="F896" s="59">
        <v>41030</v>
      </c>
      <c r="G896" s="59">
        <v>931</v>
      </c>
      <c r="H896" s="59">
        <v>23256</v>
      </c>
      <c r="I896" s="59">
        <v>67413</v>
      </c>
      <c r="J896" s="59">
        <v>29342</v>
      </c>
      <c r="K896" s="59">
        <v>55532</v>
      </c>
      <c r="L896" s="59"/>
      <c r="M896" s="59">
        <v>2268613</v>
      </c>
      <c r="N896" s="59">
        <v>752611</v>
      </c>
      <c r="O896" s="59">
        <v>3021224</v>
      </c>
      <c r="P896" s="45"/>
    </row>
    <row r="897" spans="1:16" ht="14.45" customHeight="1" x14ac:dyDescent="0.25">
      <c r="A897" s="58" t="s">
        <v>90</v>
      </c>
      <c r="B897" s="58" t="s">
        <v>56</v>
      </c>
      <c r="C897" s="59">
        <v>3885497</v>
      </c>
      <c r="D897" s="59">
        <v>1081509</v>
      </c>
      <c r="E897" s="59">
        <v>320307</v>
      </c>
      <c r="F897" s="59">
        <v>38934</v>
      </c>
      <c r="G897" s="59">
        <v>825</v>
      </c>
      <c r="H897" s="59">
        <v>22028</v>
      </c>
      <c r="I897" s="59">
        <v>65072</v>
      </c>
      <c r="J897" s="59">
        <v>27730</v>
      </c>
      <c r="K897" s="59">
        <v>58499</v>
      </c>
      <c r="L897" s="59"/>
      <c r="M897" s="59">
        <v>2270593</v>
      </c>
      <c r="N897" s="59">
        <v>698409</v>
      </c>
      <c r="O897" s="59">
        <v>2969002</v>
      </c>
      <c r="P897" s="45"/>
    </row>
    <row r="898" spans="1:16" ht="14.45" customHeight="1" x14ac:dyDescent="0.25">
      <c r="A898" s="58" t="s">
        <v>90</v>
      </c>
      <c r="B898" s="58" t="s">
        <v>57</v>
      </c>
      <c r="C898" s="59">
        <v>3885497</v>
      </c>
      <c r="D898" s="59">
        <v>1081509</v>
      </c>
      <c r="E898" s="59">
        <v>333822</v>
      </c>
      <c r="F898" s="59">
        <v>28341</v>
      </c>
      <c r="G898" s="59">
        <v>682</v>
      </c>
      <c r="H898" s="59">
        <v>20200</v>
      </c>
      <c r="I898" s="59">
        <v>62710</v>
      </c>
      <c r="J898" s="59">
        <v>31537</v>
      </c>
      <c r="K898" s="59">
        <v>68022</v>
      </c>
      <c r="L898" s="59"/>
      <c r="M898" s="59">
        <v>2258674</v>
      </c>
      <c r="N898" s="59">
        <v>657831</v>
      </c>
      <c r="O898" s="59">
        <v>2916505</v>
      </c>
      <c r="P898" s="45"/>
    </row>
    <row r="899" spans="1:16" ht="14.45" customHeight="1" x14ac:dyDescent="0.25">
      <c r="A899" s="58" t="s">
        <v>90</v>
      </c>
      <c r="B899" s="58" t="s">
        <v>58</v>
      </c>
      <c r="C899" s="59">
        <v>3885497</v>
      </c>
      <c r="D899" s="59">
        <v>1081509</v>
      </c>
      <c r="E899" s="59">
        <v>354390</v>
      </c>
      <c r="F899" s="59">
        <v>28884</v>
      </c>
      <c r="G899" s="59">
        <v>253</v>
      </c>
      <c r="H899" s="59">
        <v>18515</v>
      </c>
      <c r="I899" s="59">
        <v>58279</v>
      </c>
      <c r="J899" s="59">
        <v>32138</v>
      </c>
      <c r="K899" s="59">
        <v>72166</v>
      </c>
      <c r="L899" s="59"/>
      <c r="M899" s="59">
        <v>2239363</v>
      </c>
      <c r="N899" s="59">
        <v>762341</v>
      </c>
      <c r="O899" s="59">
        <v>3001704</v>
      </c>
      <c r="P899" s="45"/>
    </row>
    <row r="900" spans="1:16" ht="14.45" customHeight="1" x14ac:dyDescent="0.25">
      <c r="A900" s="58" t="s">
        <v>90</v>
      </c>
      <c r="B900" s="58" t="s">
        <v>59</v>
      </c>
      <c r="C900" s="59">
        <v>3885497</v>
      </c>
      <c r="D900" s="59">
        <v>1081509</v>
      </c>
      <c r="E900" s="59">
        <v>381873</v>
      </c>
      <c r="F900" s="59">
        <v>29318</v>
      </c>
      <c r="G900" s="59">
        <v>164</v>
      </c>
      <c r="H900" s="59">
        <v>15409</v>
      </c>
      <c r="I900" s="59">
        <v>59257</v>
      </c>
      <c r="J900" s="59">
        <v>33988</v>
      </c>
      <c r="K900" s="59">
        <v>77853</v>
      </c>
      <c r="L900" s="59"/>
      <c r="M900" s="59">
        <v>2206126</v>
      </c>
      <c r="N900" s="59">
        <v>815546</v>
      </c>
      <c r="O900" s="59">
        <v>3021672</v>
      </c>
      <c r="P900" s="45"/>
    </row>
    <row r="901" spans="1:16" ht="14.45" customHeight="1" x14ac:dyDescent="0.25">
      <c r="A901" s="58" t="s">
        <v>90</v>
      </c>
      <c r="B901" s="58" t="s">
        <v>60</v>
      </c>
      <c r="C901" s="59">
        <v>3885497</v>
      </c>
      <c r="D901" s="59">
        <v>1081509</v>
      </c>
      <c r="E901" s="59">
        <v>392352</v>
      </c>
      <c r="F901" s="59">
        <v>29728</v>
      </c>
      <c r="G901" s="59">
        <v>233</v>
      </c>
      <c r="H901" s="59">
        <v>13613</v>
      </c>
      <c r="I901" s="59">
        <v>63771</v>
      </c>
      <c r="J901" s="59">
        <v>34331</v>
      </c>
      <c r="K901" s="59">
        <v>79270</v>
      </c>
      <c r="L901" s="59"/>
      <c r="M901" s="59">
        <v>2190690</v>
      </c>
      <c r="N901" s="59">
        <v>801562</v>
      </c>
      <c r="O901" s="59">
        <v>2992252</v>
      </c>
      <c r="P901" s="45"/>
    </row>
    <row r="902" spans="1:16" ht="14.45" customHeight="1" x14ac:dyDescent="0.25">
      <c r="A902" s="58" t="s">
        <v>90</v>
      </c>
      <c r="B902" s="58" t="s">
        <v>61</v>
      </c>
      <c r="C902" s="59">
        <v>3885497</v>
      </c>
      <c r="D902" s="59">
        <v>1081509</v>
      </c>
      <c r="E902" s="59">
        <v>393341</v>
      </c>
      <c r="F902" s="59">
        <v>29580</v>
      </c>
      <c r="G902" s="59">
        <v>263</v>
      </c>
      <c r="H902" s="59">
        <v>13022</v>
      </c>
      <c r="I902" s="59">
        <v>69266</v>
      </c>
      <c r="J902" s="59">
        <v>39181</v>
      </c>
      <c r="K902" s="59">
        <v>70798</v>
      </c>
      <c r="L902" s="59"/>
      <c r="M902" s="59">
        <v>2188537</v>
      </c>
      <c r="N902" s="59">
        <v>781847</v>
      </c>
      <c r="O902" s="59">
        <v>2970384</v>
      </c>
      <c r="P902" s="45"/>
    </row>
    <row r="903" spans="1:16" ht="14.45" customHeight="1" x14ac:dyDescent="0.25">
      <c r="A903" s="58" t="s">
        <v>90</v>
      </c>
      <c r="B903" s="58" t="s">
        <v>62</v>
      </c>
      <c r="C903" s="59">
        <v>3885497</v>
      </c>
      <c r="D903" s="59">
        <v>1081509</v>
      </c>
      <c r="E903" s="59">
        <v>395980</v>
      </c>
      <c r="F903" s="59">
        <v>28803</v>
      </c>
      <c r="G903" s="59">
        <v>316</v>
      </c>
      <c r="H903" s="59">
        <v>10831</v>
      </c>
      <c r="I903" s="59">
        <v>67285</v>
      </c>
      <c r="J903" s="59">
        <v>41261</v>
      </c>
      <c r="K903" s="59">
        <v>68679</v>
      </c>
      <c r="L903" s="59">
        <v>893</v>
      </c>
      <c r="M903" s="59">
        <v>2189940</v>
      </c>
      <c r="N903" s="59">
        <v>764514</v>
      </c>
      <c r="O903" s="59">
        <v>2954454</v>
      </c>
      <c r="P903" s="45"/>
    </row>
    <row r="904" spans="1:16" ht="14.45" customHeight="1" x14ac:dyDescent="0.25">
      <c r="A904" s="58" t="s">
        <v>90</v>
      </c>
      <c r="B904" s="58" t="s">
        <v>63</v>
      </c>
      <c r="C904" s="59">
        <v>3885497</v>
      </c>
      <c r="D904" s="59">
        <v>1081509</v>
      </c>
      <c r="E904" s="59">
        <v>430084</v>
      </c>
      <c r="F904" s="59">
        <v>28891</v>
      </c>
      <c r="G904" s="59">
        <v>292</v>
      </c>
      <c r="H904" s="59">
        <v>10193</v>
      </c>
      <c r="I904" s="59">
        <v>70092</v>
      </c>
      <c r="J904" s="59">
        <v>40917</v>
      </c>
      <c r="K904" s="59">
        <v>68634</v>
      </c>
      <c r="L904" s="59"/>
      <c r="M904" s="59">
        <v>2154885</v>
      </c>
      <c r="N904" s="59">
        <v>841408</v>
      </c>
      <c r="O904" s="59">
        <v>2996293</v>
      </c>
      <c r="P904" s="45"/>
    </row>
    <row r="905" spans="1:16" ht="14.45" customHeight="1" x14ac:dyDescent="0.25">
      <c r="A905" s="58" t="s">
        <v>90</v>
      </c>
      <c r="B905" s="58" t="s">
        <v>64</v>
      </c>
      <c r="C905" s="59">
        <v>3886287</v>
      </c>
      <c r="D905" s="59">
        <v>1081509</v>
      </c>
      <c r="E905" s="59">
        <v>370322</v>
      </c>
      <c r="F905" s="59">
        <v>26457</v>
      </c>
      <c r="G905" s="59">
        <v>274</v>
      </c>
      <c r="H905" s="59">
        <v>9526</v>
      </c>
      <c r="I905" s="59">
        <v>66133</v>
      </c>
      <c r="J905" s="59">
        <v>45171</v>
      </c>
      <c r="K905" s="59">
        <v>70166</v>
      </c>
      <c r="L905" s="59">
        <v>84246</v>
      </c>
      <c r="M905" s="59">
        <v>2132483</v>
      </c>
      <c r="N905" s="59">
        <v>853244</v>
      </c>
      <c r="O905" s="59">
        <v>2985727</v>
      </c>
      <c r="P905" s="45"/>
    </row>
    <row r="906" spans="1:16" ht="14.45" customHeight="1" x14ac:dyDescent="0.25">
      <c r="A906" s="58" t="s">
        <v>90</v>
      </c>
      <c r="B906" s="58" t="s">
        <v>65</v>
      </c>
      <c r="C906" s="59">
        <v>3886287</v>
      </c>
      <c r="D906" s="59">
        <v>1081509</v>
      </c>
      <c r="E906" s="59">
        <v>358684</v>
      </c>
      <c r="F906" s="59">
        <v>26125</v>
      </c>
      <c r="G906" s="59">
        <v>301</v>
      </c>
      <c r="H906" s="59">
        <v>8959</v>
      </c>
      <c r="I906" s="59">
        <v>90288</v>
      </c>
      <c r="J906" s="59">
        <v>47144</v>
      </c>
      <c r="K906" s="59">
        <v>81651</v>
      </c>
      <c r="L906" s="59">
        <v>90195</v>
      </c>
      <c r="M906" s="59">
        <v>2101431</v>
      </c>
      <c r="N906" s="59">
        <v>816110</v>
      </c>
      <c r="O906" s="59">
        <v>2917541</v>
      </c>
      <c r="P906" s="45"/>
    </row>
    <row r="907" spans="1:16" ht="14.45" customHeight="1" x14ac:dyDescent="0.25">
      <c r="A907" s="58" t="s">
        <v>90</v>
      </c>
      <c r="B907" s="58" t="s">
        <v>66</v>
      </c>
      <c r="C907" s="59">
        <v>3886287</v>
      </c>
      <c r="D907" s="59">
        <v>1081509</v>
      </c>
      <c r="E907" s="59">
        <v>371558</v>
      </c>
      <c r="F907" s="59">
        <v>25527</v>
      </c>
      <c r="G907" s="59">
        <v>216</v>
      </c>
      <c r="H907" s="59">
        <v>6397</v>
      </c>
      <c r="I907" s="59">
        <v>92764</v>
      </c>
      <c r="J907" s="59">
        <v>45214</v>
      </c>
      <c r="K907" s="59">
        <v>82953</v>
      </c>
      <c r="L907" s="59">
        <v>91120</v>
      </c>
      <c r="M907" s="59">
        <v>2089029</v>
      </c>
      <c r="N907" s="59">
        <v>672065</v>
      </c>
      <c r="O907" s="59">
        <v>2761094</v>
      </c>
      <c r="P907" s="45"/>
    </row>
    <row r="908" spans="1:16" ht="14.45" customHeight="1" x14ac:dyDescent="0.25">
      <c r="A908" s="58" t="s">
        <v>90</v>
      </c>
      <c r="B908" s="58" t="s">
        <v>68</v>
      </c>
      <c r="C908" s="65">
        <v>3886287</v>
      </c>
      <c r="D908" s="65">
        <v>1081509</v>
      </c>
      <c r="E908" s="65">
        <v>376155</v>
      </c>
      <c r="F908" s="65">
        <v>24931</v>
      </c>
      <c r="G908" s="65">
        <v>229</v>
      </c>
      <c r="H908" s="65">
        <v>6002</v>
      </c>
      <c r="I908" s="65">
        <v>96193</v>
      </c>
      <c r="J908" s="65">
        <v>45955</v>
      </c>
      <c r="K908" s="65">
        <v>67759</v>
      </c>
      <c r="L908" s="65">
        <v>98599</v>
      </c>
      <c r="M908" s="65">
        <v>2088955</v>
      </c>
      <c r="N908" s="65">
        <v>605988</v>
      </c>
      <c r="O908" s="65">
        <v>2694943</v>
      </c>
      <c r="P908" s="45"/>
    </row>
    <row r="909" spans="1:16" ht="14.45" customHeight="1" x14ac:dyDescent="0.25">
      <c r="A909" s="58" t="s">
        <v>90</v>
      </c>
      <c r="B909" s="58" t="s">
        <v>69</v>
      </c>
      <c r="C909" s="65">
        <v>3886287</v>
      </c>
      <c r="D909" s="65">
        <v>1081509</v>
      </c>
      <c r="E909" s="65">
        <v>371906</v>
      </c>
      <c r="F909" s="65">
        <v>22046</v>
      </c>
      <c r="G909" s="65">
        <v>228</v>
      </c>
      <c r="H909" s="65">
        <v>4423</v>
      </c>
      <c r="I909" s="65">
        <v>98014</v>
      </c>
      <c r="J909" s="65">
        <v>45374</v>
      </c>
      <c r="K909" s="65">
        <v>76945</v>
      </c>
      <c r="L909" s="65">
        <v>107127</v>
      </c>
      <c r="M909" s="65">
        <v>2078715</v>
      </c>
      <c r="N909" s="65">
        <v>589963</v>
      </c>
      <c r="O909" s="65">
        <v>2668678</v>
      </c>
      <c r="P909" s="45"/>
    </row>
    <row r="910" spans="1:16" ht="14.45" customHeight="1" x14ac:dyDescent="0.25">
      <c r="A910" s="58" t="s">
        <v>90</v>
      </c>
      <c r="B910" s="58" t="s">
        <v>70</v>
      </c>
      <c r="C910" s="65">
        <v>3886287</v>
      </c>
      <c r="D910" s="65">
        <v>1081509</v>
      </c>
      <c r="E910" s="65">
        <v>384174</v>
      </c>
      <c r="F910" s="65">
        <v>19573</v>
      </c>
      <c r="G910" s="65">
        <v>153</v>
      </c>
      <c r="H910" s="65">
        <v>3690</v>
      </c>
      <c r="I910" s="65">
        <v>91665</v>
      </c>
      <c r="J910" s="65">
        <v>51943</v>
      </c>
      <c r="K910" s="65">
        <v>76028</v>
      </c>
      <c r="L910" s="65">
        <v>106045</v>
      </c>
      <c r="M910" s="65">
        <v>2071507</v>
      </c>
      <c r="N910" s="65">
        <v>575954</v>
      </c>
      <c r="O910" s="65">
        <v>2647461</v>
      </c>
      <c r="P910" s="45"/>
    </row>
    <row r="911" spans="1:16" ht="14.45" customHeight="1" x14ac:dyDescent="0.25">
      <c r="A911" s="58" t="s">
        <v>90</v>
      </c>
      <c r="B911" s="58" t="s">
        <v>71</v>
      </c>
      <c r="C911" s="65">
        <v>3886287</v>
      </c>
      <c r="D911" s="65">
        <v>1081509</v>
      </c>
      <c r="E911" s="65">
        <v>399924</v>
      </c>
      <c r="F911" s="65">
        <v>17552</v>
      </c>
      <c r="G911" s="65">
        <v>85</v>
      </c>
      <c r="H911" s="65">
        <v>3366</v>
      </c>
      <c r="I911" s="65">
        <v>95437</v>
      </c>
      <c r="J911" s="65">
        <v>57670</v>
      </c>
      <c r="K911" s="65">
        <v>77056</v>
      </c>
      <c r="L911" s="65">
        <v>113556</v>
      </c>
      <c r="M911" s="65">
        <v>2040132</v>
      </c>
      <c r="N911" s="65">
        <v>621625</v>
      </c>
      <c r="O911" s="65">
        <v>2661757</v>
      </c>
      <c r="P911" s="45"/>
    </row>
    <row r="912" spans="1:16" ht="14.45" customHeight="1" x14ac:dyDescent="0.25">
      <c r="A912" s="58" t="s">
        <v>90</v>
      </c>
      <c r="B912" s="58" t="s">
        <v>72</v>
      </c>
      <c r="C912" s="65">
        <v>3886287</v>
      </c>
      <c r="D912" s="65">
        <v>1081509</v>
      </c>
      <c r="E912" s="65">
        <v>402577</v>
      </c>
      <c r="F912" s="65">
        <v>16354</v>
      </c>
      <c r="G912" s="65">
        <v>118</v>
      </c>
      <c r="H912" s="65">
        <v>2799</v>
      </c>
      <c r="I912" s="65">
        <v>96596</v>
      </c>
      <c r="J912" s="65">
        <v>55835</v>
      </c>
      <c r="K912" s="65">
        <v>76744</v>
      </c>
      <c r="L912" s="65">
        <v>105646</v>
      </c>
      <c r="M912" s="65">
        <v>2048109</v>
      </c>
      <c r="N912" s="65">
        <v>543625</v>
      </c>
      <c r="O912" s="65">
        <v>2591734</v>
      </c>
      <c r="P912" s="45"/>
    </row>
    <row r="913" spans="1:16" ht="14.45" customHeight="1" x14ac:dyDescent="0.25">
      <c r="A913" s="58" t="s">
        <v>90</v>
      </c>
      <c r="B913" s="58" t="s">
        <v>73</v>
      </c>
      <c r="C913" s="65">
        <v>3886287</v>
      </c>
      <c r="D913" s="65">
        <v>1081509</v>
      </c>
      <c r="E913" s="65">
        <v>405826</v>
      </c>
      <c r="F913" s="65">
        <v>13655</v>
      </c>
      <c r="G913" s="65">
        <v>8</v>
      </c>
      <c r="H913" s="65">
        <v>2521</v>
      </c>
      <c r="I913" s="65">
        <v>97069</v>
      </c>
      <c r="J913" s="65">
        <v>57346</v>
      </c>
      <c r="K913" s="65">
        <v>70976</v>
      </c>
      <c r="L913" s="65">
        <v>106383</v>
      </c>
      <c r="M913" s="65">
        <v>2050994</v>
      </c>
      <c r="N913" s="65">
        <v>565676</v>
      </c>
      <c r="O913" s="65">
        <v>2616670</v>
      </c>
      <c r="P913" s="45"/>
    </row>
    <row r="914" spans="1:16" ht="14.45" customHeight="1" x14ac:dyDescent="0.25">
      <c r="A914" s="58" t="s">
        <v>90</v>
      </c>
      <c r="B914" s="58" t="s">
        <v>74</v>
      </c>
      <c r="C914" s="65">
        <v>3886287</v>
      </c>
      <c r="D914" s="65">
        <v>1081509</v>
      </c>
      <c r="E914" s="65">
        <v>419128</v>
      </c>
      <c r="F914" s="65">
        <v>12952</v>
      </c>
      <c r="G914" s="65">
        <v>5</v>
      </c>
      <c r="H914" s="65">
        <v>2653</v>
      </c>
      <c r="I914" s="65">
        <v>100676</v>
      </c>
      <c r="J914" s="65">
        <v>54741</v>
      </c>
      <c r="K914" s="65">
        <v>65329</v>
      </c>
      <c r="L914" s="65">
        <v>106413</v>
      </c>
      <c r="M914" s="65">
        <v>2042881</v>
      </c>
      <c r="N914" s="65">
        <v>581743</v>
      </c>
      <c r="O914" s="65">
        <v>2624624</v>
      </c>
      <c r="P914" s="45"/>
    </row>
    <row r="915" spans="1:16" ht="14.45" customHeight="1" x14ac:dyDescent="0.25">
      <c r="A915" s="58" t="s">
        <v>90</v>
      </c>
      <c r="B915" s="58" t="s">
        <v>75</v>
      </c>
      <c r="C915" s="65">
        <v>3886287</v>
      </c>
      <c r="D915" s="65">
        <v>1081509</v>
      </c>
      <c r="E915" s="65">
        <v>434646</v>
      </c>
      <c r="F915" s="65">
        <v>13100</v>
      </c>
      <c r="G915" s="65">
        <v>0</v>
      </c>
      <c r="H915" s="65">
        <v>2663</v>
      </c>
      <c r="I915" s="65">
        <v>99499</v>
      </c>
      <c r="J915" s="65">
        <v>55258</v>
      </c>
      <c r="K915" s="65">
        <v>70003</v>
      </c>
      <c r="L915" s="65">
        <v>106536</v>
      </c>
      <c r="M915" s="65">
        <v>2023073</v>
      </c>
      <c r="N915" s="65">
        <v>604504</v>
      </c>
      <c r="O915" s="65">
        <v>2627577</v>
      </c>
      <c r="P915" s="45"/>
    </row>
    <row r="916" spans="1:16" ht="14.45" customHeight="1" x14ac:dyDescent="0.25">
      <c r="A916" s="58" t="s">
        <v>90</v>
      </c>
      <c r="B916" s="58" t="s">
        <v>190</v>
      </c>
      <c r="C916" s="65">
        <v>3886287</v>
      </c>
      <c r="D916" s="65">
        <v>1081509</v>
      </c>
      <c r="E916" s="65">
        <v>441934</v>
      </c>
      <c r="F916" s="65">
        <v>11780</v>
      </c>
      <c r="G916" s="65">
        <v>0</v>
      </c>
      <c r="H916" s="65">
        <v>2450</v>
      </c>
      <c r="I916" s="65">
        <v>101379</v>
      </c>
      <c r="J916" s="65">
        <v>55530</v>
      </c>
      <c r="K916" s="65">
        <v>72008</v>
      </c>
      <c r="L916" s="65">
        <v>104215</v>
      </c>
      <c r="M916" s="65">
        <v>2015482</v>
      </c>
      <c r="N916" s="65">
        <v>568525.19799999986</v>
      </c>
      <c r="O916" s="65">
        <v>2584007.1979999999</v>
      </c>
      <c r="P916" s="45"/>
    </row>
  </sheetData>
  <pageMargins left="0.53" right="0.44" top="0.33" bottom="0.45" header="0.3" footer="0.3"/>
  <pageSetup orientation="landscape" r:id="rId1"/>
  <headerFooter>
    <oddFoote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855"/>
  <sheetViews>
    <sheetView workbookViewId="0">
      <pane ySplit="1" topLeftCell="A2" activePane="bottomLeft" state="frozen"/>
      <selection pane="bottomLeft"/>
    </sheetView>
  </sheetViews>
  <sheetFormatPr defaultColWidth="10.7109375" defaultRowHeight="14.45" customHeight="1" x14ac:dyDescent="0.25"/>
  <cols>
    <col min="1" max="16384" width="10.7109375" style="4"/>
  </cols>
  <sheetData>
    <row r="1" spans="1:23" s="9" customFormat="1" ht="15" x14ac:dyDescent="0.25">
      <c r="A1" s="55" t="s">
        <v>91</v>
      </c>
      <c r="B1" s="56" t="s">
        <v>32</v>
      </c>
      <c r="C1" s="56" t="s">
        <v>227</v>
      </c>
      <c r="D1" s="56" t="s">
        <v>20</v>
      </c>
      <c r="E1" s="56" t="s">
        <v>21</v>
      </c>
      <c r="F1" s="56" t="s">
        <v>22</v>
      </c>
      <c r="G1" s="56" t="s">
        <v>23</v>
      </c>
      <c r="H1" s="56" t="s">
        <v>24</v>
      </c>
      <c r="I1" s="56" t="s">
        <v>25</v>
      </c>
      <c r="J1" s="56" t="s">
        <v>26</v>
      </c>
      <c r="K1" s="56" t="s">
        <v>27</v>
      </c>
      <c r="L1" s="56" t="s">
        <v>28</v>
      </c>
      <c r="M1" s="56" t="s">
        <v>33</v>
      </c>
      <c r="N1" s="56" t="s">
        <v>29</v>
      </c>
      <c r="O1" s="56" t="s">
        <v>30</v>
      </c>
      <c r="P1" s="56" t="s">
        <v>31</v>
      </c>
      <c r="R1" s="9" t="s">
        <v>233</v>
      </c>
      <c r="S1" s="9" t="s">
        <v>234</v>
      </c>
      <c r="U1" s="9" t="s">
        <v>202</v>
      </c>
      <c r="V1" s="9" t="s">
        <v>203</v>
      </c>
    </row>
    <row r="2" spans="1:23" s="9" customFormat="1" ht="15" x14ac:dyDescent="0.25">
      <c r="A2" s="58" t="s">
        <v>34</v>
      </c>
      <c r="B2" s="56" t="s">
        <v>38</v>
      </c>
      <c r="C2" s="56" t="str">
        <f>A2&amp;B2</f>
        <v>THIRUVANANTHAPURAM1956-57</v>
      </c>
      <c r="D2" s="2">
        <f>VLOOKUP($C2,Calculations!$T$2:$AG$611,2,FALSE)</f>
        <v>213314.68301365044</v>
      </c>
      <c r="E2" s="2">
        <f>VLOOKUP($C2,Calculations!$T$2:$AG$611,3,FALSE)</f>
        <v>43646.446714228856</v>
      </c>
      <c r="F2" s="2">
        <f>VLOOKUP($C2,Calculations!$T$2:$AG$611,4,FALSE)</f>
        <v>12712.988922772298</v>
      </c>
      <c r="G2" s="2">
        <f>VLOOKUP($C2,Calculations!$T$2:$AG$611,5,FALSE)</f>
        <v>2298.3207012945691</v>
      </c>
      <c r="H2" s="2">
        <f>VLOOKUP($C2,Calculations!$T$2:$AG$611,6,FALSE)</f>
        <v>1008.0986691648657</v>
      </c>
      <c r="I2" s="2">
        <f>VLOOKUP($C2,Calculations!$T$2:$AG$611,7,FALSE)</f>
        <v>715.31319698412301</v>
      </c>
      <c r="J2" s="2">
        <f>VLOOKUP($C2,Calculations!$T$2:$AG$611,8,FALSE)</f>
        <v>2621.9239386359027</v>
      </c>
      <c r="K2" s="2">
        <f>VLOOKUP($C2,Calculations!$T$2:$AG$611,9,FALSE)</f>
        <v>3065.120473681885</v>
      </c>
      <c r="L2" s="2">
        <f>VLOOKUP($C2,Calculations!$T$2:$AG$611,10,FALSE)</f>
        <v>2824.4881440572599</v>
      </c>
      <c r="M2" s="2">
        <f>VLOOKUP($C2,Calculations!$T$2:$AG$611,11,FALSE)</f>
        <v>0</v>
      </c>
      <c r="N2" s="2">
        <f>VLOOKUP($C2,Calculations!$T$2:$AG$611,12,FALSE)</f>
        <v>144421.9822528307</v>
      </c>
      <c r="O2" s="2">
        <f>VLOOKUP($C2,Calculations!$T$2:$AG$611,13,FALSE)</f>
        <v>48099.217448195617</v>
      </c>
      <c r="P2" s="2">
        <f>VLOOKUP($C2,Calculations!$T$2:$AG$611,14,FALSE)</f>
        <v>192521.19970102631</v>
      </c>
      <c r="R2" s="53">
        <f>N2+O2</f>
        <v>192521.19970102631</v>
      </c>
      <c r="S2" s="53">
        <f>R2-P2</f>
        <v>0</v>
      </c>
      <c r="U2" s="53">
        <f>SUM(E2:N2)</f>
        <v>213314.68301365047</v>
      </c>
      <c r="V2" s="53">
        <f>D2-U2</f>
        <v>0</v>
      </c>
    </row>
    <row r="3" spans="1:23" ht="14.45" customHeight="1" x14ac:dyDescent="0.25">
      <c r="A3" s="58" t="s">
        <v>34</v>
      </c>
      <c r="B3" s="56" t="s">
        <v>35</v>
      </c>
      <c r="C3" s="56" t="str">
        <f t="shared" ref="C3:C66" si="0">A3&amp;B3</f>
        <v>THIRUVANANTHAPURAM1957-58</v>
      </c>
      <c r="D3" s="2">
        <f>VLOOKUP($C3,Calculations!$T$2:$AG$611,2,FALSE)</f>
        <v>216096</v>
      </c>
      <c r="E3" s="2">
        <f>VLOOKUP($C3,Calculations!$T$2:$AG$611,3,FALSE)</f>
        <v>44658</v>
      </c>
      <c r="F3" s="2">
        <f>VLOOKUP($C3,Calculations!$T$2:$AG$611,4,FALSE)</f>
        <v>12558</v>
      </c>
      <c r="G3" s="2">
        <f>VLOOKUP($C3,Calculations!$T$2:$AG$611,5,FALSE)</f>
        <v>2272</v>
      </c>
      <c r="H3" s="2">
        <f>VLOOKUP($C3,Calculations!$T$2:$AG$611,6,FALSE)</f>
        <v>996</v>
      </c>
      <c r="I3" s="2">
        <f>VLOOKUP($C3,Calculations!$T$2:$AG$611,7,FALSE)</f>
        <v>761</v>
      </c>
      <c r="J3" s="2">
        <f>VLOOKUP($C3,Calculations!$T$2:$AG$611,8,FALSE)</f>
        <v>2826</v>
      </c>
      <c r="K3" s="2">
        <f>VLOOKUP($C3,Calculations!$T$2:$AG$611,9,FALSE)</f>
        <v>3045</v>
      </c>
      <c r="L3" s="2">
        <f>VLOOKUP($C3,Calculations!$T$2:$AG$611,10,FALSE)</f>
        <v>2713</v>
      </c>
      <c r="M3" s="2">
        <f>VLOOKUP($C3,Calculations!$T$2:$AG$611,11,FALSE)</f>
        <v>0</v>
      </c>
      <c r="N3" s="2">
        <f>VLOOKUP($C3,Calculations!$T$2:$AG$611,12,FALSE)</f>
        <v>147263</v>
      </c>
      <c r="O3" s="2">
        <f>VLOOKUP($C3,Calculations!$T$2:$AG$611,13,FALSE)</f>
        <v>47780</v>
      </c>
      <c r="P3" s="2">
        <f>VLOOKUP($C3,Calculations!$T$2:$AG$611,14,FALSE)</f>
        <v>195043</v>
      </c>
      <c r="R3" s="53">
        <f t="shared" ref="R3:R66" si="1">N3+O3</f>
        <v>195043</v>
      </c>
      <c r="S3" s="53">
        <f t="shared" ref="S3:S66" si="2">R3-P3</f>
        <v>0</v>
      </c>
      <c r="U3" s="53">
        <f t="shared" ref="U3:U66" si="3">SUM(E3:N3)</f>
        <v>217092</v>
      </c>
      <c r="V3" s="53">
        <f t="shared" ref="V3:V66" si="4">D3-U3</f>
        <v>-996</v>
      </c>
      <c r="W3" s="9"/>
    </row>
    <row r="4" spans="1:23" ht="14.45" customHeight="1" x14ac:dyDescent="0.25">
      <c r="A4" s="58" t="s">
        <v>34</v>
      </c>
      <c r="B4" s="56" t="s">
        <v>36</v>
      </c>
      <c r="C4" s="56" t="str">
        <f t="shared" si="0"/>
        <v>THIRUVANANTHAPURAM1958-59</v>
      </c>
      <c r="D4" s="2">
        <f>VLOOKUP($C4,Calculations!$T$2:$AG$611,2,FALSE)</f>
        <v>216096</v>
      </c>
      <c r="E4" s="2">
        <f>VLOOKUP($C4,Calculations!$T$2:$AG$611,3,FALSE)</f>
        <v>46329.515764573203</v>
      </c>
      <c r="F4" s="2">
        <f>VLOOKUP($C4,Calculations!$T$2:$AG$611,4,FALSE)</f>
        <v>12631.769817156553</v>
      </c>
      <c r="G4" s="2">
        <f>VLOOKUP($C4,Calculations!$T$2:$AG$611,5,FALSE)</f>
        <v>2090.7749160584672</v>
      </c>
      <c r="H4" s="2">
        <f>VLOOKUP($C4,Calculations!$T$2:$AG$611,6,FALSE)</f>
        <v>975.43204396971907</v>
      </c>
      <c r="I4" s="2">
        <f>VLOOKUP($C4,Calculations!$T$2:$AG$611,7,FALSE)</f>
        <v>744.06617292073099</v>
      </c>
      <c r="J4" s="2">
        <f>VLOOKUP($C4,Calculations!$T$2:$AG$611,8,FALSE)</f>
        <v>2592.400557947341</v>
      </c>
      <c r="K4" s="2">
        <f>VLOOKUP($C4,Calculations!$T$2:$AG$611,9,FALSE)</f>
        <v>2794.6687600566779</v>
      </c>
      <c r="L4" s="2">
        <f>VLOOKUP($C4,Calculations!$T$2:$AG$611,10,FALSE)</f>
        <v>2817.8718140555638</v>
      </c>
      <c r="M4" s="2">
        <f>VLOOKUP($C4,Calculations!$T$2:$AG$611,11,FALSE)</f>
        <v>0</v>
      </c>
      <c r="N4" s="2">
        <f>VLOOKUP($C4,Calculations!$T$2:$AG$611,12,FALSE)</f>
        <v>145119.50015326176</v>
      </c>
      <c r="O4" s="2">
        <f>VLOOKUP($C4,Calculations!$T$2:$AG$611,13,FALSE)</f>
        <v>52852.3302645855</v>
      </c>
      <c r="P4" s="2">
        <f>VLOOKUP($C4,Calculations!$T$2:$AG$611,14,FALSE)</f>
        <v>197971.83041784726</v>
      </c>
      <c r="R4" s="53">
        <f t="shared" si="1"/>
        <v>197971.83041784726</v>
      </c>
      <c r="S4" s="53">
        <f t="shared" si="2"/>
        <v>0</v>
      </c>
      <c r="U4" s="53">
        <f t="shared" si="3"/>
        <v>216096</v>
      </c>
      <c r="V4" s="53">
        <f t="shared" si="4"/>
        <v>0</v>
      </c>
      <c r="W4" s="9"/>
    </row>
    <row r="5" spans="1:23" ht="14.45" customHeight="1" x14ac:dyDescent="0.25">
      <c r="A5" s="58" t="s">
        <v>34</v>
      </c>
      <c r="B5" s="56" t="s">
        <v>37</v>
      </c>
      <c r="C5" s="56" t="str">
        <f t="shared" si="0"/>
        <v>THIRUVANANTHAPURAM1959-60</v>
      </c>
      <c r="D5" s="2">
        <f>VLOOKUP($C5,Calculations!$T$2:$AG$611,2,FALSE)</f>
        <v>216096</v>
      </c>
      <c r="E5" s="2">
        <f>VLOOKUP($C5,Calculations!$T$2:$AG$611,3,FALSE)</f>
        <v>46329.515764573203</v>
      </c>
      <c r="F5" s="2">
        <f>VLOOKUP($C5,Calculations!$T$2:$AG$611,4,FALSE)</f>
        <v>12705.539634313107</v>
      </c>
      <c r="G5" s="2">
        <f>VLOOKUP($C5,Calculations!$T$2:$AG$611,5,FALSE)</f>
        <v>1909.549832116935</v>
      </c>
      <c r="H5" s="2">
        <f>VLOOKUP($C5,Calculations!$T$2:$AG$611,6,FALSE)</f>
        <v>954.86408793943804</v>
      </c>
      <c r="I5" s="2">
        <f>VLOOKUP($C5,Calculations!$T$2:$AG$611,7,FALSE)</f>
        <v>727.1323458414621</v>
      </c>
      <c r="J5" s="2">
        <f>VLOOKUP($C5,Calculations!$T$2:$AG$611,8,FALSE)</f>
        <v>2358.801115894682</v>
      </c>
      <c r="K5" s="2">
        <f>VLOOKUP($C5,Calculations!$T$2:$AG$611,9,FALSE)</f>
        <v>2544.3375201133554</v>
      </c>
      <c r="L5" s="2">
        <f>VLOOKUP($C5,Calculations!$T$2:$AG$611,10,FALSE)</f>
        <v>2922.7436281111277</v>
      </c>
      <c r="M5" s="2">
        <f>VLOOKUP($C5,Calculations!$T$2:$AG$611,11,FALSE)</f>
        <v>0</v>
      </c>
      <c r="N5" s="2">
        <f>VLOOKUP($C5,Calculations!$T$2:$AG$611,12,FALSE)</f>
        <v>145643.5160710967</v>
      </c>
      <c r="O5" s="2">
        <f>VLOOKUP($C5,Calculations!$T$2:$AG$611,13,FALSE)</f>
        <v>58095.969961526571</v>
      </c>
      <c r="P5" s="2">
        <f>VLOOKUP($C5,Calculations!$T$2:$AG$611,14,FALSE)</f>
        <v>203739.48603262327</v>
      </c>
      <c r="R5" s="53">
        <f t="shared" si="1"/>
        <v>203739.48603262327</v>
      </c>
      <c r="S5" s="53">
        <f t="shared" si="2"/>
        <v>0</v>
      </c>
      <c r="U5" s="53">
        <f t="shared" si="3"/>
        <v>216096</v>
      </c>
      <c r="V5" s="53">
        <f t="shared" si="4"/>
        <v>0</v>
      </c>
      <c r="W5" s="9"/>
    </row>
    <row r="6" spans="1:23" ht="14.45" customHeight="1" x14ac:dyDescent="0.25">
      <c r="A6" s="58" t="s">
        <v>34</v>
      </c>
      <c r="B6" s="56" t="s">
        <v>15</v>
      </c>
      <c r="C6" s="56" t="str">
        <f t="shared" si="0"/>
        <v>THIRUVANANTHAPURAM1960-61</v>
      </c>
      <c r="D6" s="2">
        <f>VLOOKUP($C6,Calculations!$T$2:$AG$611,2,FALSE)</f>
        <v>216096</v>
      </c>
      <c r="E6" s="2">
        <f>VLOOKUP($C6,Calculations!$T$2:$AG$611,3,FALSE)</f>
        <v>44513</v>
      </c>
      <c r="F6" s="2">
        <f>VLOOKUP($C6,Calculations!$T$2:$AG$611,4,FALSE)</f>
        <v>11298</v>
      </c>
      <c r="G6" s="2">
        <f>VLOOKUP($C6,Calculations!$T$2:$AG$611,5,FALSE)</f>
        <v>2209</v>
      </c>
      <c r="H6" s="2">
        <f>VLOOKUP($C6,Calculations!$T$2:$AG$611,6,FALSE)</f>
        <v>996</v>
      </c>
      <c r="I6" s="2">
        <f>VLOOKUP($C6,Calculations!$T$2:$AG$611,7,FALSE)</f>
        <v>761</v>
      </c>
      <c r="J6" s="2">
        <f>VLOOKUP($C6,Calculations!$T$2:$AG$611,8,FALSE)</f>
        <v>2653</v>
      </c>
      <c r="K6" s="2">
        <f>VLOOKUP($C6,Calculations!$T$2:$AG$611,9,FALSE)</f>
        <v>3286</v>
      </c>
      <c r="L6" s="2">
        <f>VLOOKUP($C6,Calculations!$T$2:$AG$611,10,FALSE)</f>
        <v>2713</v>
      </c>
      <c r="M6" s="2">
        <f>VLOOKUP($C6,Calculations!$T$2:$AG$611,11,FALSE)</f>
        <v>0</v>
      </c>
      <c r="N6" s="2">
        <f>VLOOKUP($C6,Calculations!$T$2:$AG$611,12,FALSE)</f>
        <v>147667</v>
      </c>
      <c r="O6" s="2">
        <f>VLOOKUP($C6,Calculations!$T$2:$AG$611,13,FALSE)</f>
        <v>49043</v>
      </c>
      <c r="P6" s="2">
        <f>VLOOKUP($C6,Calculations!$T$2:$AG$611,14,FALSE)</f>
        <v>196610</v>
      </c>
      <c r="R6" s="53">
        <f t="shared" si="1"/>
        <v>196710</v>
      </c>
      <c r="S6" s="53">
        <f t="shared" si="2"/>
        <v>100</v>
      </c>
      <c r="U6" s="53">
        <f t="shared" si="3"/>
        <v>216096</v>
      </c>
      <c r="V6" s="53">
        <f t="shared" si="4"/>
        <v>0</v>
      </c>
      <c r="W6" s="9"/>
    </row>
    <row r="7" spans="1:23" ht="14.45" customHeight="1" x14ac:dyDescent="0.25">
      <c r="A7" s="58" t="s">
        <v>34</v>
      </c>
      <c r="B7" s="56" t="s">
        <v>0</v>
      </c>
      <c r="C7" s="56" t="str">
        <f t="shared" si="0"/>
        <v>THIRUVANANTHAPURAM1961-62</v>
      </c>
      <c r="D7" s="2">
        <f>VLOOKUP($C7,Calculations!$T$2:$AG$611,2,FALSE)</f>
        <v>216096</v>
      </c>
      <c r="E7" s="2">
        <f>VLOOKUP($C7,Calculations!$T$2:$AG$611,3,FALSE)</f>
        <v>44513</v>
      </c>
      <c r="F7" s="2">
        <f>VLOOKUP($C7,Calculations!$T$2:$AG$611,4,FALSE)</f>
        <v>11771</v>
      </c>
      <c r="G7" s="2">
        <f>VLOOKUP($C7,Calculations!$T$2:$AG$611,5,FALSE)</f>
        <v>1021</v>
      </c>
      <c r="H7" s="2">
        <f>VLOOKUP($C7,Calculations!$T$2:$AG$611,6,FALSE)</f>
        <v>996</v>
      </c>
      <c r="I7" s="2">
        <f>VLOOKUP($C7,Calculations!$T$2:$AG$611,7,FALSE)</f>
        <v>722</v>
      </c>
      <c r="J7" s="2">
        <f>VLOOKUP($C7,Calculations!$T$2:$AG$611,8,FALSE)</f>
        <v>2126</v>
      </c>
      <c r="K7" s="2">
        <f>VLOOKUP($C7,Calculations!$T$2:$AG$611,9,FALSE)</f>
        <v>3098</v>
      </c>
      <c r="L7" s="2">
        <f>VLOOKUP($C7,Calculations!$T$2:$AG$611,10,FALSE)</f>
        <v>2239</v>
      </c>
      <c r="M7" s="2">
        <f>VLOOKUP($C7,Calculations!$T$2:$AG$611,11,FALSE)</f>
        <v>0</v>
      </c>
      <c r="N7" s="2">
        <f>VLOOKUP($C7,Calculations!$T$2:$AG$611,12,FALSE)</f>
        <v>149610</v>
      </c>
      <c r="O7" s="2">
        <f>VLOOKUP($C7,Calculations!$T$2:$AG$611,13,FALSE)</f>
        <v>48232</v>
      </c>
      <c r="P7" s="2">
        <f>VLOOKUP($C7,Calculations!$T$2:$AG$611,14,FALSE)</f>
        <v>197842</v>
      </c>
      <c r="R7" s="53">
        <f t="shared" si="1"/>
        <v>197842</v>
      </c>
      <c r="S7" s="53">
        <f t="shared" si="2"/>
        <v>0</v>
      </c>
      <c r="U7" s="53">
        <f t="shared" si="3"/>
        <v>216096</v>
      </c>
      <c r="V7" s="53">
        <f t="shared" si="4"/>
        <v>0</v>
      </c>
      <c r="W7" s="9"/>
    </row>
    <row r="8" spans="1:23" ht="14.45" customHeight="1" x14ac:dyDescent="0.25">
      <c r="A8" s="58" t="s">
        <v>34</v>
      </c>
      <c r="B8" s="56" t="s">
        <v>1</v>
      </c>
      <c r="C8" s="56" t="str">
        <f t="shared" si="0"/>
        <v>THIRUVANANTHAPURAM1962-63</v>
      </c>
      <c r="D8" s="2">
        <f>VLOOKUP($C8,Calculations!$T$2:$AG$611,2,FALSE)</f>
        <v>216096</v>
      </c>
      <c r="E8" s="2">
        <f>VLOOKUP($C8,Calculations!$T$2:$AG$611,3,FALSE)</f>
        <v>44613</v>
      </c>
      <c r="F8" s="2">
        <f>VLOOKUP($C8,Calculations!$T$2:$AG$611,4,FALSE)</f>
        <v>12424</v>
      </c>
      <c r="G8" s="2">
        <f>VLOOKUP($C8,Calculations!$T$2:$AG$611,5,FALSE)</f>
        <v>1021</v>
      </c>
      <c r="H8" s="2">
        <f>VLOOKUP($C8,Calculations!$T$2:$AG$611,6,FALSE)</f>
        <v>570</v>
      </c>
      <c r="I8" s="2">
        <f>VLOOKUP($C8,Calculations!$T$2:$AG$611,7,FALSE)</f>
        <v>679</v>
      </c>
      <c r="J8" s="2">
        <f>VLOOKUP($C8,Calculations!$T$2:$AG$611,8,FALSE)</f>
        <v>1382</v>
      </c>
      <c r="K8" s="2">
        <f>VLOOKUP($C8,Calculations!$T$2:$AG$611,9,FALSE)</f>
        <v>2912</v>
      </c>
      <c r="L8" s="2">
        <f>VLOOKUP($C8,Calculations!$T$2:$AG$611,10,FALSE)</f>
        <v>2238</v>
      </c>
      <c r="M8" s="2">
        <f>VLOOKUP($C8,Calculations!$T$2:$AG$611,11,FALSE)</f>
        <v>0</v>
      </c>
      <c r="N8" s="2">
        <f>VLOOKUP($C8,Calculations!$T$2:$AG$611,12,FALSE)</f>
        <v>150257</v>
      </c>
      <c r="O8" s="2">
        <f>VLOOKUP($C8,Calculations!$T$2:$AG$611,13,FALSE)</f>
        <v>47849</v>
      </c>
      <c r="P8" s="2">
        <f>VLOOKUP($C8,Calculations!$T$2:$AG$611,14,FALSE)</f>
        <v>198106</v>
      </c>
      <c r="R8" s="53">
        <f t="shared" si="1"/>
        <v>198106</v>
      </c>
      <c r="S8" s="53">
        <f t="shared" si="2"/>
        <v>0</v>
      </c>
      <c r="U8" s="53">
        <f t="shared" si="3"/>
        <v>216096</v>
      </c>
      <c r="V8" s="53">
        <f t="shared" si="4"/>
        <v>0</v>
      </c>
      <c r="W8" s="9"/>
    </row>
    <row r="9" spans="1:23" ht="14.45" customHeight="1" x14ac:dyDescent="0.25">
      <c r="A9" s="58" t="s">
        <v>34</v>
      </c>
      <c r="B9" s="56" t="s">
        <v>2</v>
      </c>
      <c r="C9" s="56" t="str">
        <f t="shared" si="0"/>
        <v>THIRUVANANTHAPURAM1963-64</v>
      </c>
      <c r="D9" s="2">
        <f>VLOOKUP($C9,Calculations!$T$2:$AG$611,2,FALSE)</f>
        <v>216096</v>
      </c>
      <c r="E9" s="2">
        <f>VLOOKUP($C9,Calculations!$T$2:$AG$611,3,FALSE)</f>
        <v>44613</v>
      </c>
      <c r="F9" s="2">
        <f>VLOOKUP($C9,Calculations!$T$2:$AG$611,4,FALSE)</f>
        <v>13033</v>
      </c>
      <c r="G9" s="2">
        <f>VLOOKUP($C9,Calculations!$T$2:$AG$611,5,FALSE)</f>
        <v>946</v>
      </c>
      <c r="H9" s="2">
        <f>VLOOKUP($C9,Calculations!$T$2:$AG$611,6,FALSE)</f>
        <v>599</v>
      </c>
      <c r="I9" s="2">
        <f>VLOOKUP($C9,Calculations!$T$2:$AG$611,7,FALSE)</f>
        <v>661</v>
      </c>
      <c r="J9" s="2">
        <f>VLOOKUP($C9,Calculations!$T$2:$AG$611,8,FALSE)</f>
        <v>1174</v>
      </c>
      <c r="K9" s="2">
        <f>VLOOKUP($C9,Calculations!$T$2:$AG$611,9,FALSE)</f>
        <v>3109</v>
      </c>
      <c r="L9" s="2">
        <f>VLOOKUP($C9,Calculations!$T$2:$AG$611,10,FALSE)</f>
        <v>1856</v>
      </c>
      <c r="M9" s="2">
        <f>VLOOKUP($C9,Calculations!$T$2:$AG$611,11,FALSE)</f>
        <v>0</v>
      </c>
      <c r="N9" s="2">
        <f>VLOOKUP($C9,Calculations!$T$2:$AG$611,12,FALSE)</f>
        <v>150105</v>
      </c>
      <c r="O9" s="2">
        <f>VLOOKUP($C9,Calculations!$T$2:$AG$611,13,FALSE)</f>
        <v>45981</v>
      </c>
      <c r="P9" s="2">
        <f>VLOOKUP($C9,Calculations!$T$2:$AG$611,14,FALSE)</f>
        <v>196086</v>
      </c>
      <c r="R9" s="53">
        <f t="shared" si="1"/>
        <v>196086</v>
      </c>
      <c r="S9" s="53">
        <f t="shared" si="2"/>
        <v>0</v>
      </c>
      <c r="U9" s="53">
        <f t="shared" si="3"/>
        <v>216096</v>
      </c>
      <c r="V9" s="53">
        <f t="shared" si="4"/>
        <v>0</v>
      </c>
      <c r="W9" s="9"/>
    </row>
    <row r="10" spans="1:23" ht="14.45" customHeight="1" x14ac:dyDescent="0.25">
      <c r="A10" s="58" t="s">
        <v>34</v>
      </c>
      <c r="B10" s="56" t="s">
        <v>3</v>
      </c>
      <c r="C10" s="56" t="str">
        <f t="shared" si="0"/>
        <v>THIRUVANANTHAPURAM1964-65</v>
      </c>
      <c r="D10" s="2">
        <f>VLOOKUP($C10,Calculations!$T$2:$AG$611,2,FALSE)</f>
        <v>216096</v>
      </c>
      <c r="E10" s="2">
        <f>VLOOKUP($C10,Calculations!$T$2:$AG$611,3,FALSE)</f>
        <v>44613</v>
      </c>
      <c r="F10" s="2">
        <f>VLOOKUP($C10,Calculations!$T$2:$AG$611,4,FALSE)</f>
        <v>13616</v>
      </c>
      <c r="G10" s="2">
        <f>VLOOKUP($C10,Calculations!$T$2:$AG$611,5,FALSE)</f>
        <v>955</v>
      </c>
      <c r="H10" s="2">
        <f>VLOOKUP($C10,Calculations!$T$2:$AG$611,6,FALSE)</f>
        <v>599</v>
      </c>
      <c r="I10" s="2">
        <f>VLOOKUP($C10,Calculations!$T$2:$AG$611,7,FALSE)</f>
        <v>798</v>
      </c>
      <c r="J10" s="2">
        <f>VLOOKUP($C10,Calculations!$T$2:$AG$611,8,FALSE)</f>
        <v>907</v>
      </c>
      <c r="K10" s="2">
        <f>VLOOKUP($C10,Calculations!$T$2:$AG$611,9,FALSE)</f>
        <v>1965</v>
      </c>
      <c r="L10" s="2">
        <f>VLOOKUP($C10,Calculations!$T$2:$AG$611,10,FALSE)</f>
        <v>1169</v>
      </c>
      <c r="M10" s="2">
        <f>VLOOKUP($C10,Calculations!$T$2:$AG$611,11,FALSE)</f>
        <v>0</v>
      </c>
      <c r="N10" s="2">
        <f>VLOOKUP($C10,Calculations!$T$2:$AG$611,12,FALSE)</f>
        <v>151474</v>
      </c>
      <c r="O10" s="2">
        <f>VLOOKUP($C10,Calculations!$T$2:$AG$611,13,FALSE)</f>
        <v>45748</v>
      </c>
      <c r="P10" s="2">
        <f>VLOOKUP($C10,Calculations!$T$2:$AG$611,14,FALSE)</f>
        <v>197222</v>
      </c>
      <c r="R10" s="53">
        <f t="shared" si="1"/>
        <v>197222</v>
      </c>
      <c r="S10" s="53">
        <f t="shared" si="2"/>
        <v>0</v>
      </c>
      <c r="U10" s="53">
        <f t="shared" si="3"/>
        <v>216096</v>
      </c>
      <c r="V10" s="53">
        <f t="shared" si="4"/>
        <v>0</v>
      </c>
      <c r="W10" s="9"/>
    </row>
    <row r="11" spans="1:23" ht="14.45" customHeight="1" x14ac:dyDescent="0.25">
      <c r="A11" s="58" t="s">
        <v>34</v>
      </c>
      <c r="B11" s="56" t="s">
        <v>4</v>
      </c>
      <c r="C11" s="56" t="str">
        <f t="shared" si="0"/>
        <v>THIRUVANANTHAPURAM1965-66</v>
      </c>
      <c r="D11" s="2">
        <f>VLOOKUP($C11,Calculations!$T$2:$AG$611,2,FALSE)</f>
        <v>216096</v>
      </c>
      <c r="E11" s="2">
        <f>VLOOKUP($C11,Calculations!$T$2:$AG$611,3,FALSE)</f>
        <v>44559</v>
      </c>
      <c r="F11" s="2">
        <f>VLOOKUP($C11,Calculations!$T$2:$AG$611,4,FALSE)</f>
        <v>14290</v>
      </c>
      <c r="G11" s="2">
        <f>VLOOKUP($C11,Calculations!$T$2:$AG$611,5,FALSE)</f>
        <v>545</v>
      </c>
      <c r="H11" s="2">
        <f>VLOOKUP($C11,Calculations!$T$2:$AG$611,6,FALSE)</f>
        <v>550</v>
      </c>
      <c r="I11" s="2">
        <f>VLOOKUP($C11,Calculations!$T$2:$AG$611,7,FALSE)</f>
        <v>800</v>
      </c>
      <c r="J11" s="2">
        <f>VLOOKUP($C11,Calculations!$T$2:$AG$611,8,FALSE)</f>
        <v>790</v>
      </c>
      <c r="K11" s="2">
        <f>VLOOKUP($C11,Calculations!$T$2:$AG$611,9,FALSE)</f>
        <v>1480</v>
      </c>
      <c r="L11" s="2">
        <f>VLOOKUP($C11,Calculations!$T$2:$AG$611,10,FALSE)</f>
        <v>1085</v>
      </c>
      <c r="M11" s="2">
        <f>VLOOKUP($C11,Calculations!$T$2:$AG$611,11,FALSE)</f>
        <v>0</v>
      </c>
      <c r="N11" s="2">
        <f>VLOOKUP($C11,Calculations!$T$2:$AG$611,12,FALSE)</f>
        <v>151997</v>
      </c>
      <c r="O11" s="2">
        <f>VLOOKUP($C11,Calculations!$T$2:$AG$611,13,FALSE)</f>
        <v>54147</v>
      </c>
      <c r="P11" s="2">
        <f>VLOOKUP($C11,Calculations!$T$2:$AG$611,14,FALSE)</f>
        <v>206144</v>
      </c>
      <c r="R11" s="53">
        <f t="shared" si="1"/>
        <v>206144</v>
      </c>
      <c r="S11" s="53">
        <f t="shared" si="2"/>
        <v>0</v>
      </c>
      <c r="U11" s="53">
        <f t="shared" si="3"/>
        <v>216096</v>
      </c>
      <c r="V11" s="53">
        <f t="shared" si="4"/>
        <v>0</v>
      </c>
      <c r="W11" s="9"/>
    </row>
    <row r="12" spans="1:23" ht="14.45" customHeight="1" x14ac:dyDescent="0.25">
      <c r="A12" s="58" t="s">
        <v>34</v>
      </c>
      <c r="B12" s="56" t="s">
        <v>5</v>
      </c>
      <c r="C12" s="56" t="str">
        <f t="shared" si="0"/>
        <v>THIRUVANANTHAPURAM1966-67</v>
      </c>
      <c r="D12" s="2">
        <f>VLOOKUP($C12,Calculations!$T$2:$AG$611,2,FALSE)</f>
        <v>216096</v>
      </c>
      <c r="E12" s="2">
        <f>VLOOKUP($C12,Calculations!$T$2:$AG$611,3,FALSE)</f>
        <v>44559</v>
      </c>
      <c r="F12" s="2">
        <f>VLOOKUP($C12,Calculations!$T$2:$AG$611,4,FALSE)</f>
        <v>15662</v>
      </c>
      <c r="G12" s="2">
        <f>VLOOKUP($C12,Calculations!$T$2:$AG$611,5,FALSE)</f>
        <v>707</v>
      </c>
      <c r="H12" s="2">
        <f>VLOOKUP($C12,Calculations!$T$2:$AG$611,6,FALSE)</f>
        <v>550</v>
      </c>
      <c r="I12" s="2">
        <f>VLOOKUP($C12,Calculations!$T$2:$AG$611,7,FALSE)</f>
        <v>216</v>
      </c>
      <c r="J12" s="2">
        <f>VLOOKUP($C12,Calculations!$T$2:$AG$611,8,FALSE)</f>
        <v>761</v>
      </c>
      <c r="K12" s="2">
        <f>VLOOKUP($C12,Calculations!$T$2:$AG$611,9,FALSE)</f>
        <v>741</v>
      </c>
      <c r="L12" s="2">
        <f>VLOOKUP($C12,Calculations!$T$2:$AG$611,10,FALSE)</f>
        <v>597</v>
      </c>
      <c r="M12" s="2">
        <f>VLOOKUP($C12,Calculations!$T$2:$AG$611,11,FALSE)</f>
        <v>0</v>
      </c>
      <c r="N12" s="2">
        <f>VLOOKUP($C12,Calculations!$T$2:$AG$611,12,FALSE)</f>
        <v>152303</v>
      </c>
      <c r="O12" s="2">
        <f>VLOOKUP($C12,Calculations!$T$2:$AG$611,13,FALSE)</f>
        <v>63247</v>
      </c>
      <c r="P12" s="2">
        <f>VLOOKUP($C12,Calculations!$T$2:$AG$611,14,FALSE)</f>
        <v>215550</v>
      </c>
      <c r="R12" s="53">
        <f t="shared" si="1"/>
        <v>215550</v>
      </c>
      <c r="S12" s="53">
        <f t="shared" si="2"/>
        <v>0</v>
      </c>
      <c r="U12" s="53">
        <f t="shared" si="3"/>
        <v>216096</v>
      </c>
      <c r="V12" s="53">
        <f t="shared" si="4"/>
        <v>0</v>
      </c>
      <c r="W12" s="9"/>
    </row>
    <row r="13" spans="1:23" ht="14.45" customHeight="1" x14ac:dyDescent="0.25">
      <c r="A13" s="58" t="s">
        <v>34</v>
      </c>
      <c r="B13" s="56" t="s">
        <v>6</v>
      </c>
      <c r="C13" s="56" t="str">
        <f t="shared" si="0"/>
        <v>THIRUVANANTHAPURAM1967-68</v>
      </c>
      <c r="D13" s="2">
        <f>VLOOKUP($C13,Calculations!$T$2:$AG$611,2,FALSE)</f>
        <v>216096</v>
      </c>
      <c r="E13" s="2">
        <f>VLOOKUP($C13,Calculations!$T$2:$AG$611,3,FALSE)</f>
        <v>44538</v>
      </c>
      <c r="F13" s="2">
        <f>VLOOKUP($C13,Calculations!$T$2:$AG$611,4,FALSE)</f>
        <v>16665</v>
      </c>
      <c r="G13" s="2">
        <f>VLOOKUP($C13,Calculations!$T$2:$AG$611,5,FALSE)</f>
        <v>670</v>
      </c>
      <c r="H13" s="2">
        <f>VLOOKUP($C13,Calculations!$T$2:$AG$611,6,FALSE)</f>
        <v>550</v>
      </c>
      <c r="I13" s="2">
        <f>VLOOKUP($C13,Calculations!$T$2:$AG$611,7,FALSE)</f>
        <v>216</v>
      </c>
      <c r="J13" s="2">
        <f>VLOOKUP($C13,Calculations!$T$2:$AG$611,8,FALSE)</f>
        <v>677</v>
      </c>
      <c r="K13" s="2">
        <f>VLOOKUP($C13,Calculations!$T$2:$AG$611,9,FALSE)</f>
        <v>741</v>
      </c>
      <c r="L13" s="2">
        <f>VLOOKUP($C13,Calculations!$T$2:$AG$611,10,FALSE)</f>
        <v>466</v>
      </c>
      <c r="M13" s="2">
        <f>VLOOKUP($C13,Calculations!$T$2:$AG$611,11,FALSE)</f>
        <v>0</v>
      </c>
      <c r="N13" s="2">
        <f>VLOOKUP($C13,Calculations!$T$2:$AG$611,12,FALSE)</f>
        <v>151573</v>
      </c>
      <c r="O13" s="2">
        <f>VLOOKUP($C13,Calculations!$T$2:$AG$611,13,FALSE)</f>
        <v>88177</v>
      </c>
      <c r="P13" s="2">
        <f>VLOOKUP($C13,Calculations!$T$2:$AG$611,14,FALSE)</f>
        <v>239750</v>
      </c>
      <c r="R13" s="53">
        <f t="shared" si="1"/>
        <v>239750</v>
      </c>
      <c r="S13" s="53">
        <f t="shared" si="2"/>
        <v>0</v>
      </c>
      <c r="U13" s="53">
        <f t="shared" si="3"/>
        <v>216096</v>
      </c>
      <c r="V13" s="53">
        <f t="shared" si="4"/>
        <v>0</v>
      </c>
      <c r="W13" s="9"/>
    </row>
    <row r="14" spans="1:23" ht="14.45" customHeight="1" x14ac:dyDescent="0.25">
      <c r="A14" s="58" t="s">
        <v>34</v>
      </c>
      <c r="B14" s="63" t="s">
        <v>7</v>
      </c>
      <c r="C14" s="56" t="str">
        <f t="shared" si="0"/>
        <v>THIRUVANANTHAPURAM1968-69</v>
      </c>
      <c r="D14" s="2">
        <f>VLOOKUP($C14,Calculations!$T$2:$AG$611,2,FALSE)</f>
        <v>216096</v>
      </c>
      <c r="E14" s="2">
        <f>VLOOKUP($C14,Calculations!$T$2:$AG$611,3,FALSE)</f>
        <v>44537</v>
      </c>
      <c r="F14" s="2">
        <f>VLOOKUP($C14,Calculations!$T$2:$AG$611,4,FALSE)</f>
        <v>17025</v>
      </c>
      <c r="G14" s="2">
        <f>VLOOKUP($C14,Calculations!$T$2:$AG$611,5,FALSE)</f>
        <v>590</v>
      </c>
      <c r="H14" s="2">
        <f>VLOOKUP($C14,Calculations!$T$2:$AG$611,6,FALSE)</f>
        <v>550</v>
      </c>
      <c r="I14" s="2">
        <f>VLOOKUP($C14,Calculations!$T$2:$AG$611,7,FALSE)</f>
        <v>216</v>
      </c>
      <c r="J14" s="2">
        <f>VLOOKUP($C14,Calculations!$T$2:$AG$611,8,FALSE)</f>
        <v>633</v>
      </c>
      <c r="K14" s="2">
        <f>VLOOKUP($C14,Calculations!$T$2:$AG$611,9,FALSE)</f>
        <v>741</v>
      </c>
      <c r="L14" s="2">
        <f>VLOOKUP($C14,Calculations!$T$2:$AG$611,10,FALSE)</f>
        <v>281</v>
      </c>
      <c r="M14" s="2">
        <f>VLOOKUP($C14,Calculations!$T$2:$AG$611,11,FALSE)</f>
        <v>0</v>
      </c>
      <c r="N14" s="2">
        <f>VLOOKUP($C14,Calculations!$T$2:$AG$611,12,FALSE)</f>
        <v>151523</v>
      </c>
      <c r="O14" s="2">
        <f>VLOOKUP($C14,Calculations!$T$2:$AG$611,13,FALSE)</f>
        <v>83707</v>
      </c>
      <c r="P14" s="2">
        <f>VLOOKUP($C14,Calculations!$T$2:$AG$611,14,FALSE)</f>
        <v>235230</v>
      </c>
      <c r="R14" s="53">
        <f t="shared" si="1"/>
        <v>235230</v>
      </c>
      <c r="S14" s="53">
        <f t="shared" si="2"/>
        <v>0</v>
      </c>
      <c r="U14" s="53">
        <f t="shared" si="3"/>
        <v>216096</v>
      </c>
      <c r="V14" s="53">
        <f t="shared" si="4"/>
        <v>0</v>
      </c>
      <c r="W14" s="9"/>
    </row>
    <row r="15" spans="1:23" ht="14.45" customHeight="1" x14ac:dyDescent="0.25">
      <c r="A15" s="58" t="s">
        <v>34</v>
      </c>
      <c r="B15" s="63" t="s">
        <v>8</v>
      </c>
      <c r="C15" s="56" t="str">
        <f t="shared" si="0"/>
        <v>THIRUVANANTHAPURAM1969-70</v>
      </c>
      <c r="D15" s="2">
        <f>VLOOKUP($C15,Calculations!$T$2:$AG$611,2,FALSE)</f>
        <v>216096</v>
      </c>
      <c r="E15" s="2">
        <f>VLOOKUP($C15,Calculations!$T$2:$AG$611,3,FALSE)</f>
        <v>44537</v>
      </c>
      <c r="F15" s="2">
        <f>VLOOKUP($C15,Calculations!$T$2:$AG$611,4,FALSE)</f>
        <v>17081</v>
      </c>
      <c r="G15" s="2">
        <f>VLOOKUP($C15,Calculations!$T$2:$AG$611,5,FALSE)</f>
        <v>605</v>
      </c>
      <c r="H15" s="2">
        <f>VLOOKUP($C15,Calculations!$T$2:$AG$611,6,FALSE)</f>
        <v>550</v>
      </c>
      <c r="I15" s="2">
        <f>VLOOKUP($C15,Calculations!$T$2:$AG$611,7,FALSE)</f>
        <v>216</v>
      </c>
      <c r="J15" s="2">
        <f>VLOOKUP($C15,Calculations!$T$2:$AG$611,8,FALSE)</f>
        <v>567</v>
      </c>
      <c r="K15" s="2">
        <f>VLOOKUP($C15,Calculations!$T$2:$AG$611,9,FALSE)</f>
        <v>741</v>
      </c>
      <c r="L15" s="2">
        <f>VLOOKUP($C15,Calculations!$T$2:$AG$611,10,FALSE)</f>
        <v>253</v>
      </c>
      <c r="M15" s="2">
        <f>VLOOKUP($C15,Calculations!$T$2:$AG$611,11,FALSE)</f>
        <v>0</v>
      </c>
      <c r="N15" s="2">
        <f>VLOOKUP($C15,Calculations!$T$2:$AG$611,12,FALSE)</f>
        <v>151546</v>
      </c>
      <c r="O15" s="2">
        <f>VLOOKUP($C15,Calculations!$T$2:$AG$611,13,FALSE)</f>
        <v>84375</v>
      </c>
      <c r="P15" s="2">
        <f>VLOOKUP($C15,Calculations!$T$2:$AG$611,14,FALSE)</f>
        <v>235921</v>
      </c>
      <c r="R15" s="53">
        <f t="shared" si="1"/>
        <v>235921</v>
      </c>
      <c r="S15" s="53">
        <f t="shared" si="2"/>
        <v>0</v>
      </c>
      <c r="U15" s="53">
        <f t="shared" si="3"/>
        <v>216096</v>
      </c>
      <c r="V15" s="53">
        <f t="shared" si="4"/>
        <v>0</v>
      </c>
      <c r="W15" s="9"/>
    </row>
    <row r="16" spans="1:23" ht="14.45" customHeight="1" x14ac:dyDescent="0.25">
      <c r="A16" s="58" t="s">
        <v>34</v>
      </c>
      <c r="B16" s="63" t="s">
        <v>16</v>
      </c>
      <c r="C16" s="56" t="str">
        <f t="shared" si="0"/>
        <v>THIRUVANANTHAPURAM1970-71</v>
      </c>
      <c r="D16" s="2">
        <f>VLOOKUP($C16,Calculations!$T$2:$AG$611,2,FALSE)</f>
        <v>216096</v>
      </c>
      <c r="E16" s="2">
        <f>VLOOKUP($C16,Calculations!$T$2:$AG$611,3,FALSE)</f>
        <v>44537</v>
      </c>
      <c r="F16" s="2">
        <f>VLOOKUP($C16,Calculations!$T$2:$AG$611,4,FALSE)</f>
        <v>17549</v>
      </c>
      <c r="G16" s="2">
        <f>VLOOKUP($C16,Calculations!$T$2:$AG$611,5,FALSE)</f>
        <v>590</v>
      </c>
      <c r="H16" s="2">
        <f>VLOOKUP($C16,Calculations!$T$2:$AG$611,6,FALSE)</f>
        <v>550</v>
      </c>
      <c r="I16" s="2">
        <f>VLOOKUP($C16,Calculations!$T$2:$AG$611,7,FALSE)</f>
        <v>203</v>
      </c>
      <c r="J16" s="2">
        <f>VLOOKUP($C16,Calculations!$T$2:$AG$611,8,FALSE)</f>
        <v>558</v>
      </c>
      <c r="K16" s="2">
        <f>VLOOKUP($C16,Calculations!$T$2:$AG$611,9,FALSE)</f>
        <v>745</v>
      </c>
      <c r="L16" s="2">
        <f>VLOOKUP($C16,Calculations!$T$2:$AG$611,10,FALSE)</f>
        <v>261</v>
      </c>
      <c r="M16" s="2">
        <f>VLOOKUP($C16,Calculations!$T$2:$AG$611,11,FALSE)</f>
        <v>0</v>
      </c>
      <c r="N16" s="2">
        <f>VLOOKUP($C16,Calculations!$T$2:$AG$611,12,FALSE)</f>
        <v>151102</v>
      </c>
      <c r="O16" s="2">
        <f>VLOOKUP($C16,Calculations!$T$2:$AG$611,13,FALSE)</f>
        <v>86182</v>
      </c>
      <c r="P16" s="2">
        <f>VLOOKUP($C16,Calculations!$T$2:$AG$611,14,FALSE)</f>
        <v>237284</v>
      </c>
      <c r="R16" s="53">
        <f t="shared" si="1"/>
        <v>237284</v>
      </c>
      <c r="S16" s="53">
        <f t="shared" si="2"/>
        <v>0</v>
      </c>
      <c r="U16" s="53">
        <f t="shared" si="3"/>
        <v>216095</v>
      </c>
      <c r="V16" s="53">
        <f t="shared" si="4"/>
        <v>1</v>
      </c>
      <c r="W16" s="9"/>
    </row>
    <row r="17" spans="1:23" ht="14.45" customHeight="1" x14ac:dyDescent="0.25">
      <c r="A17" s="58" t="s">
        <v>34</v>
      </c>
      <c r="B17" s="63" t="s">
        <v>17</v>
      </c>
      <c r="C17" s="56" t="str">
        <f t="shared" si="0"/>
        <v>THIRUVANANTHAPURAM1971-72</v>
      </c>
      <c r="D17" s="2">
        <f>VLOOKUP($C17,Calculations!$T$2:$AG$611,2,FALSE)</f>
        <v>216096</v>
      </c>
      <c r="E17" s="2">
        <f>VLOOKUP($C17,Calculations!$T$2:$AG$611,3,FALSE)</f>
        <v>44537</v>
      </c>
      <c r="F17" s="2">
        <f>VLOOKUP($C17,Calculations!$T$2:$AG$611,4,FALSE)</f>
        <v>17613</v>
      </c>
      <c r="G17" s="2">
        <f>VLOOKUP($C17,Calculations!$T$2:$AG$611,5,FALSE)</f>
        <v>566</v>
      </c>
      <c r="H17" s="2">
        <f>VLOOKUP($C17,Calculations!$T$2:$AG$611,6,FALSE)</f>
        <v>550</v>
      </c>
      <c r="I17" s="2">
        <f>VLOOKUP($C17,Calculations!$T$2:$AG$611,7,FALSE)</f>
        <v>186</v>
      </c>
      <c r="J17" s="2">
        <f>VLOOKUP($C17,Calculations!$T$2:$AG$611,8,FALSE)</f>
        <v>544</v>
      </c>
      <c r="K17" s="2">
        <f>VLOOKUP($C17,Calculations!$T$2:$AG$611,9,FALSE)</f>
        <v>681</v>
      </c>
      <c r="L17" s="2">
        <f>VLOOKUP($C17,Calculations!$T$2:$AG$611,10,FALSE)</f>
        <v>250</v>
      </c>
      <c r="M17" s="2">
        <f>VLOOKUP($C17,Calculations!$T$2:$AG$611,11,FALSE)</f>
        <v>0</v>
      </c>
      <c r="N17" s="2">
        <f>VLOOKUP($C17,Calculations!$T$2:$AG$611,12,FALSE)</f>
        <v>151169</v>
      </c>
      <c r="O17" s="2">
        <f>VLOOKUP($C17,Calculations!$T$2:$AG$611,13,FALSE)</f>
        <v>88137</v>
      </c>
      <c r="P17" s="2">
        <f>VLOOKUP($C17,Calculations!$T$2:$AG$611,14,FALSE)</f>
        <v>239306</v>
      </c>
      <c r="R17" s="53">
        <f t="shared" si="1"/>
        <v>239306</v>
      </c>
      <c r="S17" s="53">
        <f t="shared" si="2"/>
        <v>0</v>
      </c>
      <c r="U17" s="53">
        <f t="shared" si="3"/>
        <v>216096</v>
      </c>
      <c r="V17" s="53">
        <f t="shared" si="4"/>
        <v>0</v>
      </c>
      <c r="W17" s="9"/>
    </row>
    <row r="18" spans="1:23" ht="14.45" customHeight="1" x14ac:dyDescent="0.25">
      <c r="A18" s="58" t="s">
        <v>34</v>
      </c>
      <c r="B18" s="63" t="s">
        <v>9</v>
      </c>
      <c r="C18" s="56" t="str">
        <f t="shared" si="0"/>
        <v>THIRUVANANTHAPURAM1972-73</v>
      </c>
      <c r="D18" s="2">
        <f>VLOOKUP($C18,Calculations!$T$2:$AG$611,2,FALSE)</f>
        <v>216096</v>
      </c>
      <c r="E18" s="2">
        <f>VLOOKUP($C18,Calculations!$T$2:$AG$611,3,FALSE)</f>
        <v>44537</v>
      </c>
      <c r="F18" s="2">
        <f>VLOOKUP($C18,Calculations!$T$2:$AG$611,4,FALSE)</f>
        <v>17613</v>
      </c>
      <c r="G18" s="2">
        <f>VLOOKUP($C18,Calculations!$T$2:$AG$611,5,FALSE)</f>
        <v>557</v>
      </c>
      <c r="H18" s="2">
        <f>VLOOKUP($C18,Calculations!$T$2:$AG$611,6,FALSE)</f>
        <v>550</v>
      </c>
      <c r="I18" s="2">
        <f>VLOOKUP($C18,Calculations!$T$2:$AG$611,7,FALSE)</f>
        <v>174</v>
      </c>
      <c r="J18" s="2">
        <f>VLOOKUP($C18,Calculations!$T$2:$AG$611,8,FALSE)</f>
        <v>516</v>
      </c>
      <c r="K18" s="2">
        <f>VLOOKUP($C18,Calculations!$T$2:$AG$611,9,FALSE)</f>
        <v>681</v>
      </c>
      <c r="L18" s="2">
        <f>VLOOKUP($C18,Calculations!$T$2:$AG$611,10,FALSE)</f>
        <v>283</v>
      </c>
      <c r="M18" s="2">
        <f>VLOOKUP($C18,Calculations!$T$2:$AG$611,11,FALSE)</f>
        <v>0</v>
      </c>
      <c r="N18" s="2">
        <f>VLOOKUP($C18,Calculations!$T$2:$AG$611,12,FALSE)</f>
        <v>151185</v>
      </c>
      <c r="O18" s="2">
        <f>VLOOKUP($C18,Calculations!$T$2:$AG$611,13,FALSE)</f>
        <v>90386</v>
      </c>
      <c r="P18" s="2">
        <f>VLOOKUP($C18,Calculations!$T$2:$AG$611,14,FALSE)</f>
        <v>241571</v>
      </c>
      <c r="R18" s="53">
        <f t="shared" si="1"/>
        <v>241571</v>
      </c>
      <c r="S18" s="53">
        <f t="shared" si="2"/>
        <v>0</v>
      </c>
      <c r="U18" s="53">
        <f t="shared" si="3"/>
        <v>216096</v>
      </c>
      <c r="V18" s="53">
        <f t="shared" si="4"/>
        <v>0</v>
      </c>
      <c r="W18" s="9"/>
    </row>
    <row r="19" spans="1:23" ht="14.45" customHeight="1" x14ac:dyDescent="0.25">
      <c r="A19" s="58" t="s">
        <v>34</v>
      </c>
      <c r="B19" s="63" t="s">
        <v>10</v>
      </c>
      <c r="C19" s="56" t="str">
        <f t="shared" si="0"/>
        <v>THIRUVANANTHAPURAM1973-74</v>
      </c>
      <c r="D19" s="2">
        <f>VLOOKUP($C19,Calculations!$T$2:$AG$611,2,FALSE)</f>
        <v>216096</v>
      </c>
      <c r="E19" s="2">
        <f>VLOOKUP($C19,Calculations!$T$2:$AG$611,3,FALSE)</f>
        <v>43849</v>
      </c>
      <c r="F19" s="2">
        <f>VLOOKUP($C19,Calculations!$T$2:$AG$611,4,FALSE)</f>
        <v>17026</v>
      </c>
      <c r="G19" s="2">
        <f>VLOOKUP($C19,Calculations!$T$2:$AG$611,5,FALSE)</f>
        <v>565</v>
      </c>
      <c r="H19" s="2">
        <f>VLOOKUP($C19,Calculations!$T$2:$AG$611,6,FALSE)</f>
        <v>550</v>
      </c>
      <c r="I19" s="2">
        <f>VLOOKUP($C19,Calculations!$T$2:$AG$611,7,FALSE)</f>
        <v>489</v>
      </c>
      <c r="J19" s="2">
        <f>VLOOKUP($C19,Calculations!$T$2:$AG$611,8,FALSE)</f>
        <v>390</v>
      </c>
      <c r="K19" s="2">
        <f>VLOOKUP($C19,Calculations!$T$2:$AG$611,9,FALSE)</f>
        <v>717</v>
      </c>
      <c r="L19" s="2">
        <f>VLOOKUP($C19,Calculations!$T$2:$AG$611,10,FALSE)</f>
        <v>231</v>
      </c>
      <c r="M19" s="2">
        <f>VLOOKUP($C19,Calculations!$T$2:$AG$611,11,FALSE)</f>
        <v>0</v>
      </c>
      <c r="N19" s="2">
        <f>VLOOKUP($C19,Calculations!$T$2:$AG$611,12,FALSE)</f>
        <v>152279</v>
      </c>
      <c r="O19" s="2">
        <f>VLOOKUP($C19,Calculations!$T$2:$AG$611,13,FALSE)</f>
        <v>92015</v>
      </c>
      <c r="P19" s="2">
        <f>VLOOKUP($C19,Calculations!$T$2:$AG$611,14,FALSE)</f>
        <v>244294</v>
      </c>
      <c r="R19" s="53">
        <f t="shared" si="1"/>
        <v>244294</v>
      </c>
      <c r="S19" s="53">
        <f t="shared" si="2"/>
        <v>0</v>
      </c>
      <c r="U19" s="53">
        <f t="shared" si="3"/>
        <v>216096</v>
      </c>
      <c r="V19" s="53">
        <f t="shared" si="4"/>
        <v>0</v>
      </c>
      <c r="W19" s="9"/>
    </row>
    <row r="20" spans="1:23" ht="14.45" customHeight="1" x14ac:dyDescent="0.25">
      <c r="A20" s="58" t="s">
        <v>34</v>
      </c>
      <c r="B20" s="63" t="s">
        <v>11</v>
      </c>
      <c r="C20" s="56" t="str">
        <f t="shared" si="0"/>
        <v>THIRUVANANTHAPURAM1974-75</v>
      </c>
      <c r="D20" s="2">
        <f>VLOOKUP($C20,Calculations!$T$2:$AG$611,2,FALSE)</f>
        <v>216096</v>
      </c>
      <c r="E20" s="2">
        <f>VLOOKUP($C20,Calculations!$T$2:$AG$611,3,FALSE)</f>
        <v>43860</v>
      </c>
      <c r="F20" s="2">
        <f>VLOOKUP($C20,Calculations!$T$2:$AG$611,4,FALSE)</f>
        <v>17534</v>
      </c>
      <c r="G20" s="2">
        <f>VLOOKUP($C20,Calculations!$T$2:$AG$611,5,FALSE)</f>
        <v>498</v>
      </c>
      <c r="H20" s="2">
        <f>VLOOKUP($C20,Calculations!$T$2:$AG$611,6,FALSE)</f>
        <v>550</v>
      </c>
      <c r="I20" s="2">
        <f>VLOOKUP($C20,Calculations!$T$2:$AG$611,7,FALSE)</f>
        <v>476</v>
      </c>
      <c r="J20" s="2">
        <f>VLOOKUP($C20,Calculations!$T$2:$AG$611,8,FALSE)</f>
        <v>340</v>
      </c>
      <c r="K20" s="2">
        <f>VLOOKUP($C20,Calculations!$T$2:$AG$611,9,FALSE)</f>
        <v>691</v>
      </c>
      <c r="L20" s="2">
        <f>VLOOKUP($C20,Calculations!$T$2:$AG$611,10,FALSE)</f>
        <v>224</v>
      </c>
      <c r="M20" s="2">
        <f>VLOOKUP($C20,Calculations!$T$2:$AG$611,11,FALSE)</f>
        <v>0</v>
      </c>
      <c r="N20" s="2">
        <f>VLOOKUP($C20,Calculations!$T$2:$AG$611,12,FALSE)</f>
        <v>151923</v>
      </c>
      <c r="O20" s="2">
        <f>VLOOKUP($C20,Calculations!$T$2:$AG$611,13,FALSE)</f>
        <v>94740</v>
      </c>
      <c r="P20" s="2">
        <f>VLOOKUP($C20,Calculations!$T$2:$AG$611,14,FALSE)</f>
        <v>246663</v>
      </c>
      <c r="R20" s="53">
        <f t="shared" si="1"/>
        <v>246663</v>
      </c>
      <c r="S20" s="53">
        <f t="shared" si="2"/>
        <v>0</v>
      </c>
      <c r="U20" s="53">
        <f t="shared" si="3"/>
        <v>216096</v>
      </c>
      <c r="V20" s="53">
        <f t="shared" si="4"/>
        <v>0</v>
      </c>
      <c r="W20" s="9"/>
    </row>
    <row r="21" spans="1:23" ht="14.45" customHeight="1" x14ac:dyDescent="0.25">
      <c r="A21" s="58" t="s">
        <v>34</v>
      </c>
      <c r="B21" s="63" t="s">
        <v>12</v>
      </c>
      <c r="C21" s="56" t="str">
        <f t="shared" si="0"/>
        <v>THIRUVANANTHAPURAM1975-76</v>
      </c>
      <c r="D21" s="2">
        <f>VLOOKUP($C21,Calculations!$T$2:$AG$611,2,FALSE)</f>
        <v>218600</v>
      </c>
      <c r="E21" s="2">
        <f>VLOOKUP($C21,Calculations!$T$2:$AG$611,3,FALSE)</f>
        <v>49861</v>
      </c>
      <c r="F21" s="2">
        <f>VLOOKUP($C21,Calculations!$T$2:$AG$611,4,FALSE)</f>
        <v>17293</v>
      </c>
      <c r="G21" s="2">
        <f>VLOOKUP($C21,Calculations!$T$2:$AG$611,5,FALSE)</f>
        <v>1509</v>
      </c>
      <c r="H21" s="2">
        <f>VLOOKUP($C21,Calculations!$T$2:$AG$611,6,FALSE)</f>
        <v>86</v>
      </c>
      <c r="I21" s="2">
        <f>VLOOKUP($C21,Calculations!$T$2:$AG$611,7,FALSE)</f>
        <v>578</v>
      </c>
      <c r="J21" s="2">
        <f>VLOOKUP($C21,Calculations!$T$2:$AG$611,8,FALSE)</f>
        <v>1208</v>
      </c>
      <c r="K21" s="2">
        <f>VLOOKUP($C21,Calculations!$T$2:$AG$611,9,FALSE)</f>
        <v>1288</v>
      </c>
      <c r="L21" s="2">
        <f>VLOOKUP($C21,Calculations!$T$2:$AG$611,10,FALSE)</f>
        <v>1304</v>
      </c>
      <c r="M21" s="2">
        <f>VLOOKUP($C21,Calculations!$T$2:$AG$611,11,FALSE)</f>
        <v>0</v>
      </c>
      <c r="N21" s="2">
        <f>VLOOKUP($C21,Calculations!$T$2:$AG$611,12,FALSE)</f>
        <v>145473</v>
      </c>
      <c r="O21" s="2">
        <f>VLOOKUP($C21,Calculations!$T$2:$AG$611,13,FALSE)</f>
        <v>91575</v>
      </c>
      <c r="P21" s="2">
        <f>VLOOKUP($C21,Calculations!$T$2:$AG$611,14,FALSE)</f>
        <v>237048</v>
      </c>
      <c r="R21" s="53">
        <f t="shared" si="1"/>
        <v>237048</v>
      </c>
      <c r="S21" s="53">
        <f t="shared" si="2"/>
        <v>0</v>
      </c>
      <c r="U21" s="53">
        <f t="shared" si="3"/>
        <v>218600</v>
      </c>
      <c r="V21" s="53">
        <f t="shared" si="4"/>
        <v>0</v>
      </c>
      <c r="W21" s="9"/>
    </row>
    <row r="22" spans="1:23" ht="14.45" customHeight="1" x14ac:dyDescent="0.25">
      <c r="A22" s="58" t="s">
        <v>34</v>
      </c>
      <c r="B22" s="63" t="s">
        <v>13</v>
      </c>
      <c r="C22" s="56" t="str">
        <f t="shared" si="0"/>
        <v>THIRUVANANTHAPURAM1976-77</v>
      </c>
      <c r="D22" s="2">
        <f>VLOOKUP($C22,Calculations!$T$2:$AG$611,2,FALSE)</f>
        <v>218600</v>
      </c>
      <c r="E22" s="2">
        <f>VLOOKUP($C22,Calculations!$T$2:$AG$611,3,FALSE)</f>
        <v>49861</v>
      </c>
      <c r="F22" s="2">
        <f>VLOOKUP($C22,Calculations!$T$2:$AG$611,4,FALSE)</f>
        <v>16999</v>
      </c>
      <c r="G22" s="2">
        <f>VLOOKUP($C22,Calculations!$T$2:$AG$611,5,FALSE)</f>
        <v>1466</v>
      </c>
      <c r="H22" s="2">
        <f>VLOOKUP($C22,Calculations!$T$2:$AG$611,6,FALSE)</f>
        <v>36</v>
      </c>
      <c r="I22" s="2">
        <f>VLOOKUP($C22,Calculations!$T$2:$AG$611,7,FALSE)</f>
        <v>346</v>
      </c>
      <c r="J22" s="2">
        <f>VLOOKUP($C22,Calculations!$T$2:$AG$611,8,FALSE)</f>
        <v>1017</v>
      </c>
      <c r="K22" s="2">
        <f>VLOOKUP($C22,Calculations!$T$2:$AG$611,9,FALSE)</f>
        <v>1670</v>
      </c>
      <c r="L22" s="2">
        <f>VLOOKUP($C22,Calculations!$T$2:$AG$611,10,FALSE)</f>
        <v>1172</v>
      </c>
      <c r="M22" s="2">
        <f>VLOOKUP($C22,Calculations!$T$2:$AG$611,11,FALSE)</f>
        <v>0</v>
      </c>
      <c r="N22" s="2">
        <f>VLOOKUP($C22,Calculations!$T$2:$AG$611,12,FALSE)</f>
        <v>146033</v>
      </c>
      <c r="O22" s="2">
        <f>VLOOKUP($C22,Calculations!$T$2:$AG$611,13,FALSE)</f>
        <v>95637</v>
      </c>
      <c r="P22" s="2">
        <f>VLOOKUP($C22,Calculations!$T$2:$AG$611,14,FALSE)</f>
        <v>241670</v>
      </c>
      <c r="R22" s="53">
        <f t="shared" si="1"/>
        <v>241670</v>
      </c>
      <c r="S22" s="53">
        <f t="shared" si="2"/>
        <v>0</v>
      </c>
      <c r="U22" s="53">
        <f t="shared" si="3"/>
        <v>218600</v>
      </c>
      <c r="V22" s="53">
        <f t="shared" si="4"/>
        <v>0</v>
      </c>
      <c r="W22" s="9"/>
    </row>
    <row r="23" spans="1:23" ht="14.45" customHeight="1" x14ac:dyDescent="0.25">
      <c r="A23" s="58" t="s">
        <v>34</v>
      </c>
      <c r="B23" s="63" t="s">
        <v>18</v>
      </c>
      <c r="C23" s="56" t="str">
        <f t="shared" si="0"/>
        <v>THIRUVANANTHAPURAM1977-78</v>
      </c>
      <c r="D23" s="2">
        <f>VLOOKUP($C23,Calculations!$T$2:$AG$611,2,FALSE)</f>
        <v>218600</v>
      </c>
      <c r="E23" s="2">
        <f>VLOOKUP($C23,Calculations!$T$2:$AG$611,3,FALSE)</f>
        <v>49861</v>
      </c>
      <c r="F23" s="2">
        <f>VLOOKUP($C23,Calculations!$T$2:$AG$611,4,FALSE)</f>
        <v>16640</v>
      </c>
      <c r="G23" s="2">
        <f>VLOOKUP($C23,Calculations!$T$2:$AG$611,5,FALSE)</f>
        <v>1466</v>
      </c>
      <c r="H23" s="2">
        <f>VLOOKUP($C23,Calculations!$T$2:$AG$611,6,FALSE)</f>
        <v>50</v>
      </c>
      <c r="I23" s="2">
        <f>VLOOKUP($C23,Calculations!$T$2:$AG$611,7,FALSE)</f>
        <v>274</v>
      </c>
      <c r="J23" s="2">
        <f>VLOOKUP($C23,Calculations!$T$2:$AG$611,8,FALSE)</f>
        <v>2331</v>
      </c>
      <c r="K23" s="2">
        <f>VLOOKUP($C23,Calculations!$T$2:$AG$611,9,FALSE)</f>
        <v>1557</v>
      </c>
      <c r="L23" s="2">
        <f>VLOOKUP($C23,Calculations!$T$2:$AG$611,10,FALSE)</f>
        <v>2411</v>
      </c>
      <c r="M23" s="2">
        <f>VLOOKUP($C23,Calculations!$T$2:$AG$611,11,FALSE)</f>
        <v>0</v>
      </c>
      <c r="N23" s="2">
        <f>VLOOKUP($C23,Calculations!$T$2:$AG$611,12,FALSE)</f>
        <v>144010</v>
      </c>
      <c r="O23" s="2">
        <f>VLOOKUP($C23,Calculations!$T$2:$AG$611,13,FALSE)</f>
        <v>82830</v>
      </c>
      <c r="P23" s="2">
        <f>VLOOKUP($C23,Calculations!$T$2:$AG$611,14,FALSE)</f>
        <v>226840</v>
      </c>
      <c r="R23" s="53">
        <f t="shared" si="1"/>
        <v>226840</v>
      </c>
      <c r="S23" s="53">
        <f t="shared" si="2"/>
        <v>0</v>
      </c>
      <c r="U23" s="53">
        <f t="shared" si="3"/>
        <v>218600</v>
      </c>
      <c r="V23" s="53">
        <f t="shared" si="4"/>
        <v>0</v>
      </c>
      <c r="W23" s="9"/>
    </row>
    <row r="24" spans="1:23" ht="14.45" customHeight="1" x14ac:dyDescent="0.25">
      <c r="A24" s="58" t="s">
        <v>34</v>
      </c>
      <c r="B24" s="64" t="s">
        <v>19</v>
      </c>
      <c r="C24" s="56" t="str">
        <f t="shared" si="0"/>
        <v>THIRUVANANTHAPURAM1978-79</v>
      </c>
      <c r="D24" s="2">
        <f>VLOOKUP($C24,Calculations!$T$2:$AG$611,2,FALSE)</f>
        <v>218600</v>
      </c>
      <c r="E24" s="2">
        <f>VLOOKUP($C24,Calculations!$T$2:$AG$611,3,FALSE)</f>
        <v>49861</v>
      </c>
      <c r="F24" s="2">
        <f>VLOOKUP($C24,Calculations!$T$2:$AG$611,4,FALSE)</f>
        <v>16656</v>
      </c>
      <c r="G24" s="2">
        <f>VLOOKUP($C24,Calculations!$T$2:$AG$611,5,FALSE)</f>
        <v>1720</v>
      </c>
      <c r="H24" s="2">
        <f>VLOOKUP($C24,Calculations!$T$2:$AG$611,6,FALSE)</f>
        <v>45</v>
      </c>
      <c r="I24" s="2">
        <f>VLOOKUP($C24,Calculations!$T$2:$AG$611,7,FALSE)</f>
        <v>241</v>
      </c>
      <c r="J24" s="2">
        <f>VLOOKUP($C24,Calculations!$T$2:$AG$611,8,FALSE)</f>
        <v>2272</v>
      </c>
      <c r="K24" s="2">
        <f>VLOOKUP($C24,Calculations!$T$2:$AG$611,9,FALSE)</f>
        <v>1646</v>
      </c>
      <c r="L24" s="2">
        <f>VLOOKUP($C24,Calculations!$T$2:$AG$611,10,FALSE)</f>
        <v>1261</v>
      </c>
      <c r="M24" s="2">
        <f>VLOOKUP($C24,Calculations!$T$2:$AG$611,11,FALSE)</f>
        <v>0</v>
      </c>
      <c r="N24" s="2">
        <f>VLOOKUP($C24,Calculations!$T$2:$AG$611,12,FALSE)</f>
        <v>144898</v>
      </c>
      <c r="O24" s="2">
        <f>VLOOKUP($C24,Calculations!$T$2:$AG$611,13,FALSE)</f>
        <v>80611</v>
      </c>
      <c r="P24" s="2">
        <f>VLOOKUP($C24,Calculations!$T$2:$AG$611,14,FALSE)</f>
        <v>225509</v>
      </c>
      <c r="R24" s="53">
        <f t="shared" si="1"/>
        <v>225509</v>
      </c>
      <c r="S24" s="53">
        <f t="shared" si="2"/>
        <v>0</v>
      </c>
      <c r="U24" s="53">
        <f t="shared" si="3"/>
        <v>218600</v>
      </c>
      <c r="V24" s="53">
        <f t="shared" si="4"/>
        <v>0</v>
      </c>
      <c r="W24" s="9"/>
    </row>
    <row r="25" spans="1:23" ht="15" x14ac:dyDescent="0.25">
      <c r="A25" s="58" t="s">
        <v>34</v>
      </c>
      <c r="B25" s="58" t="s">
        <v>40</v>
      </c>
      <c r="C25" s="56" t="str">
        <f t="shared" si="0"/>
        <v>THIRUVANANTHAPURAM1979-80</v>
      </c>
      <c r="D25" s="2">
        <f>VLOOKUP($C25,Calculations!$T$2:$AG$611,2,FALSE)</f>
        <v>218600</v>
      </c>
      <c r="E25" s="2">
        <f>VLOOKUP($C25,Calculations!$T$2:$AG$611,3,FALSE)</f>
        <v>49861</v>
      </c>
      <c r="F25" s="2">
        <f>VLOOKUP($C25,Calculations!$T$2:$AG$611,4,FALSE)</f>
        <v>16986</v>
      </c>
      <c r="G25" s="2">
        <f>VLOOKUP($C25,Calculations!$T$2:$AG$611,5,FALSE)</f>
        <v>1866</v>
      </c>
      <c r="H25" s="2">
        <f>VLOOKUP($C25,Calculations!$T$2:$AG$611,6,FALSE)</f>
        <v>39</v>
      </c>
      <c r="I25" s="2">
        <f>VLOOKUP($C25,Calculations!$T$2:$AG$611,7,FALSE)</f>
        <v>222</v>
      </c>
      <c r="J25" s="2">
        <f>VLOOKUP($C25,Calculations!$T$2:$AG$611,8,FALSE)</f>
        <v>2121</v>
      </c>
      <c r="K25" s="2">
        <f>VLOOKUP($C25,Calculations!$T$2:$AG$611,9,FALSE)</f>
        <v>1795</v>
      </c>
      <c r="L25" s="2">
        <f>VLOOKUP($C25,Calculations!$T$2:$AG$611,10,FALSE)</f>
        <v>1352</v>
      </c>
      <c r="M25" s="2">
        <f>VLOOKUP($C25,Calculations!$T$2:$AG$611,11,FALSE)</f>
        <v>0</v>
      </c>
      <c r="N25" s="2">
        <f>VLOOKUP($C25,Calculations!$T$2:$AG$611,12,FALSE)</f>
        <v>144358</v>
      </c>
      <c r="O25" s="2">
        <f>VLOOKUP($C25,Calculations!$T$2:$AG$611,13,FALSE)</f>
        <v>74429</v>
      </c>
      <c r="P25" s="2">
        <f>VLOOKUP($C25,Calculations!$T$2:$AG$611,14,FALSE)</f>
        <v>218787</v>
      </c>
      <c r="R25" s="53">
        <f t="shared" si="1"/>
        <v>218787</v>
      </c>
      <c r="S25" s="53">
        <f t="shared" si="2"/>
        <v>0</v>
      </c>
      <c r="U25" s="53">
        <f t="shared" si="3"/>
        <v>218600</v>
      </c>
      <c r="V25" s="53">
        <f t="shared" si="4"/>
        <v>0</v>
      </c>
      <c r="W25" s="9"/>
    </row>
    <row r="26" spans="1:23" ht="15" x14ac:dyDescent="0.25">
      <c r="A26" s="58" t="s">
        <v>34</v>
      </c>
      <c r="B26" s="58" t="s">
        <v>42</v>
      </c>
      <c r="C26" s="56" t="str">
        <f t="shared" si="0"/>
        <v>THIRUVANANTHAPURAM1980-81</v>
      </c>
      <c r="D26" s="2">
        <f>VLOOKUP($C26,Calculations!$T$2:$AG$611,2,FALSE)</f>
        <v>218600</v>
      </c>
      <c r="E26" s="2">
        <f>VLOOKUP($C26,Calculations!$T$2:$AG$611,3,FALSE)</f>
        <v>49861</v>
      </c>
      <c r="F26" s="2">
        <f>VLOOKUP($C26,Calculations!$T$2:$AG$611,4,FALSE)</f>
        <v>17346</v>
      </c>
      <c r="G26" s="2">
        <f>VLOOKUP($C26,Calculations!$T$2:$AG$611,5,FALSE)</f>
        <v>2229</v>
      </c>
      <c r="H26" s="2">
        <f>VLOOKUP($C26,Calculations!$T$2:$AG$611,6,FALSE)</f>
        <v>34</v>
      </c>
      <c r="I26" s="2">
        <f>VLOOKUP($C26,Calculations!$T$2:$AG$611,7,FALSE)</f>
        <v>216</v>
      </c>
      <c r="J26" s="2">
        <f>VLOOKUP($C26,Calculations!$T$2:$AG$611,8,FALSE)</f>
        <v>2154</v>
      </c>
      <c r="K26" s="2">
        <f>VLOOKUP($C26,Calculations!$T$2:$AG$611,9,FALSE)</f>
        <v>1703</v>
      </c>
      <c r="L26" s="2">
        <f>VLOOKUP($C26,Calculations!$T$2:$AG$611,10,FALSE)</f>
        <v>1301</v>
      </c>
      <c r="M26" s="2">
        <f>VLOOKUP($C26,Calculations!$T$2:$AG$611,11,FALSE)</f>
        <v>0</v>
      </c>
      <c r="N26" s="2">
        <f>VLOOKUP($C26,Calculations!$T$2:$AG$611,12,FALSE)</f>
        <v>143756</v>
      </c>
      <c r="O26" s="2">
        <f>VLOOKUP($C26,Calculations!$T$2:$AG$611,13,FALSE)</f>
        <v>84169</v>
      </c>
      <c r="P26" s="2">
        <f>VLOOKUP($C26,Calculations!$T$2:$AG$611,14,FALSE)</f>
        <v>227925</v>
      </c>
      <c r="R26" s="53">
        <f t="shared" si="1"/>
        <v>227925</v>
      </c>
      <c r="S26" s="53">
        <f t="shared" si="2"/>
        <v>0</v>
      </c>
      <c r="U26" s="53">
        <f t="shared" si="3"/>
        <v>218600</v>
      </c>
      <c r="V26" s="53">
        <f t="shared" si="4"/>
        <v>0</v>
      </c>
      <c r="W26" s="9"/>
    </row>
    <row r="27" spans="1:23" ht="15" x14ac:dyDescent="0.25">
      <c r="A27" s="58" t="s">
        <v>34</v>
      </c>
      <c r="B27" s="58" t="s">
        <v>43</v>
      </c>
      <c r="C27" s="56" t="str">
        <f t="shared" si="0"/>
        <v>THIRUVANANTHAPURAM1981-82</v>
      </c>
      <c r="D27" s="2">
        <f>VLOOKUP($C27,Calculations!$T$2:$AG$611,2,FALSE)</f>
        <v>218600</v>
      </c>
      <c r="E27" s="2">
        <f>VLOOKUP($C27,Calculations!$T$2:$AG$611,3,FALSE)</f>
        <v>49861</v>
      </c>
      <c r="F27" s="2">
        <f>VLOOKUP($C27,Calculations!$T$2:$AG$611,4,FALSE)</f>
        <v>16932</v>
      </c>
      <c r="G27" s="2">
        <f>VLOOKUP($C27,Calculations!$T$2:$AG$611,5,FALSE)</f>
        <v>2280</v>
      </c>
      <c r="H27" s="2">
        <f>VLOOKUP($C27,Calculations!$T$2:$AG$611,6,FALSE)</f>
        <v>34</v>
      </c>
      <c r="I27" s="2">
        <f>VLOOKUP($C27,Calculations!$T$2:$AG$611,7,FALSE)</f>
        <v>276</v>
      </c>
      <c r="J27" s="2">
        <f>VLOOKUP($C27,Calculations!$T$2:$AG$611,8,FALSE)</f>
        <v>2576</v>
      </c>
      <c r="K27" s="2">
        <f>VLOOKUP($C27,Calculations!$T$2:$AG$611,9,FALSE)</f>
        <v>1765</v>
      </c>
      <c r="L27" s="2">
        <f>VLOOKUP($C27,Calculations!$T$2:$AG$611,10,FALSE)</f>
        <v>1472</v>
      </c>
      <c r="M27" s="2">
        <f>VLOOKUP($C27,Calculations!$T$2:$AG$611,11,FALSE)</f>
        <v>0</v>
      </c>
      <c r="N27" s="2">
        <f>VLOOKUP($C27,Calculations!$T$2:$AG$611,12,FALSE)</f>
        <v>143404</v>
      </c>
      <c r="O27" s="2">
        <f>VLOOKUP($C27,Calculations!$T$2:$AG$611,13,FALSE)</f>
        <v>87543</v>
      </c>
      <c r="P27" s="2">
        <f>VLOOKUP($C27,Calculations!$T$2:$AG$611,14,FALSE)</f>
        <v>230947</v>
      </c>
      <c r="R27" s="53">
        <f t="shared" si="1"/>
        <v>230947</v>
      </c>
      <c r="S27" s="53">
        <f t="shared" si="2"/>
        <v>0</v>
      </c>
      <c r="U27" s="53">
        <f t="shared" si="3"/>
        <v>218600</v>
      </c>
      <c r="V27" s="53">
        <f t="shared" si="4"/>
        <v>0</v>
      </c>
      <c r="W27" s="9"/>
    </row>
    <row r="28" spans="1:23" ht="15" x14ac:dyDescent="0.25">
      <c r="A28" s="58" t="s">
        <v>34</v>
      </c>
      <c r="B28" s="58" t="s">
        <v>44</v>
      </c>
      <c r="C28" s="56" t="str">
        <f t="shared" si="0"/>
        <v>THIRUVANANTHAPURAM1982-83</v>
      </c>
      <c r="D28" s="2">
        <f>VLOOKUP($C28,Calculations!$T$2:$AG$611,2,FALSE)</f>
        <v>218600</v>
      </c>
      <c r="E28" s="2">
        <f>VLOOKUP($C28,Calculations!$T$2:$AG$611,3,FALSE)</f>
        <v>49861</v>
      </c>
      <c r="F28" s="2">
        <f>VLOOKUP($C28,Calculations!$T$2:$AG$611,4,FALSE)</f>
        <v>17555</v>
      </c>
      <c r="G28" s="2">
        <f>VLOOKUP($C28,Calculations!$T$2:$AG$611,5,FALSE)</f>
        <v>2255</v>
      </c>
      <c r="H28" s="2">
        <f>VLOOKUP($C28,Calculations!$T$2:$AG$611,6,FALSE)</f>
        <v>36</v>
      </c>
      <c r="I28" s="2">
        <f>VLOOKUP($C28,Calculations!$T$2:$AG$611,7,FALSE)</f>
        <v>235</v>
      </c>
      <c r="J28" s="2">
        <f>VLOOKUP($C28,Calculations!$T$2:$AG$611,8,FALSE)</f>
        <v>2284</v>
      </c>
      <c r="K28" s="2">
        <f>VLOOKUP($C28,Calculations!$T$2:$AG$611,9,FALSE)</f>
        <v>1742</v>
      </c>
      <c r="L28" s="2">
        <f>VLOOKUP($C28,Calculations!$T$2:$AG$611,10,FALSE)</f>
        <v>1162</v>
      </c>
      <c r="M28" s="2">
        <f>VLOOKUP($C28,Calculations!$T$2:$AG$611,11,FALSE)</f>
        <v>0</v>
      </c>
      <c r="N28" s="2">
        <f>VLOOKUP($C28,Calculations!$T$2:$AG$611,12,FALSE)</f>
        <v>143470</v>
      </c>
      <c r="O28" s="2">
        <f>VLOOKUP($C28,Calculations!$T$2:$AG$611,13,FALSE)</f>
        <v>77813</v>
      </c>
      <c r="P28" s="2">
        <f>VLOOKUP($C28,Calculations!$T$2:$AG$611,14,FALSE)</f>
        <v>221283</v>
      </c>
      <c r="R28" s="53">
        <f t="shared" si="1"/>
        <v>221283</v>
      </c>
      <c r="S28" s="53">
        <f t="shared" si="2"/>
        <v>0</v>
      </c>
      <c r="U28" s="53">
        <f t="shared" si="3"/>
        <v>218600</v>
      </c>
      <c r="V28" s="53">
        <f t="shared" si="4"/>
        <v>0</v>
      </c>
      <c r="W28" s="9"/>
    </row>
    <row r="29" spans="1:23" ht="15" x14ac:dyDescent="0.25">
      <c r="A29" s="58" t="s">
        <v>34</v>
      </c>
      <c r="B29" s="58" t="s">
        <v>45</v>
      </c>
      <c r="C29" s="56" t="str">
        <f t="shared" si="0"/>
        <v>THIRUVANANTHAPURAM1983-84</v>
      </c>
      <c r="D29" s="2">
        <f>VLOOKUP($C29,Calculations!$T$2:$AG$611,2,FALSE)</f>
        <v>218600</v>
      </c>
      <c r="E29" s="2">
        <f>VLOOKUP($C29,Calculations!$T$2:$AG$611,3,FALSE)</f>
        <v>49861</v>
      </c>
      <c r="F29" s="2">
        <f>VLOOKUP($C29,Calculations!$T$2:$AG$611,4,FALSE)</f>
        <v>17277</v>
      </c>
      <c r="G29" s="2">
        <f>VLOOKUP($C29,Calculations!$T$2:$AG$611,5,FALSE)</f>
        <v>2255</v>
      </c>
      <c r="H29" s="2">
        <f>VLOOKUP($C29,Calculations!$T$2:$AG$611,6,FALSE)</f>
        <v>35</v>
      </c>
      <c r="I29" s="2">
        <f>VLOOKUP($C29,Calculations!$T$2:$AG$611,7,FALSE)</f>
        <v>242</v>
      </c>
      <c r="J29" s="2">
        <f>VLOOKUP($C29,Calculations!$T$2:$AG$611,8,FALSE)</f>
        <v>2154</v>
      </c>
      <c r="K29" s="2">
        <f>VLOOKUP($C29,Calculations!$T$2:$AG$611,9,FALSE)</f>
        <v>1696</v>
      </c>
      <c r="L29" s="2">
        <f>VLOOKUP($C29,Calculations!$T$2:$AG$611,10,FALSE)</f>
        <v>1311</v>
      </c>
      <c r="M29" s="2">
        <f>VLOOKUP($C29,Calculations!$T$2:$AG$611,11,FALSE)</f>
        <v>0</v>
      </c>
      <c r="N29" s="2">
        <f>VLOOKUP($C29,Calculations!$T$2:$AG$611,12,FALSE)</f>
        <v>143769</v>
      </c>
      <c r="O29" s="2">
        <f>VLOOKUP($C29,Calculations!$T$2:$AG$611,13,FALSE)</f>
        <v>79292</v>
      </c>
      <c r="P29" s="2">
        <f>VLOOKUP($C29,Calculations!$T$2:$AG$611,14,FALSE)</f>
        <v>223061</v>
      </c>
      <c r="R29" s="53">
        <f t="shared" si="1"/>
        <v>223061</v>
      </c>
      <c r="S29" s="53">
        <f t="shared" si="2"/>
        <v>0</v>
      </c>
      <c r="U29" s="53">
        <f t="shared" si="3"/>
        <v>218600</v>
      </c>
      <c r="V29" s="53">
        <f t="shared" si="4"/>
        <v>0</v>
      </c>
      <c r="W29" s="9"/>
    </row>
    <row r="30" spans="1:23" ht="15" x14ac:dyDescent="0.25">
      <c r="A30" s="58" t="s">
        <v>34</v>
      </c>
      <c r="B30" s="58" t="s">
        <v>39</v>
      </c>
      <c r="C30" s="56" t="str">
        <f t="shared" si="0"/>
        <v>THIRUVANANTHAPURAM1984-85</v>
      </c>
      <c r="D30" s="2">
        <f>VLOOKUP($C30,Calculations!$T$2:$AG$611,2,FALSE)</f>
        <v>218600</v>
      </c>
      <c r="E30" s="2">
        <f>VLOOKUP($C30,Calculations!$T$2:$AG$611,3,FALSE)</f>
        <v>49861</v>
      </c>
      <c r="F30" s="2">
        <f>VLOOKUP($C30,Calculations!$T$2:$AG$611,4,FALSE)</f>
        <v>17572</v>
      </c>
      <c r="G30" s="2">
        <f>VLOOKUP($C30,Calculations!$T$2:$AG$611,5,FALSE)</f>
        <v>2286</v>
      </c>
      <c r="H30" s="2">
        <f>VLOOKUP($C30,Calculations!$T$2:$AG$611,6,FALSE)</f>
        <v>34</v>
      </c>
      <c r="I30" s="2">
        <f>VLOOKUP($C30,Calculations!$T$2:$AG$611,7,FALSE)</f>
        <v>221</v>
      </c>
      <c r="J30" s="2">
        <f>VLOOKUP($C30,Calculations!$T$2:$AG$611,8,FALSE)</f>
        <v>2196</v>
      </c>
      <c r="K30" s="2">
        <f>VLOOKUP($C30,Calculations!$T$2:$AG$611,9,FALSE)</f>
        <v>1617</v>
      </c>
      <c r="L30" s="2">
        <f>VLOOKUP($C30,Calculations!$T$2:$AG$611,10,FALSE)</f>
        <v>1269</v>
      </c>
      <c r="M30" s="2">
        <f>VLOOKUP($C30,Calculations!$T$2:$AG$611,11,FALSE)</f>
        <v>0</v>
      </c>
      <c r="N30" s="2">
        <f>VLOOKUP($C30,Calculations!$T$2:$AG$611,12,FALSE)</f>
        <v>143544</v>
      </c>
      <c r="O30" s="2">
        <f>VLOOKUP($C30,Calculations!$T$2:$AG$611,13,FALSE)</f>
        <v>81565</v>
      </c>
      <c r="P30" s="2">
        <f>VLOOKUP($C30,Calculations!$T$2:$AG$611,14,FALSE)</f>
        <v>225109</v>
      </c>
      <c r="R30" s="53">
        <f t="shared" si="1"/>
        <v>225109</v>
      </c>
      <c r="S30" s="53">
        <f t="shared" si="2"/>
        <v>0</v>
      </c>
      <c r="U30" s="53">
        <f t="shared" si="3"/>
        <v>218600</v>
      </c>
      <c r="V30" s="53">
        <f t="shared" si="4"/>
        <v>0</v>
      </c>
      <c r="W30" s="9"/>
    </row>
    <row r="31" spans="1:23" ht="15" x14ac:dyDescent="0.25">
      <c r="A31" s="58" t="s">
        <v>34</v>
      </c>
      <c r="B31" s="58" t="s">
        <v>84</v>
      </c>
      <c r="C31" s="56" t="str">
        <f t="shared" si="0"/>
        <v>THIRUVANANTHAPURAM1985-86</v>
      </c>
      <c r="D31" s="2">
        <f>VLOOKUP($C31,Calculations!$T$2:$AG$611,2,FALSE)</f>
        <v>218600</v>
      </c>
      <c r="E31" s="2">
        <f>VLOOKUP($C31,Calculations!$T$2:$AG$611,3,FALSE)</f>
        <v>49861</v>
      </c>
      <c r="F31" s="2">
        <f>VLOOKUP($C31,Calculations!$T$2:$AG$611,4,FALSE)</f>
        <v>17815</v>
      </c>
      <c r="G31" s="2">
        <f>VLOOKUP($C31,Calculations!$T$2:$AG$611,5,FALSE)</f>
        <v>2438</v>
      </c>
      <c r="H31" s="2">
        <f>VLOOKUP($C31,Calculations!$T$2:$AG$611,6,FALSE)</f>
        <v>31</v>
      </c>
      <c r="I31" s="2">
        <f>VLOOKUP($C31,Calculations!$T$2:$AG$611,7,FALSE)</f>
        <v>222</v>
      </c>
      <c r="J31" s="2">
        <f>VLOOKUP($C31,Calculations!$T$2:$AG$611,8,FALSE)</f>
        <v>2378</v>
      </c>
      <c r="K31" s="2">
        <f>VLOOKUP($C31,Calculations!$T$2:$AG$611,9,FALSE)</f>
        <v>1474</v>
      </c>
      <c r="L31" s="2">
        <f>VLOOKUP($C31,Calculations!$T$2:$AG$611,10,FALSE)</f>
        <v>1364</v>
      </c>
      <c r="M31" s="2">
        <f>VLOOKUP($C31,Calculations!$T$2:$AG$611,11,FALSE)</f>
        <v>0</v>
      </c>
      <c r="N31" s="2">
        <f>VLOOKUP($C31,Calculations!$T$2:$AG$611,12,FALSE)</f>
        <v>143017</v>
      </c>
      <c r="O31" s="2">
        <f>VLOOKUP($C31,Calculations!$T$2:$AG$611,13,FALSE)</f>
        <v>74994</v>
      </c>
      <c r="P31" s="2">
        <f>VLOOKUP($C31,Calculations!$T$2:$AG$611,14,FALSE)</f>
        <v>218011</v>
      </c>
      <c r="R31" s="53">
        <f t="shared" si="1"/>
        <v>218011</v>
      </c>
      <c r="S31" s="53">
        <f t="shared" si="2"/>
        <v>0</v>
      </c>
      <c r="U31" s="53">
        <f t="shared" si="3"/>
        <v>218600</v>
      </c>
      <c r="V31" s="53">
        <f t="shared" si="4"/>
        <v>0</v>
      </c>
      <c r="W31" s="9"/>
    </row>
    <row r="32" spans="1:23" ht="15" x14ac:dyDescent="0.25">
      <c r="A32" s="58" t="s">
        <v>34</v>
      </c>
      <c r="B32" s="58" t="s">
        <v>46</v>
      </c>
      <c r="C32" s="56" t="str">
        <f t="shared" si="0"/>
        <v>THIRUVANANTHAPURAM1986-87</v>
      </c>
      <c r="D32" s="2">
        <f>VLOOKUP($C32,Calculations!$T$2:$AG$611,2,FALSE)</f>
        <v>218600</v>
      </c>
      <c r="E32" s="2">
        <f>VLOOKUP($C32,Calculations!$T$2:$AG$611,3,FALSE)</f>
        <v>49861</v>
      </c>
      <c r="F32" s="2">
        <f>VLOOKUP($C32,Calculations!$T$2:$AG$611,4,FALSE)</f>
        <v>16515</v>
      </c>
      <c r="G32" s="2">
        <f>VLOOKUP($C32,Calculations!$T$2:$AG$611,5,FALSE)</f>
        <v>2114</v>
      </c>
      <c r="H32" s="2">
        <f>VLOOKUP($C32,Calculations!$T$2:$AG$611,6,FALSE)</f>
        <v>34</v>
      </c>
      <c r="I32" s="2">
        <f>VLOOKUP($C32,Calculations!$T$2:$AG$611,7,FALSE)</f>
        <v>224</v>
      </c>
      <c r="J32" s="2">
        <f>VLOOKUP($C32,Calculations!$T$2:$AG$611,8,FALSE)</f>
        <v>2158</v>
      </c>
      <c r="K32" s="2">
        <f>VLOOKUP($C32,Calculations!$T$2:$AG$611,9,FALSE)</f>
        <v>1441</v>
      </c>
      <c r="L32" s="2">
        <f>VLOOKUP($C32,Calculations!$T$2:$AG$611,10,FALSE)</f>
        <v>1361</v>
      </c>
      <c r="M32" s="2">
        <f>VLOOKUP($C32,Calculations!$T$2:$AG$611,11,FALSE)</f>
        <v>0</v>
      </c>
      <c r="N32" s="2">
        <f>VLOOKUP($C32,Calculations!$T$2:$AG$611,12,FALSE)</f>
        <v>144892</v>
      </c>
      <c r="O32" s="2">
        <f>VLOOKUP($C32,Calculations!$T$2:$AG$611,13,FALSE)</f>
        <v>72713</v>
      </c>
      <c r="P32" s="2">
        <f>VLOOKUP($C32,Calculations!$T$2:$AG$611,14,FALSE)</f>
        <v>217605</v>
      </c>
      <c r="R32" s="53">
        <f t="shared" si="1"/>
        <v>217605</v>
      </c>
      <c r="S32" s="53">
        <f t="shared" si="2"/>
        <v>0</v>
      </c>
      <c r="U32" s="53">
        <f t="shared" si="3"/>
        <v>218600</v>
      </c>
      <c r="V32" s="53">
        <f t="shared" si="4"/>
        <v>0</v>
      </c>
      <c r="W32" s="9"/>
    </row>
    <row r="33" spans="1:23" ht="15" x14ac:dyDescent="0.25">
      <c r="A33" s="58" t="s">
        <v>34</v>
      </c>
      <c r="B33" s="58" t="s">
        <v>47</v>
      </c>
      <c r="C33" s="56" t="str">
        <f t="shared" si="0"/>
        <v>THIRUVANANTHAPURAM1987-88</v>
      </c>
      <c r="D33" s="2">
        <f>VLOOKUP($C33,Calculations!$T$2:$AG$611,2,FALSE)</f>
        <v>218600</v>
      </c>
      <c r="E33" s="2">
        <f>VLOOKUP($C33,Calculations!$T$2:$AG$611,3,FALSE)</f>
        <v>49861</v>
      </c>
      <c r="F33" s="2">
        <f>VLOOKUP($C33,Calculations!$T$2:$AG$611,4,FALSE)</f>
        <v>18860</v>
      </c>
      <c r="G33" s="2">
        <f>VLOOKUP($C33,Calculations!$T$2:$AG$611,5,FALSE)</f>
        <v>1721</v>
      </c>
      <c r="H33" s="2">
        <f>VLOOKUP($C33,Calculations!$T$2:$AG$611,6,FALSE)</f>
        <v>27</v>
      </c>
      <c r="I33" s="2">
        <f>VLOOKUP($C33,Calculations!$T$2:$AG$611,7,FALSE)</f>
        <v>238</v>
      </c>
      <c r="J33" s="2">
        <f>VLOOKUP($C33,Calculations!$T$2:$AG$611,8,FALSE)</f>
        <v>1704</v>
      </c>
      <c r="K33" s="2">
        <f>VLOOKUP($C33,Calculations!$T$2:$AG$611,9,FALSE)</f>
        <v>1296</v>
      </c>
      <c r="L33" s="2">
        <f>VLOOKUP($C33,Calculations!$T$2:$AG$611,10,FALSE)</f>
        <v>1336</v>
      </c>
      <c r="M33" s="2">
        <f>VLOOKUP($C33,Calculations!$T$2:$AG$611,11,FALSE)</f>
        <v>0</v>
      </c>
      <c r="N33" s="2">
        <f>VLOOKUP($C33,Calculations!$T$2:$AG$611,12,FALSE)</f>
        <v>143557</v>
      </c>
      <c r="O33" s="2">
        <f>VLOOKUP($C33,Calculations!$T$2:$AG$611,13,FALSE)</f>
        <v>65499</v>
      </c>
      <c r="P33" s="2">
        <f>VLOOKUP($C33,Calculations!$T$2:$AG$611,14,FALSE)</f>
        <v>209056</v>
      </c>
      <c r="R33" s="53">
        <f t="shared" si="1"/>
        <v>209056</v>
      </c>
      <c r="S33" s="53">
        <f t="shared" si="2"/>
        <v>0</v>
      </c>
      <c r="U33" s="53">
        <f t="shared" si="3"/>
        <v>218600</v>
      </c>
      <c r="V33" s="53">
        <f t="shared" si="4"/>
        <v>0</v>
      </c>
      <c r="W33" s="9"/>
    </row>
    <row r="34" spans="1:23" ht="15" x14ac:dyDescent="0.25">
      <c r="A34" s="58" t="s">
        <v>34</v>
      </c>
      <c r="B34" s="58" t="s">
        <v>48</v>
      </c>
      <c r="C34" s="56" t="str">
        <f t="shared" si="0"/>
        <v>THIRUVANANTHAPURAM1988-89</v>
      </c>
      <c r="D34" s="2">
        <f>VLOOKUP($C34,Calculations!$T$2:$AG$611,2,FALSE)</f>
        <v>218600</v>
      </c>
      <c r="E34" s="2">
        <f>VLOOKUP($C34,Calculations!$T$2:$AG$611,3,FALSE)</f>
        <v>49861</v>
      </c>
      <c r="F34" s="2">
        <f>VLOOKUP($C34,Calculations!$T$2:$AG$611,4,FALSE)</f>
        <v>19324</v>
      </c>
      <c r="G34" s="2">
        <f>VLOOKUP($C34,Calculations!$T$2:$AG$611,5,FALSE)</f>
        <v>1738</v>
      </c>
      <c r="H34" s="2">
        <f>VLOOKUP($C34,Calculations!$T$2:$AG$611,6,FALSE)</f>
        <v>34</v>
      </c>
      <c r="I34" s="2">
        <f>VLOOKUP($C34,Calculations!$T$2:$AG$611,7,FALSE)</f>
        <v>216</v>
      </c>
      <c r="J34" s="2">
        <f>VLOOKUP($C34,Calculations!$T$2:$AG$611,8,FALSE)</f>
        <v>1704</v>
      </c>
      <c r="K34" s="2">
        <f>VLOOKUP($C34,Calculations!$T$2:$AG$611,9,FALSE)</f>
        <v>1250</v>
      </c>
      <c r="L34" s="2">
        <f>VLOOKUP($C34,Calculations!$T$2:$AG$611,10,FALSE)</f>
        <v>1303</v>
      </c>
      <c r="M34" s="2">
        <f>VLOOKUP($C34,Calculations!$T$2:$AG$611,11,FALSE)</f>
        <v>0</v>
      </c>
      <c r="N34" s="2">
        <f>VLOOKUP($C34,Calculations!$T$2:$AG$611,12,FALSE)</f>
        <v>143170</v>
      </c>
      <c r="O34" s="2">
        <f>VLOOKUP($C34,Calculations!$T$2:$AG$611,13,FALSE)</f>
        <v>68989</v>
      </c>
      <c r="P34" s="2">
        <f>VLOOKUP($C34,Calculations!$T$2:$AG$611,14,FALSE)</f>
        <v>212159</v>
      </c>
      <c r="R34" s="53">
        <f t="shared" si="1"/>
        <v>212159</v>
      </c>
      <c r="S34" s="53">
        <f t="shared" si="2"/>
        <v>0</v>
      </c>
      <c r="U34" s="53">
        <f t="shared" si="3"/>
        <v>218600</v>
      </c>
      <c r="V34" s="53">
        <f t="shared" si="4"/>
        <v>0</v>
      </c>
      <c r="W34" s="9"/>
    </row>
    <row r="35" spans="1:23" ht="15" x14ac:dyDescent="0.25">
      <c r="A35" s="58" t="s">
        <v>34</v>
      </c>
      <c r="B35" s="58" t="s">
        <v>49</v>
      </c>
      <c r="C35" s="56" t="str">
        <f t="shared" si="0"/>
        <v>THIRUVANANTHAPURAM1989-90</v>
      </c>
      <c r="D35" s="2">
        <f>VLOOKUP($C35,Calculations!$T$2:$AG$611,2,FALSE)</f>
        <v>218600</v>
      </c>
      <c r="E35" s="2">
        <f>VLOOKUP($C35,Calculations!$T$2:$AG$611,3,FALSE)</f>
        <v>49861</v>
      </c>
      <c r="F35" s="2">
        <f>VLOOKUP($C35,Calculations!$T$2:$AG$611,4,FALSE)</f>
        <v>19303</v>
      </c>
      <c r="G35" s="2">
        <f>VLOOKUP($C35,Calculations!$T$2:$AG$611,5,FALSE)</f>
        <v>1304</v>
      </c>
      <c r="H35" s="2">
        <f>VLOOKUP($C35,Calculations!$T$2:$AG$611,6,FALSE)</f>
        <v>26</v>
      </c>
      <c r="I35" s="2">
        <f>VLOOKUP($C35,Calculations!$T$2:$AG$611,7,FALSE)</f>
        <v>162</v>
      </c>
      <c r="J35" s="2">
        <f>VLOOKUP($C35,Calculations!$T$2:$AG$611,8,FALSE)</f>
        <v>695</v>
      </c>
      <c r="K35" s="2">
        <f>VLOOKUP($C35,Calculations!$T$2:$AG$611,9,FALSE)</f>
        <v>555</v>
      </c>
      <c r="L35" s="2">
        <f>VLOOKUP($C35,Calculations!$T$2:$AG$611,10,FALSE)</f>
        <v>884</v>
      </c>
      <c r="M35" s="2">
        <f>VLOOKUP($C35,Calculations!$T$2:$AG$611,11,FALSE)</f>
        <v>0</v>
      </c>
      <c r="N35" s="2">
        <f>VLOOKUP($C35,Calculations!$T$2:$AG$611,12,FALSE)</f>
        <v>145810</v>
      </c>
      <c r="O35" s="2">
        <f>VLOOKUP($C35,Calculations!$T$2:$AG$611,13,FALSE)</f>
        <v>64639</v>
      </c>
      <c r="P35" s="2">
        <f>VLOOKUP($C35,Calculations!$T$2:$AG$611,14,FALSE)</f>
        <v>210449</v>
      </c>
      <c r="R35" s="53">
        <f t="shared" si="1"/>
        <v>210449</v>
      </c>
      <c r="S35" s="53">
        <f t="shared" si="2"/>
        <v>0</v>
      </c>
      <c r="U35" s="53">
        <f t="shared" si="3"/>
        <v>218600</v>
      </c>
      <c r="V35" s="53">
        <f t="shared" si="4"/>
        <v>0</v>
      </c>
      <c r="W35" s="9"/>
    </row>
    <row r="36" spans="1:23" ht="15" x14ac:dyDescent="0.25">
      <c r="A36" s="58" t="s">
        <v>34</v>
      </c>
      <c r="B36" s="58" t="s">
        <v>67</v>
      </c>
      <c r="C36" s="56" t="str">
        <f t="shared" si="0"/>
        <v>THIRUVANANTHAPURAM1990-91</v>
      </c>
      <c r="D36" s="2">
        <f>VLOOKUP($C36,Calculations!$T$2:$AG$611,2,FALSE)</f>
        <v>218600</v>
      </c>
      <c r="E36" s="2">
        <f>VLOOKUP($C36,Calculations!$T$2:$AG$611,3,FALSE)</f>
        <v>49861</v>
      </c>
      <c r="F36" s="2">
        <f>VLOOKUP($C36,Calculations!$T$2:$AG$611,4,FALSE)</f>
        <v>20785</v>
      </c>
      <c r="G36" s="2">
        <f>VLOOKUP($C36,Calculations!$T$2:$AG$611,5,FALSE)</f>
        <v>1262</v>
      </c>
      <c r="H36" s="2">
        <f>VLOOKUP($C36,Calculations!$T$2:$AG$611,6,FALSE)</f>
        <v>2</v>
      </c>
      <c r="I36" s="2">
        <f>VLOOKUP($C36,Calculations!$T$2:$AG$611,7,FALSE)</f>
        <v>150</v>
      </c>
      <c r="J36" s="2">
        <f>VLOOKUP($C36,Calculations!$T$2:$AG$611,8,FALSE)</f>
        <v>686</v>
      </c>
      <c r="K36" s="2">
        <f>VLOOKUP($C36,Calculations!$T$2:$AG$611,9,FALSE)</f>
        <v>560</v>
      </c>
      <c r="L36" s="2">
        <f>VLOOKUP($C36,Calculations!$T$2:$AG$611,10,FALSE)</f>
        <v>813</v>
      </c>
      <c r="M36" s="2">
        <f>VLOOKUP($C36,Calculations!$T$2:$AG$611,11,FALSE)</f>
        <v>0</v>
      </c>
      <c r="N36" s="2">
        <f>VLOOKUP($C36,Calculations!$T$2:$AG$611,12,FALSE)</f>
        <v>144481</v>
      </c>
      <c r="O36" s="2">
        <f>VLOOKUP($C36,Calculations!$T$2:$AG$611,13,FALSE)</f>
        <v>62574</v>
      </c>
      <c r="P36" s="2">
        <f>VLOOKUP($C36,Calculations!$T$2:$AG$611,14,FALSE)</f>
        <v>207055</v>
      </c>
      <c r="R36" s="53">
        <f t="shared" si="1"/>
        <v>207055</v>
      </c>
      <c r="S36" s="53">
        <f t="shared" si="2"/>
        <v>0</v>
      </c>
      <c r="U36" s="53">
        <f t="shared" si="3"/>
        <v>218600</v>
      </c>
      <c r="V36" s="53">
        <f t="shared" si="4"/>
        <v>0</v>
      </c>
      <c r="W36" s="9"/>
    </row>
    <row r="37" spans="1:23" ht="15" x14ac:dyDescent="0.25">
      <c r="A37" s="58" t="s">
        <v>34</v>
      </c>
      <c r="B37" s="58" t="s">
        <v>50</v>
      </c>
      <c r="C37" s="56" t="str">
        <f t="shared" si="0"/>
        <v>THIRUVANANTHAPURAM1991-92</v>
      </c>
      <c r="D37" s="2">
        <f>VLOOKUP($C37,Calculations!$T$2:$AG$611,2,FALSE)</f>
        <v>218600</v>
      </c>
      <c r="E37" s="2">
        <f>VLOOKUP($C37,Calculations!$T$2:$AG$611,3,FALSE)</f>
        <v>49861</v>
      </c>
      <c r="F37" s="2">
        <f>VLOOKUP($C37,Calculations!$T$2:$AG$611,4,FALSE)</f>
        <v>20764</v>
      </c>
      <c r="G37" s="2">
        <f>VLOOKUP($C37,Calculations!$T$2:$AG$611,5,FALSE)</f>
        <v>1089</v>
      </c>
      <c r="H37" s="2">
        <f>VLOOKUP($C37,Calculations!$T$2:$AG$611,6,FALSE)</f>
        <v>33</v>
      </c>
      <c r="I37" s="2">
        <f>VLOOKUP($C37,Calculations!$T$2:$AG$611,7,FALSE)</f>
        <v>102</v>
      </c>
      <c r="J37" s="2">
        <f>VLOOKUP($C37,Calculations!$T$2:$AG$611,8,FALSE)</f>
        <v>644</v>
      </c>
      <c r="K37" s="2">
        <f>VLOOKUP($C37,Calculations!$T$2:$AG$611,9,FALSE)</f>
        <v>578</v>
      </c>
      <c r="L37" s="2">
        <f>VLOOKUP($C37,Calculations!$T$2:$AG$611,10,FALSE)</f>
        <v>768</v>
      </c>
      <c r="M37" s="2">
        <f>VLOOKUP($C37,Calculations!$T$2:$AG$611,11,FALSE)</f>
        <v>0</v>
      </c>
      <c r="N37" s="2">
        <f>VLOOKUP($C37,Calculations!$T$2:$AG$611,12,FALSE)</f>
        <v>144761</v>
      </c>
      <c r="O37" s="2">
        <f>VLOOKUP($C37,Calculations!$T$2:$AG$611,13,FALSE)</f>
        <v>57494</v>
      </c>
      <c r="P37" s="2">
        <f>VLOOKUP($C37,Calculations!$T$2:$AG$611,14,FALSE)</f>
        <v>202255</v>
      </c>
      <c r="R37" s="53">
        <f t="shared" si="1"/>
        <v>202255</v>
      </c>
      <c r="S37" s="53">
        <f t="shared" si="2"/>
        <v>0</v>
      </c>
      <c r="U37" s="53">
        <f t="shared" si="3"/>
        <v>218600</v>
      </c>
      <c r="V37" s="53">
        <f t="shared" si="4"/>
        <v>0</v>
      </c>
      <c r="W37" s="9"/>
    </row>
    <row r="38" spans="1:23" ht="15" x14ac:dyDescent="0.25">
      <c r="A38" s="58" t="s">
        <v>34</v>
      </c>
      <c r="B38" s="58" t="s">
        <v>51</v>
      </c>
      <c r="C38" s="56" t="str">
        <f t="shared" si="0"/>
        <v>THIRUVANANTHAPURAM1992-93</v>
      </c>
      <c r="D38" s="2">
        <f>VLOOKUP($C38,Calculations!$T$2:$AG$611,2,FALSE)</f>
        <v>218600</v>
      </c>
      <c r="E38" s="2">
        <f>VLOOKUP($C38,Calculations!$T$2:$AG$611,3,FALSE)</f>
        <v>49861</v>
      </c>
      <c r="F38" s="2">
        <f>VLOOKUP($C38,Calculations!$T$2:$AG$611,4,FALSE)</f>
        <v>20952</v>
      </c>
      <c r="G38" s="2">
        <f>VLOOKUP($C38,Calculations!$T$2:$AG$611,5,FALSE)</f>
        <v>986</v>
      </c>
      <c r="H38" s="2">
        <f>VLOOKUP($C38,Calculations!$T$2:$AG$611,6,FALSE)</f>
        <v>29</v>
      </c>
      <c r="I38" s="2">
        <f>VLOOKUP($C38,Calculations!$T$2:$AG$611,7,FALSE)</f>
        <v>126</v>
      </c>
      <c r="J38" s="2">
        <f>VLOOKUP($C38,Calculations!$T$2:$AG$611,8,FALSE)</f>
        <v>665</v>
      </c>
      <c r="K38" s="2">
        <f>VLOOKUP($C38,Calculations!$T$2:$AG$611,9,FALSE)</f>
        <v>569</v>
      </c>
      <c r="L38" s="2">
        <f>VLOOKUP($C38,Calculations!$T$2:$AG$611,10,FALSE)</f>
        <v>791</v>
      </c>
      <c r="M38" s="2">
        <f>VLOOKUP($C38,Calculations!$T$2:$AG$611,11,FALSE)</f>
        <v>0</v>
      </c>
      <c r="N38" s="2">
        <f>VLOOKUP($C38,Calculations!$T$2:$AG$611,12,FALSE)</f>
        <v>144621</v>
      </c>
      <c r="O38" s="2">
        <f>VLOOKUP($C38,Calculations!$T$2:$AG$611,13,FALSE)</f>
        <v>60801</v>
      </c>
      <c r="P38" s="2">
        <f>VLOOKUP($C38,Calculations!$T$2:$AG$611,14,FALSE)</f>
        <v>205422</v>
      </c>
      <c r="R38" s="53">
        <f t="shared" si="1"/>
        <v>205422</v>
      </c>
      <c r="S38" s="53">
        <f t="shared" si="2"/>
        <v>0</v>
      </c>
      <c r="U38" s="53">
        <f t="shared" si="3"/>
        <v>218600</v>
      </c>
      <c r="V38" s="53">
        <f t="shared" si="4"/>
        <v>0</v>
      </c>
      <c r="W38" s="9"/>
    </row>
    <row r="39" spans="1:23" ht="15" x14ac:dyDescent="0.25">
      <c r="A39" s="58" t="s">
        <v>34</v>
      </c>
      <c r="B39" s="58" t="s">
        <v>52</v>
      </c>
      <c r="C39" s="56" t="str">
        <f t="shared" si="0"/>
        <v>THIRUVANANTHAPURAM1993-94</v>
      </c>
      <c r="D39" s="2">
        <f>VLOOKUP($C39,Calculations!$T$2:$AG$611,2,FALSE)</f>
        <v>218600</v>
      </c>
      <c r="E39" s="2">
        <f>VLOOKUP($C39,Calculations!$T$2:$AG$611,3,FALSE)</f>
        <v>49861</v>
      </c>
      <c r="F39" s="2">
        <f>VLOOKUP($C39,Calculations!$T$2:$AG$611,4,FALSE)</f>
        <v>21142</v>
      </c>
      <c r="G39" s="2">
        <f>VLOOKUP($C39,Calculations!$T$2:$AG$611,5,FALSE)</f>
        <v>892</v>
      </c>
      <c r="H39" s="2">
        <f>VLOOKUP($C39,Calculations!$T$2:$AG$611,6,FALSE)</f>
        <v>29</v>
      </c>
      <c r="I39" s="2">
        <f>VLOOKUP($C39,Calculations!$T$2:$AG$611,7,FALSE)</f>
        <v>126</v>
      </c>
      <c r="J39" s="2">
        <f>VLOOKUP($C39,Calculations!$T$2:$AG$611,8,FALSE)</f>
        <v>665</v>
      </c>
      <c r="K39" s="2">
        <f>VLOOKUP($C39,Calculations!$T$2:$AG$611,9,FALSE)</f>
        <v>539</v>
      </c>
      <c r="L39" s="2">
        <f>VLOOKUP($C39,Calculations!$T$2:$AG$611,10,FALSE)</f>
        <v>564</v>
      </c>
      <c r="M39" s="2">
        <f>VLOOKUP($C39,Calculations!$T$2:$AG$611,11,FALSE)</f>
        <v>0</v>
      </c>
      <c r="N39" s="2">
        <f>VLOOKUP($C39,Calculations!$T$2:$AG$611,12,FALSE)</f>
        <v>144782</v>
      </c>
      <c r="O39" s="2">
        <f>VLOOKUP($C39,Calculations!$T$2:$AG$611,13,FALSE)</f>
        <v>57601</v>
      </c>
      <c r="P39" s="2">
        <f>VLOOKUP($C39,Calculations!$T$2:$AG$611,14,FALSE)</f>
        <v>202383</v>
      </c>
      <c r="R39" s="53">
        <f t="shared" si="1"/>
        <v>202383</v>
      </c>
      <c r="S39" s="53">
        <f t="shared" si="2"/>
        <v>0</v>
      </c>
      <c r="U39" s="53">
        <f t="shared" si="3"/>
        <v>218600</v>
      </c>
      <c r="V39" s="53">
        <f t="shared" si="4"/>
        <v>0</v>
      </c>
      <c r="W39" s="9"/>
    </row>
    <row r="40" spans="1:23" ht="15" x14ac:dyDescent="0.25">
      <c r="A40" s="58" t="s">
        <v>34</v>
      </c>
      <c r="B40" s="58" t="s">
        <v>53</v>
      </c>
      <c r="C40" s="56" t="str">
        <f t="shared" si="0"/>
        <v>THIRUVANANTHAPURAM1994-95</v>
      </c>
      <c r="D40" s="2">
        <f>VLOOKUP($C40,Calculations!$T$2:$AG$611,2,FALSE)</f>
        <v>218600</v>
      </c>
      <c r="E40" s="2">
        <f>VLOOKUP($C40,Calculations!$T$2:$AG$611,3,FALSE)</f>
        <v>49861</v>
      </c>
      <c r="F40" s="2">
        <f>VLOOKUP($C40,Calculations!$T$2:$AG$611,4,FALSE)</f>
        <v>21718</v>
      </c>
      <c r="G40" s="2">
        <f>VLOOKUP($C40,Calculations!$T$2:$AG$611,5,FALSE)</f>
        <v>780</v>
      </c>
      <c r="H40" s="2">
        <f>VLOOKUP($C40,Calculations!$T$2:$AG$611,6,FALSE)</f>
        <v>25</v>
      </c>
      <c r="I40" s="2">
        <f>VLOOKUP($C40,Calculations!$T$2:$AG$611,7,FALSE)</f>
        <v>116</v>
      </c>
      <c r="J40" s="2">
        <f>VLOOKUP($C40,Calculations!$T$2:$AG$611,8,FALSE)</f>
        <v>724</v>
      </c>
      <c r="K40" s="2">
        <f>VLOOKUP($C40,Calculations!$T$2:$AG$611,9,FALSE)</f>
        <v>507</v>
      </c>
      <c r="L40" s="2">
        <f>VLOOKUP($C40,Calculations!$T$2:$AG$611,10,FALSE)</f>
        <v>752</v>
      </c>
      <c r="M40" s="2">
        <f>VLOOKUP($C40,Calculations!$T$2:$AG$611,11,FALSE)</f>
        <v>0</v>
      </c>
      <c r="N40" s="2">
        <f>VLOOKUP($C40,Calculations!$T$2:$AG$611,12,FALSE)</f>
        <v>144117</v>
      </c>
      <c r="O40" s="2">
        <f>VLOOKUP($C40,Calculations!$T$2:$AG$611,13,FALSE)</f>
        <v>53785</v>
      </c>
      <c r="P40" s="2">
        <f>VLOOKUP($C40,Calculations!$T$2:$AG$611,14,FALSE)</f>
        <v>197902</v>
      </c>
      <c r="R40" s="53">
        <f t="shared" si="1"/>
        <v>197902</v>
      </c>
      <c r="S40" s="53">
        <f t="shared" si="2"/>
        <v>0</v>
      </c>
      <c r="U40" s="53">
        <f t="shared" si="3"/>
        <v>218600</v>
      </c>
      <c r="V40" s="53">
        <f t="shared" si="4"/>
        <v>0</v>
      </c>
      <c r="W40" s="9"/>
    </row>
    <row r="41" spans="1:23" ht="15" x14ac:dyDescent="0.25">
      <c r="A41" s="58" t="s">
        <v>34</v>
      </c>
      <c r="B41" s="58" t="s">
        <v>54</v>
      </c>
      <c r="C41" s="56" t="str">
        <f t="shared" si="0"/>
        <v>THIRUVANANTHAPURAM1995-96</v>
      </c>
      <c r="D41" s="2">
        <f>VLOOKUP($C41,Calculations!$T$2:$AG$611,2,FALSE)</f>
        <v>218600</v>
      </c>
      <c r="E41" s="2">
        <f>VLOOKUP($C41,Calculations!$T$2:$AG$611,3,FALSE)</f>
        <v>49861</v>
      </c>
      <c r="F41" s="2">
        <f>VLOOKUP($C41,Calculations!$T$2:$AG$611,4,FALSE)</f>
        <v>20851</v>
      </c>
      <c r="G41" s="2">
        <f>VLOOKUP($C41,Calculations!$T$2:$AG$611,5,FALSE)</f>
        <v>679</v>
      </c>
      <c r="H41" s="2">
        <f>VLOOKUP($C41,Calculations!$T$2:$AG$611,6,FALSE)</f>
        <v>18</v>
      </c>
      <c r="I41" s="2">
        <f>VLOOKUP($C41,Calculations!$T$2:$AG$611,7,FALSE)</f>
        <v>96</v>
      </c>
      <c r="J41" s="2">
        <f>VLOOKUP($C41,Calculations!$T$2:$AG$611,8,FALSE)</f>
        <v>584</v>
      </c>
      <c r="K41" s="2">
        <f>VLOOKUP($C41,Calculations!$T$2:$AG$611,9,FALSE)</f>
        <v>463</v>
      </c>
      <c r="L41" s="2">
        <f>VLOOKUP($C41,Calculations!$T$2:$AG$611,10,FALSE)</f>
        <v>647</v>
      </c>
      <c r="M41" s="2">
        <f>VLOOKUP($C41,Calculations!$T$2:$AG$611,11,FALSE)</f>
        <v>0</v>
      </c>
      <c r="N41" s="2">
        <f>VLOOKUP($C41,Calculations!$T$2:$AG$611,12,FALSE)</f>
        <v>145401</v>
      </c>
      <c r="O41" s="2">
        <f>VLOOKUP($C41,Calculations!$T$2:$AG$611,13,FALSE)</f>
        <v>58558</v>
      </c>
      <c r="P41" s="2">
        <f>VLOOKUP($C41,Calculations!$T$2:$AG$611,14,FALSE)</f>
        <v>203959</v>
      </c>
      <c r="R41" s="53">
        <f t="shared" si="1"/>
        <v>203959</v>
      </c>
      <c r="S41" s="53">
        <f t="shared" si="2"/>
        <v>0</v>
      </c>
      <c r="U41" s="53">
        <f t="shared" si="3"/>
        <v>218600</v>
      </c>
      <c r="V41" s="53">
        <f t="shared" si="4"/>
        <v>0</v>
      </c>
      <c r="W41" s="9"/>
    </row>
    <row r="42" spans="1:23" ht="15" x14ac:dyDescent="0.25">
      <c r="A42" s="58" t="s">
        <v>34</v>
      </c>
      <c r="B42" s="58" t="s">
        <v>55</v>
      </c>
      <c r="C42" s="56" t="str">
        <f t="shared" si="0"/>
        <v>THIRUVANANTHAPURAM1996-97</v>
      </c>
      <c r="D42" s="2">
        <f>VLOOKUP($C42,Calculations!$T$2:$AG$611,2,FALSE)</f>
        <v>218600</v>
      </c>
      <c r="E42" s="2">
        <f>VLOOKUP($C42,Calculations!$T$2:$AG$611,3,FALSE)</f>
        <v>49861</v>
      </c>
      <c r="F42" s="2">
        <f>VLOOKUP($C42,Calculations!$T$2:$AG$611,4,FALSE)</f>
        <v>19716</v>
      </c>
      <c r="G42" s="2">
        <f>VLOOKUP($C42,Calculations!$T$2:$AG$611,5,FALSE)</f>
        <v>618</v>
      </c>
      <c r="H42" s="2">
        <f>VLOOKUP($C42,Calculations!$T$2:$AG$611,6,FALSE)</f>
        <v>19</v>
      </c>
      <c r="I42" s="2">
        <f>VLOOKUP($C42,Calculations!$T$2:$AG$611,7,FALSE)</f>
        <v>90</v>
      </c>
      <c r="J42" s="2">
        <f>VLOOKUP($C42,Calculations!$T$2:$AG$611,8,FALSE)</f>
        <v>409</v>
      </c>
      <c r="K42" s="2">
        <f>VLOOKUP($C42,Calculations!$T$2:$AG$611,9,FALSE)</f>
        <v>426</v>
      </c>
      <c r="L42" s="2">
        <f>VLOOKUP($C42,Calculations!$T$2:$AG$611,10,FALSE)</f>
        <v>828</v>
      </c>
      <c r="M42" s="2">
        <f>VLOOKUP($C42,Calculations!$T$2:$AG$611,11,FALSE)</f>
        <v>0</v>
      </c>
      <c r="N42" s="2">
        <f>VLOOKUP($C42,Calculations!$T$2:$AG$611,12,FALSE)</f>
        <v>146633</v>
      </c>
      <c r="O42" s="2">
        <f>VLOOKUP($C42,Calculations!$T$2:$AG$611,13,FALSE)</f>
        <v>49196</v>
      </c>
      <c r="P42" s="2">
        <f>VLOOKUP($C42,Calculations!$T$2:$AG$611,14,FALSE)</f>
        <v>195829</v>
      </c>
      <c r="R42" s="53">
        <f t="shared" si="1"/>
        <v>195829</v>
      </c>
      <c r="S42" s="53">
        <f t="shared" si="2"/>
        <v>0</v>
      </c>
      <c r="U42" s="53">
        <f t="shared" si="3"/>
        <v>218600</v>
      </c>
      <c r="V42" s="53">
        <f t="shared" si="4"/>
        <v>0</v>
      </c>
      <c r="W42" s="9"/>
    </row>
    <row r="43" spans="1:23" ht="15" x14ac:dyDescent="0.25">
      <c r="A43" s="58" t="s">
        <v>34</v>
      </c>
      <c r="B43" s="58" t="s">
        <v>56</v>
      </c>
      <c r="C43" s="56" t="str">
        <f t="shared" si="0"/>
        <v>THIRUVANANTHAPURAM1997-98</v>
      </c>
      <c r="D43" s="2">
        <f>VLOOKUP($C43,Calculations!$T$2:$AG$611,2,FALSE)</f>
        <v>218600</v>
      </c>
      <c r="E43" s="2">
        <f>VLOOKUP($C43,Calculations!$T$2:$AG$611,3,FALSE)</f>
        <v>49861</v>
      </c>
      <c r="F43" s="2">
        <f>VLOOKUP($C43,Calculations!$T$2:$AG$611,4,FALSE)</f>
        <v>20002</v>
      </c>
      <c r="G43" s="2">
        <f>VLOOKUP($C43,Calculations!$T$2:$AG$611,5,FALSE)</f>
        <v>631</v>
      </c>
      <c r="H43" s="2">
        <f>VLOOKUP($C43,Calculations!$T$2:$AG$611,6,FALSE)</f>
        <v>16</v>
      </c>
      <c r="I43" s="2">
        <f>VLOOKUP($C43,Calculations!$T$2:$AG$611,7,FALSE)</f>
        <v>100</v>
      </c>
      <c r="J43" s="2">
        <f>VLOOKUP($C43,Calculations!$T$2:$AG$611,8,FALSE)</f>
        <v>428</v>
      </c>
      <c r="K43" s="2">
        <f>VLOOKUP($C43,Calculations!$T$2:$AG$611,9,FALSE)</f>
        <v>356</v>
      </c>
      <c r="L43" s="2">
        <f>VLOOKUP($C43,Calculations!$T$2:$AG$611,10,FALSE)</f>
        <v>734</v>
      </c>
      <c r="M43" s="2">
        <f>VLOOKUP($C43,Calculations!$T$2:$AG$611,11,FALSE)</f>
        <v>0</v>
      </c>
      <c r="N43" s="2">
        <f>VLOOKUP($C43,Calculations!$T$2:$AG$611,12,FALSE)</f>
        <v>146472</v>
      </c>
      <c r="O43" s="2">
        <f>VLOOKUP($C43,Calculations!$T$2:$AG$611,13,FALSE)</f>
        <v>42235</v>
      </c>
      <c r="P43" s="2">
        <f>VLOOKUP($C43,Calculations!$T$2:$AG$611,14,FALSE)</f>
        <v>188707</v>
      </c>
      <c r="R43" s="53">
        <f t="shared" si="1"/>
        <v>188707</v>
      </c>
      <c r="S43" s="53">
        <f t="shared" si="2"/>
        <v>0</v>
      </c>
      <c r="U43" s="53">
        <f t="shared" si="3"/>
        <v>218600</v>
      </c>
      <c r="V43" s="53">
        <f t="shared" si="4"/>
        <v>0</v>
      </c>
      <c r="W43" s="9"/>
    </row>
    <row r="44" spans="1:23" ht="15" x14ac:dyDescent="0.25">
      <c r="A44" s="58" t="s">
        <v>34</v>
      </c>
      <c r="B44" s="58" t="s">
        <v>57</v>
      </c>
      <c r="C44" s="56" t="str">
        <f t="shared" si="0"/>
        <v>THIRUVANANTHAPURAM1998-99</v>
      </c>
      <c r="D44" s="2">
        <f>VLOOKUP($C44,Calculations!$T$2:$AG$611,2,FALSE)</f>
        <v>218600</v>
      </c>
      <c r="E44" s="2">
        <f>VLOOKUP($C44,Calculations!$T$2:$AG$611,3,FALSE)</f>
        <v>49861</v>
      </c>
      <c r="F44" s="2">
        <f>VLOOKUP($C44,Calculations!$T$2:$AG$611,4,FALSE)</f>
        <v>20492</v>
      </c>
      <c r="G44" s="2">
        <f>VLOOKUP($C44,Calculations!$T$2:$AG$611,5,FALSE)</f>
        <v>433</v>
      </c>
      <c r="H44" s="2">
        <f>VLOOKUP($C44,Calculations!$T$2:$AG$611,6,FALSE)</f>
        <v>8</v>
      </c>
      <c r="I44" s="2">
        <f>VLOOKUP($C44,Calculations!$T$2:$AG$611,7,FALSE)</f>
        <v>60</v>
      </c>
      <c r="J44" s="2">
        <f>VLOOKUP($C44,Calculations!$T$2:$AG$611,8,FALSE)</f>
        <v>326</v>
      </c>
      <c r="K44" s="2">
        <f>VLOOKUP($C44,Calculations!$T$2:$AG$611,9,FALSE)</f>
        <v>472</v>
      </c>
      <c r="L44" s="2">
        <f>VLOOKUP($C44,Calculations!$T$2:$AG$611,10,FALSE)</f>
        <v>741</v>
      </c>
      <c r="M44" s="2">
        <f>VLOOKUP($C44,Calculations!$T$2:$AG$611,11,FALSE)</f>
        <v>0</v>
      </c>
      <c r="N44" s="2">
        <f>VLOOKUP($C44,Calculations!$T$2:$AG$611,12,FALSE)</f>
        <v>146207</v>
      </c>
      <c r="O44" s="2">
        <f>VLOOKUP($C44,Calculations!$T$2:$AG$611,13,FALSE)</f>
        <v>50931</v>
      </c>
      <c r="P44" s="2">
        <f>VLOOKUP($C44,Calculations!$T$2:$AG$611,14,FALSE)</f>
        <v>197138</v>
      </c>
      <c r="R44" s="53">
        <f t="shared" si="1"/>
        <v>197138</v>
      </c>
      <c r="S44" s="53">
        <f t="shared" si="2"/>
        <v>0</v>
      </c>
      <c r="U44" s="53">
        <f t="shared" si="3"/>
        <v>218600</v>
      </c>
      <c r="V44" s="53">
        <f t="shared" si="4"/>
        <v>0</v>
      </c>
      <c r="W44" s="9"/>
    </row>
    <row r="45" spans="1:23" ht="15" x14ac:dyDescent="0.25">
      <c r="A45" s="58" t="s">
        <v>34</v>
      </c>
      <c r="B45" s="58" t="s">
        <v>58</v>
      </c>
      <c r="C45" s="56" t="str">
        <f t="shared" si="0"/>
        <v>THIRUVANANTHAPURAM1999-00</v>
      </c>
      <c r="D45" s="2">
        <f>VLOOKUP($C45,Calculations!$T$2:$AG$611,2,FALSE)</f>
        <v>218600</v>
      </c>
      <c r="E45" s="2">
        <f>VLOOKUP($C45,Calculations!$T$2:$AG$611,3,FALSE)</f>
        <v>49861</v>
      </c>
      <c r="F45" s="2">
        <f>VLOOKUP($C45,Calculations!$T$2:$AG$611,4,FALSE)</f>
        <v>22564</v>
      </c>
      <c r="G45" s="2">
        <f>VLOOKUP($C45,Calculations!$T$2:$AG$611,5,FALSE)</f>
        <v>502</v>
      </c>
      <c r="H45" s="2">
        <f>VLOOKUP($C45,Calculations!$T$2:$AG$611,6,FALSE)</f>
        <v>8</v>
      </c>
      <c r="I45" s="2">
        <f>VLOOKUP($C45,Calculations!$T$2:$AG$611,7,FALSE)</f>
        <v>69</v>
      </c>
      <c r="J45" s="2">
        <f>VLOOKUP($C45,Calculations!$T$2:$AG$611,8,FALSE)</f>
        <v>448</v>
      </c>
      <c r="K45" s="2">
        <f>VLOOKUP($C45,Calculations!$T$2:$AG$611,9,FALSE)</f>
        <v>432</v>
      </c>
      <c r="L45" s="2">
        <f>VLOOKUP($C45,Calculations!$T$2:$AG$611,10,FALSE)</f>
        <v>930</v>
      </c>
      <c r="M45" s="2">
        <f>VLOOKUP($C45,Calculations!$T$2:$AG$611,11,FALSE)</f>
        <v>0</v>
      </c>
      <c r="N45" s="2">
        <f>VLOOKUP($C45,Calculations!$T$2:$AG$611,12,FALSE)</f>
        <v>143786</v>
      </c>
      <c r="O45" s="2">
        <f>VLOOKUP($C45,Calculations!$T$2:$AG$611,13,FALSE)</f>
        <v>53705</v>
      </c>
      <c r="P45" s="2">
        <f>VLOOKUP($C45,Calculations!$T$2:$AG$611,14,FALSE)</f>
        <v>197491</v>
      </c>
      <c r="R45" s="53">
        <f t="shared" si="1"/>
        <v>197491</v>
      </c>
      <c r="S45" s="53">
        <f t="shared" si="2"/>
        <v>0</v>
      </c>
      <c r="U45" s="53">
        <f t="shared" si="3"/>
        <v>218600</v>
      </c>
      <c r="V45" s="53">
        <f t="shared" si="4"/>
        <v>0</v>
      </c>
      <c r="W45" s="9"/>
    </row>
    <row r="46" spans="1:23" ht="15" x14ac:dyDescent="0.25">
      <c r="A46" s="58" t="s">
        <v>34</v>
      </c>
      <c r="B46" s="58" t="s">
        <v>59</v>
      </c>
      <c r="C46" s="56" t="str">
        <f t="shared" si="0"/>
        <v>THIRUVANANTHAPURAM2000-01</v>
      </c>
      <c r="D46" s="2">
        <f>VLOOKUP($C46,Calculations!$T$2:$AG$611,2,FALSE)</f>
        <v>218600</v>
      </c>
      <c r="E46" s="2">
        <f>VLOOKUP($C46,Calculations!$T$2:$AG$611,3,FALSE)</f>
        <v>49861</v>
      </c>
      <c r="F46" s="2">
        <f>VLOOKUP($C46,Calculations!$T$2:$AG$611,4,FALSE)</f>
        <v>22877</v>
      </c>
      <c r="G46" s="2">
        <f>VLOOKUP($C46,Calculations!$T$2:$AG$611,5,FALSE)</f>
        <v>495</v>
      </c>
      <c r="H46" s="2">
        <f>VLOOKUP($C46,Calculations!$T$2:$AG$611,6,FALSE)</f>
        <v>8</v>
      </c>
      <c r="I46" s="2">
        <f>VLOOKUP($C46,Calculations!$T$2:$AG$611,7,FALSE)</f>
        <v>97</v>
      </c>
      <c r="J46" s="2">
        <f>VLOOKUP($C46,Calculations!$T$2:$AG$611,8,FALSE)</f>
        <v>395</v>
      </c>
      <c r="K46" s="2">
        <f>VLOOKUP($C46,Calculations!$T$2:$AG$611,9,FALSE)</f>
        <v>430</v>
      </c>
      <c r="L46" s="2">
        <f>VLOOKUP($C46,Calculations!$T$2:$AG$611,10,FALSE)</f>
        <v>1298</v>
      </c>
      <c r="M46" s="2">
        <f>VLOOKUP($C46,Calculations!$T$2:$AG$611,11,FALSE)</f>
        <v>0</v>
      </c>
      <c r="N46" s="2">
        <f>VLOOKUP($C46,Calculations!$T$2:$AG$611,12,FALSE)</f>
        <v>143139</v>
      </c>
      <c r="O46" s="2">
        <f>VLOOKUP($C46,Calculations!$T$2:$AG$611,13,FALSE)</f>
        <v>51640</v>
      </c>
      <c r="P46" s="2">
        <f>VLOOKUP($C46,Calculations!$T$2:$AG$611,14,FALSE)</f>
        <v>194779</v>
      </c>
      <c r="R46" s="53">
        <f t="shared" si="1"/>
        <v>194779</v>
      </c>
      <c r="S46" s="53">
        <f t="shared" si="2"/>
        <v>0</v>
      </c>
      <c r="U46" s="53">
        <f t="shared" si="3"/>
        <v>218600</v>
      </c>
      <c r="V46" s="53">
        <f t="shared" si="4"/>
        <v>0</v>
      </c>
      <c r="W46" s="9"/>
    </row>
    <row r="47" spans="1:23" ht="15" x14ac:dyDescent="0.25">
      <c r="A47" s="58" t="s">
        <v>34</v>
      </c>
      <c r="B47" s="58" t="s">
        <v>60</v>
      </c>
      <c r="C47" s="56" t="str">
        <f t="shared" si="0"/>
        <v>THIRUVANANTHAPURAM2001-02</v>
      </c>
      <c r="D47" s="2">
        <f>VLOOKUP($C47,Calculations!$T$2:$AG$611,2,FALSE)</f>
        <v>218600</v>
      </c>
      <c r="E47" s="2">
        <f>VLOOKUP($C47,Calculations!$T$2:$AG$611,3,FALSE)</f>
        <v>49861</v>
      </c>
      <c r="F47" s="2">
        <f>VLOOKUP($C47,Calculations!$T$2:$AG$611,4,FALSE)</f>
        <v>23470</v>
      </c>
      <c r="G47" s="2">
        <f>VLOOKUP($C47,Calculations!$T$2:$AG$611,5,FALSE)</f>
        <v>486</v>
      </c>
      <c r="H47" s="2">
        <f>VLOOKUP($C47,Calculations!$T$2:$AG$611,6,FALSE)</f>
        <v>7</v>
      </c>
      <c r="I47" s="2">
        <f>VLOOKUP($C47,Calculations!$T$2:$AG$611,7,FALSE)</f>
        <v>85</v>
      </c>
      <c r="J47" s="2">
        <f>VLOOKUP($C47,Calculations!$T$2:$AG$611,8,FALSE)</f>
        <v>395</v>
      </c>
      <c r="K47" s="2">
        <f>VLOOKUP($C47,Calculations!$T$2:$AG$611,9,FALSE)</f>
        <v>390</v>
      </c>
      <c r="L47" s="2">
        <f>VLOOKUP($C47,Calculations!$T$2:$AG$611,10,FALSE)</f>
        <v>1098</v>
      </c>
      <c r="M47" s="2">
        <f>VLOOKUP($C47,Calculations!$T$2:$AG$611,11,FALSE)</f>
        <v>0</v>
      </c>
      <c r="N47" s="2">
        <f>VLOOKUP($C47,Calculations!$T$2:$AG$611,12,FALSE)</f>
        <v>142808</v>
      </c>
      <c r="O47" s="2">
        <f>VLOOKUP($C47,Calculations!$T$2:$AG$611,13,FALSE)</f>
        <v>50870</v>
      </c>
      <c r="P47" s="2">
        <f>VLOOKUP($C47,Calculations!$T$2:$AG$611,14,FALSE)</f>
        <v>193678</v>
      </c>
      <c r="R47" s="53">
        <f t="shared" si="1"/>
        <v>193678</v>
      </c>
      <c r="S47" s="53">
        <f t="shared" si="2"/>
        <v>0</v>
      </c>
      <c r="U47" s="53">
        <f t="shared" si="3"/>
        <v>218600</v>
      </c>
      <c r="V47" s="53">
        <f t="shared" si="4"/>
        <v>0</v>
      </c>
      <c r="W47" s="9"/>
    </row>
    <row r="48" spans="1:23" ht="15" x14ac:dyDescent="0.25">
      <c r="A48" s="58" t="s">
        <v>34</v>
      </c>
      <c r="B48" s="58" t="s">
        <v>61</v>
      </c>
      <c r="C48" s="56" t="str">
        <f t="shared" si="0"/>
        <v>THIRUVANANTHAPURAM2002-03</v>
      </c>
      <c r="D48" s="2">
        <f>VLOOKUP($C48,Calculations!$T$2:$AG$611,2,FALSE)</f>
        <v>218600</v>
      </c>
      <c r="E48" s="2">
        <f>VLOOKUP($C48,Calculations!$T$2:$AG$611,3,FALSE)</f>
        <v>49861</v>
      </c>
      <c r="F48" s="2">
        <f>VLOOKUP($C48,Calculations!$T$2:$AG$611,4,FALSE)</f>
        <v>23542</v>
      </c>
      <c r="G48" s="2">
        <f>VLOOKUP($C48,Calculations!$T$2:$AG$611,5,FALSE)</f>
        <v>484</v>
      </c>
      <c r="H48" s="2">
        <f>VLOOKUP($C48,Calculations!$T$2:$AG$611,6,FALSE)</f>
        <v>9</v>
      </c>
      <c r="I48" s="2">
        <f>VLOOKUP($C48,Calculations!$T$2:$AG$611,7,FALSE)</f>
        <v>104</v>
      </c>
      <c r="J48" s="2">
        <f>VLOOKUP($C48,Calculations!$T$2:$AG$611,8,FALSE)</f>
        <v>323</v>
      </c>
      <c r="K48" s="2">
        <f>VLOOKUP($C48,Calculations!$T$2:$AG$611,9,FALSE)</f>
        <v>446</v>
      </c>
      <c r="L48" s="2">
        <f>VLOOKUP($C48,Calculations!$T$2:$AG$611,10,FALSE)</f>
        <v>1290</v>
      </c>
      <c r="M48" s="2">
        <f>VLOOKUP($C48,Calculations!$T$2:$AG$611,11,FALSE)</f>
        <v>0</v>
      </c>
      <c r="N48" s="2">
        <f>VLOOKUP($C48,Calculations!$T$2:$AG$611,12,FALSE)</f>
        <v>142541</v>
      </c>
      <c r="O48" s="2">
        <f>VLOOKUP($C48,Calculations!$T$2:$AG$611,13,FALSE)</f>
        <v>47181</v>
      </c>
      <c r="P48" s="2">
        <f>VLOOKUP($C48,Calculations!$T$2:$AG$611,14,FALSE)</f>
        <v>189722</v>
      </c>
      <c r="R48" s="53">
        <f t="shared" si="1"/>
        <v>189722</v>
      </c>
      <c r="S48" s="53">
        <f t="shared" si="2"/>
        <v>0</v>
      </c>
      <c r="U48" s="53">
        <f t="shared" si="3"/>
        <v>218600</v>
      </c>
      <c r="V48" s="53">
        <f t="shared" si="4"/>
        <v>0</v>
      </c>
      <c r="W48" s="9"/>
    </row>
    <row r="49" spans="1:23" ht="15" x14ac:dyDescent="0.25">
      <c r="A49" s="58" t="s">
        <v>34</v>
      </c>
      <c r="B49" s="58" t="s">
        <v>62</v>
      </c>
      <c r="C49" s="56" t="str">
        <f t="shared" si="0"/>
        <v>THIRUVANANTHAPURAM2003-04</v>
      </c>
      <c r="D49" s="2">
        <f>VLOOKUP($C49,Calculations!$T$2:$AG$611,2,FALSE)</f>
        <v>218600</v>
      </c>
      <c r="E49" s="2">
        <f>VLOOKUP($C49,Calculations!$T$2:$AG$611,3,FALSE)</f>
        <v>49861</v>
      </c>
      <c r="F49" s="2">
        <f>VLOOKUP($C49,Calculations!$T$2:$AG$611,4,FALSE)</f>
        <v>23736</v>
      </c>
      <c r="G49" s="2">
        <f>VLOOKUP($C49,Calculations!$T$2:$AG$611,5,FALSE)</f>
        <v>430</v>
      </c>
      <c r="H49" s="2">
        <f>VLOOKUP($C49,Calculations!$T$2:$AG$611,6,FALSE)</f>
        <v>15</v>
      </c>
      <c r="I49" s="2">
        <f>VLOOKUP($C49,Calculations!$T$2:$AG$611,7,FALSE)</f>
        <v>51</v>
      </c>
      <c r="J49" s="2">
        <f>VLOOKUP($C49,Calculations!$T$2:$AG$611,8,FALSE)</f>
        <v>418</v>
      </c>
      <c r="K49" s="2">
        <f>VLOOKUP($C49,Calculations!$T$2:$AG$611,9,FALSE)</f>
        <v>427</v>
      </c>
      <c r="L49" s="2">
        <f>VLOOKUP($C49,Calculations!$T$2:$AG$611,10,FALSE)</f>
        <v>1621</v>
      </c>
      <c r="M49" s="2">
        <f>VLOOKUP($C49,Calculations!$T$2:$AG$611,11,FALSE)</f>
        <v>13</v>
      </c>
      <c r="N49" s="2">
        <f>VLOOKUP($C49,Calculations!$T$2:$AG$611,12,FALSE)</f>
        <v>142028</v>
      </c>
      <c r="O49" s="2">
        <f>VLOOKUP($C49,Calculations!$T$2:$AG$611,13,FALSE)</f>
        <v>41163</v>
      </c>
      <c r="P49" s="2">
        <f>VLOOKUP($C49,Calculations!$T$2:$AG$611,14,FALSE)</f>
        <v>183191</v>
      </c>
      <c r="R49" s="53">
        <f t="shared" si="1"/>
        <v>183191</v>
      </c>
      <c r="S49" s="53">
        <f t="shared" si="2"/>
        <v>0</v>
      </c>
      <c r="U49" s="53">
        <f t="shared" si="3"/>
        <v>218600</v>
      </c>
      <c r="V49" s="53">
        <f t="shared" si="4"/>
        <v>0</v>
      </c>
      <c r="W49" s="9"/>
    </row>
    <row r="50" spans="1:23" ht="15" x14ac:dyDescent="0.25">
      <c r="A50" s="58" t="s">
        <v>34</v>
      </c>
      <c r="B50" s="58" t="s">
        <v>63</v>
      </c>
      <c r="C50" s="56" t="str">
        <f t="shared" si="0"/>
        <v>THIRUVANANTHAPURAM2004-05</v>
      </c>
      <c r="D50" s="2">
        <f>VLOOKUP($C50,Calculations!$T$2:$AG$611,2,FALSE)</f>
        <v>218600</v>
      </c>
      <c r="E50" s="2">
        <f>VLOOKUP($C50,Calculations!$T$2:$AG$611,3,FALSE)</f>
        <v>49861</v>
      </c>
      <c r="F50" s="2">
        <f>VLOOKUP($C50,Calculations!$T$2:$AG$611,4,FALSE)</f>
        <v>27525</v>
      </c>
      <c r="G50" s="2">
        <f>VLOOKUP($C50,Calculations!$T$2:$AG$611,5,FALSE)</f>
        <v>390</v>
      </c>
      <c r="H50" s="2">
        <f>VLOOKUP($C50,Calculations!$T$2:$AG$611,6,FALSE)</f>
        <v>10</v>
      </c>
      <c r="I50" s="2">
        <f>VLOOKUP($C50,Calculations!$T$2:$AG$611,7,FALSE)</f>
        <v>51</v>
      </c>
      <c r="J50" s="2">
        <f>VLOOKUP($C50,Calculations!$T$2:$AG$611,8,FALSE)</f>
        <v>393</v>
      </c>
      <c r="K50" s="2">
        <f>VLOOKUP($C50,Calculations!$T$2:$AG$611,9,FALSE)</f>
        <v>407</v>
      </c>
      <c r="L50" s="2">
        <f>VLOOKUP($C50,Calculations!$T$2:$AG$611,10,FALSE)</f>
        <v>1539</v>
      </c>
      <c r="M50" s="2">
        <f>VLOOKUP($C50,Calculations!$T$2:$AG$611,11,FALSE)</f>
        <v>0</v>
      </c>
      <c r="N50" s="2">
        <f>VLOOKUP($C50,Calculations!$T$2:$AG$611,12,FALSE)</f>
        <v>138424</v>
      </c>
      <c r="O50" s="2">
        <f>VLOOKUP($C50,Calculations!$T$2:$AG$611,13,FALSE)</f>
        <v>43062</v>
      </c>
      <c r="P50" s="2">
        <f>VLOOKUP($C50,Calculations!$T$2:$AG$611,14,FALSE)</f>
        <v>181486</v>
      </c>
      <c r="R50" s="53">
        <f t="shared" si="1"/>
        <v>181486</v>
      </c>
      <c r="S50" s="53">
        <f t="shared" si="2"/>
        <v>0</v>
      </c>
      <c r="U50" s="53">
        <f t="shared" si="3"/>
        <v>218600</v>
      </c>
      <c r="V50" s="53">
        <f t="shared" si="4"/>
        <v>0</v>
      </c>
      <c r="W50" s="9"/>
    </row>
    <row r="51" spans="1:23" ht="15" x14ac:dyDescent="0.25">
      <c r="A51" s="58" t="s">
        <v>34</v>
      </c>
      <c r="B51" s="58" t="s">
        <v>64</v>
      </c>
      <c r="C51" s="56" t="str">
        <f t="shared" si="0"/>
        <v>THIRUVANANTHAPURAM2005-06</v>
      </c>
      <c r="D51" s="2">
        <f>VLOOKUP($C51,Calculations!$T$2:$AG$611,2,FALSE)</f>
        <v>218781</v>
      </c>
      <c r="E51" s="2">
        <f>VLOOKUP($C51,Calculations!$T$2:$AG$611,3,FALSE)</f>
        <v>49861</v>
      </c>
      <c r="F51" s="2">
        <f>VLOOKUP($C51,Calculations!$T$2:$AG$611,4,FALSE)</f>
        <v>24917</v>
      </c>
      <c r="G51" s="2">
        <f>VLOOKUP($C51,Calculations!$T$2:$AG$611,5,FALSE)</f>
        <v>350</v>
      </c>
      <c r="H51" s="2">
        <f>VLOOKUP($C51,Calculations!$T$2:$AG$611,6,FALSE)</f>
        <v>9</v>
      </c>
      <c r="I51" s="2">
        <f>VLOOKUP($C51,Calculations!$T$2:$AG$611,7,FALSE)</f>
        <v>48</v>
      </c>
      <c r="J51" s="2">
        <f>VLOOKUP($C51,Calculations!$T$2:$AG$611,8,FALSE)</f>
        <v>422</v>
      </c>
      <c r="K51" s="2">
        <f>VLOOKUP($C51,Calculations!$T$2:$AG$611,9,FALSE)</f>
        <v>436</v>
      </c>
      <c r="L51" s="2">
        <f>VLOOKUP($C51,Calculations!$T$2:$AG$611,10,FALSE)</f>
        <v>1545</v>
      </c>
      <c r="M51" s="2">
        <f>VLOOKUP($C51,Calculations!$T$2:$AG$611,11,FALSE)</f>
        <v>779</v>
      </c>
      <c r="N51" s="2">
        <f>VLOOKUP($C51,Calculations!$T$2:$AG$611,12,FALSE)</f>
        <v>140414</v>
      </c>
      <c r="O51" s="2">
        <f>VLOOKUP($C51,Calculations!$T$2:$AG$611,13,FALSE)</f>
        <v>39807</v>
      </c>
      <c r="P51" s="2">
        <f>VLOOKUP($C51,Calculations!$T$2:$AG$611,14,FALSE)</f>
        <v>180221</v>
      </c>
      <c r="R51" s="53">
        <f t="shared" si="1"/>
        <v>180221</v>
      </c>
      <c r="S51" s="53">
        <f t="shared" si="2"/>
        <v>0</v>
      </c>
      <c r="U51" s="53">
        <f t="shared" si="3"/>
        <v>218781</v>
      </c>
      <c r="V51" s="53">
        <f t="shared" si="4"/>
        <v>0</v>
      </c>
      <c r="W51" s="9"/>
    </row>
    <row r="52" spans="1:23" ht="15" x14ac:dyDescent="0.25">
      <c r="A52" s="58" t="s">
        <v>34</v>
      </c>
      <c r="B52" s="58" t="s">
        <v>65</v>
      </c>
      <c r="C52" s="56" t="str">
        <f t="shared" si="0"/>
        <v>THIRUVANANTHAPURAM2006-07</v>
      </c>
      <c r="D52" s="2">
        <f>VLOOKUP($C52,Calculations!$T$2:$AG$611,2,FALSE)</f>
        <v>218781</v>
      </c>
      <c r="E52" s="2">
        <f>VLOOKUP($C52,Calculations!$T$2:$AG$611,3,FALSE)</f>
        <v>49861</v>
      </c>
      <c r="F52" s="2">
        <f>VLOOKUP($C52,Calculations!$T$2:$AG$611,4,FALSE)</f>
        <v>20328</v>
      </c>
      <c r="G52" s="2">
        <f>VLOOKUP($C52,Calculations!$T$2:$AG$611,5,FALSE)</f>
        <v>361</v>
      </c>
      <c r="H52" s="2">
        <f>VLOOKUP($C52,Calculations!$T$2:$AG$611,6,FALSE)</f>
        <v>4</v>
      </c>
      <c r="I52" s="2">
        <f>VLOOKUP($C52,Calculations!$T$2:$AG$611,7,FALSE)</f>
        <v>54</v>
      </c>
      <c r="J52" s="2">
        <f>VLOOKUP($C52,Calculations!$T$2:$AG$611,8,FALSE)</f>
        <v>564</v>
      </c>
      <c r="K52" s="2">
        <f>VLOOKUP($C52,Calculations!$T$2:$AG$611,9,FALSE)</f>
        <v>230</v>
      </c>
      <c r="L52" s="2">
        <f>VLOOKUP($C52,Calculations!$T$2:$AG$611,10,FALSE)</f>
        <v>2644</v>
      </c>
      <c r="M52" s="2">
        <f>VLOOKUP($C52,Calculations!$T$2:$AG$611,11,FALSE)</f>
        <v>779</v>
      </c>
      <c r="N52" s="2">
        <f>VLOOKUP($C52,Calculations!$T$2:$AG$611,12,FALSE)</f>
        <v>143956</v>
      </c>
      <c r="O52" s="2">
        <f>VLOOKUP($C52,Calculations!$T$2:$AG$611,13,FALSE)</f>
        <v>23170</v>
      </c>
      <c r="P52" s="2">
        <f>VLOOKUP($C52,Calculations!$T$2:$AG$611,14,FALSE)</f>
        <v>167126</v>
      </c>
      <c r="R52" s="53">
        <f t="shared" si="1"/>
        <v>167126</v>
      </c>
      <c r="S52" s="53">
        <f t="shared" si="2"/>
        <v>0</v>
      </c>
      <c r="U52" s="53">
        <f t="shared" si="3"/>
        <v>218781</v>
      </c>
      <c r="V52" s="53">
        <f t="shared" si="4"/>
        <v>0</v>
      </c>
      <c r="W52" s="9"/>
    </row>
    <row r="53" spans="1:23" ht="15" x14ac:dyDescent="0.25">
      <c r="A53" s="58" t="s">
        <v>34</v>
      </c>
      <c r="B53" s="58" t="s">
        <v>66</v>
      </c>
      <c r="C53" s="56" t="str">
        <f t="shared" si="0"/>
        <v>THIRUVANANTHAPURAM2007-08</v>
      </c>
      <c r="D53" s="2">
        <f>VLOOKUP($C53,Calculations!$T$2:$AG$611,2,FALSE)</f>
        <v>218781</v>
      </c>
      <c r="E53" s="2">
        <f>VLOOKUP($C53,Calculations!$T$2:$AG$611,3,FALSE)</f>
        <v>49861</v>
      </c>
      <c r="F53" s="2">
        <f>VLOOKUP($C53,Calculations!$T$2:$AG$611,4,FALSE)</f>
        <v>23902</v>
      </c>
      <c r="G53" s="2">
        <f>VLOOKUP($C53,Calculations!$T$2:$AG$611,5,FALSE)</f>
        <v>318</v>
      </c>
      <c r="H53" s="2">
        <f>VLOOKUP($C53,Calculations!$T$2:$AG$611,6,FALSE)</f>
        <v>8</v>
      </c>
      <c r="I53" s="2">
        <f>VLOOKUP($C53,Calculations!$T$2:$AG$611,7,FALSE)</f>
        <v>60</v>
      </c>
      <c r="J53" s="2">
        <f>VLOOKUP($C53,Calculations!$T$2:$AG$611,8,FALSE)</f>
        <v>474</v>
      </c>
      <c r="K53" s="2">
        <f>VLOOKUP($C53,Calculations!$T$2:$AG$611,9,FALSE)</f>
        <v>329</v>
      </c>
      <c r="L53" s="2">
        <f>VLOOKUP($C53,Calculations!$T$2:$AG$611,10,FALSE)</f>
        <v>2457</v>
      </c>
      <c r="M53" s="2">
        <f>VLOOKUP($C53,Calculations!$T$2:$AG$611,11,FALSE)</f>
        <v>491</v>
      </c>
      <c r="N53" s="2">
        <f>VLOOKUP($C53,Calculations!$T$2:$AG$611,12,FALSE)</f>
        <v>140881</v>
      </c>
      <c r="O53" s="2">
        <f>VLOOKUP($C53,Calculations!$T$2:$AG$611,13,FALSE)</f>
        <v>17946</v>
      </c>
      <c r="P53" s="2">
        <f>VLOOKUP($C53,Calculations!$T$2:$AG$611,14,FALSE)</f>
        <v>158827</v>
      </c>
      <c r="R53" s="53">
        <f t="shared" si="1"/>
        <v>158827</v>
      </c>
      <c r="S53" s="53">
        <f t="shared" si="2"/>
        <v>0</v>
      </c>
      <c r="U53" s="53">
        <f t="shared" si="3"/>
        <v>218781</v>
      </c>
      <c r="V53" s="53">
        <f t="shared" si="4"/>
        <v>0</v>
      </c>
      <c r="W53" s="9"/>
    </row>
    <row r="54" spans="1:23" ht="14.45" customHeight="1" x14ac:dyDescent="0.25">
      <c r="A54" s="58" t="s">
        <v>34</v>
      </c>
      <c r="B54" s="58" t="s">
        <v>68</v>
      </c>
      <c r="C54" s="56" t="str">
        <f t="shared" si="0"/>
        <v>THIRUVANANTHAPURAM2008-09</v>
      </c>
      <c r="D54" s="2">
        <f>VLOOKUP($C54,Calculations!$T$2:$AG$611,2,FALSE)</f>
        <v>218781</v>
      </c>
      <c r="E54" s="2">
        <f>VLOOKUP($C54,Calculations!$T$2:$AG$611,3,FALSE)</f>
        <v>49861</v>
      </c>
      <c r="F54" s="2">
        <f>VLOOKUP($C54,Calculations!$T$2:$AG$611,4,FALSE)</f>
        <v>28278</v>
      </c>
      <c r="G54" s="2">
        <f>VLOOKUP($C54,Calculations!$T$2:$AG$611,5,FALSE)</f>
        <v>310</v>
      </c>
      <c r="H54" s="2">
        <f>VLOOKUP($C54,Calculations!$T$2:$AG$611,6,FALSE)</f>
        <v>0</v>
      </c>
      <c r="I54" s="2">
        <f>VLOOKUP($C54,Calculations!$T$2:$AG$611,7,FALSE)</f>
        <v>39</v>
      </c>
      <c r="J54" s="2">
        <f>VLOOKUP($C54,Calculations!$T$2:$AG$611,8,FALSE)</f>
        <v>339</v>
      </c>
      <c r="K54" s="2">
        <f>VLOOKUP($C54,Calculations!$T$2:$AG$611,9,FALSE)</f>
        <v>719</v>
      </c>
      <c r="L54" s="2">
        <f>VLOOKUP($C54,Calculations!$T$2:$AG$611,10,FALSE)</f>
        <v>2827</v>
      </c>
      <c r="M54" s="2">
        <f>VLOOKUP($C54,Calculations!$T$2:$AG$611,11,FALSE)</f>
        <v>653</v>
      </c>
      <c r="N54" s="2">
        <f>VLOOKUP($C54,Calculations!$T$2:$AG$611,12,FALSE)</f>
        <v>135755</v>
      </c>
      <c r="O54" s="2">
        <f>VLOOKUP($C54,Calculations!$T$2:$AG$611,13,FALSE)</f>
        <v>27530</v>
      </c>
      <c r="P54" s="2">
        <f>VLOOKUP($C54,Calculations!$T$2:$AG$611,14,FALSE)</f>
        <v>163285</v>
      </c>
      <c r="R54" s="53">
        <f t="shared" si="1"/>
        <v>163285</v>
      </c>
      <c r="S54" s="53">
        <f t="shared" si="2"/>
        <v>0</v>
      </c>
      <c r="U54" s="53">
        <f t="shared" si="3"/>
        <v>218781</v>
      </c>
      <c r="V54" s="53">
        <f t="shared" si="4"/>
        <v>0</v>
      </c>
      <c r="W54" s="9"/>
    </row>
    <row r="55" spans="1:23" ht="14.45" customHeight="1" x14ac:dyDescent="0.25">
      <c r="A55" s="58" t="s">
        <v>34</v>
      </c>
      <c r="B55" s="58" t="s">
        <v>69</v>
      </c>
      <c r="C55" s="56" t="str">
        <f t="shared" si="0"/>
        <v>THIRUVANANTHAPURAM2009-10</v>
      </c>
      <c r="D55" s="2">
        <f>VLOOKUP($C55,Calculations!$T$2:$AG$611,2,FALSE)</f>
        <v>218781</v>
      </c>
      <c r="E55" s="2">
        <f>VLOOKUP($C55,Calculations!$T$2:$AG$611,3,FALSE)</f>
        <v>49861</v>
      </c>
      <c r="F55" s="2">
        <f>VLOOKUP($C55,Calculations!$T$2:$AG$611,4,FALSE)</f>
        <v>26651</v>
      </c>
      <c r="G55" s="2">
        <f>VLOOKUP($C55,Calculations!$T$2:$AG$611,5,FALSE)</f>
        <v>224</v>
      </c>
      <c r="H55" s="2">
        <f>VLOOKUP($C55,Calculations!$T$2:$AG$611,6,FALSE)</f>
        <v>0</v>
      </c>
      <c r="I55" s="2">
        <f>VLOOKUP($C55,Calculations!$T$2:$AG$611,7,FALSE)</f>
        <v>30</v>
      </c>
      <c r="J55" s="2">
        <f>VLOOKUP($C55,Calculations!$T$2:$AG$611,8,FALSE)</f>
        <v>418</v>
      </c>
      <c r="K55" s="2">
        <f>VLOOKUP($C55,Calculations!$T$2:$AG$611,9,FALSE)</f>
        <v>336</v>
      </c>
      <c r="L55" s="2">
        <f>VLOOKUP($C55,Calculations!$T$2:$AG$611,10,FALSE)</f>
        <v>2904</v>
      </c>
      <c r="M55" s="2">
        <f>VLOOKUP($C55,Calculations!$T$2:$AG$611,11,FALSE)</f>
        <v>4495</v>
      </c>
      <c r="N55" s="2">
        <f>VLOOKUP($C55,Calculations!$T$2:$AG$611,12,FALSE)</f>
        <v>133862</v>
      </c>
      <c r="O55" s="2">
        <f>VLOOKUP($C55,Calculations!$T$2:$AG$611,13,FALSE)</f>
        <v>20526</v>
      </c>
      <c r="P55" s="2">
        <f>VLOOKUP($C55,Calculations!$T$2:$AG$611,14,FALSE)</f>
        <v>154388</v>
      </c>
      <c r="R55" s="53">
        <f t="shared" si="1"/>
        <v>154388</v>
      </c>
      <c r="S55" s="53">
        <f t="shared" si="2"/>
        <v>0</v>
      </c>
      <c r="U55" s="53">
        <f t="shared" si="3"/>
        <v>218781</v>
      </c>
      <c r="V55" s="53">
        <f t="shared" si="4"/>
        <v>0</v>
      </c>
      <c r="W55" s="9"/>
    </row>
    <row r="56" spans="1:23" ht="14.45" customHeight="1" x14ac:dyDescent="0.25">
      <c r="A56" s="58" t="s">
        <v>34</v>
      </c>
      <c r="B56" s="58" t="s">
        <v>70</v>
      </c>
      <c r="C56" s="56" t="str">
        <f t="shared" si="0"/>
        <v>THIRUVANANTHAPURAM2010-11</v>
      </c>
      <c r="D56" s="2">
        <f>VLOOKUP($C56,Calculations!$T$2:$AG$611,2,FALSE)</f>
        <v>218781</v>
      </c>
      <c r="E56" s="2">
        <f>VLOOKUP($C56,Calculations!$T$2:$AG$611,3,FALSE)</f>
        <v>49861</v>
      </c>
      <c r="F56" s="2">
        <f>VLOOKUP($C56,Calculations!$T$2:$AG$611,4,FALSE)</f>
        <v>26949</v>
      </c>
      <c r="G56" s="2">
        <f>VLOOKUP($C56,Calculations!$T$2:$AG$611,5,FALSE)</f>
        <v>243</v>
      </c>
      <c r="H56" s="2">
        <f>VLOOKUP($C56,Calculations!$T$2:$AG$611,6,FALSE)</f>
        <v>0</v>
      </c>
      <c r="I56" s="2">
        <f>VLOOKUP($C56,Calculations!$T$2:$AG$611,7,FALSE)</f>
        <v>39</v>
      </c>
      <c r="J56" s="2">
        <f>VLOOKUP($C56,Calculations!$T$2:$AG$611,8,FALSE)</f>
        <v>365</v>
      </c>
      <c r="K56" s="2">
        <f>VLOOKUP($C56,Calculations!$T$2:$AG$611,9,FALSE)</f>
        <v>335</v>
      </c>
      <c r="L56" s="2">
        <f>VLOOKUP($C56,Calculations!$T$2:$AG$611,10,FALSE)</f>
        <v>2935</v>
      </c>
      <c r="M56" s="2">
        <f>VLOOKUP($C56,Calculations!$T$2:$AG$611,11,FALSE)</f>
        <v>4495</v>
      </c>
      <c r="N56" s="2">
        <f>VLOOKUP($C56,Calculations!$T$2:$AG$611,12,FALSE)</f>
        <v>133559</v>
      </c>
      <c r="O56" s="2">
        <f>VLOOKUP($C56,Calculations!$T$2:$AG$611,13,FALSE)</f>
        <v>20551</v>
      </c>
      <c r="P56" s="2">
        <f>VLOOKUP($C56,Calculations!$T$2:$AG$611,14,FALSE)</f>
        <v>154110</v>
      </c>
      <c r="R56" s="53">
        <f t="shared" si="1"/>
        <v>154110</v>
      </c>
      <c r="S56" s="53">
        <f t="shared" si="2"/>
        <v>0</v>
      </c>
      <c r="U56" s="53">
        <f t="shared" si="3"/>
        <v>218781</v>
      </c>
      <c r="V56" s="53">
        <f t="shared" si="4"/>
        <v>0</v>
      </c>
      <c r="W56" s="9"/>
    </row>
    <row r="57" spans="1:23" ht="14.45" customHeight="1" x14ac:dyDescent="0.25">
      <c r="A57" s="58" t="s">
        <v>34</v>
      </c>
      <c r="B57" s="58" t="s">
        <v>71</v>
      </c>
      <c r="C57" s="56" t="str">
        <f t="shared" si="0"/>
        <v>THIRUVANANTHAPURAM2011-12</v>
      </c>
      <c r="D57" s="2">
        <f>VLOOKUP($C57,Calculations!$T$2:$AG$611,2,FALSE)</f>
        <v>218781</v>
      </c>
      <c r="E57" s="2">
        <f>VLOOKUP($C57,Calculations!$T$2:$AG$611,3,FALSE)</f>
        <v>49861</v>
      </c>
      <c r="F57" s="2">
        <f>VLOOKUP($C57,Calculations!$T$2:$AG$611,4,FALSE)</f>
        <v>29834</v>
      </c>
      <c r="G57" s="2">
        <f>VLOOKUP($C57,Calculations!$T$2:$AG$611,5,FALSE)</f>
        <v>140</v>
      </c>
      <c r="H57" s="2">
        <f>VLOOKUP($C57,Calculations!$T$2:$AG$611,6,FALSE)</f>
        <v>0</v>
      </c>
      <c r="I57" s="2">
        <f>VLOOKUP($C57,Calculations!$T$2:$AG$611,7,FALSE)</f>
        <v>36</v>
      </c>
      <c r="J57" s="2">
        <f>VLOOKUP($C57,Calculations!$T$2:$AG$611,8,FALSE)</f>
        <v>186</v>
      </c>
      <c r="K57" s="2">
        <f>VLOOKUP($C57,Calculations!$T$2:$AG$611,9,FALSE)</f>
        <v>331</v>
      </c>
      <c r="L57" s="2">
        <f>VLOOKUP($C57,Calculations!$T$2:$AG$611,10,FALSE)</f>
        <v>3133</v>
      </c>
      <c r="M57" s="2">
        <f>VLOOKUP($C57,Calculations!$T$2:$AG$611,11,FALSE)</f>
        <v>4502</v>
      </c>
      <c r="N57" s="2">
        <f>VLOOKUP($C57,Calculations!$T$2:$AG$611,12,FALSE)</f>
        <v>130758</v>
      </c>
      <c r="O57" s="2">
        <f>VLOOKUP($C57,Calculations!$T$2:$AG$611,13,FALSE)</f>
        <v>24307</v>
      </c>
      <c r="P57" s="2">
        <f>VLOOKUP($C57,Calculations!$T$2:$AG$611,14,FALSE)</f>
        <v>155065</v>
      </c>
      <c r="R57" s="53">
        <f t="shared" si="1"/>
        <v>155065</v>
      </c>
      <c r="S57" s="53">
        <f t="shared" si="2"/>
        <v>0</v>
      </c>
      <c r="U57" s="53">
        <f t="shared" si="3"/>
        <v>218781</v>
      </c>
      <c r="V57" s="53">
        <f t="shared" si="4"/>
        <v>0</v>
      </c>
      <c r="W57" s="9"/>
    </row>
    <row r="58" spans="1:23" ht="14.45" customHeight="1" x14ac:dyDescent="0.25">
      <c r="A58" s="58" t="s">
        <v>34</v>
      </c>
      <c r="B58" s="58" t="s">
        <v>72</v>
      </c>
      <c r="C58" s="56" t="str">
        <f t="shared" si="0"/>
        <v>THIRUVANANTHAPURAM2012-13</v>
      </c>
      <c r="D58" s="2">
        <f>VLOOKUP($C58,Calculations!$T$2:$AG$611,2,FALSE)</f>
        <v>218781</v>
      </c>
      <c r="E58" s="2">
        <f>VLOOKUP($C58,Calculations!$T$2:$AG$611,3,FALSE)</f>
        <v>49861</v>
      </c>
      <c r="F58" s="2">
        <f>VLOOKUP($C58,Calculations!$T$2:$AG$611,4,FALSE)</f>
        <v>29767</v>
      </c>
      <c r="G58" s="2">
        <f>VLOOKUP($C58,Calculations!$T$2:$AG$611,5,FALSE)</f>
        <v>134</v>
      </c>
      <c r="H58" s="2">
        <f>VLOOKUP($C58,Calculations!$T$2:$AG$611,6,FALSE)</f>
        <v>2</v>
      </c>
      <c r="I58" s="2">
        <f>VLOOKUP($C58,Calculations!$T$2:$AG$611,7,FALSE)</f>
        <v>24</v>
      </c>
      <c r="J58" s="2">
        <f>VLOOKUP($C58,Calculations!$T$2:$AG$611,8,FALSE)</f>
        <v>257</v>
      </c>
      <c r="K58" s="2">
        <f>VLOOKUP($C58,Calculations!$T$2:$AG$611,9,FALSE)</f>
        <v>517</v>
      </c>
      <c r="L58" s="2">
        <f>VLOOKUP($C58,Calculations!$T$2:$AG$611,10,FALSE)</f>
        <v>3357</v>
      </c>
      <c r="M58" s="2">
        <f>VLOOKUP($C58,Calculations!$T$2:$AG$611,11,FALSE)</f>
        <v>4502</v>
      </c>
      <c r="N58" s="2">
        <f>VLOOKUP($C58,Calculations!$T$2:$AG$611,12,FALSE)</f>
        <v>130360</v>
      </c>
      <c r="O58" s="2">
        <f>VLOOKUP($C58,Calculations!$T$2:$AG$611,13,FALSE)</f>
        <v>23962</v>
      </c>
      <c r="P58" s="2">
        <f>VLOOKUP($C58,Calculations!$T$2:$AG$611,14,FALSE)</f>
        <v>154322</v>
      </c>
      <c r="R58" s="53">
        <f t="shared" si="1"/>
        <v>154322</v>
      </c>
      <c r="S58" s="53">
        <f t="shared" si="2"/>
        <v>0</v>
      </c>
      <c r="U58" s="53">
        <f t="shared" si="3"/>
        <v>218781</v>
      </c>
      <c r="V58" s="53">
        <f t="shared" si="4"/>
        <v>0</v>
      </c>
      <c r="W58" s="9"/>
    </row>
    <row r="59" spans="1:23" ht="14.45" customHeight="1" x14ac:dyDescent="0.25">
      <c r="A59" s="58" t="s">
        <v>34</v>
      </c>
      <c r="B59" s="58" t="s">
        <v>73</v>
      </c>
      <c r="C59" s="56" t="str">
        <f t="shared" si="0"/>
        <v>THIRUVANANTHAPURAM2013-14</v>
      </c>
      <c r="D59" s="2">
        <f>VLOOKUP($C59,Calculations!$T$2:$AG$611,2,FALSE)</f>
        <v>218781</v>
      </c>
      <c r="E59" s="2">
        <f>VLOOKUP($C59,Calculations!$T$2:$AG$611,3,FALSE)</f>
        <v>49861</v>
      </c>
      <c r="F59" s="2">
        <f>VLOOKUP($C59,Calculations!$T$2:$AG$611,4,FALSE)</f>
        <v>30396</v>
      </c>
      <c r="G59" s="2">
        <f>VLOOKUP($C59,Calculations!$T$2:$AG$611,5,FALSE)</f>
        <v>236</v>
      </c>
      <c r="H59" s="2">
        <f>VLOOKUP($C59,Calculations!$T$2:$AG$611,6,FALSE)</f>
        <v>0</v>
      </c>
      <c r="I59" s="2">
        <f>VLOOKUP($C59,Calculations!$T$2:$AG$611,7,FALSE)</f>
        <v>20</v>
      </c>
      <c r="J59" s="2">
        <f>VLOOKUP($C59,Calculations!$T$2:$AG$611,8,FALSE)</f>
        <v>374</v>
      </c>
      <c r="K59" s="2">
        <f>VLOOKUP($C59,Calculations!$T$2:$AG$611,9,FALSE)</f>
        <v>660</v>
      </c>
      <c r="L59" s="2">
        <f>VLOOKUP($C59,Calculations!$T$2:$AG$611,10,FALSE)</f>
        <v>2986</v>
      </c>
      <c r="M59" s="2">
        <f>VLOOKUP($C59,Calculations!$T$2:$AG$611,11,FALSE)</f>
        <v>4498</v>
      </c>
      <c r="N59" s="2">
        <f>VLOOKUP($C59,Calculations!$T$2:$AG$611,12,FALSE)</f>
        <v>129750</v>
      </c>
      <c r="O59" s="2">
        <f>VLOOKUP($C59,Calculations!$T$2:$AG$611,13,FALSE)</f>
        <v>29467</v>
      </c>
      <c r="P59" s="2">
        <f>VLOOKUP($C59,Calculations!$T$2:$AG$611,14,FALSE)</f>
        <v>159217</v>
      </c>
      <c r="R59" s="53">
        <f t="shared" si="1"/>
        <v>159217</v>
      </c>
      <c r="S59" s="53">
        <f t="shared" si="2"/>
        <v>0</v>
      </c>
      <c r="U59" s="53">
        <f t="shared" si="3"/>
        <v>218781</v>
      </c>
      <c r="V59" s="53">
        <f t="shared" si="4"/>
        <v>0</v>
      </c>
      <c r="W59" s="9"/>
    </row>
    <row r="60" spans="1:23" ht="14.45" customHeight="1" x14ac:dyDescent="0.25">
      <c r="A60" s="58" t="s">
        <v>34</v>
      </c>
      <c r="B60" s="58" t="s">
        <v>74</v>
      </c>
      <c r="C60" s="56" t="str">
        <f t="shared" si="0"/>
        <v>THIRUVANANTHAPURAM2014-15</v>
      </c>
      <c r="D60" s="2">
        <f>VLOOKUP($C60,Calculations!$T$2:$AG$611,2,FALSE)</f>
        <v>218781</v>
      </c>
      <c r="E60" s="2">
        <f>VLOOKUP($C60,Calculations!$T$2:$AG$611,3,FALSE)</f>
        <v>49861</v>
      </c>
      <c r="F60" s="2">
        <f>VLOOKUP($C60,Calculations!$T$2:$AG$611,4,FALSE)</f>
        <v>31887</v>
      </c>
      <c r="G60" s="2">
        <f>VLOOKUP($C60,Calculations!$T$2:$AG$611,5,FALSE)</f>
        <v>206</v>
      </c>
      <c r="H60" s="2">
        <f>VLOOKUP($C60,Calculations!$T$2:$AG$611,6,FALSE)</f>
        <v>0</v>
      </c>
      <c r="I60" s="2">
        <f>VLOOKUP($C60,Calculations!$T$2:$AG$611,7,FALSE)</f>
        <v>16</v>
      </c>
      <c r="J60" s="2">
        <f>VLOOKUP($C60,Calculations!$T$2:$AG$611,8,FALSE)</f>
        <v>412</v>
      </c>
      <c r="K60" s="2">
        <f>VLOOKUP($C60,Calculations!$T$2:$AG$611,9,FALSE)</f>
        <v>744</v>
      </c>
      <c r="L60" s="2">
        <f>VLOOKUP($C60,Calculations!$T$2:$AG$611,10,FALSE)</f>
        <v>2869</v>
      </c>
      <c r="M60" s="2">
        <f>VLOOKUP($C60,Calculations!$T$2:$AG$611,11,FALSE)</f>
        <v>4496</v>
      </c>
      <c r="N60" s="2">
        <f>VLOOKUP($C60,Calculations!$T$2:$AG$611,12,FALSE)</f>
        <v>128290</v>
      </c>
      <c r="O60" s="2">
        <f>VLOOKUP($C60,Calculations!$T$2:$AG$611,13,FALSE)</f>
        <v>34458</v>
      </c>
      <c r="P60" s="2">
        <f>VLOOKUP($C60,Calculations!$T$2:$AG$611,14,FALSE)</f>
        <v>162748</v>
      </c>
      <c r="R60" s="53">
        <f t="shared" si="1"/>
        <v>162748</v>
      </c>
      <c r="S60" s="53">
        <f t="shared" si="2"/>
        <v>0</v>
      </c>
      <c r="U60" s="53">
        <f t="shared" si="3"/>
        <v>218781</v>
      </c>
      <c r="V60" s="53">
        <f t="shared" si="4"/>
        <v>0</v>
      </c>
      <c r="W60" s="9"/>
    </row>
    <row r="61" spans="1:23" ht="14.45" customHeight="1" x14ac:dyDescent="0.25">
      <c r="A61" s="58" t="s">
        <v>34</v>
      </c>
      <c r="B61" s="58" t="s">
        <v>75</v>
      </c>
      <c r="C61" s="56" t="str">
        <f t="shared" si="0"/>
        <v>THIRUVANANTHAPURAM2015-16</v>
      </c>
      <c r="D61" s="2">
        <f>VLOOKUP($C61,Calculations!$T$2:$AG$611,2,FALSE)</f>
        <v>218781</v>
      </c>
      <c r="E61" s="2">
        <f>VLOOKUP($C61,Calculations!$T$2:$AG$611,3,FALSE)</f>
        <v>49861</v>
      </c>
      <c r="F61" s="2">
        <f>VLOOKUP($C61,Calculations!$T$2:$AG$611,4,FALSE)</f>
        <v>33161</v>
      </c>
      <c r="G61" s="2">
        <f>VLOOKUP($C61,Calculations!$T$2:$AG$611,5,FALSE)</f>
        <v>243</v>
      </c>
      <c r="H61" s="2">
        <f>VLOOKUP($C61,Calculations!$T$2:$AG$611,6,FALSE)</f>
        <v>0</v>
      </c>
      <c r="I61" s="2">
        <f>VLOOKUP($C61,Calculations!$T$2:$AG$611,7,FALSE)</f>
        <v>18</v>
      </c>
      <c r="J61" s="2">
        <f>VLOOKUP($C61,Calculations!$T$2:$AG$611,8,FALSE)</f>
        <v>438</v>
      </c>
      <c r="K61" s="2">
        <f>VLOOKUP($C61,Calculations!$T$2:$AG$611,9,FALSE)</f>
        <v>1072</v>
      </c>
      <c r="L61" s="2">
        <f>VLOOKUP($C61,Calculations!$T$2:$AG$611,10,FALSE)</f>
        <v>2912</v>
      </c>
      <c r="M61" s="2">
        <f>VLOOKUP($C61,Calculations!$T$2:$AG$611,11,FALSE)</f>
        <v>4496</v>
      </c>
      <c r="N61" s="2">
        <f>VLOOKUP($C61,Calculations!$T$2:$AG$611,12,FALSE)</f>
        <v>126580</v>
      </c>
      <c r="O61" s="2">
        <f>VLOOKUP($C61,Calculations!$T$2:$AG$611,13,FALSE)</f>
        <v>36268</v>
      </c>
      <c r="P61" s="2">
        <f>VLOOKUP($C61,Calculations!$T$2:$AG$611,14,FALSE)</f>
        <v>162848</v>
      </c>
      <c r="R61" s="53">
        <f t="shared" si="1"/>
        <v>162848</v>
      </c>
      <c r="S61" s="53">
        <f t="shared" si="2"/>
        <v>0</v>
      </c>
      <c r="U61" s="53">
        <f t="shared" si="3"/>
        <v>218781</v>
      </c>
      <c r="V61" s="53">
        <f t="shared" si="4"/>
        <v>0</v>
      </c>
      <c r="W61" s="9"/>
    </row>
    <row r="62" spans="1:23" ht="14.45" customHeight="1" x14ac:dyDescent="0.25">
      <c r="A62" s="58" t="s">
        <v>34</v>
      </c>
      <c r="B62" s="58" t="s">
        <v>190</v>
      </c>
      <c r="C62" s="56" t="str">
        <f t="shared" si="0"/>
        <v>THIRUVANANTHAPURAM2016-17</v>
      </c>
      <c r="D62" s="2">
        <f>VLOOKUP($C62,Calculations!$T$2:$AG$611,2,FALSE)</f>
        <v>218781</v>
      </c>
      <c r="E62" s="2">
        <f>VLOOKUP($C62,Calculations!$T$2:$AG$611,3,FALSE)</f>
        <v>49861</v>
      </c>
      <c r="F62" s="2">
        <f>VLOOKUP($C62,Calculations!$T$2:$AG$611,4,FALSE)</f>
        <v>33025</v>
      </c>
      <c r="G62" s="2">
        <f>VLOOKUP($C62,Calculations!$T$2:$AG$611,5,FALSE)</f>
        <v>154</v>
      </c>
      <c r="H62" s="2">
        <f>VLOOKUP($C62,Calculations!$T$2:$AG$611,6,FALSE)</f>
        <v>0</v>
      </c>
      <c r="I62" s="2">
        <f>VLOOKUP($C62,Calculations!$T$2:$AG$611,7,FALSE)</f>
        <v>20</v>
      </c>
      <c r="J62" s="2">
        <f>VLOOKUP($C62,Calculations!$T$2:$AG$611,8,FALSE)</f>
        <v>401</v>
      </c>
      <c r="K62" s="2">
        <f>VLOOKUP($C62,Calculations!$T$2:$AG$611,9,FALSE)</f>
        <v>703</v>
      </c>
      <c r="L62" s="2">
        <f>VLOOKUP($C62,Calculations!$T$2:$AG$611,10,FALSE)</f>
        <v>2884</v>
      </c>
      <c r="M62" s="2">
        <f>VLOOKUP($C62,Calculations!$T$2:$AG$611,11,FALSE)</f>
        <v>2734</v>
      </c>
      <c r="N62" s="2">
        <f>VLOOKUP($C62,Calculations!$T$2:$AG$611,12,FALSE)</f>
        <v>128999</v>
      </c>
      <c r="O62" s="2">
        <f>VLOOKUP($C62,Calculations!$T$2:$AG$611,13,FALSE)</f>
        <v>29980.14</v>
      </c>
      <c r="P62" s="2">
        <f>VLOOKUP($C62,Calculations!$T$2:$AG$611,14,FALSE)</f>
        <v>158979.14000000001</v>
      </c>
      <c r="R62" s="53">
        <f t="shared" si="1"/>
        <v>158979.14000000001</v>
      </c>
      <c r="S62" s="53">
        <f t="shared" si="2"/>
        <v>0</v>
      </c>
      <c r="U62" s="53">
        <f t="shared" si="3"/>
        <v>218781</v>
      </c>
      <c r="V62" s="53">
        <f t="shared" si="4"/>
        <v>0</v>
      </c>
      <c r="W62" s="9"/>
    </row>
    <row r="63" spans="1:23" ht="14.45" customHeight="1" x14ac:dyDescent="0.25">
      <c r="A63" s="58" t="s">
        <v>76</v>
      </c>
      <c r="B63" s="56" t="s">
        <v>38</v>
      </c>
      <c r="C63" s="56" t="str">
        <f t="shared" si="0"/>
        <v>KOLLAM1956-57</v>
      </c>
      <c r="D63" s="2">
        <f>VLOOKUP($C63,Calculations!$T$2:$AG$611,2,FALSE)</f>
        <v>463013.96315635531</v>
      </c>
      <c r="E63" s="2">
        <f>VLOOKUP($C63,Calculations!$T$2:$AG$611,3,FALSE)</f>
        <v>206984.90254899047</v>
      </c>
      <c r="F63" s="2">
        <f>VLOOKUP($C63,Calculations!$T$2:$AG$611,4,FALSE)</f>
        <v>11828.202147927339</v>
      </c>
      <c r="G63" s="2">
        <f>VLOOKUP($C63,Calculations!$T$2:$AG$611,5,FALSE)</f>
        <v>17295.065594204774</v>
      </c>
      <c r="H63" s="2">
        <f>VLOOKUP($C63,Calculations!$T$2:$AG$611,6,FALSE)</f>
        <v>3036.4417745929686</v>
      </c>
      <c r="I63" s="2">
        <f>VLOOKUP($C63,Calculations!$T$2:$AG$611,7,FALSE)</f>
        <v>5468.7150854843994</v>
      </c>
      <c r="J63" s="2">
        <f>VLOOKUP($C63,Calculations!$T$2:$AG$611,8,FALSE)</f>
        <v>7148.5930457146605</v>
      </c>
      <c r="K63" s="2">
        <f>VLOOKUP($C63,Calculations!$T$2:$AG$611,9,FALSE)</f>
        <v>3669.0850990379213</v>
      </c>
      <c r="L63" s="2">
        <f>VLOOKUP($C63,Calculations!$T$2:$AG$611,10,FALSE)</f>
        <v>2616.2693350593049</v>
      </c>
      <c r="M63" s="2">
        <f>VLOOKUP($C63,Calculations!$T$2:$AG$611,11,FALSE)</f>
        <v>0</v>
      </c>
      <c r="N63" s="2">
        <f>VLOOKUP($C63,Calculations!$T$2:$AG$611,12,FALSE)</f>
        <v>204966.68852534349</v>
      </c>
      <c r="O63" s="2">
        <f>VLOOKUP($C63,Calculations!$T$2:$AG$611,13,FALSE)</f>
        <v>29576.087716951384</v>
      </c>
      <c r="P63" s="2">
        <f>VLOOKUP($C63,Calculations!$T$2:$AG$611,14,FALSE)</f>
        <v>234542.77624229487</v>
      </c>
      <c r="R63" s="53">
        <f t="shared" si="1"/>
        <v>234542.77624229487</v>
      </c>
      <c r="S63" s="53">
        <f t="shared" si="2"/>
        <v>0</v>
      </c>
      <c r="U63" s="53">
        <f>SUM(E63:N63)</f>
        <v>463013.96315635531</v>
      </c>
      <c r="V63" s="53">
        <f t="shared" si="4"/>
        <v>0</v>
      </c>
      <c r="W63" s="9"/>
    </row>
    <row r="64" spans="1:23" ht="14.45" customHeight="1" x14ac:dyDescent="0.25">
      <c r="A64" s="58" t="s">
        <v>76</v>
      </c>
      <c r="B64" s="56" t="s">
        <v>35</v>
      </c>
      <c r="C64" s="56" t="str">
        <f t="shared" si="0"/>
        <v>KOLLAM1957-58</v>
      </c>
      <c r="D64" s="2">
        <f>VLOOKUP($C64,Calculations!$T$2:$AG$611,2,FALSE)</f>
        <v>469051</v>
      </c>
      <c r="E64" s="2">
        <f>VLOOKUP($C64,Calculations!$T$2:$AG$611,3,FALSE)</f>
        <v>211782</v>
      </c>
      <c r="F64" s="2">
        <f>VLOOKUP($C64,Calculations!$T$2:$AG$611,4,FALSE)</f>
        <v>11684</v>
      </c>
      <c r="G64" s="2">
        <f>VLOOKUP($C64,Calculations!$T$2:$AG$611,5,FALSE)</f>
        <v>17097</v>
      </c>
      <c r="H64" s="2">
        <f>VLOOKUP($C64,Calculations!$T$2:$AG$611,6,FALSE)</f>
        <v>3000</v>
      </c>
      <c r="I64" s="2">
        <f>VLOOKUP($C64,Calculations!$T$2:$AG$611,7,FALSE)</f>
        <v>5818</v>
      </c>
      <c r="J64" s="2">
        <f>VLOOKUP($C64,Calculations!$T$2:$AG$611,8,FALSE)</f>
        <v>7705</v>
      </c>
      <c r="K64" s="2">
        <f>VLOOKUP($C64,Calculations!$T$2:$AG$611,9,FALSE)</f>
        <v>3645</v>
      </c>
      <c r="L64" s="2">
        <f>VLOOKUP($C64,Calculations!$T$2:$AG$611,10,FALSE)</f>
        <v>2513</v>
      </c>
      <c r="M64" s="2">
        <f>VLOOKUP($C64,Calculations!$T$2:$AG$611,11,FALSE)</f>
        <v>0</v>
      </c>
      <c r="N64" s="2">
        <f>VLOOKUP($C64,Calculations!$T$2:$AG$611,12,FALSE)</f>
        <v>205807</v>
      </c>
      <c r="O64" s="2">
        <f>VLOOKUP($C64,Calculations!$T$2:$AG$611,13,FALSE)</f>
        <v>32020</v>
      </c>
      <c r="P64" s="2">
        <f>VLOOKUP($C64,Calculations!$T$2:$AG$611,14,FALSE)</f>
        <v>237827</v>
      </c>
      <c r="R64" s="53">
        <f t="shared" si="1"/>
        <v>237827</v>
      </c>
      <c r="S64" s="53">
        <f t="shared" si="2"/>
        <v>0</v>
      </c>
      <c r="U64" s="53">
        <f t="shared" si="3"/>
        <v>469051</v>
      </c>
      <c r="V64" s="53">
        <f t="shared" si="4"/>
        <v>0</v>
      </c>
      <c r="W64" s="9"/>
    </row>
    <row r="65" spans="1:23" ht="14.45" customHeight="1" x14ac:dyDescent="0.25">
      <c r="A65" s="58" t="s">
        <v>76</v>
      </c>
      <c r="B65" s="56" t="s">
        <v>36</v>
      </c>
      <c r="C65" s="56" t="str">
        <f t="shared" si="0"/>
        <v>KOLLAM1958-59</v>
      </c>
      <c r="D65" s="2">
        <f>VLOOKUP($C65,Calculations!$T$2:$AG$611,2,FALSE)</f>
        <v>469051</v>
      </c>
      <c r="E65" s="2">
        <f>VLOOKUP($C65,Calculations!$T$2:$AG$611,3,FALSE)</f>
        <v>219708.84293190119</v>
      </c>
      <c r="F65" s="2">
        <f>VLOOKUP($C65,Calculations!$T$2:$AG$611,4,FALSE)</f>
        <v>11752.635654057745</v>
      </c>
      <c r="G65" s="2">
        <f>VLOOKUP($C65,Calculations!$T$2:$AG$611,5,FALSE)</f>
        <v>15733.265290427649</v>
      </c>
      <c r="H65" s="2">
        <f>VLOOKUP($C65,Calculations!$T$2:$AG$611,6,FALSE)</f>
        <v>2938.0483252099971</v>
      </c>
      <c r="I65" s="2">
        <f>VLOOKUP($C65,Calculations!$T$2:$AG$611,7,FALSE)</f>
        <v>5688.5374429077701</v>
      </c>
      <c r="J65" s="2">
        <f>VLOOKUP($C65,Calculations!$T$2:$AG$611,8,FALSE)</f>
        <v>7068.0984780552944</v>
      </c>
      <c r="K65" s="2">
        <f>VLOOKUP($C65,Calculations!$T$2:$AG$611,9,FALSE)</f>
        <v>3345.3424073584861</v>
      </c>
      <c r="L65" s="2">
        <f>VLOOKUP($C65,Calculations!$T$2:$AG$611,10,FALSE)</f>
        <v>2610.1407551498828</v>
      </c>
      <c r="M65" s="2">
        <f>VLOOKUP($C65,Calculations!$T$2:$AG$611,11,FALSE)</f>
        <v>0</v>
      </c>
      <c r="N65" s="2">
        <f>VLOOKUP($C65,Calculations!$T$2:$AG$611,12,FALSE)</f>
        <v>200206.08871493198</v>
      </c>
      <c r="O65" s="2">
        <f>VLOOKUP($C65,Calculations!$T$2:$AG$611,13,FALSE)</f>
        <v>41252.20373627852</v>
      </c>
      <c r="P65" s="2">
        <f>VLOOKUP($C65,Calculations!$T$2:$AG$611,14,FALSE)</f>
        <v>241458.29245121049</v>
      </c>
      <c r="R65" s="53">
        <f t="shared" si="1"/>
        <v>241458.29245121049</v>
      </c>
      <c r="S65" s="53">
        <f t="shared" si="2"/>
        <v>0</v>
      </c>
      <c r="U65" s="53">
        <f t="shared" si="3"/>
        <v>469051</v>
      </c>
      <c r="V65" s="53">
        <f t="shared" si="4"/>
        <v>0</v>
      </c>
      <c r="W65" s="9"/>
    </row>
    <row r="66" spans="1:23" ht="14.45" customHeight="1" x14ac:dyDescent="0.25">
      <c r="A66" s="58" t="s">
        <v>76</v>
      </c>
      <c r="B66" s="56" t="s">
        <v>37</v>
      </c>
      <c r="C66" s="56" t="str">
        <f t="shared" si="0"/>
        <v>KOLLAM1959-60</v>
      </c>
      <c r="D66" s="2">
        <f>VLOOKUP($C66,Calculations!$T$2:$AG$611,2,FALSE)</f>
        <v>469051</v>
      </c>
      <c r="E66" s="2">
        <f>VLOOKUP($C66,Calculations!$T$2:$AG$611,3,FALSE)</f>
        <v>219708.84293190119</v>
      </c>
      <c r="F66" s="2">
        <f>VLOOKUP($C66,Calculations!$T$2:$AG$611,4,FALSE)</f>
        <v>11821.271308115491</v>
      </c>
      <c r="G66" s="2">
        <f>VLOOKUP($C66,Calculations!$T$2:$AG$611,5,FALSE)</f>
        <v>14369.530580855298</v>
      </c>
      <c r="H66" s="2">
        <f>VLOOKUP($C66,Calculations!$T$2:$AG$611,6,FALSE)</f>
        <v>2876.0966504199941</v>
      </c>
      <c r="I66" s="2">
        <f>VLOOKUP($C66,Calculations!$T$2:$AG$611,7,FALSE)</f>
        <v>5559.0748858155412</v>
      </c>
      <c r="J66" s="2">
        <f>VLOOKUP($C66,Calculations!$T$2:$AG$611,8,FALSE)</f>
        <v>6431.1969561105889</v>
      </c>
      <c r="K66" s="2">
        <f>VLOOKUP($C66,Calculations!$T$2:$AG$611,9,FALSE)</f>
        <v>3045.6848147169726</v>
      </c>
      <c r="L66" s="2">
        <f>VLOOKUP($C66,Calculations!$T$2:$AG$611,10,FALSE)</f>
        <v>2707.2815102997656</v>
      </c>
      <c r="M66" s="2">
        <f>VLOOKUP($C66,Calculations!$T$2:$AG$611,11,FALSE)</f>
        <v>0</v>
      </c>
      <c r="N66" s="2">
        <f>VLOOKUP($C66,Calculations!$T$2:$AG$611,12,FALSE)</f>
        <v>202532.02036176517</v>
      </c>
      <c r="O66" s="2">
        <f>VLOOKUP($C66,Calculations!$T$2:$AG$611,13,FALSE)</f>
        <v>45990.142089521338</v>
      </c>
      <c r="P66" s="2">
        <f>VLOOKUP($C66,Calculations!$T$2:$AG$611,14,FALSE)</f>
        <v>248522.16245128651</v>
      </c>
      <c r="R66" s="53">
        <f t="shared" si="1"/>
        <v>248522.16245128651</v>
      </c>
      <c r="S66" s="53">
        <f t="shared" si="2"/>
        <v>0</v>
      </c>
      <c r="U66" s="53">
        <f t="shared" si="3"/>
        <v>469051</v>
      </c>
      <c r="V66" s="53">
        <f t="shared" si="4"/>
        <v>0</v>
      </c>
      <c r="W66" s="9"/>
    </row>
    <row r="67" spans="1:23" ht="14.45" customHeight="1" x14ac:dyDescent="0.25">
      <c r="A67" s="58" t="s">
        <v>76</v>
      </c>
      <c r="B67" s="56" t="s">
        <v>15</v>
      </c>
      <c r="C67" s="56" t="str">
        <f t="shared" ref="C67:C130" si="5">A67&amp;B67</f>
        <v>KOLLAM1960-61</v>
      </c>
      <c r="D67" s="2">
        <f>VLOOKUP($C67,Calculations!$T$2:$AG$611,2,FALSE)</f>
        <v>469051</v>
      </c>
      <c r="E67" s="2">
        <f>VLOOKUP($C67,Calculations!$T$2:$AG$611,3,FALSE)</f>
        <v>213120</v>
      </c>
      <c r="F67" s="2">
        <f>VLOOKUP($C67,Calculations!$T$2:$AG$611,4,FALSE)</f>
        <v>11979</v>
      </c>
      <c r="G67" s="2">
        <f>VLOOKUP($C67,Calculations!$T$2:$AG$611,5,FALSE)</f>
        <v>16630</v>
      </c>
      <c r="H67" s="2">
        <f>VLOOKUP($C67,Calculations!$T$2:$AG$611,6,FALSE)</f>
        <v>1684</v>
      </c>
      <c r="I67" s="2">
        <f>VLOOKUP($C67,Calculations!$T$2:$AG$611,7,FALSE)</f>
        <v>5878</v>
      </c>
      <c r="J67" s="2">
        <f>VLOOKUP($C67,Calculations!$T$2:$AG$611,8,FALSE)</f>
        <v>5893</v>
      </c>
      <c r="K67" s="2">
        <f>VLOOKUP($C67,Calculations!$T$2:$AG$611,9,FALSE)</f>
        <v>2315</v>
      </c>
      <c r="L67" s="2">
        <f>VLOOKUP($C67,Calculations!$T$2:$AG$611,10,FALSE)</f>
        <v>3709</v>
      </c>
      <c r="M67" s="2">
        <f>VLOOKUP($C67,Calculations!$T$2:$AG$611,11,FALSE)</f>
        <v>0</v>
      </c>
      <c r="N67" s="2">
        <f>VLOOKUP($C67,Calculations!$T$2:$AG$611,12,FALSE)</f>
        <v>207843</v>
      </c>
      <c r="O67" s="2">
        <f>VLOOKUP($C67,Calculations!$T$2:$AG$611,13,FALSE)</f>
        <v>49268</v>
      </c>
      <c r="P67" s="2">
        <f>VLOOKUP($C67,Calculations!$T$2:$AG$611,14,FALSE)</f>
        <v>257114</v>
      </c>
      <c r="R67" s="53">
        <f t="shared" ref="R67:R130" si="6">N67+O67</f>
        <v>257111</v>
      </c>
      <c r="S67" s="53">
        <f t="shared" ref="S67:S130" si="7">R67-P67</f>
        <v>-3</v>
      </c>
      <c r="U67" s="53">
        <f t="shared" ref="U67:U130" si="8">SUM(E67:N67)</f>
        <v>469051</v>
      </c>
      <c r="V67" s="53">
        <f t="shared" ref="V67:V130" si="9">D67-U67</f>
        <v>0</v>
      </c>
      <c r="W67" s="9"/>
    </row>
    <row r="68" spans="1:23" ht="14.45" customHeight="1" x14ac:dyDescent="0.25">
      <c r="A68" s="58" t="s">
        <v>76</v>
      </c>
      <c r="B68" s="56" t="s">
        <v>0</v>
      </c>
      <c r="C68" s="56" t="str">
        <f t="shared" si="5"/>
        <v>KOLLAM1961-62</v>
      </c>
      <c r="D68" s="2">
        <f>VLOOKUP($C68,Calculations!$T$2:$AG$611,2,FALSE)</f>
        <v>469051</v>
      </c>
      <c r="E68" s="2">
        <f>VLOOKUP($C68,Calculations!$T$2:$AG$611,3,FALSE)</f>
        <v>213120</v>
      </c>
      <c r="F68" s="2">
        <f>VLOOKUP($C68,Calculations!$T$2:$AG$611,4,FALSE)</f>
        <v>12282</v>
      </c>
      <c r="G68" s="2">
        <f>VLOOKUP($C68,Calculations!$T$2:$AG$611,5,FALSE)</f>
        <v>16217</v>
      </c>
      <c r="H68" s="2">
        <f>VLOOKUP($C68,Calculations!$T$2:$AG$611,6,FALSE)</f>
        <v>1642</v>
      </c>
      <c r="I68" s="2">
        <f>VLOOKUP($C68,Calculations!$T$2:$AG$611,7,FALSE)</f>
        <v>5436</v>
      </c>
      <c r="J68" s="2">
        <f>VLOOKUP($C68,Calculations!$T$2:$AG$611,8,FALSE)</f>
        <v>5425</v>
      </c>
      <c r="K68" s="2">
        <f>VLOOKUP($C68,Calculations!$T$2:$AG$611,9,FALSE)</f>
        <v>2315</v>
      </c>
      <c r="L68" s="2">
        <f>VLOOKUP($C68,Calculations!$T$2:$AG$611,10,FALSE)</f>
        <v>3413</v>
      </c>
      <c r="M68" s="2">
        <f>VLOOKUP($C68,Calculations!$T$2:$AG$611,11,FALSE)</f>
        <v>0</v>
      </c>
      <c r="N68" s="2">
        <f>VLOOKUP($C68,Calculations!$T$2:$AG$611,12,FALSE)</f>
        <v>209201</v>
      </c>
      <c r="O68" s="2">
        <f>VLOOKUP($C68,Calculations!$T$2:$AG$611,13,FALSE)</f>
        <v>48487</v>
      </c>
      <c r="P68" s="2">
        <f>VLOOKUP($C68,Calculations!$T$2:$AG$611,14,FALSE)</f>
        <v>257688</v>
      </c>
      <c r="R68" s="53">
        <f t="shared" si="6"/>
        <v>257688</v>
      </c>
      <c r="S68" s="53">
        <f t="shared" si="7"/>
        <v>0</v>
      </c>
      <c r="U68" s="53">
        <f t="shared" si="8"/>
        <v>469051</v>
      </c>
      <c r="V68" s="53">
        <f t="shared" si="9"/>
        <v>0</v>
      </c>
      <c r="W68" s="9"/>
    </row>
    <row r="69" spans="1:23" ht="14.45" customHeight="1" x14ac:dyDescent="0.25">
      <c r="A69" s="58" t="s">
        <v>76</v>
      </c>
      <c r="B69" s="56" t="s">
        <v>1</v>
      </c>
      <c r="C69" s="56" t="str">
        <f t="shared" si="5"/>
        <v>KOLLAM1962-63</v>
      </c>
      <c r="D69" s="2">
        <f>VLOOKUP($C69,Calculations!$T$2:$AG$611,2,FALSE)</f>
        <v>469051</v>
      </c>
      <c r="E69" s="2">
        <f>VLOOKUP($C69,Calculations!$T$2:$AG$611,3,FALSE)</f>
        <v>213120</v>
      </c>
      <c r="F69" s="2">
        <f>VLOOKUP($C69,Calculations!$T$2:$AG$611,4,FALSE)</f>
        <v>12588</v>
      </c>
      <c r="G69" s="2">
        <f>VLOOKUP($C69,Calculations!$T$2:$AG$611,5,FALSE)</f>
        <v>13230</v>
      </c>
      <c r="H69" s="2">
        <f>VLOOKUP($C69,Calculations!$T$2:$AG$611,6,FALSE)</f>
        <v>1340</v>
      </c>
      <c r="I69" s="2">
        <f>VLOOKUP($C69,Calculations!$T$2:$AG$611,7,FALSE)</f>
        <v>4724</v>
      </c>
      <c r="J69" s="2">
        <f>VLOOKUP($C69,Calculations!$T$2:$AG$611,8,FALSE)</f>
        <v>4115</v>
      </c>
      <c r="K69" s="2">
        <f>VLOOKUP($C69,Calculations!$T$2:$AG$611,9,FALSE)</f>
        <v>1782</v>
      </c>
      <c r="L69" s="2">
        <f>VLOOKUP($C69,Calculations!$T$2:$AG$611,10,FALSE)</f>
        <v>2218</v>
      </c>
      <c r="M69" s="2">
        <f>VLOOKUP($C69,Calculations!$T$2:$AG$611,11,FALSE)</f>
        <v>0</v>
      </c>
      <c r="N69" s="2">
        <f>VLOOKUP($C69,Calculations!$T$2:$AG$611,12,FALSE)</f>
        <v>215934</v>
      </c>
      <c r="O69" s="2">
        <f>VLOOKUP($C69,Calculations!$T$2:$AG$611,13,FALSE)</f>
        <v>55109</v>
      </c>
      <c r="P69" s="2">
        <f>VLOOKUP($C69,Calculations!$T$2:$AG$611,14,FALSE)</f>
        <v>271043</v>
      </c>
      <c r="R69" s="53">
        <f t="shared" si="6"/>
        <v>271043</v>
      </c>
      <c r="S69" s="53">
        <f t="shared" si="7"/>
        <v>0</v>
      </c>
      <c r="U69" s="53">
        <f t="shared" si="8"/>
        <v>469051</v>
      </c>
      <c r="V69" s="53">
        <f t="shared" si="9"/>
        <v>0</v>
      </c>
      <c r="W69" s="9"/>
    </row>
    <row r="70" spans="1:23" ht="14.45" customHeight="1" x14ac:dyDescent="0.25">
      <c r="A70" s="58" t="s">
        <v>76</v>
      </c>
      <c r="B70" s="56" t="s">
        <v>2</v>
      </c>
      <c r="C70" s="56" t="str">
        <f t="shared" si="5"/>
        <v>KOLLAM1963-64</v>
      </c>
      <c r="D70" s="2">
        <f>VLOOKUP($C70,Calculations!$T$2:$AG$611,2,FALSE)</f>
        <v>469051</v>
      </c>
      <c r="E70" s="2">
        <f>VLOOKUP($C70,Calculations!$T$2:$AG$611,3,FALSE)</f>
        <v>211898</v>
      </c>
      <c r="F70" s="2">
        <f>VLOOKUP($C70,Calculations!$T$2:$AG$611,4,FALSE)</f>
        <v>13419</v>
      </c>
      <c r="G70" s="2">
        <f>VLOOKUP($C70,Calculations!$T$2:$AG$611,5,FALSE)</f>
        <v>12251</v>
      </c>
      <c r="H70" s="2">
        <f>VLOOKUP($C70,Calculations!$T$2:$AG$611,6,FALSE)</f>
        <v>1341</v>
      </c>
      <c r="I70" s="2">
        <f>VLOOKUP($C70,Calculations!$T$2:$AG$611,7,FALSE)</f>
        <v>4951</v>
      </c>
      <c r="J70" s="2">
        <f>VLOOKUP($C70,Calculations!$T$2:$AG$611,8,FALSE)</f>
        <v>3926</v>
      </c>
      <c r="K70" s="2">
        <f>VLOOKUP($C70,Calculations!$T$2:$AG$611,9,FALSE)</f>
        <v>1656</v>
      </c>
      <c r="L70" s="2">
        <f>VLOOKUP($C70,Calculations!$T$2:$AG$611,10,FALSE)</f>
        <v>1709</v>
      </c>
      <c r="M70" s="2">
        <f>VLOOKUP($C70,Calculations!$T$2:$AG$611,11,FALSE)</f>
        <v>0</v>
      </c>
      <c r="N70" s="2">
        <f>VLOOKUP($C70,Calculations!$T$2:$AG$611,12,FALSE)</f>
        <v>217900</v>
      </c>
      <c r="O70" s="2">
        <f>VLOOKUP($C70,Calculations!$T$2:$AG$611,13,FALSE)</f>
        <v>59095</v>
      </c>
      <c r="P70" s="2">
        <f>VLOOKUP($C70,Calculations!$T$2:$AG$611,14,FALSE)</f>
        <v>276995</v>
      </c>
      <c r="R70" s="53">
        <f t="shared" si="6"/>
        <v>276995</v>
      </c>
      <c r="S70" s="53">
        <f t="shared" si="7"/>
        <v>0</v>
      </c>
      <c r="U70" s="53">
        <f t="shared" si="8"/>
        <v>469051</v>
      </c>
      <c r="V70" s="53">
        <f t="shared" si="9"/>
        <v>0</v>
      </c>
      <c r="W70" s="9"/>
    </row>
    <row r="71" spans="1:23" ht="14.45" customHeight="1" x14ac:dyDescent="0.25">
      <c r="A71" s="58" t="s">
        <v>76</v>
      </c>
      <c r="B71" s="56" t="s">
        <v>3</v>
      </c>
      <c r="C71" s="56" t="str">
        <f t="shared" si="5"/>
        <v>KOLLAM1964-65</v>
      </c>
      <c r="D71" s="2">
        <f>VLOOKUP($C71,Calculations!$T$2:$AG$611,2,FALSE)</f>
        <v>469051</v>
      </c>
      <c r="E71" s="2">
        <f>VLOOKUP($C71,Calculations!$T$2:$AG$611,3,FALSE)</f>
        <v>210857</v>
      </c>
      <c r="F71" s="2">
        <f>VLOOKUP($C71,Calculations!$T$2:$AG$611,4,FALSE)</f>
        <v>13701</v>
      </c>
      <c r="G71" s="2">
        <f>VLOOKUP($C71,Calculations!$T$2:$AG$611,5,FALSE)</f>
        <v>12398</v>
      </c>
      <c r="H71" s="2">
        <f>VLOOKUP($C71,Calculations!$T$2:$AG$611,6,FALSE)</f>
        <v>1341</v>
      </c>
      <c r="I71" s="2">
        <f>VLOOKUP($C71,Calculations!$T$2:$AG$611,7,FALSE)</f>
        <v>4678</v>
      </c>
      <c r="J71" s="2">
        <f>VLOOKUP($C71,Calculations!$T$2:$AG$611,8,FALSE)</f>
        <v>3729</v>
      </c>
      <c r="K71" s="2">
        <f>VLOOKUP($C71,Calculations!$T$2:$AG$611,9,FALSE)</f>
        <v>1604</v>
      </c>
      <c r="L71" s="2">
        <f>VLOOKUP($C71,Calculations!$T$2:$AG$611,10,FALSE)</f>
        <v>1869</v>
      </c>
      <c r="M71" s="2">
        <f>VLOOKUP($C71,Calculations!$T$2:$AG$611,11,FALSE)</f>
        <v>0</v>
      </c>
      <c r="N71" s="2">
        <f>VLOOKUP($C71,Calculations!$T$2:$AG$611,12,FALSE)</f>
        <v>218874</v>
      </c>
      <c r="O71" s="2">
        <f>VLOOKUP($C71,Calculations!$T$2:$AG$611,13,FALSE)</f>
        <v>59837</v>
      </c>
      <c r="P71" s="2">
        <f>VLOOKUP($C71,Calculations!$T$2:$AG$611,14,FALSE)</f>
        <v>278711</v>
      </c>
      <c r="R71" s="53">
        <f t="shared" si="6"/>
        <v>278711</v>
      </c>
      <c r="S71" s="53">
        <f t="shared" si="7"/>
        <v>0</v>
      </c>
      <c r="U71" s="53">
        <f t="shared" si="8"/>
        <v>469051</v>
      </c>
      <c r="V71" s="53">
        <f t="shared" si="9"/>
        <v>0</v>
      </c>
      <c r="W71" s="9"/>
    </row>
    <row r="72" spans="1:23" ht="14.45" customHeight="1" x14ac:dyDescent="0.25">
      <c r="A72" s="58" t="s">
        <v>76</v>
      </c>
      <c r="B72" s="56" t="s">
        <v>4</v>
      </c>
      <c r="C72" s="56" t="str">
        <f t="shared" si="5"/>
        <v>KOLLAM1965-66</v>
      </c>
      <c r="D72" s="2">
        <f>VLOOKUP($C72,Calculations!$T$2:$AG$611,2,FALSE)</f>
        <v>469051</v>
      </c>
      <c r="E72" s="2">
        <f>VLOOKUP($C72,Calculations!$T$2:$AG$611,3,FALSE)</f>
        <v>210857</v>
      </c>
      <c r="F72" s="2">
        <f>VLOOKUP($C72,Calculations!$T$2:$AG$611,4,FALSE)</f>
        <v>14040</v>
      </c>
      <c r="G72" s="2">
        <f>VLOOKUP($C72,Calculations!$T$2:$AG$611,5,FALSE)</f>
        <v>12040</v>
      </c>
      <c r="H72" s="2">
        <f>VLOOKUP($C72,Calculations!$T$2:$AG$611,6,FALSE)</f>
        <v>1300</v>
      </c>
      <c r="I72" s="2">
        <f>VLOOKUP($C72,Calculations!$T$2:$AG$611,7,FALSE)</f>
        <v>3300</v>
      </c>
      <c r="J72" s="2">
        <f>VLOOKUP($C72,Calculations!$T$2:$AG$611,8,FALSE)</f>
        <v>3000</v>
      </c>
      <c r="K72" s="2">
        <f>VLOOKUP($C72,Calculations!$T$2:$AG$611,9,FALSE)</f>
        <v>1525</v>
      </c>
      <c r="L72" s="2">
        <f>VLOOKUP($C72,Calculations!$T$2:$AG$611,10,FALSE)</f>
        <v>1570</v>
      </c>
      <c r="M72" s="2">
        <f>VLOOKUP($C72,Calculations!$T$2:$AG$611,11,FALSE)</f>
        <v>0</v>
      </c>
      <c r="N72" s="2">
        <f>VLOOKUP($C72,Calculations!$T$2:$AG$611,12,FALSE)</f>
        <v>221419</v>
      </c>
      <c r="O72" s="2">
        <f>VLOOKUP($C72,Calculations!$T$2:$AG$611,13,FALSE)</f>
        <v>66103</v>
      </c>
      <c r="P72" s="2">
        <f>VLOOKUP($C72,Calculations!$T$2:$AG$611,14,FALSE)</f>
        <v>287522</v>
      </c>
      <c r="R72" s="53">
        <f t="shared" si="6"/>
        <v>287522</v>
      </c>
      <c r="S72" s="53">
        <f t="shared" si="7"/>
        <v>0</v>
      </c>
      <c r="U72" s="53">
        <f t="shared" si="8"/>
        <v>469051</v>
      </c>
      <c r="V72" s="53">
        <f t="shared" si="9"/>
        <v>0</v>
      </c>
      <c r="W72" s="9"/>
    </row>
    <row r="73" spans="1:23" ht="14.45" customHeight="1" x14ac:dyDescent="0.25">
      <c r="A73" s="58" t="s">
        <v>76</v>
      </c>
      <c r="B73" s="56" t="s">
        <v>5</v>
      </c>
      <c r="C73" s="56" t="str">
        <f t="shared" si="5"/>
        <v>KOLLAM1966-67</v>
      </c>
      <c r="D73" s="2">
        <f>VLOOKUP($C73,Calculations!$T$2:$AG$611,2,FALSE)</f>
        <v>469051</v>
      </c>
      <c r="E73" s="2">
        <f>VLOOKUP($C73,Calculations!$T$2:$AG$611,3,FALSE)</f>
        <v>210857</v>
      </c>
      <c r="F73" s="2">
        <f>VLOOKUP($C73,Calculations!$T$2:$AG$611,4,FALSE)</f>
        <v>14979</v>
      </c>
      <c r="G73" s="2">
        <f>VLOOKUP($C73,Calculations!$T$2:$AG$611,5,FALSE)</f>
        <v>11800</v>
      </c>
      <c r="H73" s="2">
        <f>VLOOKUP($C73,Calculations!$T$2:$AG$611,6,FALSE)</f>
        <v>1300</v>
      </c>
      <c r="I73" s="2">
        <f>VLOOKUP($C73,Calculations!$T$2:$AG$611,7,FALSE)</f>
        <v>2000</v>
      </c>
      <c r="J73" s="2">
        <f>VLOOKUP($C73,Calculations!$T$2:$AG$611,8,FALSE)</f>
        <v>2560</v>
      </c>
      <c r="K73" s="2">
        <f>VLOOKUP($C73,Calculations!$T$2:$AG$611,9,FALSE)</f>
        <v>2308</v>
      </c>
      <c r="L73" s="2">
        <f>VLOOKUP($C73,Calculations!$T$2:$AG$611,10,FALSE)</f>
        <v>1384</v>
      </c>
      <c r="M73" s="2">
        <f>VLOOKUP($C73,Calculations!$T$2:$AG$611,11,FALSE)</f>
        <v>0</v>
      </c>
      <c r="N73" s="2">
        <f>VLOOKUP($C73,Calculations!$T$2:$AG$611,12,FALSE)</f>
        <v>221863</v>
      </c>
      <c r="O73" s="2">
        <f>VLOOKUP($C73,Calculations!$T$2:$AG$611,13,FALSE)</f>
        <v>75319</v>
      </c>
      <c r="P73" s="2">
        <f>VLOOKUP($C73,Calculations!$T$2:$AG$611,14,FALSE)</f>
        <v>297182</v>
      </c>
      <c r="R73" s="53">
        <f t="shared" si="6"/>
        <v>297182</v>
      </c>
      <c r="S73" s="53">
        <f t="shared" si="7"/>
        <v>0</v>
      </c>
      <c r="U73" s="53">
        <f t="shared" si="8"/>
        <v>469051</v>
      </c>
      <c r="V73" s="53">
        <f t="shared" si="9"/>
        <v>0</v>
      </c>
      <c r="W73" s="9"/>
    </row>
    <row r="74" spans="1:23" ht="14.45" customHeight="1" x14ac:dyDescent="0.25">
      <c r="A74" s="58" t="s">
        <v>76</v>
      </c>
      <c r="B74" s="56" t="s">
        <v>6</v>
      </c>
      <c r="C74" s="56" t="str">
        <f t="shared" si="5"/>
        <v>KOLLAM1967-68</v>
      </c>
      <c r="D74" s="2">
        <f>VLOOKUP($C74,Calculations!$T$2:$AG$611,2,FALSE)</f>
        <v>469051</v>
      </c>
      <c r="E74" s="2">
        <f>VLOOKUP($C74,Calculations!$T$2:$AG$611,3,FALSE)</f>
        <v>210857</v>
      </c>
      <c r="F74" s="2">
        <f>VLOOKUP($C74,Calculations!$T$2:$AG$611,4,FALSE)</f>
        <v>15580</v>
      </c>
      <c r="G74" s="2">
        <f>VLOOKUP($C74,Calculations!$T$2:$AG$611,5,FALSE)</f>
        <v>10850</v>
      </c>
      <c r="H74" s="2">
        <f>VLOOKUP($C74,Calculations!$T$2:$AG$611,6,FALSE)</f>
        <v>1300</v>
      </c>
      <c r="I74" s="2">
        <f>VLOOKUP($C74,Calculations!$T$2:$AG$611,7,FALSE)</f>
        <v>2000</v>
      </c>
      <c r="J74" s="2">
        <f>VLOOKUP($C74,Calculations!$T$2:$AG$611,8,FALSE)</f>
        <v>2449</v>
      </c>
      <c r="K74" s="2">
        <f>VLOOKUP($C74,Calculations!$T$2:$AG$611,9,FALSE)</f>
        <v>1246</v>
      </c>
      <c r="L74" s="2">
        <f>VLOOKUP($C74,Calculations!$T$2:$AG$611,10,FALSE)</f>
        <v>1384</v>
      </c>
      <c r="M74" s="2">
        <f>VLOOKUP($C74,Calculations!$T$2:$AG$611,11,FALSE)</f>
        <v>0</v>
      </c>
      <c r="N74" s="2">
        <f>VLOOKUP($C74,Calculations!$T$2:$AG$611,12,FALSE)</f>
        <v>223385</v>
      </c>
      <c r="O74" s="2">
        <f>VLOOKUP($C74,Calculations!$T$2:$AG$611,13,FALSE)</f>
        <v>110254</v>
      </c>
      <c r="P74" s="2">
        <f>VLOOKUP($C74,Calculations!$T$2:$AG$611,14,FALSE)</f>
        <v>333639</v>
      </c>
      <c r="R74" s="53">
        <f t="shared" si="6"/>
        <v>333639</v>
      </c>
      <c r="S74" s="53">
        <f t="shared" si="7"/>
        <v>0</v>
      </c>
      <c r="U74" s="53">
        <f t="shared" si="8"/>
        <v>469051</v>
      </c>
      <c r="V74" s="53">
        <f t="shared" si="9"/>
        <v>0</v>
      </c>
      <c r="W74" s="9"/>
    </row>
    <row r="75" spans="1:23" ht="14.45" customHeight="1" x14ac:dyDescent="0.25">
      <c r="A75" s="58" t="s">
        <v>76</v>
      </c>
      <c r="B75" s="63" t="s">
        <v>7</v>
      </c>
      <c r="C75" s="56" t="str">
        <f t="shared" si="5"/>
        <v>KOLLAM1968-69</v>
      </c>
      <c r="D75" s="2">
        <f>VLOOKUP($C75,Calculations!$T$2:$AG$611,2,FALSE)</f>
        <v>469051</v>
      </c>
      <c r="E75" s="2">
        <f>VLOOKUP($C75,Calculations!$T$2:$AG$611,3,FALSE)</f>
        <v>210857</v>
      </c>
      <c r="F75" s="2">
        <f>VLOOKUP($C75,Calculations!$T$2:$AG$611,4,FALSE)</f>
        <v>16234</v>
      </c>
      <c r="G75" s="2">
        <f>VLOOKUP($C75,Calculations!$T$2:$AG$611,5,FALSE)</f>
        <v>10156</v>
      </c>
      <c r="H75" s="2">
        <f>VLOOKUP($C75,Calculations!$T$2:$AG$611,6,FALSE)</f>
        <v>1300</v>
      </c>
      <c r="I75" s="2">
        <f>VLOOKUP($C75,Calculations!$T$2:$AG$611,7,FALSE)</f>
        <v>3584</v>
      </c>
      <c r="J75" s="2">
        <f>VLOOKUP($C75,Calculations!$T$2:$AG$611,8,FALSE)</f>
        <v>2444</v>
      </c>
      <c r="K75" s="2">
        <f>VLOOKUP($C75,Calculations!$T$2:$AG$611,9,FALSE)</f>
        <v>596</v>
      </c>
      <c r="L75" s="2">
        <f>VLOOKUP($C75,Calculations!$T$2:$AG$611,10,FALSE)</f>
        <v>480</v>
      </c>
      <c r="M75" s="2">
        <f>VLOOKUP($C75,Calculations!$T$2:$AG$611,11,FALSE)</f>
        <v>0</v>
      </c>
      <c r="N75" s="2">
        <f>VLOOKUP($C75,Calculations!$T$2:$AG$611,12,FALSE)</f>
        <v>223400</v>
      </c>
      <c r="O75" s="2">
        <f>VLOOKUP($C75,Calculations!$T$2:$AG$611,13,FALSE)</f>
        <v>122161</v>
      </c>
      <c r="P75" s="2">
        <f>VLOOKUP($C75,Calculations!$T$2:$AG$611,14,FALSE)</f>
        <v>345561</v>
      </c>
      <c r="R75" s="53">
        <f t="shared" si="6"/>
        <v>345561</v>
      </c>
      <c r="S75" s="53">
        <f t="shared" si="7"/>
        <v>0</v>
      </c>
      <c r="U75" s="53">
        <f t="shared" si="8"/>
        <v>469051</v>
      </c>
      <c r="V75" s="53">
        <f t="shared" si="9"/>
        <v>0</v>
      </c>
      <c r="W75" s="9"/>
    </row>
    <row r="76" spans="1:23" ht="14.45" customHeight="1" x14ac:dyDescent="0.25">
      <c r="A76" s="58" t="s">
        <v>76</v>
      </c>
      <c r="B76" s="63" t="s">
        <v>8</v>
      </c>
      <c r="C76" s="56" t="str">
        <f t="shared" si="5"/>
        <v>KOLLAM1969-70</v>
      </c>
      <c r="D76" s="2">
        <f>VLOOKUP($C76,Calculations!$T$2:$AG$611,2,FALSE)</f>
        <v>469051</v>
      </c>
      <c r="E76" s="2">
        <f>VLOOKUP($C76,Calculations!$T$2:$AG$611,3,FALSE)</f>
        <v>210783</v>
      </c>
      <c r="F76" s="2">
        <f>VLOOKUP($C76,Calculations!$T$2:$AG$611,4,FALSE)</f>
        <v>17046</v>
      </c>
      <c r="G76" s="2">
        <f>VLOOKUP($C76,Calculations!$T$2:$AG$611,5,FALSE)</f>
        <v>9226</v>
      </c>
      <c r="H76" s="2">
        <f>VLOOKUP($C76,Calculations!$T$2:$AG$611,6,FALSE)</f>
        <v>1300</v>
      </c>
      <c r="I76" s="2">
        <f>VLOOKUP($C76,Calculations!$T$2:$AG$611,7,FALSE)</f>
        <v>1735</v>
      </c>
      <c r="J76" s="2">
        <f>VLOOKUP($C76,Calculations!$T$2:$AG$611,8,FALSE)</f>
        <v>2347</v>
      </c>
      <c r="K76" s="2">
        <f>VLOOKUP($C76,Calculations!$T$2:$AG$611,9,FALSE)</f>
        <v>885</v>
      </c>
      <c r="L76" s="2">
        <f>VLOOKUP($C76,Calculations!$T$2:$AG$611,10,FALSE)</f>
        <v>425</v>
      </c>
      <c r="M76" s="2">
        <f>VLOOKUP($C76,Calculations!$T$2:$AG$611,11,FALSE)</f>
        <v>0</v>
      </c>
      <c r="N76" s="2">
        <f>VLOOKUP($C76,Calculations!$T$2:$AG$611,12,FALSE)</f>
        <v>225304</v>
      </c>
      <c r="O76" s="2">
        <f>VLOOKUP($C76,Calculations!$T$2:$AG$611,13,FALSE)</f>
        <v>126759</v>
      </c>
      <c r="P76" s="2">
        <f>VLOOKUP($C76,Calculations!$T$2:$AG$611,14,FALSE)</f>
        <v>352063</v>
      </c>
      <c r="R76" s="53">
        <f t="shared" si="6"/>
        <v>352063</v>
      </c>
      <c r="S76" s="53">
        <f t="shared" si="7"/>
        <v>0</v>
      </c>
      <c r="U76" s="53">
        <f t="shared" si="8"/>
        <v>469051</v>
      </c>
      <c r="V76" s="53">
        <f t="shared" si="9"/>
        <v>0</v>
      </c>
      <c r="W76" s="9"/>
    </row>
    <row r="77" spans="1:23" ht="14.45" customHeight="1" x14ac:dyDescent="0.25">
      <c r="A77" s="58" t="s">
        <v>76</v>
      </c>
      <c r="B77" s="63" t="s">
        <v>16</v>
      </c>
      <c r="C77" s="56" t="str">
        <f t="shared" si="5"/>
        <v>KOLLAM1970-71</v>
      </c>
      <c r="D77" s="2">
        <f>VLOOKUP($C77,Calculations!$T$2:$AG$611,2,FALSE)</f>
        <v>469051</v>
      </c>
      <c r="E77" s="2">
        <f>VLOOKUP($C77,Calculations!$T$2:$AG$611,3,FALSE)</f>
        <v>210783</v>
      </c>
      <c r="F77" s="2">
        <f>VLOOKUP($C77,Calculations!$T$2:$AG$611,4,FALSE)</f>
        <v>17513</v>
      </c>
      <c r="G77" s="2">
        <f>VLOOKUP($C77,Calculations!$T$2:$AG$611,5,FALSE)</f>
        <v>9000</v>
      </c>
      <c r="H77" s="2">
        <f>VLOOKUP($C77,Calculations!$T$2:$AG$611,6,FALSE)</f>
        <v>1300</v>
      </c>
      <c r="I77" s="2">
        <f>VLOOKUP($C77,Calculations!$T$2:$AG$611,7,FALSE)</f>
        <v>1633</v>
      </c>
      <c r="J77" s="2">
        <f>VLOOKUP($C77,Calculations!$T$2:$AG$611,8,FALSE)</f>
        <v>2310</v>
      </c>
      <c r="K77" s="2">
        <f>VLOOKUP($C77,Calculations!$T$2:$AG$611,9,FALSE)</f>
        <v>890</v>
      </c>
      <c r="L77" s="2">
        <f>VLOOKUP($C77,Calculations!$T$2:$AG$611,10,FALSE)</f>
        <v>439</v>
      </c>
      <c r="M77" s="2">
        <f>VLOOKUP($C77,Calculations!$T$2:$AG$611,11,FALSE)</f>
        <v>0</v>
      </c>
      <c r="N77" s="2">
        <f>VLOOKUP($C77,Calculations!$T$2:$AG$611,12,FALSE)</f>
        <v>225182</v>
      </c>
      <c r="O77" s="2">
        <f>VLOOKUP($C77,Calculations!$T$2:$AG$611,13,FALSE)</f>
        <v>128914</v>
      </c>
      <c r="P77" s="2">
        <f>VLOOKUP($C77,Calculations!$T$2:$AG$611,14,FALSE)</f>
        <v>354096</v>
      </c>
      <c r="R77" s="53">
        <f t="shared" si="6"/>
        <v>354096</v>
      </c>
      <c r="S77" s="53">
        <f t="shared" si="7"/>
        <v>0</v>
      </c>
      <c r="U77" s="53">
        <f t="shared" si="8"/>
        <v>469050</v>
      </c>
      <c r="V77" s="53">
        <f t="shared" si="9"/>
        <v>1</v>
      </c>
      <c r="W77" s="9"/>
    </row>
    <row r="78" spans="1:23" ht="14.45" customHeight="1" x14ac:dyDescent="0.25">
      <c r="A78" s="58" t="s">
        <v>76</v>
      </c>
      <c r="B78" s="63" t="s">
        <v>17</v>
      </c>
      <c r="C78" s="56" t="str">
        <f t="shared" si="5"/>
        <v>KOLLAM1971-72</v>
      </c>
      <c r="D78" s="2">
        <f>VLOOKUP($C78,Calculations!$T$2:$AG$611,2,FALSE)</f>
        <v>469051</v>
      </c>
      <c r="E78" s="2">
        <f>VLOOKUP($C78,Calculations!$T$2:$AG$611,3,FALSE)</f>
        <v>210783</v>
      </c>
      <c r="F78" s="2">
        <f>VLOOKUP($C78,Calculations!$T$2:$AG$611,4,FALSE)</f>
        <v>17577</v>
      </c>
      <c r="G78" s="2">
        <f>VLOOKUP($C78,Calculations!$T$2:$AG$611,5,FALSE)</f>
        <v>8625</v>
      </c>
      <c r="H78" s="2">
        <f>VLOOKUP($C78,Calculations!$T$2:$AG$611,6,FALSE)</f>
        <v>1300</v>
      </c>
      <c r="I78" s="2">
        <f>VLOOKUP($C78,Calculations!$T$2:$AG$611,7,FALSE)</f>
        <v>1497</v>
      </c>
      <c r="J78" s="2">
        <f>VLOOKUP($C78,Calculations!$T$2:$AG$611,8,FALSE)</f>
        <v>2252</v>
      </c>
      <c r="K78" s="2">
        <f>VLOOKUP($C78,Calculations!$T$2:$AG$611,9,FALSE)</f>
        <v>813</v>
      </c>
      <c r="L78" s="2">
        <f>VLOOKUP($C78,Calculations!$T$2:$AG$611,10,FALSE)</f>
        <v>421</v>
      </c>
      <c r="M78" s="2">
        <f>VLOOKUP($C78,Calculations!$T$2:$AG$611,11,FALSE)</f>
        <v>0</v>
      </c>
      <c r="N78" s="2">
        <f>VLOOKUP($C78,Calculations!$T$2:$AG$611,12,FALSE)</f>
        <v>225783</v>
      </c>
      <c r="O78" s="2">
        <f>VLOOKUP($C78,Calculations!$T$2:$AG$611,13,FALSE)</f>
        <v>131331</v>
      </c>
      <c r="P78" s="2">
        <f>VLOOKUP($C78,Calculations!$T$2:$AG$611,14,FALSE)</f>
        <v>357115</v>
      </c>
      <c r="R78" s="53">
        <f t="shared" si="6"/>
        <v>357114</v>
      </c>
      <c r="S78" s="53">
        <f t="shared" si="7"/>
        <v>-1</v>
      </c>
      <c r="U78" s="53">
        <f t="shared" si="8"/>
        <v>469051</v>
      </c>
      <c r="V78" s="53">
        <f t="shared" si="9"/>
        <v>0</v>
      </c>
      <c r="W78" s="9"/>
    </row>
    <row r="79" spans="1:23" ht="14.45" customHeight="1" x14ac:dyDescent="0.25">
      <c r="A79" s="58" t="s">
        <v>76</v>
      </c>
      <c r="B79" s="63" t="s">
        <v>9</v>
      </c>
      <c r="C79" s="56" t="str">
        <f t="shared" si="5"/>
        <v>KOLLAM1972-73</v>
      </c>
      <c r="D79" s="2">
        <f>VLOOKUP($C79,Calculations!$T$2:$AG$611,2,FALSE)</f>
        <v>469051</v>
      </c>
      <c r="E79" s="2">
        <f>VLOOKUP($C79,Calculations!$T$2:$AG$611,3,FALSE)</f>
        <v>210783</v>
      </c>
      <c r="F79" s="2">
        <f>VLOOKUP($C79,Calculations!$T$2:$AG$611,4,FALSE)</f>
        <v>17577</v>
      </c>
      <c r="G79" s="2">
        <f>VLOOKUP($C79,Calculations!$T$2:$AG$611,5,FALSE)</f>
        <v>8500</v>
      </c>
      <c r="H79" s="2">
        <f>VLOOKUP($C79,Calculations!$T$2:$AG$611,6,FALSE)</f>
        <v>1300</v>
      </c>
      <c r="I79" s="2">
        <f>VLOOKUP($C79,Calculations!$T$2:$AG$611,7,FALSE)</f>
        <v>1398</v>
      </c>
      <c r="J79" s="2">
        <f>VLOOKUP($C79,Calculations!$T$2:$AG$611,8,FALSE)</f>
        <v>2137</v>
      </c>
      <c r="K79" s="2">
        <f>VLOOKUP($C79,Calculations!$T$2:$AG$611,9,FALSE)</f>
        <v>813</v>
      </c>
      <c r="L79" s="2">
        <f>VLOOKUP($C79,Calculations!$T$2:$AG$611,10,FALSE)</f>
        <v>475</v>
      </c>
      <c r="M79" s="2">
        <f>VLOOKUP($C79,Calculations!$T$2:$AG$611,11,FALSE)</f>
        <v>0</v>
      </c>
      <c r="N79" s="2">
        <f>VLOOKUP($C79,Calculations!$T$2:$AG$611,12,FALSE)</f>
        <v>226068</v>
      </c>
      <c r="O79" s="2">
        <f>VLOOKUP($C79,Calculations!$T$2:$AG$611,13,FALSE)</f>
        <v>134427</v>
      </c>
      <c r="P79" s="2">
        <f>VLOOKUP($C79,Calculations!$T$2:$AG$611,14,FALSE)</f>
        <v>360495</v>
      </c>
      <c r="R79" s="53">
        <f t="shared" si="6"/>
        <v>360495</v>
      </c>
      <c r="S79" s="53">
        <f t="shared" si="7"/>
        <v>0</v>
      </c>
      <c r="U79" s="53">
        <f t="shared" si="8"/>
        <v>469051</v>
      </c>
      <c r="V79" s="53">
        <f t="shared" si="9"/>
        <v>0</v>
      </c>
      <c r="W79" s="9"/>
    </row>
    <row r="80" spans="1:23" ht="14.45" customHeight="1" x14ac:dyDescent="0.25">
      <c r="A80" s="58" t="s">
        <v>76</v>
      </c>
      <c r="B80" s="63" t="s">
        <v>10</v>
      </c>
      <c r="C80" s="56" t="str">
        <f t="shared" si="5"/>
        <v>KOLLAM1973-74</v>
      </c>
      <c r="D80" s="2">
        <f>VLOOKUP($C80,Calculations!$T$2:$AG$611,2,FALSE)</f>
        <v>469051</v>
      </c>
      <c r="E80" s="2">
        <f>VLOOKUP($C80,Calculations!$T$2:$AG$611,3,FALSE)</f>
        <v>210650</v>
      </c>
      <c r="F80" s="2">
        <f>VLOOKUP($C80,Calculations!$T$2:$AG$611,4,FALSE)</f>
        <v>16142</v>
      </c>
      <c r="G80" s="2">
        <f>VLOOKUP($C80,Calculations!$T$2:$AG$611,5,FALSE)</f>
        <v>7085</v>
      </c>
      <c r="H80" s="2">
        <f>VLOOKUP($C80,Calculations!$T$2:$AG$611,6,FALSE)</f>
        <v>1300</v>
      </c>
      <c r="I80" s="2">
        <f>VLOOKUP($C80,Calculations!$T$2:$AG$611,7,FALSE)</f>
        <v>980</v>
      </c>
      <c r="J80" s="2">
        <f>VLOOKUP($C80,Calculations!$T$2:$AG$611,8,FALSE)</f>
        <v>2015</v>
      </c>
      <c r="K80" s="2">
        <f>VLOOKUP($C80,Calculations!$T$2:$AG$611,9,FALSE)</f>
        <v>801</v>
      </c>
      <c r="L80" s="2">
        <f>VLOOKUP($C80,Calculations!$T$2:$AG$611,10,FALSE)</f>
        <v>488</v>
      </c>
      <c r="M80" s="2">
        <f>VLOOKUP($C80,Calculations!$T$2:$AG$611,11,FALSE)</f>
        <v>0</v>
      </c>
      <c r="N80" s="2">
        <f>VLOOKUP($C80,Calculations!$T$2:$AG$611,12,FALSE)</f>
        <v>229590</v>
      </c>
      <c r="O80" s="2">
        <f>VLOOKUP($C80,Calculations!$T$2:$AG$611,13,FALSE)</f>
        <v>141817</v>
      </c>
      <c r="P80" s="2">
        <f>VLOOKUP($C80,Calculations!$T$2:$AG$611,14,FALSE)</f>
        <v>371407</v>
      </c>
      <c r="R80" s="53">
        <f t="shared" si="6"/>
        <v>371407</v>
      </c>
      <c r="S80" s="53">
        <f t="shared" si="7"/>
        <v>0</v>
      </c>
      <c r="U80" s="53">
        <f t="shared" si="8"/>
        <v>469051</v>
      </c>
      <c r="V80" s="53">
        <f t="shared" si="9"/>
        <v>0</v>
      </c>
      <c r="W80" s="9"/>
    </row>
    <row r="81" spans="1:23" ht="14.45" customHeight="1" x14ac:dyDescent="0.25">
      <c r="A81" s="58" t="s">
        <v>76</v>
      </c>
      <c r="B81" s="63" t="s">
        <v>11</v>
      </c>
      <c r="C81" s="56" t="str">
        <f t="shared" si="5"/>
        <v>KOLLAM1974-75</v>
      </c>
      <c r="D81" s="2">
        <f>VLOOKUP($C81,Calculations!$T$2:$AG$611,2,FALSE)</f>
        <v>469051</v>
      </c>
      <c r="E81" s="2">
        <f>VLOOKUP($C81,Calculations!$T$2:$AG$611,3,FALSE)</f>
        <v>209074</v>
      </c>
      <c r="F81" s="2">
        <f>VLOOKUP($C81,Calculations!$T$2:$AG$611,4,FALSE)</f>
        <v>18042</v>
      </c>
      <c r="G81" s="2">
        <f>VLOOKUP($C81,Calculations!$T$2:$AG$611,5,FALSE)</f>
        <v>6902</v>
      </c>
      <c r="H81" s="2">
        <f>VLOOKUP($C81,Calculations!$T$2:$AG$611,6,FALSE)</f>
        <v>1300</v>
      </c>
      <c r="I81" s="2">
        <f>VLOOKUP($C81,Calculations!$T$2:$AG$611,7,FALSE)</f>
        <v>984</v>
      </c>
      <c r="J81" s="2">
        <f>VLOOKUP($C81,Calculations!$T$2:$AG$611,8,FALSE)</f>
        <v>1985</v>
      </c>
      <c r="K81" s="2">
        <f>VLOOKUP($C81,Calculations!$T$2:$AG$611,9,FALSE)</f>
        <v>769</v>
      </c>
      <c r="L81" s="2">
        <f>VLOOKUP($C81,Calculations!$T$2:$AG$611,10,FALSE)</f>
        <v>484</v>
      </c>
      <c r="M81" s="2">
        <f>VLOOKUP($C81,Calculations!$T$2:$AG$611,11,FALSE)</f>
        <v>0</v>
      </c>
      <c r="N81" s="2">
        <f>VLOOKUP($C81,Calculations!$T$2:$AG$611,12,FALSE)</f>
        <v>229511</v>
      </c>
      <c r="O81" s="2">
        <f>VLOOKUP($C81,Calculations!$T$2:$AG$611,13,FALSE)</f>
        <v>147937</v>
      </c>
      <c r="P81" s="2">
        <f>VLOOKUP($C81,Calculations!$T$2:$AG$611,14,FALSE)</f>
        <v>377448</v>
      </c>
      <c r="R81" s="53">
        <f t="shared" si="6"/>
        <v>377448</v>
      </c>
      <c r="S81" s="53">
        <f t="shared" si="7"/>
        <v>0</v>
      </c>
      <c r="U81" s="53">
        <f t="shared" si="8"/>
        <v>469051</v>
      </c>
      <c r="V81" s="53">
        <f t="shared" si="9"/>
        <v>0</v>
      </c>
      <c r="W81" s="9"/>
    </row>
    <row r="82" spans="1:23" ht="14.45" customHeight="1" x14ac:dyDescent="0.25">
      <c r="A82" s="58" t="s">
        <v>76</v>
      </c>
      <c r="B82" s="63" t="s">
        <v>12</v>
      </c>
      <c r="C82" s="56" t="str">
        <f t="shared" si="5"/>
        <v>KOLLAM1975-76</v>
      </c>
      <c r="D82" s="2">
        <f>VLOOKUP($C82,Calculations!$T$2:$AG$611,2,FALSE)</f>
        <v>474290</v>
      </c>
      <c r="E82" s="2">
        <f>VLOOKUP($C82,Calculations!$T$2:$AG$611,3,FALSE)</f>
        <v>236048</v>
      </c>
      <c r="F82" s="2">
        <f>VLOOKUP($C82,Calculations!$T$2:$AG$611,4,FALSE)</f>
        <v>22229</v>
      </c>
      <c r="G82" s="2">
        <f>VLOOKUP($C82,Calculations!$T$2:$AG$611,5,FALSE)</f>
        <v>3939</v>
      </c>
      <c r="H82" s="2">
        <f>VLOOKUP($C82,Calculations!$T$2:$AG$611,6,FALSE)</f>
        <v>100</v>
      </c>
      <c r="I82" s="2">
        <f>VLOOKUP($C82,Calculations!$T$2:$AG$611,7,FALSE)</f>
        <v>752</v>
      </c>
      <c r="J82" s="2">
        <f>VLOOKUP($C82,Calculations!$T$2:$AG$611,8,FALSE)</f>
        <v>1557</v>
      </c>
      <c r="K82" s="2">
        <f>VLOOKUP($C82,Calculations!$T$2:$AG$611,9,FALSE)</f>
        <v>787</v>
      </c>
      <c r="L82" s="2">
        <f>VLOOKUP($C82,Calculations!$T$2:$AG$611,10,FALSE)</f>
        <v>1313</v>
      </c>
      <c r="M82" s="2">
        <f>VLOOKUP($C82,Calculations!$T$2:$AG$611,11,FALSE)</f>
        <v>0</v>
      </c>
      <c r="N82" s="2">
        <f>VLOOKUP($C82,Calculations!$T$2:$AG$611,12,FALSE)</f>
        <v>207565</v>
      </c>
      <c r="O82" s="2">
        <f>VLOOKUP($C82,Calculations!$T$2:$AG$611,13,FALSE)</f>
        <v>137784</v>
      </c>
      <c r="P82" s="2">
        <f>VLOOKUP($C82,Calculations!$T$2:$AG$611,14,FALSE)</f>
        <v>345349</v>
      </c>
      <c r="R82" s="53">
        <f t="shared" si="6"/>
        <v>345349</v>
      </c>
      <c r="S82" s="53">
        <f t="shared" si="7"/>
        <v>0</v>
      </c>
      <c r="U82" s="53">
        <f t="shared" si="8"/>
        <v>474290</v>
      </c>
      <c r="V82" s="53">
        <f t="shared" si="9"/>
        <v>0</v>
      </c>
      <c r="W82" s="9"/>
    </row>
    <row r="83" spans="1:23" ht="14.45" customHeight="1" x14ac:dyDescent="0.25">
      <c r="A83" s="58" t="s">
        <v>76</v>
      </c>
      <c r="B83" s="63" t="s">
        <v>13</v>
      </c>
      <c r="C83" s="56" t="str">
        <f t="shared" si="5"/>
        <v>KOLLAM1976-77</v>
      </c>
      <c r="D83" s="2">
        <f>VLOOKUP($C83,Calculations!$T$2:$AG$611,2,FALSE)</f>
        <v>474290</v>
      </c>
      <c r="E83" s="2">
        <f>VLOOKUP($C83,Calculations!$T$2:$AG$611,3,FALSE)</f>
        <v>236048</v>
      </c>
      <c r="F83" s="2">
        <f>VLOOKUP($C83,Calculations!$T$2:$AG$611,4,FALSE)</f>
        <v>24269</v>
      </c>
      <c r="G83" s="2">
        <f>VLOOKUP($C83,Calculations!$T$2:$AG$611,5,FALSE)</f>
        <v>3302</v>
      </c>
      <c r="H83" s="2">
        <f>VLOOKUP($C83,Calculations!$T$2:$AG$611,6,FALSE)</f>
        <v>75</v>
      </c>
      <c r="I83" s="2">
        <f>VLOOKUP($C83,Calculations!$T$2:$AG$611,7,FALSE)</f>
        <v>587</v>
      </c>
      <c r="J83" s="2">
        <f>VLOOKUP($C83,Calculations!$T$2:$AG$611,8,FALSE)</f>
        <v>1395</v>
      </c>
      <c r="K83" s="2">
        <f>VLOOKUP($C83,Calculations!$T$2:$AG$611,9,FALSE)</f>
        <v>1289</v>
      </c>
      <c r="L83" s="2">
        <f>VLOOKUP($C83,Calculations!$T$2:$AG$611,10,FALSE)</f>
        <v>1654</v>
      </c>
      <c r="M83" s="2">
        <f>VLOOKUP($C83,Calculations!$T$2:$AG$611,11,FALSE)</f>
        <v>0</v>
      </c>
      <c r="N83" s="2">
        <f>VLOOKUP($C83,Calculations!$T$2:$AG$611,12,FALSE)</f>
        <v>205671</v>
      </c>
      <c r="O83" s="2">
        <f>VLOOKUP($C83,Calculations!$T$2:$AG$611,13,FALSE)</f>
        <v>130378</v>
      </c>
      <c r="P83" s="2">
        <f>VLOOKUP($C83,Calculations!$T$2:$AG$611,14,FALSE)</f>
        <v>336049</v>
      </c>
      <c r="R83" s="53">
        <f t="shared" si="6"/>
        <v>336049</v>
      </c>
      <c r="S83" s="53">
        <f t="shared" si="7"/>
        <v>0</v>
      </c>
      <c r="U83" s="53">
        <f t="shared" si="8"/>
        <v>474290</v>
      </c>
      <c r="V83" s="53">
        <f t="shared" si="9"/>
        <v>0</v>
      </c>
      <c r="W83" s="9"/>
    </row>
    <row r="84" spans="1:23" ht="14.45" customHeight="1" x14ac:dyDescent="0.25">
      <c r="A84" s="58" t="s">
        <v>76</v>
      </c>
      <c r="B84" s="63" t="s">
        <v>18</v>
      </c>
      <c r="C84" s="56" t="str">
        <f t="shared" si="5"/>
        <v>KOLLAM1977-78</v>
      </c>
      <c r="D84" s="2">
        <f>VLOOKUP($C84,Calculations!$T$2:$AG$611,2,FALSE)</f>
        <v>474290</v>
      </c>
      <c r="E84" s="2">
        <f>VLOOKUP($C84,Calculations!$T$2:$AG$611,3,FALSE)</f>
        <v>236048</v>
      </c>
      <c r="F84" s="2">
        <f>VLOOKUP($C84,Calculations!$T$2:$AG$611,4,FALSE)</f>
        <v>24372</v>
      </c>
      <c r="G84" s="2">
        <f>VLOOKUP($C84,Calculations!$T$2:$AG$611,5,FALSE)</f>
        <v>2802</v>
      </c>
      <c r="H84" s="2">
        <f>VLOOKUP($C84,Calculations!$T$2:$AG$611,6,FALSE)</f>
        <v>50</v>
      </c>
      <c r="I84" s="2">
        <f>VLOOKUP($C84,Calculations!$T$2:$AG$611,7,FALSE)</f>
        <v>401</v>
      </c>
      <c r="J84" s="2">
        <f>VLOOKUP($C84,Calculations!$T$2:$AG$611,8,FALSE)</f>
        <v>1217</v>
      </c>
      <c r="K84" s="2">
        <f>VLOOKUP($C84,Calculations!$T$2:$AG$611,9,FALSE)</f>
        <v>1429</v>
      </c>
      <c r="L84" s="2">
        <f>VLOOKUP($C84,Calculations!$T$2:$AG$611,10,FALSE)</f>
        <v>1834</v>
      </c>
      <c r="M84" s="2">
        <f>VLOOKUP($C84,Calculations!$T$2:$AG$611,11,FALSE)</f>
        <v>0</v>
      </c>
      <c r="N84" s="2">
        <f>VLOOKUP($C84,Calculations!$T$2:$AG$611,12,FALSE)</f>
        <v>206137</v>
      </c>
      <c r="O84" s="2">
        <f>VLOOKUP($C84,Calculations!$T$2:$AG$611,13,FALSE)</f>
        <v>118453</v>
      </c>
      <c r="P84" s="2">
        <f>VLOOKUP($C84,Calculations!$T$2:$AG$611,14,FALSE)</f>
        <v>324590</v>
      </c>
      <c r="R84" s="53">
        <f t="shared" si="6"/>
        <v>324590</v>
      </c>
      <c r="S84" s="53">
        <f t="shared" si="7"/>
        <v>0</v>
      </c>
      <c r="U84" s="53">
        <f t="shared" si="8"/>
        <v>474290</v>
      </c>
      <c r="V84" s="53">
        <f t="shared" si="9"/>
        <v>0</v>
      </c>
      <c r="W84" s="9"/>
    </row>
    <row r="85" spans="1:23" ht="14.45" customHeight="1" x14ac:dyDescent="0.25">
      <c r="A85" s="58" t="s">
        <v>76</v>
      </c>
      <c r="B85" s="64" t="s">
        <v>19</v>
      </c>
      <c r="C85" s="56" t="str">
        <f t="shared" si="5"/>
        <v>KOLLAM1978-79</v>
      </c>
      <c r="D85" s="2">
        <f>VLOOKUP($C85,Calculations!$T$2:$AG$611,2,FALSE)</f>
        <v>474290</v>
      </c>
      <c r="E85" s="2">
        <f>VLOOKUP($C85,Calculations!$T$2:$AG$611,3,FALSE)</f>
        <v>236048</v>
      </c>
      <c r="F85" s="2">
        <f>VLOOKUP($C85,Calculations!$T$2:$AG$611,4,FALSE)</f>
        <v>24631</v>
      </c>
      <c r="G85" s="2">
        <f>VLOOKUP($C85,Calculations!$T$2:$AG$611,5,FALSE)</f>
        <v>2618</v>
      </c>
      <c r="H85" s="2">
        <f>VLOOKUP($C85,Calculations!$T$2:$AG$611,6,FALSE)</f>
        <v>39</v>
      </c>
      <c r="I85" s="2">
        <f>VLOOKUP($C85,Calculations!$T$2:$AG$611,7,FALSE)</f>
        <v>358</v>
      </c>
      <c r="J85" s="2">
        <f>VLOOKUP($C85,Calculations!$T$2:$AG$611,8,FALSE)</f>
        <v>1491</v>
      </c>
      <c r="K85" s="2">
        <f>VLOOKUP($C85,Calculations!$T$2:$AG$611,9,FALSE)</f>
        <v>1274</v>
      </c>
      <c r="L85" s="2">
        <f>VLOOKUP($C85,Calculations!$T$2:$AG$611,10,FALSE)</f>
        <v>1917</v>
      </c>
      <c r="M85" s="2">
        <f>VLOOKUP($C85,Calculations!$T$2:$AG$611,11,FALSE)</f>
        <v>0</v>
      </c>
      <c r="N85" s="2">
        <f>VLOOKUP($C85,Calculations!$T$2:$AG$611,12,FALSE)</f>
        <v>205914</v>
      </c>
      <c r="O85" s="2">
        <f>VLOOKUP($C85,Calculations!$T$2:$AG$611,13,FALSE)</f>
        <v>101302</v>
      </c>
      <c r="P85" s="2">
        <f>VLOOKUP($C85,Calculations!$T$2:$AG$611,14,FALSE)</f>
        <v>307216</v>
      </c>
      <c r="R85" s="53">
        <f t="shared" si="6"/>
        <v>307216</v>
      </c>
      <c r="S85" s="53">
        <f t="shared" si="7"/>
        <v>0</v>
      </c>
      <c r="U85" s="53">
        <f t="shared" si="8"/>
        <v>474290</v>
      </c>
      <c r="V85" s="53">
        <f t="shared" si="9"/>
        <v>0</v>
      </c>
      <c r="W85" s="9"/>
    </row>
    <row r="86" spans="1:23" ht="14.45" customHeight="1" x14ac:dyDescent="0.25">
      <c r="A86" s="58" t="s">
        <v>76</v>
      </c>
      <c r="B86" s="58" t="s">
        <v>40</v>
      </c>
      <c r="C86" s="56" t="str">
        <f t="shared" si="5"/>
        <v>KOLLAM1979-80</v>
      </c>
      <c r="D86" s="2">
        <f>VLOOKUP($C86,Calculations!$T$2:$AG$611,2,FALSE)</f>
        <v>474290</v>
      </c>
      <c r="E86" s="2">
        <f>VLOOKUP($C86,Calculations!$T$2:$AG$611,3,FALSE)</f>
        <v>236048</v>
      </c>
      <c r="F86" s="2">
        <f>VLOOKUP($C86,Calculations!$T$2:$AG$611,4,FALSE)</f>
        <v>25150</v>
      </c>
      <c r="G86" s="2">
        <f>VLOOKUP($C86,Calculations!$T$2:$AG$611,5,FALSE)</f>
        <v>2362</v>
      </c>
      <c r="H86" s="2">
        <f>VLOOKUP($C86,Calculations!$T$2:$AG$611,6,FALSE)</f>
        <v>36</v>
      </c>
      <c r="I86" s="2">
        <f>VLOOKUP($C86,Calculations!$T$2:$AG$611,7,FALSE)</f>
        <v>312</v>
      </c>
      <c r="J86" s="2">
        <f>VLOOKUP($C86,Calculations!$T$2:$AG$611,8,FALSE)</f>
        <v>1493</v>
      </c>
      <c r="K86" s="2">
        <f>VLOOKUP($C86,Calculations!$T$2:$AG$611,9,FALSE)</f>
        <v>1195</v>
      </c>
      <c r="L86" s="2">
        <f>VLOOKUP($C86,Calculations!$T$2:$AG$611,10,FALSE)</f>
        <v>1859</v>
      </c>
      <c r="M86" s="2">
        <f>VLOOKUP($C86,Calculations!$T$2:$AG$611,11,FALSE)</f>
        <v>0</v>
      </c>
      <c r="N86" s="2">
        <f>VLOOKUP($C86,Calculations!$T$2:$AG$611,12,FALSE)</f>
        <v>205835</v>
      </c>
      <c r="O86" s="2">
        <f>VLOOKUP($C86,Calculations!$T$2:$AG$611,13,FALSE)</f>
        <v>93989</v>
      </c>
      <c r="P86" s="2">
        <f>VLOOKUP($C86,Calculations!$T$2:$AG$611,14,FALSE)</f>
        <v>299824</v>
      </c>
      <c r="R86" s="53">
        <f t="shared" si="6"/>
        <v>299824</v>
      </c>
      <c r="S86" s="53">
        <f t="shared" si="7"/>
        <v>0</v>
      </c>
      <c r="U86" s="53">
        <f t="shared" si="8"/>
        <v>474290</v>
      </c>
      <c r="V86" s="53">
        <f t="shared" si="9"/>
        <v>0</v>
      </c>
      <c r="W86" s="9"/>
    </row>
    <row r="87" spans="1:23" ht="14.45" customHeight="1" x14ac:dyDescent="0.25">
      <c r="A87" s="58" t="s">
        <v>76</v>
      </c>
      <c r="B87" s="58" t="s">
        <v>42</v>
      </c>
      <c r="C87" s="56" t="str">
        <f t="shared" si="5"/>
        <v>KOLLAM1980-81</v>
      </c>
      <c r="D87" s="2">
        <f>VLOOKUP($C87,Calculations!$T$2:$AG$611,2,FALSE)</f>
        <v>474290</v>
      </c>
      <c r="E87" s="2">
        <f>VLOOKUP($C87,Calculations!$T$2:$AG$611,3,FALSE)</f>
        <v>236048</v>
      </c>
      <c r="F87" s="2">
        <f>VLOOKUP($C87,Calculations!$T$2:$AG$611,4,FALSE)</f>
        <v>24822</v>
      </c>
      <c r="G87" s="2">
        <f>VLOOKUP($C87,Calculations!$T$2:$AG$611,5,FALSE)</f>
        <v>2361</v>
      </c>
      <c r="H87" s="2">
        <f>VLOOKUP($C87,Calculations!$T$2:$AG$611,6,FALSE)</f>
        <v>37</v>
      </c>
      <c r="I87" s="2">
        <f>VLOOKUP($C87,Calculations!$T$2:$AG$611,7,FALSE)</f>
        <v>331</v>
      </c>
      <c r="J87" s="2">
        <f>VLOOKUP($C87,Calculations!$T$2:$AG$611,8,FALSE)</f>
        <v>1493</v>
      </c>
      <c r="K87" s="2">
        <f>VLOOKUP($C87,Calculations!$T$2:$AG$611,9,FALSE)</f>
        <v>1190</v>
      </c>
      <c r="L87" s="2">
        <f>VLOOKUP($C87,Calculations!$T$2:$AG$611,10,FALSE)</f>
        <v>1853</v>
      </c>
      <c r="M87" s="2">
        <f>VLOOKUP($C87,Calculations!$T$2:$AG$611,11,FALSE)</f>
        <v>0</v>
      </c>
      <c r="N87" s="2">
        <f>VLOOKUP($C87,Calculations!$T$2:$AG$611,12,FALSE)</f>
        <v>206155</v>
      </c>
      <c r="O87" s="2">
        <f>VLOOKUP($C87,Calculations!$T$2:$AG$611,13,FALSE)</f>
        <v>88106</v>
      </c>
      <c r="P87" s="2">
        <f>VLOOKUP($C87,Calculations!$T$2:$AG$611,14,FALSE)</f>
        <v>294261</v>
      </c>
      <c r="R87" s="53">
        <f t="shared" si="6"/>
        <v>294261</v>
      </c>
      <c r="S87" s="53">
        <f t="shared" si="7"/>
        <v>0</v>
      </c>
      <c r="U87" s="53">
        <f t="shared" si="8"/>
        <v>474290</v>
      </c>
      <c r="V87" s="53">
        <f t="shared" si="9"/>
        <v>0</v>
      </c>
      <c r="W87" s="9"/>
    </row>
    <row r="88" spans="1:23" ht="14.45" customHeight="1" x14ac:dyDescent="0.25">
      <c r="A88" s="58" t="s">
        <v>76</v>
      </c>
      <c r="B88" s="58" t="s">
        <v>43</v>
      </c>
      <c r="C88" s="56" t="str">
        <f t="shared" si="5"/>
        <v>KOLLAM1981-82</v>
      </c>
      <c r="D88" s="2">
        <f>VLOOKUP($C88,Calculations!$T$2:$AG$611,2,FALSE)</f>
        <v>474290</v>
      </c>
      <c r="E88" s="2">
        <f>VLOOKUP($C88,Calculations!$T$2:$AG$611,3,FALSE)</f>
        <v>236048</v>
      </c>
      <c r="F88" s="2">
        <f>VLOOKUP($C88,Calculations!$T$2:$AG$611,4,FALSE)</f>
        <v>24826</v>
      </c>
      <c r="G88" s="2">
        <f>VLOOKUP($C88,Calculations!$T$2:$AG$611,5,FALSE)</f>
        <v>2160</v>
      </c>
      <c r="H88" s="2">
        <f>VLOOKUP($C88,Calculations!$T$2:$AG$611,6,FALSE)</f>
        <v>37</v>
      </c>
      <c r="I88" s="2">
        <f>VLOOKUP($C88,Calculations!$T$2:$AG$611,7,FALSE)</f>
        <v>936</v>
      </c>
      <c r="J88" s="2">
        <f>VLOOKUP($C88,Calculations!$T$2:$AG$611,8,FALSE)</f>
        <v>1286</v>
      </c>
      <c r="K88" s="2">
        <f>VLOOKUP($C88,Calculations!$T$2:$AG$611,9,FALSE)</f>
        <v>1108</v>
      </c>
      <c r="L88" s="2">
        <f>VLOOKUP($C88,Calculations!$T$2:$AG$611,10,FALSE)</f>
        <v>1891</v>
      </c>
      <c r="M88" s="2">
        <f>VLOOKUP($C88,Calculations!$T$2:$AG$611,11,FALSE)</f>
        <v>0</v>
      </c>
      <c r="N88" s="2">
        <f>VLOOKUP($C88,Calculations!$T$2:$AG$611,12,FALSE)</f>
        <v>205998</v>
      </c>
      <c r="O88" s="2">
        <f>VLOOKUP($C88,Calculations!$T$2:$AG$611,13,FALSE)</f>
        <v>90938</v>
      </c>
      <c r="P88" s="2">
        <f>VLOOKUP($C88,Calculations!$T$2:$AG$611,14,FALSE)</f>
        <v>296936</v>
      </c>
      <c r="R88" s="53">
        <f t="shared" si="6"/>
        <v>296936</v>
      </c>
      <c r="S88" s="53">
        <f t="shared" si="7"/>
        <v>0</v>
      </c>
      <c r="U88" s="53">
        <f t="shared" si="8"/>
        <v>474290</v>
      </c>
      <c r="V88" s="53">
        <f t="shared" si="9"/>
        <v>0</v>
      </c>
      <c r="W88" s="9"/>
    </row>
    <row r="89" spans="1:23" ht="14.45" customHeight="1" x14ac:dyDescent="0.25">
      <c r="A89" s="58" t="s">
        <v>76</v>
      </c>
      <c r="B89" s="58" t="s">
        <v>44</v>
      </c>
      <c r="C89" s="56" t="str">
        <f t="shared" si="5"/>
        <v>KOLLAM1982-83</v>
      </c>
      <c r="D89" s="2">
        <f>VLOOKUP($C89,Calculations!$T$2:$AG$611,2,FALSE)</f>
        <v>474290</v>
      </c>
      <c r="E89" s="2">
        <f>VLOOKUP($C89,Calculations!$T$2:$AG$611,3,FALSE)</f>
        <v>236048</v>
      </c>
      <c r="F89" s="2">
        <f>VLOOKUP($C89,Calculations!$T$2:$AG$611,4,FALSE)</f>
        <v>24439</v>
      </c>
      <c r="G89" s="2">
        <f>VLOOKUP($C89,Calculations!$T$2:$AG$611,5,FALSE)</f>
        <v>2181</v>
      </c>
      <c r="H89" s="2">
        <f>VLOOKUP($C89,Calculations!$T$2:$AG$611,6,FALSE)</f>
        <v>37</v>
      </c>
      <c r="I89" s="2">
        <f>VLOOKUP($C89,Calculations!$T$2:$AG$611,7,FALSE)</f>
        <v>465</v>
      </c>
      <c r="J89" s="2">
        <f>VLOOKUP($C89,Calculations!$T$2:$AG$611,8,FALSE)</f>
        <v>1125</v>
      </c>
      <c r="K89" s="2">
        <f>VLOOKUP($C89,Calculations!$T$2:$AG$611,9,FALSE)</f>
        <v>1209</v>
      </c>
      <c r="L89" s="2">
        <f>VLOOKUP($C89,Calculations!$T$2:$AG$611,10,FALSE)</f>
        <v>1669</v>
      </c>
      <c r="M89" s="2">
        <f>VLOOKUP($C89,Calculations!$T$2:$AG$611,11,FALSE)</f>
        <v>0</v>
      </c>
      <c r="N89" s="2">
        <f>VLOOKUP($C89,Calculations!$T$2:$AG$611,12,FALSE)</f>
        <v>207117</v>
      </c>
      <c r="O89" s="2">
        <f>VLOOKUP($C89,Calculations!$T$2:$AG$611,13,FALSE)</f>
        <v>84302</v>
      </c>
      <c r="P89" s="2">
        <f>VLOOKUP($C89,Calculations!$T$2:$AG$611,14,FALSE)</f>
        <v>291419</v>
      </c>
      <c r="R89" s="53">
        <f t="shared" si="6"/>
        <v>291419</v>
      </c>
      <c r="S89" s="53">
        <f t="shared" si="7"/>
        <v>0</v>
      </c>
      <c r="U89" s="53">
        <f t="shared" si="8"/>
        <v>474290</v>
      </c>
      <c r="V89" s="53">
        <f t="shared" si="9"/>
        <v>0</v>
      </c>
      <c r="W89" s="9"/>
    </row>
    <row r="90" spans="1:23" ht="14.45" customHeight="1" x14ac:dyDescent="0.25">
      <c r="A90" s="58" t="s">
        <v>76</v>
      </c>
      <c r="B90" s="58" t="s">
        <v>45</v>
      </c>
      <c r="C90" s="56" t="str">
        <f t="shared" si="5"/>
        <v>KOLLAM1983-84</v>
      </c>
      <c r="D90" s="2">
        <f>VLOOKUP($C90,Calculations!$T$2:$AG$611,2,FALSE)</f>
        <v>474290</v>
      </c>
      <c r="E90" s="2">
        <f>VLOOKUP($C90,Calculations!$T$2:$AG$611,3,FALSE)</f>
        <v>209913.03154604652</v>
      </c>
      <c r="F90" s="2">
        <f>VLOOKUP($C90,Calculations!$T$2:$AG$611,4,FALSE)</f>
        <v>27644.779683720932</v>
      </c>
      <c r="G90" s="2">
        <f>VLOOKUP($C90,Calculations!$T$2:$AG$611,5,FALSE)</f>
        <v>1835.4764725581394</v>
      </c>
      <c r="H90" s="2">
        <f>VLOOKUP($C90,Calculations!$T$2:$AG$611,6,FALSE)</f>
        <v>36.621826976744188</v>
      </c>
      <c r="I90" s="2">
        <f>VLOOKUP($C90,Calculations!$T$2:$AG$611,7,FALSE)</f>
        <v>561.30614325581394</v>
      </c>
      <c r="J90" s="2">
        <f>VLOOKUP($C90,Calculations!$T$2:$AG$611,8,FALSE)</f>
        <v>1307.3514939534884</v>
      </c>
      <c r="K90" s="2">
        <f>VLOOKUP($C90,Calculations!$T$2:$AG$611,9,FALSE)</f>
        <v>1184.5869023255814</v>
      </c>
      <c r="L90" s="2">
        <f>VLOOKUP($C90,Calculations!$T$2:$AG$611,10,FALSE)</f>
        <v>1890.9260279069767</v>
      </c>
      <c r="M90" s="2">
        <f>VLOOKUP($C90,Calculations!$T$2:$AG$611,11,FALSE)</f>
        <v>0</v>
      </c>
      <c r="N90" s="2">
        <f>VLOOKUP($C90,Calculations!$T$2:$AG$611,12,FALSE)</f>
        <v>229915.91990325582</v>
      </c>
      <c r="O90" s="2">
        <f>VLOOKUP($C90,Calculations!$T$2:$AG$611,13,FALSE)</f>
        <v>97321.810009302324</v>
      </c>
      <c r="P90" s="2">
        <f>VLOOKUP($C90,Calculations!$T$2:$AG$611,14,FALSE)</f>
        <v>327237.72991255816</v>
      </c>
      <c r="R90" s="53">
        <f t="shared" si="6"/>
        <v>327237.72991255816</v>
      </c>
      <c r="S90" s="53">
        <f t="shared" si="7"/>
        <v>0</v>
      </c>
      <c r="U90" s="53">
        <f t="shared" si="8"/>
        <v>474290</v>
      </c>
      <c r="V90" s="53">
        <f t="shared" si="9"/>
        <v>0</v>
      </c>
      <c r="W90" s="9"/>
    </row>
    <row r="91" spans="1:23" ht="14.45" customHeight="1" x14ac:dyDescent="0.25">
      <c r="A91" s="58" t="s">
        <v>76</v>
      </c>
      <c r="B91" s="58" t="s">
        <v>39</v>
      </c>
      <c r="C91" s="56" t="str">
        <f t="shared" si="5"/>
        <v>KOLLAM1984-85</v>
      </c>
      <c r="D91" s="2">
        <f>VLOOKUP($C91,Calculations!$T$2:$AG$611,2,FALSE)</f>
        <v>474290</v>
      </c>
      <c r="E91" s="2">
        <f>VLOOKUP($C91,Calculations!$T$2:$AG$611,3,FALSE)</f>
        <v>209913.03154604652</v>
      </c>
      <c r="F91" s="2">
        <f>VLOOKUP($C91,Calculations!$T$2:$AG$611,4,FALSE)</f>
        <v>28725.220993488372</v>
      </c>
      <c r="G91" s="2">
        <f>VLOOKUP($C91,Calculations!$T$2:$AG$611,5,FALSE)</f>
        <v>1772.5313637209301</v>
      </c>
      <c r="H91" s="2">
        <f>VLOOKUP($C91,Calculations!$T$2:$AG$611,6,FALSE)</f>
        <v>37.105012093023255</v>
      </c>
      <c r="I91" s="2">
        <f>VLOOKUP($C91,Calculations!$T$2:$AG$611,7,FALSE)</f>
        <v>487.81883534883718</v>
      </c>
      <c r="J91" s="2">
        <f>VLOOKUP($C91,Calculations!$T$2:$AG$611,8,FALSE)</f>
        <v>1646.7797879069767</v>
      </c>
      <c r="K91" s="2">
        <f>VLOOKUP($C91,Calculations!$T$2:$AG$611,9,FALSE)</f>
        <v>1320.6919144186047</v>
      </c>
      <c r="L91" s="2">
        <f>VLOOKUP($C91,Calculations!$T$2:$AG$611,10,FALSE)</f>
        <v>1921.766124651163</v>
      </c>
      <c r="M91" s="2">
        <f>VLOOKUP($C91,Calculations!$T$2:$AG$611,11,FALSE)</f>
        <v>0</v>
      </c>
      <c r="N91" s="2">
        <f>VLOOKUP($C91,Calculations!$T$2:$AG$611,12,FALSE)</f>
        <v>228465.05442232557</v>
      </c>
      <c r="O91" s="2">
        <f>VLOOKUP($C91,Calculations!$T$2:$AG$611,13,FALSE)</f>
        <v>85857.535077209308</v>
      </c>
      <c r="P91" s="2">
        <f>VLOOKUP($C91,Calculations!$T$2:$AG$611,14,FALSE)</f>
        <v>314322.58949953492</v>
      </c>
      <c r="R91" s="53">
        <f t="shared" si="6"/>
        <v>314322.58949953486</v>
      </c>
      <c r="S91" s="53">
        <f t="shared" si="7"/>
        <v>0</v>
      </c>
      <c r="U91" s="53">
        <f t="shared" si="8"/>
        <v>474290</v>
      </c>
      <c r="V91" s="53">
        <f t="shared" si="9"/>
        <v>0</v>
      </c>
      <c r="W91" s="9"/>
    </row>
    <row r="92" spans="1:23" ht="14.45" customHeight="1" x14ac:dyDescent="0.25">
      <c r="A92" s="58" t="s">
        <v>76</v>
      </c>
      <c r="B92" s="58" t="s">
        <v>84</v>
      </c>
      <c r="C92" s="56" t="str">
        <f t="shared" si="5"/>
        <v>KOLLAM1985-86</v>
      </c>
      <c r="D92" s="2">
        <f>VLOOKUP($C92,Calculations!$T$2:$AG$611,2,FALSE)</f>
        <v>474290</v>
      </c>
      <c r="E92" s="2">
        <f>VLOOKUP($C92,Calculations!$T$2:$AG$611,3,FALSE)</f>
        <v>209913.03154604652</v>
      </c>
      <c r="F92" s="2">
        <f>VLOOKUP($C92,Calculations!$T$2:$AG$611,4,FALSE)</f>
        <v>31142.613715348838</v>
      </c>
      <c r="G92" s="2">
        <f>VLOOKUP($C92,Calculations!$T$2:$AG$611,5,FALSE)</f>
        <v>1666.6864967441861</v>
      </c>
      <c r="H92" s="2">
        <f>VLOOKUP($C92,Calculations!$T$2:$AG$611,6,FALSE)</f>
        <v>30.966370232558141</v>
      </c>
      <c r="I92" s="2">
        <f>VLOOKUP($C92,Calculations!$T$2:$AG$611,7,FALSE)</f>
        <v>414.78108279069772</v>
      </c>
      <c r="J92" s="2">
        <f>VLOOKUP($C92,Calculations!$T$2:$AG$611,8,FALSE)</f>
        <v>1224.796926511628</v>
      </c>
      <c r="K92" s="2">
        <f>VLOOKUP($C92,Calculations!$T$2:$AG$611,9,FALSE)</f>
        <v>1344.5237655813953</v>
      </c>
      <c r="L92" s="2">
        <f>VLOOKUP($C92,Calculations!$T$2:$AG$611,10,FALSE)</f>
        <v>2073.4339497674418</v>
      </c>
      <c r="M92" s="2">
        <f>VLOOKUP($C92,Calculations!$T$2:$AG$611,11,FALSE)</f>
        <v>0</v>
      </c>
      <c r="N92" s="2">
        <f>VLOOKUP($C92,Calculations!$T$2:$AG$611,12,FALSE)</f>
        <v>226479.16614697676</v>
      </c>
      <c r="O92" s="2">
        <f>VLOOKUP($C92,Calculations!$T$2:$AG$611,13,FALSE)</f>
        <v>89168.493097674422</v>
      </c>
      <c r="P92" s="2">
        <f>VLOOKUP($C92,Calculations!$T$2:$AG$611,14,FALSE)</f>
        <v>315647.65924465115</v>
      </c>
      <c r="R92" s="53">
        <f t="shared" si="6"/>
        <v>315647.65924465121</v>
      </c>
      <c r="S92" s="53">
        <f t="shared" si="7"/>
        <v>0</v>
      </c>
      <c r="U92" s="53">
        <f t="shared" si="8"/>
        <v>474290</v>
      </c>
      <c r="V92" s="53">
        <f t="shared" si="9"/>
        <v>0</v>
      </c>
      <c r="W92" s="9"/>
    </row>
    <row r="93" spans="1:23" ht="14.45" customHeight="1" x14ac:dyDescent="0.25">
      <c r="A93" s="58" t="s">
        <v>76</v>
      </c>
      <c r="B93" s="58" t="s">
        <v>46</v>
      </c>
      <c r="C93" s="56" t="str">
        <f t="shared" si="5"/>
        <v>KOLLAM1986-87</v>
      </c>
      <c r="D93" s="2">
        <f>VLOOKUP($C93,Calculations!$T$2:$AG$611,2,FALSE)</f>
        <v>474290</v>
      </c>
      <c r="E93" s="2">
        <f>VLOOKUP($C93,Calculations!$T$2:$AG$611,3,FALSE)</f>
        <v>209913.03154604652</v>
      </c>
      <c r="F93" s="2">
        <f>VLOOKUP($C93,Calculations!$T$2:$AG$611,4,FALSE)</f>
        <v>27817.98688</v>
      </c>
      <c r="G93" s="2">
        <f>VLOOKUP($C93,Calculations!$T$2:$AG$611,5,FALSE)</f>
        <v>1743.2911851162792</v>
      </c>
      <c r="H93" s="2">
        <f>VLOOKUP($C93,Calculations!$T$2:$AG$611,6,FALSE)</f>
        <v>28.966370232558141</v>
      </c>
      <c r="I93" s="2">
        <f>VLOOKUP($C93,Calculations!$T$2:$AG$611,7,FALSE)</f>
        <v>353.2560223255814</v>
      </c>
      <c r="J93" s="2">
        <f>VLOOKUP($C93,Calculations!$T$2:$AG$611,8,FALSE)</f>
        <v>1331.6665302325582</v>
      </c>
      <c r="K93" s="2">
        <f>VLOOKUP($C93,Calculations!$T$2:$AG$611,9,FALSE)</f>
        <v>1466.1284539534884</v>
      </c>
      <c r="L93" s="2">
        <f>VLOOKUP($C93,Calculations!$T$2:$AG$611,10,FALSE)</f>
        <v>2633.0008855813953</v>
      </c>
      <c r="M93" s="2">
        <f>VLOOKUP($C93,Calculations!$T$2:$AG$611,11,FALSE)</f>
        <v>0</v>
      </c>
      <c r="N93" s="2">
        <f>VLOOKUP($C93,Calculations!$T$2:$AG$611,12,FALSE)</f>
        <v>229002.67212651164</v>
      </c>
      <c r="O93" s="2">
        <f>VLOOKUP($C93,Calculations!$T$2:$AG$611,13,FALSE)</f>
        <v>80746.550102325578</v>
      </c>
      <c r="P93" s="2">
        <f>VLOOKUP($C93,Calculations!$T$2:$AG$611,14,FALSE)</f>
        <v>309749.2222288372</v>
      </c>
      <c r="R93" s="53">
        <f t="shared" si="6"/>
        <v>309749.2222288372</v>
      </c>
      <c r="S93" s="53">
        <f t="shared" si="7"/>
        <v>0</v>
      </c>
      <c r="U93" s="53">
        <f t="shared" si="8"/>
        <v>474290</v>
      </c>
      <c r="V93" s="53">
        <f t="shared" si="9"/>
        <v>0</v>
      </c>
      <c r="W93" s="9"/>
    </row>
    <row r="94" spans="1:23" ht="14.45" customHeight="1" x14ac:dyDescent="0.25">
      <c r="A94" s="58" t="s">
        <v>76</v>
      </c>
      <c r="B94" s="58" t="s">
        <v>47</v>
      </c>
      <c r="C94" s="56" t="str">
        <f t="shared" si="5"/>
        <v>KOLLAM1987-88</v>
      </c>
      <c r="D94" s="2">
        <f>VLOOKUP($C94,Calculations!$T$2:$AG$611,2,FALSE)</f>
        <v>474290</v>
      </c>
      <c r="E94" s="2">
        <f>VLOOKUP($C94,Calculations!$T$2:$AG$611,3,FALSE)</f>
        <v>209913.03154604652</v>
      </c>
      <c r="F94" s="2">
        <f>VLOOKUP($C94,Calculations!$T$2:$AG$611,4,FALSE)</f>
        <v>30738.88687627907</v>
      </c>
      <c r="G94" s="2">
        <f>VLOOKUP($C94,Calculations!$T$2:$AG$611,5,FALSE)</f>
        <v>1357.0145488372093</v>
      </c>
      <c r="H94" s="2">
        <f>VLOOKUP($C94,Calculations!$T$2:$AG$611,6,FALSE)</f>
        <v>23.966370232558141</v>
      </c>
      <c r="I94" s="2">
        <f>VLOOKUP($C94,Calculations!$T$2:$AG$611,7,FALSE)</f>
        <v>313.29377488372097</v>
      </c>
      <c r="J94" s="2">
        <f>VLOOKUP($C94,Calculations!$T$2:$AG$611,8,FALSE)</f>
        <v>1041.9987051162791</v>
      </c>
      <c r="K94" s="2">
        <f>VLOOKUP($C94,Calculations!$T$2:$AG$611,9,FALSE)</f>
        <v>1228.0865786046511</v>
      </c>
      <c r="L94" s="2">
        <f>VLOOKUP($C94,Calculations!$T$2:$AG$611,10,FALSE)</f>
        <v>2275.9713786046514</v>
      </c>
      <c r="M94" s="2">
        <f>VLOOKUP($C94,Calculations!$T$2:$AG$611,11,FALSE)</f>
        <v>0</v>
      </c>
      <c r="N94" s="2">
        <f>VLOOKUP($C94,Calculations!$T$2:$AG$611,12,FALSE)</f>
        <v>227397.75022139534</v>
      </c>
      <c r="O94" s="2">
        <f>VLOOKUP($C94,Calculations!$T$2:$AG$611,13,FALSE)</f>
        <v>91097.757908837215</v>
      </c>
      <c r="P94" s="2">
        <f>VLOOKUP($C94,Calculations!$T$2:$AG$611,14,FALSE)</f>
        <v>318495.50813023257</v>
      </c>
      <c r="R94" s="53">
        <f t="shared" si="6"/>
        <v>318495.50813023257</v>
      </c>
      <c r="S94" s="53">
        <f t="shared" si="7"/>
        <v>0</v>
      </c>
      <c r="U94" s="53">
        <f t="shared" si="8"/>
        <v>474290</v>
      </c>
      <c r="V94" s="53">
        <f t="shared" si="9"/>
        <v>0</v>
      </c>
      <c r="W94" s="9"/>
    </row>
    <row r="95" spans="1:23" ht="14.45" customHeight="1" x14ac:dyDescent="0.25">
      <c r="A95" s="58" t="s">
        <v>76</v>
      </c>
      <c r="B95" s="58" t="s">
        <v>48</v>
      </c>
      <c r="C95" s="56" t="str">
        <f t="shared" si="5"/>
        <v>KOLLAM1988-89</v>
      </c>
      <c r="D95" s="2">
        <f>VLOOKUP($C95,Calculations!$T$2:$AG$611,2,FALSE)</f>
        <v>474290</v>
      </c>
      <c r="E95" s="2">
        <f>VLOOKUP($C95,Calculations!$T$2:$AG$611,3,FALSE)</f>
        <v>209913.03154604652</v>
      </c>
      <c r="F95" s="2">
        <f>VLOOKUP($C95,Calculations!$T$2:$AG$611,4,FALSE)</f>
        <v>30832.596576744188</v>
      </c>
      <c r="G95" s="2">
        <f>VLOOKUP($C95,Calculations!$T$2:$AG$611,5,FALSE)</f>
        <v>1364.0818083720931</v>
      </c>
      <c r="H95" s="2">
        <f>VLOOKUP($C95,Calculations!$T$2:$AG$611,6,FALSE)</f>
        <v>22.966370232558141</v>
      </c>
      <c r="I95" s="2">
        <f>VLOOKUP($C95,Calculations!$T$2:$AG$611,7,FALSE)</f>
        <v>317.43241674418607</v>
      </c>
      <c r="J95" s="2">
        <f>VLOOKUP($C95,Calculations!$T$2:$AG$611,8,FALSE)</f>
        <v>1042.1037172093024</v>
      </c>
      <c r="K95" s="2">
        <f>VLOOKUP($C95,Calculations!$T$2:$AG$611,9,FALSE)</f>
        <v>1321.0865786046511</v>
      </c>
      <c r="L95" s="2">
        <f>VLOOKUP($C95,Calculations!$T$2:$AG$611,10,FALSE)</f>
        <v>2301.870489302326</v>
      </c>
      <c r="M95" s="2">
        <f>VLOOKUP($C95,Calculations!$T$2:$AG$611,11,FALSE)</f>
        <v>0</v>
      </c>
      <c r="N95" s="2">
        <f>VLOOKUP($C95,Calculations!$T$2:$AG$611,12,FALSE)</f>
        <v>227174.83049674419</v>
      </c>
      <c r="O95" s="2">
        <f>VLOOKUP($C95,Calculations!$T$2:$AG$611,13,FALSE)</f>
        <v>100356.49217488372</v>
      </c>
      <c r="P95" s="2">
        <f>VLOOKUP($C95,Calculations!$T$2:$AG$611,14,FALSE)</f>
        <v>327531.32267162792</v>
      </c>
      <c r="R95" s="53">
        <f t="shared" si="6"/>
        <v>327531.32267162792</v>
      </c>
      <c r="S95" s="53">
        <f t="shared" si="7"/>
        <v>0</v>
      </c>
      <c r="U95" s="53">
        <f t="shared" si="8"/>
        <v>474290</v>
      </c>
      <c r="V95" s="53">
        <f t="shared" si="9"/>
        <v>0</v>
      </c>
      <c r="W95" s="9"/>
    </row>
    <row r="96" spans="1:23" ht="14.45" customHeight="1" x14ac:dyDescent="0.25">
      <c r="A96" s="58" t="s">
        <v>76</v>
      </c>
      <c r="B96" s="58" t="s">
        <v>49</v>
      </c>
      <c r="C96" s="56" t="str">
        <f t="shared" si="5"/>
        <v>KOLLAM1989-90</v>
      </c>
      <c r="D96" s="2">
        <f>VLOOKUP($C96,Calculations!$T$2:$AG$611,2,FALSE)</f>
        <v>474290</v>
      </c>
      <c r="E96" s="2">
        <f>VLOOKUP($C96,Calculations!$T$2:$AG$611,3,FALSE)</f>
        <v>209913.03154604652</v>
      </c>
      <c r="F96" s="2">
        <f>VLOOKUP($C96,Calculations!$T$2:$AG$611,4,FALSE)</f>
        <v>30804.418887441861</v>
      </c>
      <c r="G96" s="2">
        <f>VLOOKUP($C96,Calculations!$T$2:$AG$611,5,FALSE)</f>
        <v>1255.3508465116279</v>
      </c>
      <c r="H96" s="2">
        <f>VLOOKUP($C96,Calculations!$T$2:$AG$611,6,FALSE)</f>
        <v>21.966370232558141</v>
      </c>
      <c r="I96" s="2">
        <f>VLOOKUP($C96,Calculations!$T$2:$AG$611,7,FALSE)</f>
        <v>303.18876279069769</v>
      </c>
      <c r="J96" s="2">
        <f>VLOOKUP($C96,Calculations!$T$2:$AG$611,8,FALSE)</f>
        <v>976.16685395348838</v>
      </c>
      <c r="K96" s="2">
        <f>VLOOKUP($C96,Calculations!$T$2:$AG$611,9,FALSE)</f>
        <v>1209.8051720930232</v>
      </c>
      <c r="L96" s="2">
        <f>VLOOKUP($C96,Calculations!$T$2:$AG$611,10,FALSE)</f>
        <v>2445.2987832558138</v>
      </c>
      <c r="M96" s="2">
        <f>VLOOKUP($C96,Calculations!$T$2:$AG$611,11,FALSE)</f>
        <v>0</v>
      </c>
      <c r="N96" s="2">
        <f>VLOOKUP($C96,Calculations!$T$2:$AG$611,12,FALSE)</f>
        <v>227360.77277767443</v>
      </c>
      <c r="O96" s="2">
        <f>VLOOKUP($C96,Calculations!$T$2:$AG$611,13,FALSE)</f>
        <v>105171.12555162791</v>
      </c>
      <c r="P96" s="2">
        <f>VLOOKUP($C96,Calculations!$T$2:$AG$611,14,FALSE)</f>
        <v>332531.89832930232</v>
      </c>
      <c r="R96" s="53">
        <f t="shared" si="6"/>
        <v>332531.89832930232</v>
      </c>
      <c r="S96" s="53">
        <f t="shared" si="7"/>
        <v>0</v>
      </c>
      <c r="U96" s="53">
        <f t="shared" si="8"/>
        <v>474290</v>
      </c>
      <c r="V96" s="53">
        <f t="shared" si="9"/>
        <v>0</v>
      </c>
      <c r="W96" s="9"/>
    </row>
    <row r="97" spans="1:23" ht="14.45" customHeight="1" x14ac:dyDescent="0.25">
      <c r="A97" s="58" t="s">
        <v>76</v>
      </c>
      <c r="B97" s="58" t="s">
        <v>67</v>
      </c>
      <c r="C97" s="56" t="str">
        <f t="shared" si="5"/>
        <v>KOLLAM1990-91</v>
      </c>
      <c r="D97" s="2">
        <f>VLOOKUP($C97,Calculations!$T$2:$AG$611,2,FALSE)</f>
        <v>474290</v>
      </c>
      <c r="E97" s="2">
        <f>VLOOKUP($C97,Calculations!$T$2:$AG$611,3,FALSE)</f>
        <v>209913.03154604652</v>
      </c>
      <c r="F97" s="2">
        <f>VLOOKUP($C97,Calculations!$T$2:$AG$611,4,FALSE)</f>
        <v>32895.995601860464</v>
      </c>
      <c r="G97" s="2">
        <f>VLOOKUP($C97,Calculations!$T$2:$AG$611,5,FALSE)</f>
        <v>1171.2375888372094</v>
      </c>
      <c r="H97" s="2">
        <f>VLOOKUP($C97,Calculations!$T$2:$AG$611,6,FALSE)</f>
        <v>21.966370232558141</v>
      </c>
      <c r="I97" s="2">
        <f>VLOOKUP($C97,Calculations!$T$2:$AG$611,7,FALSE)</f>
        <v>278.94510883720932</v>
      </c>
      <c r="J97" s="2">
        <f>VLOOKUP($C97,Calculations!$T$2:$AG$611,8,FALSE)</f>
        <v>923.53678139534884</v>
      </c>
      <c r="K97" s="2">
        <f>VLOOKUP($C97,Calculations!$T$2:$AG$611,9,FALSE)</f>
        <v>915.08722604651166</v>
      </c>
      <c r="L97" s="2">
        <f>VLOOKUP($C97,Calculations!$T$2:$AG$611,10,FALSE)</f>
        <v>2112.8965209302323</v>
      </c>
      <c r="M97" s="2">
        <f>VLOOKUP($C97,Calculations!$T$2:$AG$611,11,FALSE)</f>
        <v>0</v>
      </c>
      <c r="N97" s="2">
        <f>VLOOKUP($C97,Calculations!$T$2:$AG$611,12,FALSE)</f>
        <v>226057.30325581395</v>
      </c>
      <c r="O97" s="2">
        <f>VLOOKUP($C97,Calculations!$T$2:$AG$611,13,FALSE)</f>
        <v>102503.01818790697</v>
      </c>
      <c r="P97" s="2">
        <f>VLOOKUP($C97,Calculations!$T$2:$AG$611,14,FALSE)</f>
        <v>328560.32144372095</v>
      </c>
      <c r="R97" s="53">
        <f t="shared" si="6"/>
        <v>328560.32144372095</v>
      </c>
      <c r="S97" s="53">
        <f t="shared" si="7"/>
        <v>0</v>
      </c>
      <c r="U97" s="53">
        <f t="shared" si="8"/>
        <v>474290</v>
      </c>
      <c r="V97" s="53">
        <f t="shared" si="9"/>
        <v>0</v>
      </c>
      <c r="W97" s="9"/>
    </row>
    <row r="98" spans="1:23" ht="14.45" customHeight="1" x14ac:dyDescent="0.25">
      <c r="A98" s="58" t="s">
        <v>76</v>
      </c>
      <c r="B98" s="58" t="s">
        <v>50</v>
      </c>
      <c r="C98" s="56" t="str">
        <f t="shared" si="5"/>
        <v>KOLLAM1991-92</v>
      </c>
      <c r="D98" s="2">
        <f>VLOOKUP($C98,Calculations!$T$2:$AG$611,2,FALSE)</f>
        <v>474290</v>
      </c>
      <c r="E98" s="2">
        <f>VLOOKUP($C98,Calculations!$T$2:$AG$611,3,FALSE)</f>
        <v>209913.03154604652</v>
      </c>
      <c r="F98" s="2">
        <f>VLOOKUP($C98,Calculations!$T$2:$AG$611,4,FALSE)</f>
        <v>33013.386143255819</v>
      </c>
      <c r="G98" s="2">
        <f>VLOOKUP($C98,Calculations!$T$2:$AG$611,5,FALSE)</f>
        <v>1018.8848</v>
      </c>
      <c r="H98" s="2">
        <f>VLOOKUP($C98,Calculations!$T$2:$AG$611,6,FALSE)</f>
        <v>22.794098604651161</v>
      </c>
      <c r="I98" s="2">
        <f>VLOOKUP($C98,Calculations!$T$2:$AG$611,7,FALSE)</f>
        <v>285.1173804651163</v>
      </c>
      <c r="J98" s="2">
        <f>VLOOKUP($C98,Calculations!$T$2:$AG$611,8,FALSE)</f>
        <v>827.23411348837203</v>
      </c>
      <c r="K98" s="2">
        <f>VLOOKUP($C98,Calculations!$T$2:$AG$611,9,FALSE)</f>
        <v>1058.0783330232557</v>
      </c>
      <c r="L98" s="2">
        <f>VLOOKUP($C98,Calculations!$T$2:$AG$611,10,FALSE)</f>
        <v>2390.7654772093024</v>
      </c>
      <c r="M98" s="2">
        <f>VLOOKUP($C98,Calculations!$T$2:$AG$611,11,FALSE)</f>
        <v>0</v>
      </c>
      <c r="N98" s="2">
        <f>VLOOKUP($C98,Calculations!$T$2:$AG$611,12,FALSE)</f>
        <v>225760.70810790698</v>
      </c>
      <c r="O98" s="2">
        <f>VLOOKUP($C98,Calculations!$T$2:$AG$611,13,FALSE)</f>
        <v>98093.806221395353</v>
      </c>
      <c r="P98" s="2">
        <f>VLOOKUP($C98,Calculations!$T$2:$AG$611,14,FALSE)</f>
        <v>323854.51432930236</v>
      </c>
      <c r="R98" s="53">
        <f t="shared" si="6"/>
        <v>323854.51432930236</v>
      </c>
      <c r="S98" s="53">
        <f t="shared" si="7"/>
        <v>0</v>
      </c>
      <c r="U98" s="53">
        <f t="shared" si="8"/>
        <v>474290</v>
      </c>
      <c r="V98" s="53">
        <f t="shared" si="9"/>
        <v>0</v>
      </c>
      <c r="W98" s="9"/>
    </row>
    <row r="99" spans="1:23" ht="14.45" customHeight="1" x14ac:dyDescent="0.25">
      <c r="A99" s="58" t="s">
        <v>76</v>
      </c>
      <c r="B99" s="58" t="s">
        <v>51</v>
      </c>
      <c r="C99" s="56" t="str">
        <f t="shared" si="5"/>
        <v>KOLLAM1992-93</v>
      </c>
      <c r="D99" s="2">
        <f>VLOOKUP($C99,Calculations!$T$2:$AG$611,2,FALSE)</f>
        <v>474290</v>
      </c>
      <c r="E99" s="2">
        <f>VLOOKUP($C99,Calculations!$T$2:$AG$611,3,FALSE)</f>
        <v>209913.03154604652</v>
      </c>
      <c r="F99" s="2">
        <f>VLOOKUP($C99,Calculations!$T$2:$AG$611,4,FALSE)</f>
        <v>32974.596167441865</v>
      </c>
      <c r="G99" s="2">
        <f>VLOOKUP($C99,Calculations!$T$2:$AG$611,5,FALSE)</f>
        <v>1107.0611944186048</v>
      </c>
      <c r="H99" s="2">
        <f>VLOOKUP($C99,Calculations!$T$2:$AG$611,6,FALSE)</f>
        <v>22.966370232558141</v>
      </c>
      <c r="I99" s="2">
        <f>VLOOKUP($C99,Calculations!$T$2:$AG$611,7,FALSE)</f>
        <v>261.94510883720932</v>
      </c>
      <c r="J99" s="2">
        <f>VLOOKUP($C99,Calculations!$T$2:$AG$611,8,FALSE)</f>
        <v>963.09959441860474</v>
      </c>
      <c r="K99" s="2">
        <f>VLOOKUP($C99,Calculations!$T$2:$AG$611,9,FALSE)</f>
        <v>1123.6665302325582</v>
      </c>
      <c r="L99" s="2">
        <f>VLOOKUP($C99,Calculations!$T$2:$AG$611,10,FALSE)</f>
        <v>2378.303553488372</v>
      </c>
      <c r="M99" s="2">
        <f>VLOOKUP($C99,Calculations!$T$2:$AG$611,11,FALSE)</f>
        <v>0</v>
      </c>
      <c r="N99" s="2">
        <f>VLOOKUP($C99,Calculations!$T$2:$AG$611,12,FALSE)</f>
        <v>225545.32993488375</v>
      </c>
      <c r="O99" s="2">
        <f>VLOOKUP($C99,Calculations!$T$2:$AG$611,13,FALSE)</f>
        <v>99057.734191627911</v>
      </c>
      <c r="P99" s="2">
        <f>VLOOKUP($C99,Calculations!$T$2:$AG$611,14,FALSE)</f>
        <v>324603.06412651163</v>
      </c>
      <c r="R99" s="53">
        <f t="shared" si="6"/>
        <v>324603.06412651169</v>
      </c>
      <c r="S99" s="53">
        <f t="shared" si="7"/>
        <v>0</v>
      </c>
      <c r="U99" s="53">
        <f t="shared" si="8"/>
        <v>474290</v>
      </c>
      <c r="V99" s="53">
        <f t="shared" si="9"/>
        <v>0</v>
      </c>
      <c r="W99" s="9"/>
    </row>
    <row r="100" spans="1:23" ht="14.45" customHeight="1" x14ac:dyDescent="0.25">
      <c r="A100" s="58" t="s">
        <v>76</v>
      </c>
      <c r="B100" s="58" t="s">
        <v>52</v>
      </c>
      <c r="C100" s="56" t="str">
        <f t="shared" si="5"/>
        <v>KOLLAM1993-94</v>
      </c>
      <c r="D100" s="2">
        <f>VLOOKUP($C100,Calculations!$T$2:$AG$611,2,FALSE)</f>
        <v>474290</v>
      </c>
      <c r="E100" s="2">
        <f>VLOOKUP($C100,Calculations!$T$2:$AG$611,3,FALSE)</f>
        <v>209913.03154604652</v>
      </c>
      <c r="F100" s="2">
        <f>VLOOKUP($C100,Calculations!$T$2:$AG$611,4,FALSE)</f>
        <v>32935.806191627911</v>
      </c>
      <c r="G100" s="2">
        <f>VLOOKUP($C100,Calculations!$T$2:$AG$611,5,FALSE)</f>
        <v>1000.9438139534884</v>
      </c>
      <c r="H100" s="2">
        <f>VLOOKUP($C100,Calculations!$T$2:$AG$611,6,FALSE)</f>
        <v>20.621826976744188</v>
      </c>
      <c r="I100" s="2">
        <f>VLOOKUP($C100,Calculations!$T$2:$AG$611,7,FALSE)</f>
        <v>411.27251348837211</v>
      </c>
      <c r="J100" s="2">
        <f>VLOOKUP($C100,Calculations!$T$2:$AG$611,8,FALSE)</f>
        <v>463.20872930232559</v>
      </c>
      <c r="K100" s="2">
        <f>VLOOKUP($C100,Calculations!$T$2:$AG$611,9,FALSE)</f>
        <v>1278.9980576744188</v>
      </c>
      <c r="L100" s="2">
        <f>VLOOKUP($C100,Calculations!$T$2:$AG$611,10,FALSE)</f>
        <v>3084.037343255814</v>
      </c>
      <c r="M100" s="2">
        <f>VLOOKUP($C100,Calculations!$T$2:$AG$611,11,FALSE)</f>
        <v>0</v>
      </c>
      <c r="N100" s="2">
        <f>VLOOKUP($C100,Calculations!$T$2:$AG$611,12,FALSE)</f>
        <v>225182.07997767441</v>
      </c>
      <c r="O100" s="2">
        <f>VLOOKUP($C100,Calculations!$T$2:$AG$611,13,FALSE)</f>
        <v>92368.318779534879</v>
      </c>
      <c r="P100" s="2">
        <f>VLOOKUP($C100,Calculations!$T$2:$AG$611,14,FALSE)</f>
        <v>317550.3987572093</v>
      </c>
      <c r="R100" s="53">
        <f t="shared" si="6"/>
        <v>317550.3987572093</v>
      </c>
      <c r="S100" s="53">
        <f t="shared" si="7"/>
        <v>0</v>
      </c>
      <c r="U100" s="53">
        <f t="shared" si="8"/>
        <v>474290</v>
      </c>
      <c r="V100" s="53">
        <f t="shared" si="9"/>
        <v>0</v>
      </c>
      <c r="W100" s="9"/>
    </row>
    <row r="101" spans="1:23" ht="14.45" customHeight="1" x14ac:dyDescent="0.25">
      <c r="A101" s="58" t="s">
        <v>76</v>
      </c>
      <c r="B101" s="58" t="s">
        <v>53</v>
      </c>
      <c r="C101" s="56" t="str">
        <f t="shared" si="5"/>
        <v>KOLLAM1994-95</v>
      </c>
      <c r="D101" s="2">
        <f>VLOOKUP($C101,Calculations!$T$2:$AG$611,2,FALSE)</f>
        <v>474290</v>
      </c>
      <c r="E101" s="2">
        <f>VLOOKUP($C101,Calculations!$T$2:$AG$611,3,FALSE)</f>
        <v>209913.03154604652</v>
      </c>
      <c r="F101" s="2">
        <f>VLOOKUP($C101,Calculations!$T$2:$AG$611,4,FALSE)</f>
        <v>36039.918221395346</v>
      </c>
      <c r="G101" s="2">
        <f>VLOOKUP($C101,Calculations!$T$2:$AG$611,5,FALSE)</f>
        <v>661.45238325581397</v>
      </c>
      <c r="H101" s="2">
        <f>VLOOKUP($C101,Calculations!$T$2:$AG$611,6,FALSE)</f>
        <v>19.310913488372094</v>
      </c>
      <c r="I101" s="2">
        <f>VLOOKUP($C101,Calculations!$T$2:$AG$611,7,FALSE)</f>
        <v>260.94923162790701</v>
      </c>
      <c r="J101" s="2">
        <f>VLOOKUP($C101,Calculations!$T$2:$AG$611,8,FALSE)</f>
        <v>897.31374139534887</v>
      </c>
      <c r="K101" s="2">
        <f>VLOOKUP($C101,Calculations!$T$2:$AG$611,9,FALSE)</f>
        <v>1206.960305116279</v>
      </c>
      <c r="L101" s="2">
        <f>VLOOKUP($C101,Calculations!$T$2:$AG$611,10,FALSE)</f>
        <v>2696.6893246511627</v>
      </c>
      <c r="M101" s="2">
        <f>VLOOKUP($C101,Calculations!$T$2:$AG$611,11,FALSE)</f>
        <v>0</v>
      </c>
      <c r="N101" s="2">
        <f>VLOOKUP($C101,Calculations!$T$2:$AG$611,12,FALSE)</f>
        <v>222594.37433302327</v>
      </c>
      <c r="O101" s="2">
        <f>VLOOKUP($C101,Calculations!$T$2:$AG$611,13,FALSE)</f>
        <v>95329.869767441865</v>
      </c>
      <c r="P101" s="2">
        <f>VLOOKUP($C101,Calculations!$T$2:$AG$611,14,FALSE)</f>
        <v>317924.24410046509</v>
      </c>
      <c r="R101" s="53">
        <f t="shared" si="6"/>
        <v>317924.24410046515</v>
      </c>
      <c r="S101" s="53">
        <f t="shared" si="7"/>
        <v>0</v>
      </c>
      <c r="U101" s="53">
        <f t="shared" si="8"/>
        <v>474290.00000000006</v>
      </c>
      <c r="V101" s="53">
        <f t="shared" si="9"/>
        <v>0</v>
      </c>
      <c r="W101" s="9"/>
    </row>
    <row r="102" spans="1:23" ht="14.45" customHeight="1" x14ac:dyDescent="0.25">
      <c r="A102" s="58" t="s">
        <v>76</v>
      </c>
      <c r="B102" s="58" t="s">
        <v>54</v>
      </c>
      <c r="C102" s="56" t="str">
        <f t="shared" si="5"/>
        <v>KOLLAM1995-96</v>
      </c>
      <c r="D102" s="2">
        <f>VLOOKUP($C102,Calculations!$T$2:$AG$611,2,FALSE)</f>
        <v>474290</v>
      </c>
      <c r="E102" s="2">
        <f>VLOOKUP($C102,Calculations!$T$2:$AG$611,3,FALSE)</f>
        <v>209913.03154604652</v>
      </c>
      <c r="F102" s="2">
        <f>VLOOKUP($C102,Calculations!$T$2:$AG$611,4,FALSE)</f>
        <v>33114.458001860468</v>
      </c>
      <c r="G102" s="2">
        <f>VLOOKUP($C102,Calculations!$T$2:$AG$611,5,FALSE)</f>
        <v>772.58277953488368</v>
      </c>
      <c r="H102" s="2">
        <f>VLOOKUP($C102,Calculations!$T$2:$AG$611,6,FALSE)</f>
        <v>11.827728372093024</v>
      </c>
      <c r="I102" s="2">
        <f>VLOOKUP($C102,Calculations!$T$2:$AG$611,7,FALSE)</f>
        <v>225.94510883720932</v>
      </c>
      <c r="J102" s="2">
        <f>VLOOKUP($C102,Calculations!$T$2:$AG$611,8,FALSE)</f>
        <v>722.50727441860465</v>
      </c>
      <c r="K102" s="2">
        <f>VLOOKUP($C102,Calculations!$T$2:$AG$611,9,FALSE)</f>
        <v>1142.0405804651164</v>
      </c>
      <c r="L102" s="2">
        <f>VLOOKUP($C102,Calculations!$T$2:$AG$611,10,FALSE)</f>
        <v>2794.6509246511628</v>
      </c>
      <c r="M102" s="2">
        <f>VLOOKUP($C102,Calculations!$T$2:$AG$611,11,FALSE)</f>
        <v>0</v>
      </c>
      <c r="N102" s="2">
        <f>VLOOKUP($C102,Calculations!$T$2:$AG$611,12,FALSE)</f>
        <v>225592.95605581396</v>
      </c>
      <c r="O102" s="2">
        <f>VLOOKUP($C102,Calculations!$T$2:$AG$611,13,FALSE)</f>
        <v>90967.722574883723</v>
      </c>
      <c r="P102" s="2">
        <f>VLOOKUP($C102,Calculations!$T$2:$AG$611,14,FALSE)</f>
        <v>316560.67863069766</v>
      </c>
      <c r="R102" s="53">
        <f t="shared" si="6"/>
        <v>316560.67863069766</v>
      </c>
      <c r="S102" s="53">
        <f t="shared" si="7"/>
        <v>0</v>
      </c>
      <c r="U102" s="53">
        <f t="shared" si="8"/>
        <v>474290</v>
      </c>
      <c r="V102" s="53">
        <f t="shared" si="9"/>
        <v>0</v>
      </c>
      <c r="W102" s="9"/>
    </row>
    <row r="103" spans="1:23" ht="14.45" customHeight="1" x14ac:dyDescent="0.25">
      <c r="A103" s="58" t="s">
        <v>76</v>
      </c>
      <c r="B103" s="58" t="s">
        <v>55</v>
      </c>
      <c r="C103" s="56" t="str">
        <f t="shared" si="5"/>
        <v>KOLLAM1996-97</v>
      </c>
      <c r="D103" s="2">
        <f>VLOOKUP($C103,Calculations!$T$2:$AG$611,2,FALSE)</f>
        <v>474290</v>
      </c>
      <c r="E103" s="2">
        <f>VLOOKUP($C103,Calculations!$T$2:$AG$611,3,FALSE)</f>
        <v>209913.03154604652</v>
      </c>
      <c r="F103" s="2">
        <f>VLOOKUP($C103,Calculations!$T$2:$AG$611,4,FALSE)</f>
        <v>32717.991307906977</v>
      </c>
      <c r="G103" s="2">
        <f>VLOOKUP($C103,Calculations!$T$2:$AG$611,5,FALSE)</f>
        <v>645.61228651162787</v>
      </c>
      <c r="H103" s="2">
        <f>VLOOKUP($C103,Calculations!$T$2:$AG$611,6,FALSE)</f>
        <v>10.827728372093024</v>
      </c>
      <c r="I103" s="2">
        <f>VLOOKUP($C103,Calculations!$T$2:$AG$611,7,FALSE)</f>
        <v>195.18464</v>
      </c>
      <c r="J103" s="2">
        <f>VLOOKUP($C103,Calculations!$T$2:$AG$611,8,FALSE)</f>
        <v>784.69668465116274</v>
      </c>
      <c r="K103" s="2">
        <f>VLOOKUP($C103,Calculations!$T$2:$AG$611,9,FALSE)</f>
        <v>1354.1037172093024</v>
      </c>
      <c r="L103" s="2">
        <f>VLOOKUP($C103,Calculations!$T$2:$AG$611,10,FALSE)</f>
        <v>3219.893931162791</v>
      </c>
      <c r="M103" s="2">
        <f>VLOOKUP($C103,Calculations!$T$2:$AG$611,11,FALSE)</f>
        <v>0</v>
      </c>
      <c r="N103" s="2">
        <f>VLOOKUP($C103,Calculations!$T$2:$AG$611,12,FALSE)</f>
        <v>225448.65815813956</v>
      </c>
      <c r="O103" s="2">
        <f>VLOOKUP($C103,Calculations!$T$2:$AG$611,13,FALSE)</f>
        <v>97672.082961860462</v>
      </c>
      <c r="P103" s="2">
        <f>VLOOKUP($C103,Calculations!$T$2:$AG$611,14,FALSE)</f>
        <v>323120.74112000002</v>
      </c>
      <c r="R103" s="53">
        <f t="shared" si="6"/>
        <v>323120.74112000002</v>
      </c>
      <c r="S103" s="53">
        <f t="shared" si="7"/>
        <v>0</v>
      </c>
      <c r="U103" s="53">
        <f t="shared" si="8"/>
        <v>474290.00000000006</v>
      </c>
      <c r="V103" s="53">
        <f t="shared" si="9"/>
        <v>0</v>
      </c>
      <c r="W103" s="9"/>
    </row>
    <row r="104" spans="1:23" ht="14.45" customHeight="1" x14ac:dyDescent="0.25">
      <c r="A104" s="58" t="s">
        <v>76</v>
      </c>
      <c r="B104" s="58" t="s">
        <v>56</v>
      </c>
      <c r="C104" s="56" t="str">
        <f t="shared" si="5"/>
        <v>KOLLAM1997-98</v>
      </c>
      <c r="D104" s="2">
        <f>VLOOKUP($C104,Calculations!$T$2:$AG$611,2,FALSE)</f>
        <v>474290</v>
      </c>
      <c r="E104" s="2">
        <f>VLOOKUP($C104,Calculations!$T$2:$AG$611,3,FALSE)</f>
        <v>209913.03154604652</v>
      </c>
      <c r="F104" s="2">
        <f>VLOOKUP($C104,Calculations!$T$2:$AG$611,4,FALSE)</f>
        <v>33261.44304372093</v>
      </c>
      <c r="G104" s="2">
        <f>VLOOKUP($C104,Calculations!$T$2:$AG$611,5,FALSE)</f>
        <v>703.58690232558138</v>
      </c>
      <c r="H104" s="2">
        <f>VLOOKUP($C104,Calculations!$T$2:$AG$611,6,FALSE)</f>
        <v>12.827728372093024</v>
      </c>
      <c r="I104" s="2">
        <f>VLOOKUP($C104,Calculations!$T$2:$AG$611,7,FALSE)</f>
        <v>188.66782511627906</v>
      </c>
      <c r="J104" s="2">
        <f>VLOOKUP($C104,Calculations!$T$2:$AG$611,8,FALSE)</f>
        <v>788.0412279069767</v>
      </c>
      <c r="K104" s="2">
        <f>VLOOKUP($C104,Calculations!$T$2:$AG$611,9,FALSE)</f>
        <v>1109.1291013953489</v>
      </c>
      <c r="L104" s="2">
        <f>VLOOKUP($C104,Calculations!$T$2:$AG$611,10,FALSE)</f>
        <v>3526.5741246511629</v>
      </c>
      <c r="M104" s="2">
        <f>VLOOKUP($C104,Calculations!$T$2:$AG$611,11,FALSE)</f>
        <v>0</v>
      </c>
      <c r="N104" s="2">
        <f>VLOOKUP($C104,Calculations!$T$2:$AG$611,12,FALSE)</f>
        <v>224786.69850046514</v>
      </c>
      <c r="O104" s="2">
        <f>VLOOKUP($C104,Calculations!$T$2:$AG$611,13,FALSE)</f>
        <v>94537.824282790694</v>
      </c>
      <c r="P104" s="2">
        <f>VLOOKUP($C104,Calculations!$T$2:$AG$611,14,FALSE)</f>
        <v>319324.52278325579</v>
      </c>
      <c r="R104" s="53">
        <f t="shared" si="6"/>
        <v>319324.52278325584</v>
      </c>
      <c r="S104" s="53">
        <f t="shared" si="7"/>
        <v>0</v>
      </c>
      <c r="U104" s="53">
        <f t="shared" si="8"/>
        <v>474290.00000000006</v>
      </c>
      <c r="V104" s="53">
        <f t="shared" si="9"/>
        <v>0</v>
      </c>
      <c r="W104" s="9"/>
    </row>
    <row r="105" spans="1:23" ht="14.45" customHeight="1" x14ac:dyDescent="0.25">
      <c r="A105" s="58" t="s">
        <v>76</v>
      </c>
      <c r="B105" s="58" t="s">
        <v>57</v>
      </c>
      <c r="C105" s="56" t="str">
        <f t="shared" si="5"/>
        <v>KOLLAM1998-99</v>
      </c>
      <c r="D105" s="2">
        <f>VLOOKUP($C105,Calculations!$T$2:$AG$611,2,FALSE)</f>
        <v>474290</v>
      </c>
      <c r="E105" s="2">
        <f>VLOOKUP($C105,Calculations!$T$2:$AG$611,3,FALSE)</f>
        <v>209913.03154604652</v>
      </c>
      <c r="F105" s="2">
        <f>VLOOKUP($C105,Calculations!$T$2:$AG$611,4,FALSE)</f>
        <v>33341.833585116277</v>
      </c>
      <c r="G105" s="2">
        <f>VLOOKUP($C105,Calculations!$T$2:$AG$611,5,FALSE)</f>
        <v>632.09547162790705</v>
      </c>
      <c r="H105" s="2">
        <f>VLOOKUP($C105,Calculations!$T$2:$AG$611,6,FALSE)</f>
        <v>16.277283720930235</v>
      </c>
      <c r="I105" s="2">
        <f>VLOOKUP($C105,Calculations!$T$2:$AG$611,7,FALSE)</f>
        <v>307.21826976744188</v>
      </c>
      <c r="J105" s="2">
        <f>VLOOKUP($C105,Calculations!$T$2:$AG$611,8,FALSE)</f>
        <v>811.75157581395354</v>
      </c>
      <c r="K105" s="2">
        <f>VLOOKUP($C105,Calculations!$T$2:$AG$611,9,FALSE)</f>
        <v>1222.7008074418604</v>
      </c>
      <c r="L105" s="2">
        <f>VLOOKUP($C105,Calculations!$T$2:$AG$611,10,FALSE)</f>
        <v>5726.3725841860469</v>
      </c>
      <c r="M105" s="2">
        <f>VLOOKUP($C105,Calculations!$T$2:$AG$611,11,FALSE)</f>
        <v>0</v>
      </c>
      <c r="N105" s="2">
        <f>VLOOKUP($C105,Calculations!$T$2:$AG$611,12,FALSE)</f>
        <v>222318.71887627908</v>
      </c>
      <c r="O105" s="2">
        <f>VLOOKUP($C105,Calculations!$T$2:$AG$611,13,FALSE)</f>
        <v>80693.882411162791</v>
      </c>
      <c r="P105" s="2">
        <f>VLOOKUP($C105,Calculations!$T$2:$AG$611,14,FALSE)</f>
        <v>303012.60128744185</v>
      </c>
      <c r="R105" s="53">
        <f t="shared" si="6"/>
        <v>303012.60128744185</v>
      </c>
      <c r="S105" s="53">
        <f t="shared" si="7"/>
        <v>0</v>
      </c>
      <c r="U105" s="53">
        <f t="shared" si="8"/>
        <v>474290</v>
      </c>
      <c r="V105" s="53">
        <f t="shared" si="9"/>
        <v>0</v>
      </c>
      <c r="W105" s="9"/>
    </row>
    <row r="106" spans="1:23" ht="14.45" customHeight="1" x14ac:dyDescent="0.25">
      <c r="A106" s="58" t="s">
        <v>76</v>
      </c>
      <c r="B106" s="58" t="s">
        <v>58</v>
      </c>
      <c r="C106" s="56" t="str">
        <f t="shared" si="5"/>
        <v>KOLLAM1999-00</v>
      </c>
      <c r="D106" s="2">
        <f>VLOOKUP($C106,Calculations!$T$2:$AG$611,2,FALSE)</f>
        <v>474290</v>
      </c>
      <c r="E106" s="2">
        <f>VLOOKUP($C106,Calculations!$T$2:$AG$611,3,FALSE)</f>
        <v>209913.03154604652</v>
      </c>
      <c r="F106" s="2">
        <f>VLOOKUP($C106,Calculations!$T$2:$AG$611,4,FALSE)</f>
        <v>34109.337384186045</v>
      </c>
      <c r="G106" s="2">
        <f>VLOOKUP($C106,Calculations!$T$2:$AG$611,5,FALSE)</f>
        <v>625.16685395348838</v>
      </c>
      <c r="H106" s="2">
        <f>VLOOKUP($C106,Calculations!$T$2:$AG$611,6,FALSE)</f>
        <v>3</v>
      </c>
      <c r="I106" s="2">
        <f>VLOOKUP($C106,Calculations!$T$2:$AG$611,7,FALSE)</f>
        <v>177.49555348837208</v>
      </c>
      <c r="J106" s="2">
        <f>VLOOKUP($C106,Calculations!$T$2:$AG$611,8,FALSE)</f>
        <v>931.41940093023254</v>
      </c>
      <c r="K106" s="2">
        <f>VLOOKUP($C106,Calculations!$T$2:$AG$611,9,FALSE)</f>
        <v>1336.3768781395349</v>
      </c>
      <c r="L106" s="2">
        <f>VLOOKUP($C106,Calculations!$T$2:$AG$611,10,FALSE)</f>
        <v>6319.9525358139535</v>
      </c>
      <c r="M106" s="2">
        <f>VLOOKUP($C106,Calculations!$T$2:$AG$611,11,FALSE)</f>
        <v>0</v>
      </c>
      <c r="N106" s="2">
        <f>VLOOKUP($C106,Calculations!$T$2:$AG$611,12,FALSE)</f>
        <v>220874.21984744188</v>
      </c>
      <c r="O106" s="2">
        <f>VLOOKUP($C106,Calculations!$T$2:$AG$611,13,FALSE)</f>
        <v>84674.94949953488</v>
      </c>
      <c r="P106" s="2">
        <f>VLOOKUP($C106,Calculations!$T$2:$AG$611,14,FALSE)</f>
        <v>305549.16934697673</v>
      </c>
      <c r="R106" s="53">
        <f t="shared" si="6"/>
        <v>305549.16934697679</v>
      </c>
      <c r="S106" s="53">
        <f t="shared" si="7"/>
        <v>0</v>
      </c>
      <c r="U106" s="53">
        <f t="shared" si="8"/>
        <v>474290.00000000006</v>
      </c>
      <c r="V106" s="53">
        <f t="shared" si="9"/>
        <v>0</v>
      </c>
      <c r="W106" s="9"/>
    </row>
    <row r="107" spans="1:23" ht="14.45" customHeight="1" x14ac:dyDescent="0.25">
      <c r="A107" s="58" t="s">
        <v>76</v>
      </c>
      <c r="B107" s="58" t="s">
        <v>59</v>
      </c>
      <c r="C107" s="56" t="str">
        <f t="shared" si="5"/>
        <v>KOLLAM2000-01</v>
      </c>
      <c r="D107" s="2">
        <f>VLOOKUP($C107,Calculations!$T$2:$AG$611,2,FALSE)</f>
        <v>474290</v>
      </c>
      <c r="E107" s="2">
        <f>VLOOKUP($C107,Calculations!$T$2:$AG$611,3,FALSE)</f>
        <v>209913.03154604652</v>
      </c>
      <c r="F107" s="2">
        <f>VLOOKUP($C107,Calculations!$T$2:$AG$611,4,FALSE)</f>
        <v>35076.320245581395</v>
      </c>
      <c r="G107" s="2">
        <f>VLOOKUP($C107,Calculations!$T$2:$AG$611,5,FALSE)</f>
        <v>598.85181767441861</v>
      </c>
      <c r="H107" s="2">
        <f>VLOOKUP($C107,Calculations!$T$2:$AG$611,6,FALSE)</f>
        <v>3</v>
      </c>
      <c r="I107" s="2">
        <f>VLOOKUP($C107,Calculations!$T$2:$AG$611,7,FALSE)</f>
        <v>128.73508465116279</v>
      </c>
      <c r="J107" s="2">
        <f>VLOOKUP($C107,Calculations!$T$2:$AG$611,8,FALSE)</f>
        <v>888.75505116279078</v>
      </c>
      <c r="K107" s="2">
        <f>VLOOKUP($C107,Calculations!$T$2:$AG$611,9,FALSE)</f>
        <v>2138.7166511627906</v>
      </c>
      <c r="L107" s="2">
        <f>VLOOKUP($C107,Calculations!$T$2:$AG$611,10,FALSE)</f>
        <v>6492.2580316279073</v>
      </c>
      <c r="M107" s="2">
        <f>VLOOKUP($C107,Calculations!$T$2:$AG$611,11,FALSE)</f>
        <v>0</v>
      </c>
      <c r="N107" s="2">
        <f>VLOOKUP($C107,Calculations!$T$2:$AG$611,12,FALSE)</f>
        <v>219050.33157209301</v>
      </c>
      <c r="O107" s="2">
        <f>VLOOKUP($C107,Calculations!$T$2:$AG$611,13,FALSE)</f>
        <v>88693.401064186051</v>
      </c>
      <c r="P107" s="2">
        <f>VLOOKUP($C107,Calculations!$T$2:$AG$611,14,FALSE)</f>
        <v>307743.73263627908</v>
      </c>
      <c r="R107" s="53">
        <f t="shared" si="6"/>
        <v>307743.73263627908</v>
      </c>
      <c r="S107" s="53">
        <f t="shared" si="7"/>
        <v>0</v>
      </c>
      <c r="U107" s="53">
        <f t="shared" si="8"/>
        <v>474290</v>
      </c>
      <c r="V107" s="53">
        <f t="shared" si="9"/>
        <v>0</v>
      </c>
      <c r="W107" s="9"/>
    </row>
    <row r="108" spans="1:23" ht="14.45" customHeight="1" x14ac:dyDescent="0.25">
      <c r="A108" s="58" t="s">
        <v>76</v>
      </c>
      <c r="B108" s="58" t="s">
        <v>60</v>
      </c>
      <c r="C108" s="56" t="str">
        <f t="shared" si="5"/>
        <v>KOLLAM2001-02</v>
      </c>
      <c r="D108" s="2">
        <f>VLOOKUP($C108,Calculations!$T$2:$AG$611,2,FALSE)</f>
        <v>474290</v>
      </c>
      <c r="E108" s="2">
        <f>VLOOKUP($C108,Calculations!$T$2:$AG$611,3,FALSE)</f>
        <v>209913.03154604652</v>
      </c>
      <c r="F108" s="2">
        <f>VLOOKUP($C108,Calculations!$T$2:$AG$611,4,FALSE)</f>
        <v>36062.895426976742</v>
      </c>
      <c r="G108" s="2">
        <f>VLOOKUP($C108,Calculations!$T$2:$AG$611,5,FALSE)</f>
        <v>592.54502697674423</v>
      </c>
      <c r="H108" s="2">
        <f>VLOOKUP($C108,Calculations!$T$2:$AG$611,6,FALSE)</f>
        <v>2</v>
      </c>
      <c r="I108" s="2">
        <f>VLOOKUP($C108,Calculations!$T$2:$AG$611,7,FALSE)</f>
        <v>127.63007255813955</v>
      </c>
      <c r="J108" s="2">
        <f>VLOOKUP($C108,Calculations!$T$2:$AG$611,8,FALSE)</f>
        <v>810.41875348837209</v>
      </c>
      <c r="K108" s="2">
        <f>VLOOKUP($C108,Calculations!$T$2:$AG$611,9,FALSE)</f>
        <v>1115.3172167441862</v>
      </c>
      <c r="L108" s="2">
        <f>VLOOKUP($C108,Calculations!$T$2:$AG$611,10,FALSE)</f>
        <v>7623.3493804651171</v>
      </c>
      <c r="M108" s="2">
        <f>VLOOKUP($C108,Calculations!$T$2:$AG$611,11,FALSE)</f>
        <v>0</v>
      </c>
      <c r="N108" s="2">
        <f>VLOOKUP($C108,Calculations!$T$2:$AG$611,12,FALSE)</f>
        <v>218042.81257674418</v>
      </c>
      <c r="O108" s="2">
        <f>VLOOKUP($C108,Calculations!$T$2:$AG$611,13,FALSE)</f>
        <v>82777.404130232564</v>
      </c>
      <c r="P108" s="2">
        <f>VLOOKUP($C108,Calculations!$T$2:$AG$611,14,FALSE)</f>
        <v>300820.21670697676</v>
      </c>
      <c r="R108" s="53">
        <f t="shared" si="6"/>
        <v>300820.21670697676</v>
      </c>
      <c r="S108" s="53">
        <f t="shared" si="7"/>
        <v>0</v>
      </c>
      <c r="U108" s="53">
        <f t="shared" si="8"/>
        <v>474290</v>
      </c>
      <c r="V108" s="53">
        <f t="shared" si="9"/>
        <v>0</v>
      </c>
      <c r="W108" s="9"/>
    </row>
    <row r="109" spans="1:23" ht="14.45" customHeight="1" x14ac:dyDescent="0.25">
      <c r="A109" s="58" t="s">
        <v>76</v>
      </c>
      <c r="B109" s="58" t="s">
        <v>61</v>
      </c>
      <c r="C109" s="56" t="str">
        <f t="shared" si="5"/>
        <v>KOLLAM2002-03</v>
      </c>
      <c r="D109" s="2">
        <f>VLOOKUP($C109,Calculations!$T$2:$AG$611,2,FALSE)</f>
        <v>474290</v>
      </c>
      <c r="E109" s="2">
        <f>VLOOKUP($C109,Calculations!$T$2:$AG$611,3,FALSE)</f>
        <v>209913.03154604652</v>
      </c>
      <c r="F109" s="2">
        <f>VLOOKUP($C109,Calculations!$T$2:$AG$611,4,FALSE)</f>
        <v>36158.555006511626</v>
      </c>
      <c r="G109" s="2">
        <f>VLOOKUP($C109,Calculations!$T$2:$AG$611,5,FALSE)</f>
        <v>604.54502697674423</v>
      </c>
      <c r="H109" s="2">
        <f>VLOOKUP($C109,Calculations!$T$2:$AG$611,6,FALSE)</f>
        <v>14</v>
      </c>
      <c r="I109" s="2">
        <f>VLOOKUP($C109,Calculations!$T$2:$AG$611,7,FALSE)</f>
        <v>143.25189953488373</v>
      </c>
      <c r="J109" s="2">
        <f>VLOOKUP($C109,Calculations!$T$2:$AG$611,8,FALSE)</f>
        <v>1416.3851237209303</v>
      </c>
      <c r="K109" s="2">
        <f>VLOOKUP($C109,Calculations!$T$2:$AG$611,9,FALSE)</f>
        <v>1290.9514120930235</v>
      </c>
      <c r="L109" s="2">
        <f>VLOOKUP($C109,Calculations!$T$2:$AG$611,10,FALSE)</f>
        <v>7840.7069395348844</v>
      </c>
      <c r="M109" s="2">
        <f>VLOOKUP($C109,Calculations!$T$2:$AG$611,11,FALSE)</f>
        <v>0</v>
      </c>
      <c r="N109" s="2">
        <f>VLOOKUP($C109,Calculations!$T$2:$AG$611,12,FALSE)</f>
        <v>216908.5730455814</v>
      </c>
      <c r="O109" s="2">
        <f>VLOOKUP($C109,Calculations!$T$2:$AG$611,13,FALSE)</f>
        <v>73644.24834976744</v>
      </c>
      <c r="P109" s="2">
        <f>VLOOKUP($C109,Calculations!$T$2:$AG$611,14,FALSE)</f>
        <v>290552.82139534887</v>
      </c>
      <c r="R109" s="53">
        <f t="shared" si="6"/>
        <v>290552.82139534887</v>
      </c>
      <c r="S109" s="53">
        <f t="shared" si="7"/>
        <v>0</v>
      </c>
      <c r="U109" s="53">
        <f t="shared" si="8"/>
        <v>474290</v>
      </c>
      <c r="V109" s="53">
        <f t="shared" si="9"/>
        <v>0</v>
      </c>
      <c r="W109" s="9"/>
    </row>
    <row r="110" spans="1:23" ht="14.45" customHeight="1" x14ac:dyDescent="0.25">
      <c r="A110" s="58" t="s">
        <v>76</v>
      </c>
      <c r="B110" s="58" t="s">
        <v>62</v>
      </c>
      <c r="C110" s="56" t="str">
        <f t="shared" si="5"/>
        <v>KOLLAM2003-04</v>
      </c>
      <c r="D110" s="2">
        <f>VLOOKUP($C110,Calculations!$T$2:$AG$611,2,FALSE)</f>
        <v>474290</v>
      </c>
      <c r="E110" s="2">
        <f>VLOOKUP($C110,Calculations!$T$2:$AG$611,3,FALSE)</f>
        <v>209913.03154604652</v>
      </c>
      <c r="F110" s="2">
        <f>VLOOKUP($C110,Calculations!$T$2:$AG$611,4,FALSE)</f>
        <v>36323.567374883722</v>
      </c>
      <c r="G110" s="2">
        <f>VLOOKUP($C110,Calculations!$T$2:$AG$611,5,FALSE)</f>
        <v>640.61228651162787</v>
      </c>
      <c r="H110" s="2">
        <f>VLOOKUP($C110,Calculations!$T$2:$AG$611,6,FALSE)</f>
        <v>14</v>
      </c>
      <c r="I110" s="2">
        <f>VLOOKUP($C110,Calculations!$T$2:$AG$611,7,FALSE)</f>
        <v>250.73920744186046</v>
      </c>
      <c r="J110" s="2">
        <f>VLOOKUP($C110,Calculations!$T$2:$AG$611,8,FALSE)</f>
        <v>1587.2397693023256</v>
      </c>
      <c r="K110" s="2">
        <f>VLOOKUP($C110,Calculations!$T$2:$AG$611,9,FALSE)</f>
        <v>2013.3777637209303</v>
      </c>
      <c r="L110" s="2">
        <f>VLOOKUP($C110,Calculations!$T$2:$AG$611,10,FALSE)</f>
        <v>7154.7494623255816</v>
      </c>
      <c r="M110" s="2">
        <f>VLOOKUP($C110,Calculations!$T$2:$AG$611,11,FALSE)</f>
        <v>143.65545674418604</v>
      </c>
      <c r="N110" s="2">
        <f>VLOOKUP($C110,Calculations!$T$2:$AG$611,12,FALSE)</f>
        <v>216249.02713302325</v>
      </c>
      <c r="O110" s="2">
        <f>VLOOKUP($C110,Calculations!$T$2:$AG$611,13,FALSE)</f>
        <v>66665.188688372087</v>
      </c>
      <c r="P110" s="2">
        <f>VLOOKUP($C110,Calculations!$T$2:$AG$611,14,FALSE)</f>
        <v>282914.21582139534</v>
      </c>
      <c r="R110" s="53">
        <f t="shared" si="6"/>
        <v>282914.21582139534</v>
      </c>
      <c r="S110" s="53">
        <f t="shared" si="7"/>
        <v>0</v>
      </c>
      <c r="U110" s="53">
        <f t="shared" si="8"/>
        <v>474290</v>
      </c>
      <c r="V110" s="53">
        <f t="shared" si="9"/>
        <v>0</v>
      </c>
      <c r="W110" s="9"/>
    </row>
    <row r="111" spans="1:23" ht="14.45" customHeight="1" x14ac:dyDescent="0.25">
      <c r="A111" s="58" t="s">
        <v>76</v>
      </c>
      <c r="B111" s="58" t="s">
        <v>63</v>
      </c>
      <c r="C111" s="56" t="str">
        <f t="shared" si="5"/>
        <v>KOLLAM2004-05</v>
      </c>
      <c r="D111" s="2">
        <f>VLOOKUP($C111,Calculations!$T$2:$AG$611,2,FALSE)</f>
        <v>474290</v>
      </c>
      <c r="E111" s="2">
        <f>VLOOKUP($C111,Calculations!$T$2:$AG$611,3,FALSE)</f>
        <v>209913.03154604652</v>
      </c>
      <c r="F111" s="2">
        <f>VLOOKUP($C111,Calculations!$T$2:$AG$611,4,FALSE)</f>
        <v>40651.341745116282</v>
      </c>
      <c r="G111" s="2">
        <f>VLOOKUP($C111,Calculations!$T$2:$AG$611,5,FALSE)</f>
        <v>598.64179348837206</v>
      </c>
      <c r="H111" s="2">
        <f>VLOOKUP($C111,Calculations!$T$2:$AG$611,6,FALSE)</f>
        <v>13.827728372093024</v>
      </c>
      <c r="I111" s="2">
        <f>VLOOKUP($C111,Calculations!$T$2:$AG$611,7,FALSE)</f>
        <v>243.08375069767442</v>
      </c>
      <c r="J111" s="2">
        <f>VLOOKUP($C111,Calculations!$T$2:$AG$611,8,FALSE)</f>
        <v>1562.6433265116279</v>
      </c>
      <c r="K111" s="2">
        <f>VLOOKUP($C111,Calculations!$T$2:$AG$611,9,FALSE)</f>
        <v>2066.9783293023256</v>
      </c>
      <c r="L111" s="2">
        <f>VLOOKUP($C111,Calculations!$T$2:$AG$611,10,FALSE)</f>
        <v>6830.6457451162787</v>
      </c>
      <c r="M111" s="2">
        <f>VLOOKUP($C111,Calculations!$T$2:$AG$611,11,FALSE)</f>
        <v>0</v>
      </c>
      <c r="N111" s="2">
        <f>VLOOKUP($C111,Calculations!$T$2:$AG$611,12,FALSE)</f>
        <v>212409.80603534885</v>
      </c>
      <c r="O111" s="2">
        <f>VLOOKUP($C111,Calculations!$T$2:$AG$611,13,FALSE)</f>
        <v>74518.533707906987</v>
      </c>
      <c r="P111" s="2">
        <f>VLOOKUP($C111,Calculations!$T$2:$AG$611,14,FALSE)</f>
        <v>286928.33974325581</v>
      </c>
      <c r="R111" s="53">
        <f t="shared" si="6"/>
        <v>286928.33974325587</v>
      </c>
      <c r="S111" s="53">
        <f t="shared" si="7"/>
        <v>0</v>
      </c>
      <c r="U111" s="53">
        <f t="shared" si="8"/>
        <v>474290.00000000006</v>
      </c>
      <c r="V111" s="53">
        <f t="shared" si="9"/>
        <v>0</v>
      </c>
      <c r="W111" s="9"/>
    </row>
    <row r="112" spans="1:23" ht="14.45" customHeight="1" x14ac:dyDescent="0.25">
      <c r="A112" s="58" t="s">
        <v>76</v>
      </c>
      <c r="B112" s="58" t="s">
        <v>64</v>
      </c>
      <c r="C112" s="56" t="str">
        <f t="shared" si="5"/>
        <v>KOLLAM2005-06</v>
      </c>
      <c r="D112" s="2">
        <f>VLOOKUP($C112,Calculations!$T$2:$AG$611,2,FALSE)</f>
        <v>468365.29936372093</v>
      </c>
      <c r="E112" s="2">
        <f>VLOOKUP($C112,Calculations!$T$2:$AG$611,3,FALSE)</f>
        <v>209913.03154604652</v>
      </c>
      <c r="F112" s="2">
        <f>VLOOKUP($C112,Calculations!$T$2:$AG$611,4,FALSE)</f>
        <v>34507.228249302323</v>
      </c>
      <c r="G112" s="2">
        <f>VLOOKUP($C112,Calculations!$T$2:$AG$611,5,FALSE)</f>
        <v>538.70493023255813</v>
      </c>
      <c r="H112" s="2">
        <f>VLOOKUP($C112,Calculations!$T$2:$AG$611,6,FALSE)</f>
        <v>11.827728372093024</v>
      </c>
      <c r="I112" s="2">
        <f>VLOOKUP($C112,Calculations!$T$2:$AG$611,7,FALSE)</f>
        <v>207.1173804651163</v>
      </c>
      <c r="J112" s="2">
        <f>VLOOKUP($C112,Calculations!$T$2:$AG$611,8,FALSE)</f>
        <v>1806.949469767442</v>
      </c>
      <c r="K112" s="2">
        <f>VLOOKUP($C112,Calculations!$T$2:$AG$611,9,FALSE)</f>
        <v>2223.3771162790699</v>
      </c>
      <c r="L112" s="2">
        <f>VLOOKUP($C112,Calculations!$T$2:$AG$611,10,FALSE)</f>
        <v>6762.7507572093018</v>
      </c>
      <c r="M112" s="2">
        <f>VLOOKUP($C112,Calculations!$T$2:$AG$611,11,FALSE)</f>
        <v>11443.051482790697</v>
      </c>
      <c r="N112" s="2">
        <f>VLOOKUP($C112,Calculations!$T$2:$AG$611,12,FALSE)</f>
        <v>200951.26070325583</v>
      </c>
      <c r="O112" s="2">
        <f>VLOOKUP($C112,Calculations!$T$2:$AG$611,13,FALSE)</f>
        <v>83784.514455813958</v>
      </c>
      <c r="P112" s="2">
        <f>VLOOKUP($C112,Calculations!$T$2:$AG$611,14,FALSE)</f>
        <v>284735.7751590698</v>
      </c>
      <c r="R112" s="53">
        <f t="shared" si="6"/>
        <v>284735.7751590698</v>
      </c>
      <c r="S112" s="53">
        <f t="shared" si="7"/>
        <v>0</v>
      </c>
      <c r="U112" s="53">
        <f t="shared" si="8"/>
        <v>468365.29936372093</v>
      </c>
      <c r="V112" s="53">
        <f t="shared" si="9"/>
        <v>0</v>
      </c>
      <c r="W112" s="9"/>
    </row>
    <row r="113" spans="1:23" ht="14.45" customHeight="1" x14ac:dyDescent="0.25">
      <c r="A113" s="58" t="s">
        <v>76</v>
      </c>
      <c r="B113" s="58" t="s">
        <v>65</v>
      </c>
      <c r="C113" s="56" t="str">
        <f t="shared" si="5"/>
        <v>KOLLAM2006-07</v>
      </c>
      <c r="D113" s="2">
        <f>VLOOKUP($C113,Calculations!$T$2:$AG$611,2,FALSE)</f>
        <v>468365.29936372093</v>
      </c>
      <c r="E113" s="2">
        <f>VLOOKUP($C113,Calculations!$T$2:$AG$611,3,FALSE)</f>
        <v>209913.03154604652</v>
      </c>
      <c r="F113" s="2">
        <f>VLOOKUP($C113,Calculations!$T$2:$AG$611,4,FALSE)</f>
        <v>34254.068346046508</v>
      </c>
      <c r="G113" s="2">
        <f>VLOOKUP($C113,Calculations!$T$2:$AG$611,5,FALSE)</f>
        <v>507.84769488372092</v>
      </c>
      <c r="H113" s="2">
        <f>VLOOKUP($C113,Calculations!$T$2:$AG$611,6,FALSE)</f>
        <v>0</v>
      </c>
      <c r="I113" s="2">
        <f>VLOOKUP($C113,Calculations!$T$2:$AG$611,7,FALSE)</f>
        <v>172.2560223255814</v>
      </c>
      <c r="J113" s="2">
        <f>VLOOKUP($C113,Calculations!$T$2:$AG$611,8,FALSE)</f>
        <v>3349.8694325581396</v>
      </c>
      <c r="K113" s="2">
        <f>VLOOKUP($C113,Calculations!$T$2:$AG$611,9,FALSE)</f>
        <v>4603.5695925581404</v>
      </c>
      <c r="L113" s="2">
        <f>VLOOKUP($C113,Calculations!$T$2:$AG$611,10,FALSE)</f>
        <v>7924.3189879069769</v>
      </c>
      <c r="M113" s="2">
        <f>VLOOKUP($C113,Calculations!$T$2:$AG$611,11,FALSE)</f>
        <v>10238.865957209302</v>
      </c>
      <c r="N113" s="2">
        <f>VLOOKUP($C113,Calculations!$T$2:$AG$611,12,FALSE)</f>
        <v>197401.47178418605</v>
      </c>
      <c r="O113" s="2">
        <f>VLOOKUP($C113,Calculations!$T$2:$AG$611,13,FALSE)</f>
        <v>77457.462563720939</v>
      </c>
      <c r="P113" s="2">
        <f>VLOOKUP($C113,Calculations!$T$2:$AG$611,14,FALSE)</f>
        <v>274858.93434790696</v>
      </c>
      <c r="R113" s="53">
        <f t="shared" si="6"/>
        <v>274858.93434790696</v>
      </c>
      <c r="S113" s="53">
        <f t="shared" si="7"/>
        <v>0</v>
      </c>
      <c r="U113" s="53">
        <f t="shared" si="8"/>
        <v>468365.29936372093</v>
      </c>
      <c r="V113" s="53">
        <f t="shared" si="9"/>
        <v>0</v>
      </c>
      <c r="W113" s="9"/>
    </row>
    <row r="114" spans="1:23" ht="14.45" customHeight="1" x14ac:dyDescent="0.25">
      <c r="A114" s="58" t="s">
        <v>76</v>
      </c>
      <c r="B114" s="58" t="s">
        <v>66</v>
      </c>
      <c r="C114" s="56" t="str">
        <f t="shared" si="5"/>
        <v>KOLLAM2007-08</v>
      </c>
      <c r="D114" s="2">
        <f>VLOOKUP($C114,Calculations!$T$2:$AG$611,2,FALSE)</f>
        <v>468365.29936372093</v>
      </c>
      <c r="E114" s="2">
        <f>VLOOKUP($C114,Calculations!$T$2:$AG$611,3,FALSE)</f>
        <v>209913.03154604652</v>
      </c>
      <c r="F114" s="2">
        <f>VLOOKUP($C114,Calculations!$T$2:$AG$611,4,FALSE)</f>
        <v>35921.845953488373</v>
      </c>
      <c r="G114" s="2">
        <f>VLOOKUP($C114,Calculations!$T$2:$AG$611,5,FALSE)</f>
        <v>543.36450976744186</v>
      </c>
      <c r="H114" s="2">
        <f>VLOOKUP($C114,Calculations!$T$2:$AG$611,6,FALSE)</f>
        <v>0</v>
      </c>
      <c r="I114" s="2">
        <f>VLOOKUP($C114,Calculations!$T$2:$AG$611,7,FALSE)</f>
        <v>212.67194790697675</v>
      </c>
      <c r="J114" s="2">
        <f>VLOOKUP($C114,Calculations!$T$2:$AG$611,8,FALSE)</f>
        <v>3367.517291162791</v>
      </c>
      <c r="K114" s="2">
        <f>VLOOKUP($C114,Calculations!$T$2:$AG$611,9,FALSE)</f>
        <v>4671.818016744186</v>
      </c>
      <c r="L114" s="2">
        <f>VLOOKUP($C114,Calculations!$T$2:$AG$611,10,FALSE)</f>
        <v>7170.5715348837211</v>
      </c>
      <c r="M114" s="2">
        <f>VLOOKUP($C114,Calculations!$T$2:$AG$611,11,FALSE)</f>
        <v>10208.865957209302</v>
      </c>
      <c r="N114" s="2">
        <f>VLOOKUP($C114,Calculations!$T$2:$AG$611,12,FALSE)</f>
        <v>196355.61260651163</v>
      </c>
      <c r="O114" s="2">
        <f>VLOOKUP($C114,Calculations!$T$2:$AG$611,13,FALSE)</f>
        <v>62868.971066046513</v>
      </c>
      <c r="P114" s="2">
        <f>VLOOKUP($C114,Calculations!$T$2:$AG$611,14,FALSE)</f>
        <v>259224.58367255813</v>
      </c>
      <c r="R114" s="53">
        <f t="shared" si="6"/>
        <v>259224.58367255813</v>
      </c>
      <c r="S114" s="53">
        <f t="shared" si="7"/>
        <v>0</v>
      </c>
      <c r="U114" s="53">
        <f t="shared" si="8"/>
        <v>468365.29936372099</v>
      </c>
      <c r="V114" s="53">
        <f t="shared" si="9"/>
        <v>0</v>
      </c>
      <c r="W114" s="9"/>
    </row>
    <row r="115" spans="1:23" ht="14.45" customHeight="1" x14ac:dyDescent="0.25">
      <c r="A115" s="58" t="s">
        <v>76</v>
      </c>
      <c r="B115" s="58" t="s">
        <v>68</v>
      </c>
      <c r="C115" s="56" t="str">
        <f t="shared" si="5"/>
        <v>KOLLAM2008-09</v>
      </c>
      <c r="D115" s="2">
        <f>VLOOKUP($C115,Calculations!$T$2:$AG$611,2,FALSE)</f>
        <v>468365.29936372093</v>
      </c>
      <c r="E115" s="2">
        <f>VLOOKUP($C115,Calculations!$T$2:$AG$611,3,FALSE)</f>
        <v>209913.03154604652</v>
      </c>
      <c r="F115" s="2">
        <f>VLOOKUP($C115,Calculations!$T$2:$AG$611,4,FALSE)</f>
        <v>37059.572145116283</v>
      </c>
      <c r="G115" s="2">
        <f>VLOOKUP($C115,Calculations!$T$2:$AG$611,5,FALSE)</f>
        <v>415.6506865116279</v>
      </c>
      <c r="H115" s="2">
        <f>VLOOKUP($C115,Calculations!$T$2:$AG$611,6,FALSE)</f>
        <v>0</v>
      </c>
      <c r="I115" s="2">
        <f>VLOOKUP($C115,Calculations!$T$2:$AG$611,7,FALSE)</f>
        <v>185.98286139534883</v>
      </c>
      <c r="J115" s="2">
        <f>VLOOKUP($C115,Calculations!$T$2:$AG$611,8,FALSE)</f>
        <v>3073.317454883721</v>
      </c>
      <c r="K115" s="2">
        <f>VLOOKUP($C115,Calculations!$T$2:$AG$611,9,FALSE)</f>
        <v>4610.2929562790705</v>
      </c>
      <c r="L115" s="2">
        <f>VLOOKUP($C115,Calculations!$T$2:$AG$611,10,FALSE)</f>
        <v>5966.1892390697676</v>
      </c>
      <c r="M115" s="2">
        <f>VLOOKUP($C115,Calculations!$T$2:$AG$611,11,FALSE)</f>
        <v>10202.525536744186</v>
      </c>
      <c r="N115" s="2">
        <f>VLOOKUP($C115,Calculations!$T$2:$AG$611,12,FALSE)</f>
        <v>196938.7369376744</v>
      </c>
      <c r="O115" s="2">
        <f>VLOOKUP($C115,Calculations!$T$2:$AG$611,13,FALSE)</f>
        <v>53919.348286511631</v>
      </c>
      <c r="P115" s="2">
        <f>VLOOKUP($C115,Calculations!$T$2:$AG$611,14,FALSE)</f>
        <v>250858.08522418607</v>
      </c>
      <c r="R115" s="53">
        <f t="shared" si="6"/>
        <v>250858.08522418604</v>
      </c>
      <c r="S115" s="53">
        <f t="shared" si="7"/>
        <v>0</v>
      </c>
      <c r="U115" s="53">
        <f t="shared" si="8"/>
        <v>468365.29936372087</v>
      </c>
      <c r="V115" s="53">
        <f t="shared" si="9"/>
        <v>0</v>
      </c>
      <c r="W115" s="9"/>
    </row>
    <row r="116" spans="1:23" ht="14.45" customHeight="1" x14ac:dyDescent="0.25">
      <c r="A116" s="58" t="s">
        <v>76</v>
      </c>
      <c r="B116" s="58" t="s">
        <v>69</v>
      </c>
      <c r="C116" s="56" t="str">
        <f t="shared" si="5"/>
        <v>KOLLAM2009-10</v>
      </c>
      <c r="D116" s="2">
        <f>VLOOKUP($C116,Calculations!$T$2:$AG$611,2,FALSE)</f>
        <v>468365.29936372093</v>
      </c>
      <c r="E116" s="2">
        <f>VLOOKUP($C116,Calculations!$T$2:$AG$611,3,FALSE)</f>
        <v>209913.03154604652</v>
      </c>
      <c r="F116" s="2">
        <f>VLOOKUP($C116,Calculations!$T$2:$AG$611,4,FALSE)</f>
        <v>38410.741179534889</v>
      </c>
      <c r="G116" s="2">
        <f>VLOOKUP($C116,Calculations!$T$2:$AG$611,5,FALSE)</f>
        <v>383.10024186046513</v>
      </c>
      <c r="H116" s="2">
        <f>VLOOKUP($C116,Calculations!$T$2:$AG$611,6,FALSE)</f>
        <v>0</v>
      </c>
      <c r="I116" s="2">
        <f>VLOOKUP($C116,Calculations!$T$2:$AG$611,7,FALSE)</f>
        <v>188.26014511627909</v>
      </c>
      <c r="J116" s="2">
        <f>VLOOKUP($C116,Calculations!$T$2:$AG$611,8,FALSE)</f>
        <v>3359.6531051162792</v>
      </c>
      <c r="K116" s="2">
        <f>VLOOKUP($C116,Calculations!$T$2:$AG$611,9,FALSE)</f>
        <v>2724.2679813953491</v>
      </c>
      <c r="L116" s="2">
        <f>VLOOKUP($C116,Calculations!$T$2:$AG$611,10,FALSE)</f>
        <v>8382.4921451162791</v>
      </c>
      <c r="M116" s="2">
        <f>VLOOKUP($C116,Calculations!$T$2:$AG$611,11,FALSE)</f>
        <v>11053.525536744186</v>
      </c>
      <c r="N116" s="2">
        <f>VLOOKUP($C116,Calculations!$T$2:$AG$611,12,FALSE)</f>
        <v>193950.22748279071</v>
      </c>
      <c r="O116" s="2">
        <f>VLOOKUP($C116,Calculations!$T$2:$AG$611,13,FALSE)</f>
        <v>53249.940435348835</v>
      </c>
      <c r="P116" s="2">
        <f>VLOOKUP($C116,Calculations!$T$2:$AG$611,14,FALSE)</f>
        <v>247200.16791813954</v>
      </c>
      <c r="R116" s="53">
        <f t="shared" si="6"/>
        <v>247200.16791813954</v>
      </c>
      <c r="S116" s="53">
        <f t="shared" si="7"/>
        <v>0</v>
      </c>
      <c r="U116" s="53">
        <f t="shared" si="8"/>
        <v>468365.29936372093</v>
      </c>
      <c r="V116" s="53">
        <f t="shared" si="9"/>
        <v>0</v>
      </c>
      <c r="W116" s="9"/>
    </row>
    <row r="117" spans="1:23" ht="14.45" customHeight="1" x14ac:dyDescent="0.25">
      <c r="A117" s="58" t="s">
        <v>76</v>
      </c>
      <c r="B117" s="58" t="s">
        <v>70</v>
      </c>
      <c r="C117" s="56" t="str">
        <f t="shared" si="5"/>
        <v>KOLLAM2010-11</v>
      </c>
      <c r="D117" s="2">
        <f>VLOOKUP($C117,Calculations!$T$2:$AG$611,2,FALSE)</f>
        <v>468365.29936372093</v>
      </c>
      <c r="E117" s="2">
        <f>VLOOKUP($C117,Calculations!$T$2:$AG$611,3,FALSE)</f>
        <v>209913.03154604652</v>
      </c>
      <c r="F117" s="2">
        <f>VLOOKUP($C117,Calculations!$T$2:$AG$611,4,FALSE)</f>
        <v>38741.463895813955</v>
      </c>
      <c r="G117" s="2">
        <f>VLOOKUP($C117,Calculations!$T$2:$AG$611,5,FALSE)</f>
        <v>413.10024186046513</v>
      </c>
      <c r="H117" s="2">
        <f>VLOOKUP($C117,Calculations!$T$2:$AG$611,6,FALSE)</f>
        <v>0</v>
      </c>
      <c r="I117" s="2">
        <f>VLOOKUP($C117,Calculations!$T$2:$AG$611,7,FALSE)</f>
        <v>169.42829395348838</v>
      </c>
      <c r="J117" s="2">
        <f>VLOOKUP($C117,Calculations!$T$2:$AG$611,8,FALSE)</f>
        <v>2793.0462362790699</v>
      </c>
      <c r="K117" s="2">
        <f>VLOOKUP($C117,Calculations!$T$2:$AG$611,9,FALSE)</f>
        <v>3886.546798139535</v>
      </c>
      <c r="L117" s="2">
        <f>VLOOKUP($C117,Calculations!$T$2:$AG$611,10,FALSE)</f>
        <v>7997.1860018604657</v>
      </c>
      <c r="M117" s="2">
        <f>VLOOKUP($C117,Calculations!$T$2:$AG$611,11,FALSE)</f>
        <v>10767.491906976744</v>
      </c>
      <c r="N117" s="2">
        <f>VLOOKUP($C117,Calculations!$T$2:$AG$611,12,FALSE)</f>
        <v>193684.0044427907</v>
      </c>
      <c r="O117" s="2">
        <f>VLOOKUP($C117,Calculations!$T$2:$AG$611,13,FALSE)</f>
        <v>51643.046094883721</v>
      </c>
      <c r="P117" s="2">
        <f>VLOOKUP($C117,Calculations!$T$2:$AG$611,14,FALSE)</f>
        <v>245327.05053767443</v>
      </c>
      <c r="R117" s="53">
        <f t="shared" si="6"/>
        <v>245327.05053767443</v>
      </c>
      <c r="S117" s="53">
        <f t="shared" si="7"/>
        <v>0</v>
      </c>
      <c r="U117" s="53">
        <f t="shared" si="8"/>
        <v>468365.29936372093</v>
      </c>
      <c r="V117" s="53">
        <f t="shared" si="9"/>
        <v>0</v>
      </c>
      <c r="W117" s="9"/>
    </row>
    <row r="118" spans="1:23" ht="14.45" customHeight="1" x14ac:dyDescent="0.25">
      <c r="A118" s="58" t="s">
        <v>76</v>
      </c>
      <c r="B118" s="58" t="s">
        <v>71</v>
      </c>
      <c r="C118" s="56" t="str">
        <f t="shared" si="5"/>
        <v>KOLLAM2011-12</v>
      </c>
      <c r="D118" s="2">
        <f>VLOOKUP($C118,Calculations!$T$2:$AG$611,2,FALSE)</f>
        <v>468365.29936372093</v>
      </c>
      <c r="E118" s="2">
        <f>VLOOKUP($C118,Calculations!$T$2:$AG$611,3,FALSE)</f>
        <v>209913.03154604652</v>
      </c>
      <c r="F118" s="2">
        <f>VLOOKUP($C118,Calculations!$T$2:$AG$611,4,FALSE)</f>
        <v>40211.274485581394</v>
      </c>
      <c r="G118" s="2">
        <f>VLOOKUP($C118,Calculations!$T$2:$AG$611,5,FALSE)</f>
        <v>358.57518139534886</v>
      </c>
      <c r="H118" s="2">
        <f>VLOOKUP($C118,Calculations!$T$2:$AG$611,6,FALSE)</f>
        <v>2</v>
      </c>
      <c r="I118" s="2">
        <f>VLOOKUP($C118,Calculations!$T$2:$AG$611,7,FALSE)</f>
        <v>168.29377488372094</v>
      </c>
      <c r="J118" s="2">
        <f>VLOOKUP($C118,Calculations!$T$2:$AG$611,8,FALSE)</f>
        <v>3505.8130083720935</v>
      </c>
      <c r="K118" s="2">
        <f>VLOOKUP($C118,Calculations!$T$2:$AG$611,9,FALSE)</f>
        <v>3951.9551255813954</v>
      </c>
      <c r="L118" s="2">
        <f>VLOOKUP($C118,Calculations!$T$2:$AG$611,10,FALSE)</f>
        <v>8027.8201972093029</v>
      </c>
      <c r="M118" s="2">
        <f>VLOOKUP($C118,Calculations!$T$2:$AG$611,11,FALSE)</f>
        <v>10342.769190697674</v>
      </c>
      <c r="N118" s="2">
        <f>VLOOKUP($C118,Calculations!$T$2:$AG$611,12,FALSE)</f>
        <v>191883.76685395348</v>
      </c>
      <c r="O118" s="2">
        <f>VLOOKUP($C118,Calculations!$T$2:$AG$611,13,FALSE)</f>
        <v>50206.2025227907</v>
      </c>
      <c r="P118" s="2">
        <f>VLOOKUP($C118,Calculations!$T$2:$AG$611,14,FALSE)</f>
        <v>242089.96937674418</v>
      </c>
      <c r="R118" s="53">
        <f t="shared" si="6"/>
        <v>242089.96937674418</v>
      </c>
      <c r="S118" s="53">
        <f t="shared" si="7"/>
        <v>0</v>
      </c>
      <c r="U118" s="53">
        <f t="shared" si="8"/>
        <v>468365.29936372093</v>
      </c>
      <c r="V118" s="53">
        <f t="shared" si="9"/>
        <v>0</v>
      </c>
      <c r="W118" s="9"/>
    </row>
    <row r="119" spans="1:23" ht="14.45" customHeight="1" x14ac:dyDescent="0.25">
      <c r="A119" s="58" t="s">
        <v>76</v>
      </c>
      <c r="B119" s="58" t="s">
        <v>72</v>
      </c>
      <c r="C119" s="56" t="str">
        <f t="shared" si="5"/>
        <v>KOLLAM2012-13</v>
      </c>
      <c r="D119" s="2">
        <f>VLOOKUP($C119,Calculations!$T$2:$AG$611,2,FALSE)</f>
        <v>468365.29936372093</v>
      </c>
      <c r="E119" s="2">
        <f>VLOOKUP($C119,Calculations!$T$2:$AG$611,3,FALSE)</f>
        <v>209913.03154604652</v>
      </c>
      <c r="F119" s="2">
        <f>VLOOKUP($C119,Calculations!$T$2:$AG$611,4,FALSE)</f>
        <v>40081.947728372092</v>
      </c>
      <c r="G119" s="2">
        <f>VLOOKUP($C119,Calculations!$T$2:$AG$611,5,FALSE)</f>
        <v>360.99110697674416</v>
      </c>
      <c r="H119" s="2">
        <f>VLOOKUP($C119,Calculations!$T$2:$AG$611,6,FALSE)</f>
        <v>0</v>
      </c>
      <c r="I119" s="2">
        <f>VLOOKUP($C119,Calculations!$T$2:$AG$611,7,FALSE)</f>
        <v>199.46604651162789</v>
      </c>
      <c r="J119" s="2">
        <f>VLOOKUP($C119,Calculations!$T$2:$AG$611,8,FALSE)</f>
        <v>3519.6674158139535</v>
      </c>
      <c r="K119" s="2">
        <f>VLOOKUP($C119,Calculations!$T$2:$AG$611,9,FALSE)</f>
        <v>4157.7533469767441</v>
      </c>
      <c r="L119" s="2">
        <f>VLOOKUP($C119,Calculations!$T$2:$AG$611,10,FALSE)</f>
        <v>8060.5127590697675</v>
      </c>
      <c r="M119" s="2">
        <f>VLOOKUP($C119,Calculations!$T$2:$AG$611,11,FALSE)</f>
        <v>10769.458277209302</v>
      </c>
      <c r="N119" s="2">
        <f>VLOOKUP($C119,Calculations!$T$2:$AG$611,12,FALSE)</f>
        <v>191302.47113674419</v>
      </c>
      <c r="O119" s="2">
        <f>VLOOKUP($C119,Calculations!$T$2:$AG$611,13,FALSE)</f>
        <v>47001.774400000002</v>
      </c>
      <c r="P119" s="2">
        <f>VLOOKUP($C119,Calculations!$T$2:$AG$611,14,FALSE)</f>
        <v>238304.24553674419</v>
      </c>
      <c r="R119" s="53">
        <f t="shared" si="6"/>
        <v>238304.24553674419</v>
      </c>
      <c r="S119" s="53">
        <f t="shared" si="7"/>
        <v>0</v>
      </c>
      <c r="U119" s="53">
        <f t="shared" si="8"/>
        <v>468365.29936372099</v>
      </c>
      <c r="V119" s="53">
        <f t="shared" si="9"/>
        <v>0</v>
      </c>
      <c r="W119" s="9"/>
    </row>
    <row r="120" spans="1:23" ht="14.45" customHeight="1" x14ac:dyDescent="0.25">
      <c r="A120" s="58" t="s">
        <v>76</v>
      </c>
      <c r="B120" s="58" t="s">
        <v>73</v>
      </c>
      <c r="C120" s="56" t="str">
        <f t="shared" si="5"/>
        <v>KOLLAM2013-14</v>
      </c>
      <c r="D120" s="2">
        <f>VLOOKUP($C120,Calculations!$T$2:$AG$611,2,FALSE)</f>
        <v>468365.29936372093</v>
      </c>
      <c r="E120" s="2">
        <f>VLOOKUP($C120,Calculations!$T$2:$AG$611,3,FALSE)</f>
        <v>209913.03154604652</v>
      </c>
      <c r="F120" s="2">
        <f>VLOOKUP($C120,Calculations!$T$2:$AG$611,4,FALSE)</f>
        <v>40894.585399069765</v>
      </c>
      <c r="G120" s="2">
        <f>VLOOKUP($C120,Calculations!$T$2:$AG$611,5,FALSE)</f>
        <v>323.0919962790698</v>
      </c>
      <c r="H120" s="2">
        <f>VLOOKUP($C120,Calculations!$T$2:$AG$611,6,FALSE)</f>
        <v>0</v>
      </c>
      <c r="I120" s="2">
        <f>VLOOKUP($C120,Calculations!$T$2:$AG$611,7,FALSE)</f>
        <v>138.97873860465117</v>
      </c>
      <c r="J120" s="2">
        <f>VLOOKUP($C120,Calculations!$T$2:$AG$611,8,FALSE)</f>
        <v>3463.3352409302324</v>
      </c>
      <c r="K120" s="2">
        <f>VLOOKUP($C120,Calculations!$T$2:$AG$611,9,FALSE)</f>
        <v>4169.6641786046512</v>
      </c>
      <c r="L120" s="2">
        <f>VLOOKUP($C120,Calculations!$T$2:$AG$611,10,FALSE)</f>
        <v>7088.8627200000001</v>
      </c>
      <c r="M120" s="2">
        <f>VLOOKUP($C120,Calculations!$T$2:$AG$611,11,FALSE)</f>
        <v>10960.458277209302</v>
      </c>
      <c r="N120" s="2">
        <f>VLOOKUP($C120,Calculations!$T$2:$AG$611,12,FALSE)</f>
        <v>191413.29126697674</v>
      </c>
      <c r="O120" s="2">
        <f>VLOOKUP($C120,Calculations!$T$2:$AG$611,13,FALSE)</f>
        <v>52041.113763720932</v>
      </c>
      <c r="P120" s="2">
        <f>VLOOKUP($C120,Calculations!$T$2:$AG$611,14,FALSE)</f>
        <v>243454.4050306977</v>
      </c>
      <c r="R120" s="53">
        <f t="shared" si="6"/>
        <v>243454.40503069767</v>
      </c>
      <c r="S120" s="53">
        <f t="shared" si="7"/>
        <v>0</v>
      </c>
      <c r="U120" s="53">
        <f t="shared" si="8"/>
        <v>468365.29936372093</v>
      </c>
      <c r="V120" s="53">
        <f t="shared" si="9"/>
        <v>0</v>
      </c>
      <c r="W120" s="9"/>
    </row>
    <row r="121" spans="1:23" ht="14.45" customHeight="1" x14ac:dyDescent="0.25">
      <c r="A121" s="58" t="s">
        <v>76</v>
      </c>
      <c r="B121" s="58" t="s">
        <v>74</v>
      </c>
      <c r="C121" s="56" t="str">
        <f t="shared" si="5"/>
        <v>KOLLAM2014-15</v>
      </c>
      <c r="D121" s="2">
        <f>VLOOKUP($C121,Calculations!$T$2:$AG$611,2,FALSE)</f>
        <v>468365.29936372093</v>
      </c>
      <c r="E121" s="2">
        <f>VLOOKUP($C121,Calculations!$T$2:$AG$611,3,FALSE)</f>
        <v>209913.03154604652</v>
      </c>
      <c r="F121" s="2">
        <f>VLOOKUP($C121,Calculations!$T$2:$AG$611,4,FALSE)</f>
        <v>41611.194210232556</v>
      </c>
      <c r="G121" s="2">
        <f>VLOOKUP($C121,Calculations!$T$2:$AG$611,5,FALSE)</f>
        <v>274.0919962790698</v>
      </c>
      <c r="H121" s="2">
        <f>VLOOKUP($C121,Calculations!$T$2:$AG$611,6,FALSE)</f>
        <v>0</v>
      </c>
      <c r="I121" s="2">
        <f>VLOOKUP($C121,Calculations!$T$2:$AG$611,7,FALSE)</f>
        <v>130.49555348837208</v>
      </c>
      <c r="J121" s="2">
        <f>VLOOKUP($C121,Calculations!$T$2:$AG$611,8,FALSE)</f>
        <v>4110.5116353488374</v>
      </c>
      <c r="K121" s="2">
        <f>VLOOKUP($C121,Calculations!$T$2:$AG$611,9,FALSE)</f>
        <v>4187.4246474418605</v>
      </c>
      <c r="L121" s="2">
        <f>VLOOKUP($C121,Calculations!$T$2:$AG$611,10,FALSE)</f>
        <v>7340.1289302325586</v>
      </c>
      <c r="M121" s="2">
        <f>VLOOKUP($C121,Calculations!$T$2:$AG$611,11,FALSE)</f>
        <v>10096.458277209302</v>
      </c>
      <c r="N121" s="2">
        <f>VLOOKUP($C121,Calculations!$T$2:$AG$611,12,FALSE)</f>
        <v>190701.96256744186</v>
      </c>
      <c r="O121" s="2">
        <f>VLOOKUP($C121,Calculations!$T$2:$AG$611,13,FALSE)</f>
        <v>46084.798318139539</v>
      </c>
      <c r="P121" s="2">
        <f>VLOOKUP($C121,Calculations!$T$2:$AG$611,14,FALSE)</f>
        <v>236786.7608855814</v>
      </c>
      <c r="R121" s="53">
        <f t="shared" si="6"/>
        <v>236786.7608855814</v>
      </c>
      <c r="S121" s="53">
        <f t="shared" si="7"/>
        <v>0</v>
      </c>
      <c r="U121" s="53">
        <f t="shared" si="8"/>
        <v>468365.29936372099</v>
      </c>
      <c r="V121" s="53">
        <f t="shared" si="9"/>
        <v>0</v>
      </c>
      <c r="W121" s="9"/>
    </row>
    <row r="122" spans="1:23" ht="14.45" customHeight="1" x14ac:dyDescent="0.25">
      <c r="A122" s="58" t="s">
        <v>76</v>
      </c>
      <c r="B122" s="58" t="s">
        <v>75</v>
      </c>
      <c r="C122" s="56" t="str">
        <f t="shared" si="5"/>
        <v>KOLLAM2015-16</v>
      </c>
      <c r="D122" s="2">
        <f>VLOOKUP($C122,Calculations!$T$2:$AG$611,2,FALSE)</f>
        <v>468365.29936372093</v>
      </c>
      <c r="E122" s="2">
        <f>VLOOKUP($C122,Calculations!$T$2:$AG$611,3,FALSE)</f>
        <v>209913.03154604652</v>
      </c>
      <c r="F122" s="2">
        <f>VLOOKUP($C122,Calculations!$T$2:$AG$611,4,FALSE)</f>
        <v>42936.649421395348</v>
      </c>
      <c r="G122" s="2">
        <f>VLOOKUP($C122,Calculations!$T$2:$AG$611,5,FALSE)</f>
        <v>327.81883534883718</v>
      </c>
      <c r="H122" s="2">
        <f>VLOOKUP($C122,Calculations!$T$2:$AG$611,6,FALSE)</f>
        <v>0</v>
      </c>
      <c r="I122" s="2">
        <f>VLOOKUP($C122,Calculations!$T$2:$AG$611,7,FALSE)</f>
        <v>128.77283720930234</v>
      </c>
      <c r="J122" s="2">
        <f>VLOOKUP($C122,Calculations!$T$2:$AG$611,8,FALSE)</f>
        <v>4075.1718623255815</v>
      </c>
      <c r="K122" s="2">
        <f>VLOOKUP($C122,Calculations!$T$2:$AG$611,9,FALSE)</f>
        <v>4310.7602976744183</v>
      </c>
      <c r="L122" s="2">
        <f>VLOOKUP($C122,Calculations!$T$2:$AG$611,10,FALSE)</f>
        <v>6609.7830920930228</v>
      </c>
      <c r="M122" s="2">
        <f>VLOOKUP($C122,Calculations!$T$2:$AG$611,11,FALSE)</f>
        <v>10097.458277209302</v>
      </c>
      <c r="N122" s="2">
        <f>VLOOKUP($C122,Calculations!$T$2:$AG$611,12,FALSE)</f>
        <v>189965.8531944186</v>
      </c>
      <c r="O122" s="2">
        <f>VLOOKUP($C122,Calculations!$T$2:$AG$611,13,FALSE)</f>
        <v>45079.802031627907</v>
      </c>
      <c r="P122" s="2">
        <f>VLOOKUP($C122,Calculations!$T$2:$AG$611,14,FALSE)</f>
        <v>235045.65522604651</v>
      </c>
      <c r="R122" s="53">
        <f t="shared" si="6"/>
        <v>235045.65522604651</v>
      </c>
      <c r="S122" s="53">
        <f t="shared" si="7"/>
        <v>0</v>
      </c>
      <c r="U122" s="53">
        <f t="shared" si="8"/>
        <v>468365.29936372099</v>
      </c>
      <c r="V122" s="53">
        <f t="shared" si="9"/>
        <v>0</v>
      </c>
      <c r="W122" s="9"/>
    </row>
    <row r="123" spans="1:23" ht="14.45" customHeight="1" x14ac:dyDescent="0.25">
      <c r="A123" s="58" t="s">
        <v>76</v>
      </c>
      <c r="B123" s="58" t="s">
        <v>190</v>
      </c>
      <c r="C123" s="56" t="str">
        <f t="shared" si="5"/>
        <v>KOLLAM2016-17</v>
      </c>
      <c r="D123" s="2">
        <f>VLOOKUP($C123,Calculations!$T$2:$AG$611,2,FALSE)</f>
        <v>468365.29936372093</v>
      </c>
      <c r="E123" s="2">
        <f>VLOOKUP($C123,Calculations!$T$2:$AG$611,3,FALSE)</f>
        <v>209913.03154604652</v>
      </c>
      <c r="F123" s="2">
        <f>VLOOKUP($C123,Calculations!$T$2:$AG$611,4,FALSE)</f>
        <v>43824.769629767441</v>
      </c>
      <c r="G123" s="2">
        <f>VLOOKUP($C123,Calculations!$T$2:$AG$611,5,FALSE)</f>
        <v>231.88609488372094</v>
      </c>
      <c r="H123" s="2">
        <f>VLOOKUP($C123,Calculations!$T$2:$AG$611,6,FALSE)</f>
        <v>0</v>
      </c>
      <c r="I123" s="2">
        <f>VLOOKUP($C123,Calculations!$T$2:$AG$611,7,FALSE)</f>
        <v>123.28965209302326</v>
      </c>
      <c r="J123" s="2">
        <f>VLOOKUP($C123,Calculations!$T$2:$AG$611,8,FALSE)</f>
        <v>4490.9269134883725</v>
      </c>
      <c r="K123" s="2">
        <f>VLOOKUP($C123,Calculations!$T$2:$AG$611,9,FALSE)</f>
        <v>4138.072506046512</v>
      </c>
      <c r="L123" s="2">
        <f>VLOOKUP($C123,Calculations!$T$2:$AG$611,10,FALSE)</f>
        <v>6524.2964316279067</v>
      </c>
      <c r="M123" s="2">
        <f>VLOOKUP($C123,Calculations!$T$2:$AG$611,11,FALSE)</f>
        <v>9608.0649079069772</v>
      </c>
      <c r="N123" s="2">
        <f>VLOOKUP($C123,Calculations!$T$2:$AG$611,12,FALSE)</f>
        <v>189510.96168186047</v>
      </c>
      <c r="O123" s="2">
        <f>VLOOKUP($C123,Calculations!$T$2:$AG$611,13,FALSE)</f>
        <v>44492.421317432556</v>
      </c>
      <c r="P123" s="2">
        <f>VLOOKUP($C123,Calculations!$T$2:$AG$611,14,FALSE)</f>
        <v>234003.38299929304</v>
      </c>
      <c r="R123" s="53">
        <f t="shared" si="6"/>
        <v>234003.38299929304</v>
      </c>
      <c r="S123" s="53">
        <f t="shared" si="7"/>
        <v>0</v>
      </c>
      <c r="U123" s="53">
        <f t="shared" si="8"/>
        <v>468365.29936372093</v>
      </c>
      <c r="V123" s="53">
        <f t="shared" si="9"/>
        <v>0</v>
      </c>
      <c r="W123" s="9"/>
    </row>
    <row r="124" spans="1:23" ht="14.45" customHeight="1" x14ac:dyDescent="0.25">
      <c r="A124" s="58" t="s">
        <v>78</v>
      </c>
      <c r="B124" s="56" t="s">
        <v>38</v>
      </c>
      <c r="C124" s="56" t="str">
        <f t="shared" si="5"/>
        <v>ALAPPUZHA1956-57</v>
      </c>
      <c r="D124" s="2">
        <f>VLOOKUP($C124,Calculations!$T$2:$AG$611,2,FALSE)</f>
        <v>184385.87313101476</v>
      </c>
      <c r="E124" s="2">
        <f>VLOOKUP($C124,Calculations!$T$2:$AG$611,3,FALSE)</f>
        <v>501.37998039319729</v>
      </c>
      <c r="F124" s="2">
        <f>VLOOKUP($C124,Calculations!$T$2:$AG$611,4,FALSE)</f>
        <v>10447.36786773452</v>
      </c>
      <c r="G124" s="2">
        <f>VLOOKUP($C124,Calculations!$T$2:$AG$611,5,FALSE)</f>
        <v>4903.1516017494614</v>
      </c>
      <c r="H124" s="2">
        <f>VLOOKUP($C124,Calculations!$T$2:$AG$611,6,FALSE)</f>
        <v>861.33731672620547</v>
      </c>
      <c r="I124" s="2">
        <f>VLOOKUP($C124,Calculations!$T$2:$AG$611,7,FALSE)</f>
        <v>4692.3041778511724</v>
      </c>
      <c r="J124" s="2">
        <f>VLOOKUP($C124,Calculations!$T$2:$AG$611,8,FALSE)</f>
        <v>3874.4353742899962</v>
      </c>
      <c r="K124" s="2">
        <f>VLOOKUP($C124,Calculations!$T$2:$AG$611,9,FALSE)</f>
        <v>1652.8498580576863</v>
      </c>
      <c r="L124" s="2">
        <f>VLOOKUP($C124,Calculations!$T$2:$AG$611,10,FALSE)</f>
        <v>1568.9287257995909</v>
      </c>
      <c r="M124" s="2">
        <f>VLOOKUP($C124,Calculations!$T$2:$AG$611,11,FALSE)</f>
        <v>0</v>
      </c>
      <c r="N124" s="2">
        <f>VLOOKUP($C124,Calculations!$T$2:$AG$611,12,FALSE)</f>
        <v>155884.11822841293</v>
      </c>
      <c r="O124" s="2">
        <f>VLOOKUP($C124,Calculations!$T$2:$AG$611,13,FALSE)</f>
        <v>37930.979645784653</v>
      </c>
      <c r="P124" s="2">
        <f>VLOOKUP($C124,Calculations!$T$2:$AG$611,14,FALSE)</f>
        <v>193815.09787419759</v>
      </c>
      <c r="R124" s="53">
        <f t="shared" si="6"/>
        <v>193815.09787419759</v>
      </c>
      <c r="S124" s="53">
        <f t="shared" si="7"/>
        <v>0</v>
      </c>
      <c r="U124" s="53">
        <f t="shared" si="8"/>
        <v>184385.87313101476</v>
      </c>
      <c r="V124" s="53">
        <f t="shared" si="9"/>
        <v>0</v>
      </c>
      <c r="W124" s="9"/>
    </row>
    <row r="125" spans="1:23" ht="14.45" customHeight="1" x14ac:dyDescent="0.25">
      <c r="A125" s="58" t="s">
        <v>78</v>
      </c>
      <c r="B125" s="56" t="s">
        <v>35</v>
      </c>
      <c r="C125" s="56" t="str">
        <f t="shared" si="5"/>
        <v>ALAPPUZHA1957-58</v>
      </c>
      <c r="D125" s="2">
        <f>VLOOKUP($C125,Calculations!$T$2:$AG$611,2,FALSE)</f>
        <v>186790</v>
      </c>
      <c r="E125" s="2">
        <f>VLOOKUP($C125,Calculations!$T$2:$AG$611,3,FALSE)</f>
        <v>513</v>
      </c>
      <c r="F125" s="2">
        <f>VLOOKUP($C125,Calculations!$T$2:$AG$611,4,FALSE)</f>
        <v>10320</v>
      </c>
      <c r="G125" s="2">
        <f>VLOOKUP($C125,Calculations!$T$2:$AG$611,5,FALSE)</f>
        <v>4847</v>
      </c>
      <c r="H125" s="2">
        <f>VLOOKUP($C125,Calculations!$T$2:$AG$611,6,FALSE)</f>
        <v>851</v>
      </c>
      <c r="I125" s="2">
        <f>VLOOKUP($C125,Calculations!$T$2:$AG$611,7,FALSE)</f>
        <v>4992</v>
      </c>
      <c r="J125" s="2">
        <f>VLOOKUP($C125,Calculations!$T$2:$AG$611,8,FALSE)</f>
        <v>4176</v>
      </c>
      <c r="K125" s="2">
        <f>VLOOKUP($C125,Calculations!$T$2:$AG$611,9,FALSE)</f>
        <v>1642</v>
      </c>
      <c r="L125" s="2">
        <f>VLOOKUP($C125,Calculations!$T$2:$AG$611,10,FALSE)</f>
        <v>1507</v>
      </c>
      <c r="M125" s="2">
        <f>VLOOKUP($C125,Calculations!$T$2:$AG$611,11,FALSE)</f>
        <v>0</v>
      </c>
      <c r="N125" s="2">
        <f>VLOOKUP($C125,Calculations!$T$2:$AG$611,12,FALSE)</f>
        <v>157942</v>
      </c>
      <c r="O125" s="2">
        <f>VLOOKUP($C125,Calculations!$T$2:$AG$611,13,FALSE)</f>
        <v>39122</v>
      </c>
      <c r="P125" s="2">
        <f>VLOOKUP($C125,Calculations!$T$2:$AG$611,14,FALSE)</f>
        <v>197064</v>
      </c>
      <c r="R125" s="53">
        <f t="shared" si="6"/>
        <v>197064</v>
      </c>
      <c r="S125" s="53">
        <f t="shared" si="7"/>
        <v>0</v>
      </c>
      <c r="U125" s="53">
        <f t="shared" si="8"/>
        <v>186790</v>
      </c>
      <c r="V125" s="53">
        <f t="shared" si="9"/>
        <v>0</v>
      </c>
      <c r="W125" s="9"/>
    </row>
    <row r="126" spans="1:23" ht="14.45" customHeight="1" x14ac:dyDescent="0.25">
      <c r="A126" s="58" t="s">
        <v>78</v>
      </c>
      <c r="B126" s="56" t="s">
        <v>36</v>
      </c>
      <c r="C126" s="56" t="str">
        <f t="shared" si="5"/>
        <v>ALAPPUZHA1958-59</v>
      </c>
      <c r="D126" s="2">
        <f>VLOOKUP($C126,Calculations!$T$2:$AG$611,2,FALSE)</f>
        <v>186790</v>
      </c>
      <c r="E126" s="2">
        <f>VLOOKUP($C126,Calculations!$T$2:$AG$611,3,FALSE)</f>
        <v>532.20120890380349</v>
      </c>
      <c r="F126" s="2">
        <f>VLOOKUP($C126,Calculations!$T$2:$AG$611,4,FALSE)</f>
        <v>10380.623069999652</v>
      </c>
      <c r="G126" s="2">
        <f>VLOOKUP($C126,Calculations!$T$2:$AG$611,5,FALSE)</f>
        <v>4460.3811699539583</v>
      </c>
      <c r="H126" s="2">
        <f>VLOOKUP($C126,Calculations!$T$2:$AG$611,6,FALSE)</f>
        <v>833.42637491790242</v>
      </c>
      <c r="I126" s="2">
        <f>VLOOKUP($C126,Calculations!$T$2:$AG$611,7,FALSE)</f>
        <v>4880.917654691576</v>
      </c>
      <c r="J126" s="2">
        <f>VLOOKUP($C126,Calculations!$T$2:$AG$611,8,FALSE)</f>
        <v>3830.8084677947968</v>
      </c>
      <c r="K126" s="2">
        <f>VLOOKUP($C126,Calculations!$T$2:$AG$611,9,FALSE)</f>
        <v>1507.0102147826158</v>
      </c>
      <c r="L126" s="2">
        <f>VLOOKUP($C126,Calculations!$T$2:$AG$611,10,FALSE)</f>
        <v>1565.2535288543068</v>
      </c>
      <c r="M126" s="2">
        <f>VLOOKUP($C126,Calculations!$T$2:$AG$611,11,FALSE)</f>
        <v>0</v>
      </c>
      <c r="N126" s="2">
        <f>VLOOKUP($C126,Calculations!$T$2:$AG$611,12,FALSE)</f>
        <v>158799.3783101014</v>
      </c>
      <c r="O126" s="2">
        <f>VLOOKUP($C126,Calculations!$T$2:$AG$611,13,FALSE)</f>
        <v>41424.806976805732</v>
      </c>
      <c r="P126" s="2">
        <f>VLOOKUP($C126,Calculations!$T$2:$AG$611,14,FALSE)</f>
        <v>200224.18528690713</v>
      </c>
      <c r="R126" s="53">
        <f t="shared" si="6"/>
        <v>200224.18528690713</v>
      </c>
      <c r="S126" s="53">
        <f t="shared" si="7"/>
        <v>0</v>
      </c>
      <c r="U126" s="53">
        <f t="shared" si="8"/>
        <v>186790</v>
      </c>
      <c r="V126" s="53">
        <f t="shared" si="9"/>
        <v>0</v>
      </c>
      <c r="W126" s="9"/>
    </row>
    <row r="127" spans="1:23" ht="14.45" customHeight="1" x14ac:dyDescent="0.25">
      <c r="A127" s="58" t="s">
        <v>78</v>
      </c>
      <c r="B127" s="56" t="s">
        <v>37</v>
      </c>
      <c r="C127" s="56" t="str">
        <f t="shared" si="5"/>
        <v>ALAPPUZHA1959-60</v>
      </c>
      <c r="D127" s="2">
        <f>VLOOKUP($C127,Calculations!$T$2:$AG$611,2,FALSE)</f>
        <v>186790</v>
      </c>
      <c r="E127" s="2">
        <f>VLOOKUP($C127,Calculations!$T$2:$AG$611,3,FALSE)</f>
        <v>532.20120890380349</v>
      </c>
      <c r="F127" s="2">
        <f>VLOOKUP($C127,Calculations!$T$2:$AG$611,4,FALSE)</f>
        <v>10441.246139999304</v>
      </c>
      <c r="G127" s="2">
        <f>VLOOKUP($C127,Calculations!$T$2:$AG$611,5,FALSE)</f>
        <v>4073.7623399079157</v>
      </c>
      <c r="H127" s="2">
        <f>VLOOKUP($C127,Calculations!$T$2:$AG$611,6,FALSE)</f>
        <v>815.85274983580496</v>
      </c>
      <c r="I127" s="2">
        <f>VLOOKUP($C127,Calculations!$T$2:$AG$611,7,FALSE)</f>
        <v>4769.835309383152</v>
      </c>
      <c r="J127" s="2">
        <f>VLOOKUP($C127,Calculations!$T$2:$AG$611,8,FALSE)</f>
        <v>3485.6169355895936</v>
      </c>
      <c r="K127" s="2">
        <f>VLOOKUP($C127,Calculations!$T$2:$AG$611,9,FALSE)</f>
        <v>1372.0204295652316</v>
      </c>
      <c r="L127" s="2">
        <f>VLOOKUP($C127,Calculations!$T$2:$AG$611,10,FALSE)</f>
        <v>1623.5070577086137</v>
      </c>
      <c r="M127" s="2">
        <f>VLOOKUP($C127,Calculations!$T$2:$AG$611,11,FALSE)</f>
        <v>0</v>
      </c>
      <c r="N127" s="2">
        <f>VLOOKUP($C127,Calculations!$T$2:$AG$611,12,FALSE)</f>
        <v>159675.95782910657</v>
      </c>
      <c r="O127" s="2">
        <f>VLOOKUP($C127,Calculations!$T$2:$AG$611,13,FALSE)</f>
        <v>46479.628828010289</v>
      </c>
      <c r="P127" s="2">
        <f>VLOOKUP($C127,Calculations!$T$2:$AG$611,14,FALSE)</f>
        <v>206155.58665711686</v>
      </c>
      <c r="R127" s="53">
        <f t="shared" si="6"/>
        <v>206155.58665711686</v>
      </c>
      <c r="S127" s="53">
        <f t="shared" si="7"/>
        <v>0</v>
      </c>
      <c r="U127" s="53">
        <f t="shared" si="8"/>
        <v>186790</v>
      </c>
      <c r="V127" s="53">
        <f t="shared" si="9"/>
        <v>0</v>
      </c>
      <c r="W127" s="9"/>
    </row>
    <row r="128" spans="1:23" ht="14.45" customHeight="1" x14ac:dyDescent="0.25">
      <c r="A128" s="58" t="s">
        <v>78</v>
      </c>
      <c r="B128" s="56" t="s">
        <v>15</v>
      </c>
      <c r="C128" s="56" t="str">
        <f t="shared" si="5"/>
        <v>ALAPPUZHA1960-61</v>
      </c>
      <c r="D128" s="2">
        <f>VLOOKUP($C128,Calculations!$T$2:$AG$611,2,FALSE)</f>
        <v>186790</v>
      </c>
      <c r="E128" s="2">
        <f>VLOOKUP($C128,Calculations!$T$2:$AG$611,3,FALSE)</f>
        <v>513</v>
      </c>
      <c r="F128" s="2">
        <f>VLOOKUP($C128,Calculations!$T$2:$AG$611,4,FALSE)</f>
        <v>10229</v>
      </c>
      <c r="G128" s="2">
        <f>VLOOKUP($C128,Calculations!$T$2:$AG$611,5,FALSE)</f>
        <v>2778</v>
      </c>
      <c r="H128" s="2">
        <f>VLOOKUP($C128,Calculations!$T$2:$AG$611,6,FALSE)</f>
        <v>477</v>
      </c>
      <c r="I128" s="2">
        <f>VLOOKUP($C128,Calculations!$T$2:$AG$611,7,FALSE)</f>
        <v>4984</v>
      </c>
      <c r="J128" s="2">
        <f>VLOOKUP($C128,Calculations!$T$2:$AG$611,8,FALSE)</f>
        <v>2849</v>
      </c>
      <c r="K128" s="2">
        <f>VLOOKUP($C128,Calculations!$T$2:$AG$611,9,FALSE)</f>
        <v>961</v>
      </c>
      <c r="L128" s="2">
        <f>VLOOKUP($C128,Calculations!$T$2:$AG$611,10,FALSE)</f>
        <v>5935</v>
      </c>
      <c r="M128" s="2">
        <f>VLOOKUP($C128,Calculations!$T$2:$AG$611,11,FALSE)</f>
        <v>0</v>
      </c>
      <c r="N128" s="2">
        <f>VLOOKUP($C128,Calculations!$T$2:$AG$611,12,FALSE)</f>
        <v>158064</v>
      </c>
      <c r="O128" s="2">
        <f>VLOOKUP($C128,Calculations!$T$2:$AG$611,13,FALSE)</f>
        <v>63838</v>
      </c>
      <c r="P128" s="2">
        <f>VLOOKUP($C128,Calculations!$T$2:$AG$611,14,FALSE)</f>
        <v>221902</v>
      </c>
      <c r="R128" s="53">
        <f t="shared" si="6"/>
        <v>221902</v>
      </c>
      <c r="S128" s="53">
        <f t="shared" si="7"/>
        <v>0</v>
      </c>
      <c r="U128" s="53">
        <f t="shared" si="8"/>
        <v>186790</v>
      </c>
      <c r="V128" s="53">
        <f t="shared" si="9"/>
        <v>0</v>
      </c>
      <c r="W128" s="9"/>
    </row>
    <row r="129" spans="1:23" ht="14.45" customHeight="1" x14ac:dyDescent="0.25">
      <c r="A129" s="58" t="s">
        <v>78</v>
      </c>
      <c r="B129" s="56" t="s">
        <v>0</v>
      </c>
      <c r="C129" s="56" t="str">
        <f t="shared" si="5"/>
        <v>ALAPPUZHA1961-62</v>
      </c>
      <c r="D129" s="2">
        <f>VLOOKUP($C129,Calculations!$T$2:$AG$611,2,FALSE)</f>
        <v>186790</v>
      </c>
      <c r="E129" s="2">
        <f>VLOOKUP($C129,Calculations!$T$2:$AG$611,3,FALSE)</f>
        <v>513</v>
      </c>
      <c r="F129" s="2">
        <f>VLOOKUP($C129,Calculations!$T$2:$AG$611,4,FALSE)</f>
        <v>10460</v>
      </c>
      <c r="G129" s="2">
        <f>VLOOKUP($C129,Calculations!$T$2:$AG$611,5,FALSE)</f>
        <v>2609</v>
      </c>
      <c r="H129" s="2">
        <f>VLOOKUP($C129,Calculations!$T$2:$AG$611,6,FALSE)</f>
        <v>448</v>
      </c>
      <c r="I129" s="2">
        <f>VLOOKUP($C129,Calculations!$T$2:$AG$611,7,FALSE)</f>
        <v>4587</v>
      </c>
      <c r="J129" s="2">
        <f>VLOOKUP($C129,Calculations!$T$2:$AG$611,8,FALSE)</f>
        <v>2590</v>
      </c>
      <c r="K129" s="2">
        <f>VLOOKUP($C129,Calculations!$T$2:$AG$611,9,FALSE)</f>
        <v>864</v>
      </c>
      <c r="L129" s="2">
        <f>VLOOKUP($C129,Calculations!$T$2:$AG$611,10,FALSE)</f>
        <v>5935</v>
      </c>
      <c r="M129" s="2">
        <f>VLOOKUP($C129,Calculations!$T$2:$AG$611,11,FALSE)</f>
        <v>0</v>
      </c>
      <c r="N129" s="2">
        <f>VLOOKUP($C129,Calculations!$T$2:$AG$611,12,FALSE)</f>
        <v>158784</v>
      </c>
      <c r="O129" s="2">
        <f>VLOOKUP($C129,Calculations!$T$2:$AG$611,13,FALSE)</f>
        <v>62577</v>
      </c>
      <c r="P129" s="2">
        <f>VLOOKUP($C129,Calculations!$T$2:$AG$611,14,FALSE)</f>
        <v>221361</v>
      </c>
      <c r="R129" s="53">
        <f t="shared" si="6"/>
        <v>221361</v>
      </c>
      <c r="S129" s="53">
        <f t="shared" si="7"/>
        <v>0</v>
      </c>
      <c r="U129" s="53">
        <f t="shared" si="8"/>
        <v>186790</v>
      </c>
      <c r="V129" s="53">
        <f t="shared" si="9"/>
        <v>0</v>
      </c>
      <c r="W129" s="9"/>
    </row>
    <row r="130" spans="1:23" ht="14.45" customHeight="1" x14ac:dyDescent="0.25">
      <c r="A130" s="58" t="s">
        <v>78</v>
      </c>
      <c r="B130" s="56" t="s">
        <v>1</v>
      </c>
      <c r="C130" s="56" t="str">
        <f t="shared" si="5"/>
        <v>ALAPPUZHA1962-63</v>
      </c>
      <c r="D130" s="2">
        <f>VLOOKUP($C130,Calculations!$T$2:$AG$611,2,FALSE)</f>
        <v>186790</v>
      </c>
      <c r="E130" s="2">
        <f>VLOOKUP($C130,Calculations!$T$2:$AG$611,3,FALSE)</f>
        <v>513</v>
      </c>
      <c r="F130" s="2">
        <f>VLOOKUP($C130,Calculations!$T$2:$AG$611,4,FALSE)</f>
        <v>10781</v>
      </c>
      <c r="G130" s="2">
        <f>VLOOKUP($C130,Calculations!$T$2:$AG$611,5,FALSE)</f>
        <v>1904</v>
      </c>
      <c r="H130" s="2">
        <f>VLOOKUP($C130,Calculations!$T$2:$AG$611,6,FALSE)</f>
        <v>336</v>
      </c>
      <c r="I130" s="2">
        <f>VLOOKUP($C130,Calculations!$T$2:$AG$611,7,FALSE)</f>
        <v>7840</v>
      </c>
      <c r="J130" s="2">
        <f>VLOOKUP($C130,Calculations!$T$2:$AG$611,8,FALSE)</f>
        <v>2590</v>
      </c>
      <c r="K130" s="2">
        <f>VLOOKUP($C130,Calculations!$T$2:$AG$611,9,FALSE)</f>
        <v>618</v>
      </c>
      <c r="L130" s="2">
        <f>VLOOKUP($C130,Calculations!$T$2:$AG$611,10,FALSE)</f>
        <v>3439</v>
      </c>
      <c r="M130" s="2">
        <f>VLOOKUP($C130,Calculations!$T$2:$AG$611,11,FALSE)</f>
        <v>0</v>
      </c>
      <c r="N130" s="2">
        <f>VLOOKUP($C130,Calculations!$T$2:$AG$611,12,FALSE)</f>
        <v>158769</v>
      </c>
      <c r="O130" s="2">
        <f>VLOOKUP($C130,Calculations!$T$2:$AG$611,13,FALSE)</f>
        <v>62691</v>
      </c>
      <c r="P130" s="2">
        <f>VLOOKUP($C130,Calculations!$T$2:$AG$611,14,FALSE)</f>
        <v>221460</v>
      </c>
      <c r="R130" s="53">
        <f t="shared" si="6"/>
        <v>221460</v>
      </c>
      <c r="S130" s="53">
        <f t="shared" si="7"/>
        <v>0</v>
      </c>
      <c r="U130" s="53">
        <f t="shared" si="8"/>
        <v>186790</v>
      </c>
      <c r="V130" s="53">
        <f t="shared" si="9"/>
        <v>0</v>
      </c>
      <c r="W130" s="9"/>
    </row>
    <row r="131" spans="1:23" ht="14.45" customHeight="1" x14ac:dyDescent="0.25">
      <c r="A131" s="58" t="s">
        <v>78</v>
      </c>
      <c r="B131" s="56" t="s">
        <v>2</v>
      </c>
      <c r="C131" s="56" t="str">
        <f t="shared" ref="C131:C194" si="10">A131&amp;B131</f>
        <v>ALAPPUZHA1963-64</v>
      </c>
      <c r="D131" s="2">
        <f>VLOOKUP($C131,Calculations!$T$2:$AG$611,2,FALSE)</f>
        <v>186790</v>
      </c>
      <c r="E131" s="2">
        <f>VLOOKUP($C131,Calculations!$T$2:$AG$611,3,FALSE)</f>
        <v>513</v>
      </c>
      <c r="F131" s="2">
        <f>VLOOKUP($C131,Calculations!$T$2:$AG$611,4,FALSE)</f>
        <v>10878</v>
      </c>
      <c r="G131" s="2">
        <f>VLOOKUP($C131,Calculations!$T$2:$AG$611,5,FALSE)</f>
        <v>1939</v>
      </c>
      <c r="H131" s="2">
        <f>VLOOKUP($C131,Calculations!$T$2:$AG$611,6,FALSE)</f>
        <v>271</v>
      </c>
      <c r="I131" s="2">
        <f>VLOOKUP($C131,Calculations!$T$2:$AG$611,7,FALSE)</f>
        <v>8256</v>
      </c>
      <c r="J131" s="2">
        <f>VLOOKUP($C131,Calculations!$T$2:$AG$611,8,FALSE)</f>
        <v>2529</v>
      </c>
      <c r="K131" s="2">
        <f>VLOOKUP($C131,Calculations!$T$2:$AG$611,9,FALSE)</f>
        <v>461</v>
      </c>
      <c r="L131" s="2">
        <f>VLOOKUP($C131,Calculations!$T$2:$AG$611,10,FALSE)</f>
        <v>1924</v>
      </c>
      <c r="M131" s="2">
        <f>VLOOKUP($C131,Calculations!$T$2:$AG$611,11,FALSE)</f>
        <v>0</v>
      </c>
      <c r="N131" s="2">
        <f>VLOOKUP($C131,Calculations!$T$2:$AG$611,12,FALSE)</f>
        <v>160019</v>
      </c>
      <c r="O131" s="2">
        <f>VLOOKUP($C131,Calculations!$T$2:$AG$611,13,FALSE)</f>
        <v>60188</v>
      </c>
      <c r="P131" s="2">
        <f>VLOOKUP($C131,Calculations!$T$2:$AG$611,14,FALSE)</f>
        <v>220207</v>
      </c>
      <c r="R131" s="53">
        <f t="shared" ref="R131:R194" si="11">N131+O131</f>
        <v>220207</v>
      </c>
      <c r="S131" s="53">
        <f t="shared" ref="S131:S194" si="12">R131-P131</f>
        <v>0</v>
      </c>
      <c r="U131" s="53">
        <f t="shared" ref="U131:U194" si="13">SUM(E131:N131)</f>
        <v>186790</v>
      </c>
      <c r="V131" s="53">
        <f t="shared" ref="V131:V194" si="14">D131-U131</f>
        <v>0</v>
      </c>
      <c r="W131" s="9"/>
    </row>
    <row r="132" spans="1:23" ht="14.45" customHeight="1" x14ac:dyDescent="0.25">
      <c r="A132" s="58" t="s">
        <v>78</v>
      </c>
      <c r="B132" s="56" t="s">
        <v>3</v>
      </c>
      <c r="C132" s="56" t="str">
        <f t="shared" si="10"/>
        <v>ALAPPUZHA1964-65</v>
      </c>
      <c r="D132" s="2">
        <f>VLOOKUP($C132,Calculations!$T$2:$AG$611,2,FALSE)</f>
        <v>186790</v>
      </c>
      <c r="E132" s="2">
        <f>VLOOKUP($C132,Calculations!$T$2:$AG$611,3,FALSE)</f>
        <v>513</v>
      </c>
      <c r="F132" s="2">
        <f>VLOOKUP($C132,Calculations!$T$2:$AG$611,4,FALSE)</f>
        <v>11270</v>
      </c>
      <c r="G132" s="2">
        <f>VLOOKUP($C132,Calculations!$T$2:$AG$611,5,FALSE)</f>
        <v>1740</v>
      </c>
      <c r="H132" s="2">
        <f>VLOOKUP($C132,Calculations!$T$2:$AG$611,6,FALSE)</f>
        <v>271</v>
      </c>
      <c r="I132" s="2">
        <f>VLOOKUP($C132,Calculations!$T$2:$AG$611,7,FALSE)</f>
        <v>9145</v>
      </c>
      <c r="J132" s="2">
        <f>VLOOKUP($C132,Calculations!$T$2:$AG$611,8,FALSE)</f>
        <v>2566</v>
      </c>
      <c r="K132" s="2">
        <f>VLOOKUP($C132,Calculations!$T$2:$AG$611,9,FALSE)</f>
        <v>460</v>
      </c>
      <c r="L132" s="2">
        <f>VLOOKUP($C132,Calculations!$T$2:$AG$611,10,FALSE)</f>
        <v>639</v>
      </c>
      <c r="M132" s="2">
        <f>VLOOKUP($C132,Calculations!$T$2:$AG$611,11,FALSE)</f>
        <v>0</v>
      </c>
      <c r="N132" s="2">
        <f>VLOOKUP($C132,Calculations!$T$2:$AG$611,12,FALSE)</f>
        <v>160186</v>
      </c>
      <c r="O132" s="2">
        <f>VLOOKUP($C132,Calculations!$T$2:$AG$611,13,FALSE)</f>
        <v>59595</v>
      </c>
      <c r="P132" s="2">
        <f>VLOOKUP($C132,Calculations!$T$2:$AG$611,14,FALSE)</f>
        <v>219781</v>
      </c>
      <c r="R132" s="53">
        <f t="shared" si="11"/>
        <v>219781</v>
      </c>
      <c r="S132" s="53">
        <f t="shared" si="12"/>
        <v>0</v>
      </c>
      <c r="U132" s="53">
        <f t="shared" si="13"/>
        <v>186790</v>
      </c>
      <c r="V132" s="53">
        <f t="shared" si="14"/>
        <v>0</v>
      </c>
      <c r="W132" s="9"/>
    </row>
    <row r="133" spans="1:23" ht="14.45" customHeight="1" x14ac:dyDescent="0.25">
      <c r="A133" s="58" t="s">
        <v>78</v>
      </c>
      <c r="B133" s="56" t="s">
        <v>4</v>
      </c>
      <c r="C133" s="56" t="str">
        <f t="shared" si="10"/>
        <v>ALAPPUZHA1965-66</v>
      </c>
      <c r="D133" s="2">
        <f>VLOOKUP($C133,Calculations!$T$2:$AG$611,2,FALSE)</f>
        <v>186790</v>
      </c>
      <c r="E133" s="2">
        <f>VLOOKUP($C133,Calculations!$T$2:$AG$611,3,FALSE)</f>
        <v>513</v>
      </c>
      <c r="F133" s="2">
        <f>VLOOKUP($C133,Calculations!$T$2:$AG$611,4,FALSE)</f>
        <v>13115</v>
      </c>
      <c r="G133" s="2">
        <f>VLOOKUP($C133,Calculations!$T$2:$AG$611,5,FALSE)</f>
        <v>1310</v>
      </c>
      <c r="H133" s="2">
        <f>VLOOKUP($C133,Calculations!$T$2:$AG$611,6,FALSE)</f>
        <v>250</v>
      </c>
      <c r="I133" s="2">
        <f>VLOOKUP($C133,Calculations!$T$2:$AG$611,7,FALSE)</f>
        <v>6150</v>
      </c>
      <c r="J133" s="2">
        <f>VLOOKUP($C133,Calculations!$T$2:$AG$611,8,FALSE)</f>
        <v>2535</v>
      </c>
      <c r="K133" s="2">
        <f>VLOOKUP($C133,Calculations!$T$2:$AG$611,9,FALSE)</f>
        <v>480</v>
      </c>
      <c r="L133" s="2">
        <f>VLOOKUP($C133,Calculations!$T$2:$AG$611,10,FALSE)</f>
        <v>790</v>
      </c>
      <c r="M133" s="2">
        <f>VLOOKUP($C133,Calculations!$T$2:$AG$611,11,FALSE)</f>
        <v>0</v>
      </c>
      <c r="N133" s="2">
        <f>VLOOKUP($C133,Calculations!$T$2:$AG$611,12,FALSE)</f>
        <v>161647</v>
      </c>
      <c r="O133" s="2">
        <f>VLOOKUP($C133,Calculations!$T$2:$AG$611,13,FALSE)</f>
        <v>60635</v>
      </c>
      <c r="P133" s="2">
        <f>VLOOKUP($C133,Calculations!$T$2:$AG$611,14,FALSE)</f>
        <v>222282</v>
      </c>
      <c r="R133" s="53">
        <f t="shared" si="11"/>
        <v>222282</v>
      </c>
      <c r="S133" s="53">
        <f t="shared" si="12"/>
        <v>0</v>
      </c>
      <c r="U133" s="53">
        <f t="shared" si="13"/>
        <v>186790</v>
      </c>
      <c r="V133" s="53">
        <f t="shared" si="14"/>
        <v>0</v>
      </c>
      <c r="W133" s="9"/>
    </row>
    <row r="134" spans="1:23" ht="14.45" customHeight="1" x14ac:dyDescent="0.25">
      <c r="A134" s="58" t="s">
        <v>78</v>
      </c>
      <c r="B134" s="56" t="s">
        <v>5</v>
      </c>
      <c r="C134" s="56" t="str">
        <f t="shared" si="10"/>
        <v>ALAPPUZHA1966-67</v>
      </c>
      <c r="D134" s="2">
        <f>VLOOKUP($C134,Calculations!$T$2:$AG$611,2,FALSE)</f>
        <v>186790</v>
      </c>
      <c r="E134" s="2">
        <f>VLOOKUP($C134,Calculations!$T$2:$AG$611,3,FALSE)</f>
        <v>513</v>
      </c>
      <c r="F134" s="2">
        <f>VLOOKUP($C134,Calculations!$T$2:$AG$611,4,FALSE)</f>
        <v>11803</v>
      </c>
      <c r="G134" s="2">
        <f>VLOOKUP($C134,Calculations!$T$2:$AG$611,5,FALSE)</f>
        <v>1102</v>
      </c>
      <c r="H134" s="2">
        <f>VLOOKUP($C134,Calculations!$T$2:$AG$611,6,FALSE)</f>
        <v>250</v>
      </c>
      <c r="I134" s="2">
        <f>VLOOKUP($C134,Calculations!$T$2:$AG$611,7,FALSE)</f>
        <v>6920</v>
      </c>
      <c r="J134" s="2">
        <f>VLOOKUP($C134,Calculations!$T$2:$AG$611,8,FALSE)</f>
        <v>1789</v>
      </c>
      <c r="K134" s="2">
        <f>VLOOKUP($C134,Calculations!$T$2:$AG$611,9,FALSE)</f>
        <v>1517</v>
      </c>
      <c r="L134" s="2">
        <f>VLOOKUP($C134,Calculations!$T$2:$AG$611,10,FALSE)</f>
        <v>600</v>
      </c>
      <c r="M134" s="2">
        <f>VLOOKUP($C134,Calculations!$T$2:$AG$611,11,FALSE)</f>
        <v>0</v>
      </c>
      <c r="N134" s="2">
        <f>VLOOKUP($C134,Calculations!$T$2:$AG$611,12,FALSE)</f>
        <v>162296</v>
      </c>
      <c r="O134" s="2">
        <f>VLOOKUP($C134,Calculations!$T$2:$AG$611,13,FALSE)</f>
        <v>63844</v>
      </c>
      <c r="P134" s="2">
        <f>VLOOKUP($C134,Calculations!$T$2:$AG$611,14,FALSE)</f>
        <v>226140</v>
      </c>
      <c r="R134" s="53">
        <f t="shared" si="11"/>
        <v>226140</v>
      </c>
      <c r="S134" s="53">
        <f t="shared" si="12"/>
        <v>0</v>
      </c>
      <c r="U134" s="53">
        <f t="shared" si="13"/>
        <v>186790</v>
      </c>
      <c r="V134" s="53">
        <f t="shared" si="14"/>
        <v>0</v>
      </c>
      <c r="W134" s="9"/>
    </row>
    <row r="135" spans="1:23" ht="14.45" customHeight="1" x14ac:dyDescent="0.25">
      <c r="A135" s="58" t="s">
        <v>78</v>
      </c>
      <c r="B135" s="56" t="s">
        <v>6</v>
      </c>
      <c r="C135" s="56" t="str">
        <f t="shared" si="10"/>
        <v>ALAPPUZHA1967-68</v>
      </c>
      <c r="D135" s="2">
        <f>VLOOKUP($C135,Calculations!$T$2:$AG$611,2,FALSE)</f>
        <v>186790</v>
      </c>
      <c r="E135" s="2">
        <f>VLOOKUP($C135,Calculations!$T$2:$AG$611,3,FALSE)</f>
        <v>513</v>
      </c>
      <c r="F135" s="2">
        <f>VLOOKUP($C135,Calculations!$T$2:$AG$611,4,FALSE)</f>
        <v>12510</v>
      </c>
      <c r="G135" s="2">
        <f>VLOOKUP($C135,Calculations!$T$2:$AG$611,5,FALSE)</f>
        <v>950</v>
      </c>
      <c r="H135" s="2">
        <f>VLOOKUP($C135,Calculations!$T$2:$AG$611,6,FALSE)</f>
        <v>250</v>
      </c>
      <c r="I135" s="2">
        <f>VLOOKUP($C135,Calculations!$T$2:$AG$611,7,FALSE)</f>
        <v>7221</v>
      </c>
      <c r="J135" s="2">
        <f>VLOOKUP($C135,Calculations!$T$2:$AG$611,8,FALSE)</f>
        <v>1037</v>
      </c>
      <c r="K135" s="2">
        <f>VLOOKUP($C135,Calculations!$T$2:$AG$611,9,FALSE)</f>
        <v>1517</v>
      </c>
      <c r="L135" s="2">
        <f>VLOOKUP($C135,Calculations!$T$2:$AG$611,10,FALSE)</f>
        <v>494</v>
      </c>
      <c r="M135" s="2">
        <f>VLOOKUP($C135,Calculations!$T$2:$AG$611,11,FALSE)</f>
        <v>0</v>
      </c>
      <c r="N135" s="2">
        <f>VLOOKUP($C135,Calculations!$T$2:$AG$611,12,FALSE)</f>
        <v>162298</v>
      </c>
      <c r="O135" s="2">
        <f>VLOOKUP($C135,Calculations!$T$2:$AG$611,13,FALSE)</f>
        <v>67715</v>
      </c>
      <c r="P135" s="2">
        <f>VLOOKUP($C135,Calculations!$T$2:$AG$611,14,FALSE)</f>
        <v>230013</v>
      </c>
      <c r="R135" s="53">
        <f t="shared" si="11"/>
        <v>230013</v>
      </c>
      <c r="S135" s="53">
        <f t="shared" si="12"/>
        <v>0</v>
      </c>
      <c r="U135" s="53">
        <f t="shared" si="13"/>
        <v>186790</v>
      </c>
      <c r="V135" s="53">
        <f t="shared" si="14"/>
        <v>0</v>
      </c>
      <c r="W135" s="9"/>
    </row>
    <row r="136" spans="1:23" ht="14.45" customHeight="1" x14ac:dyDescent="0.25">
      <c r="A136" s="58" t="s">
        <v>78</v>
      </c>
      <c r="B136" s="63" t="s">
        <v>7</v>
      </c>
      <c r="C136" s="56" t="str">
        <f t="shared" si="10"/>
        <v>ALAPPUZHA1968-69</v>
      </c>
      <c r="D136" s="2">
        <f>VLOOKUP($C136,Calculations!$T$2:$AG$611,2,FALSE)</f>
        <v>186790</v>
      </c>
      <c r="E136" s="2">
        <f>VLOOKUP($C136,Calculations!$T$2:$AG$611,3,FALSE)</f>
        <v>513</v>
      </c>
      <c r="F136" s="2">
        <f>VLOOKUP($C136,Calculations!$T$2:$AG$611,4,FALSE)</f>
        <v>12660</v>
      </c>
      <c r="G136" s="2">
        <f>VLOOKUP($C136,Calculations!$T$2:$AG$611,5,FALSE)</f>
        <v>722</v>
      </c>
      <c r="H136" s="2">
        <f>VLOOKUP($C136,Calculations!$T$2:$AG$611,6,FALSE)</f>
        <v>250</v>
      </c>
      <c r="I136" s="2">
        <f>VLOOKUP($C136,Calculations!$T$2:$AG$611,7,FALSE)</f>
        <v>2762</v>
      </c>
      <c r="J136" s="2">
        <f>VLOOKUP($C136,Calculations!$T$2:$AG$611,8,FALSE)</f>
        <v>1001</v>
      </c>
      <c r="K136" s="2">
        <f>VLOOKUP($C136,Calculations!$T$2:$AG$611,9,FALSE)</f>
        <v>1371</v>
      </c>
      <c r="L136" s="2">
        <f>VLOOKUP($C136,Calculations!$T$2:$AG$611,10,FALSE)</f>
        <v>344</v>
      </c>
      <c r="M136" s="2">
        <f>VLOOKUP($C136,Calculations!$T$2:$AG$611,11,FALSE)</f>
        <v>0</v>
      </c>
      <c r="N136" s="2">
        <f>VLOOKUP($C136,Calculations!$T$2:$AG$611,12,FALSE)</f>
        <v>167167</v>
      </c>
      <c r="O136" s="2">
        <f>VLOOKUP($C136,Calculations!$T$2:$AG$611,13,FALSE)</f>
        <v>68708</v>
      </c>
      <c r="P136" s="2">
        <f>VLOOKUP($C136,Calculations!$T$2:$AG$611,14,FALSE)</f>
        <v>235875</v>
      </c>
      <c r="R136" s="53">
        <f t="shared" si="11"/>
        <v>235875</v>
      </c>
      <c r="S136" s="53">
        <f t="shared" si="12"/>
        <v>0</v>
      </c>
      <c r="U136" s="53">
        <f t="shared" si="13"/>
        <v>186790</v>
      </c>
      <c r="V136" s="53">
        <f t="shared" si="14"/>
        <v>0</v>
      </c>
      <c r="W136" s="9"/>
    </row>
    <row r="137" spans="1:23" ht="14.45" customHeight="1" x14ac:dyDescent="0.25">
      <c r="A137" s="58" t="s">
        <v>78</v>
      </c>
      <c r="B137" s="63" t="s">
        <v>8</v>
      </c>
      <c r="C137" s="56" t="str">
        <f t="shared" si="10"/>
        <v>ALAPPUZHA1969-70</v>
      </c>
      <c r="D137" s="2">
        <f>VLOOKUP($C137,Calculations!$T$2:$AG$611,2,FALSE)</f>
        <v>186790</v>
      </c>
      <c r="E137" s="2">
        <f>VLOOKUP($C137,Calculations!$T$2:$AG$611,3,FALSE)</f>
        <v>513</v>
      </c>
      <c r="F137" s="2">
        <f>VLOOKUP($C137,Calculations!$T$2:$AG$611,4,FALSE)</f>
        <v>12913</v>
      </c>
      <c r="G137" s="2">
        <f>VLOOKUP($C137,Calculations!$T$2:$AG$611,5,FALSE)</f>
        <v>650</v>
      </c>
      <c r="H137" s="2">
        <f>VLOOKUP($C137,Calculations!$T$2:$AG$611,6,FALSE)</f>
        <v>250</v>
      </c>
      <c r="I137" s="2">
        <f>VLOOKUP($C137,Calculations!$T$2:$AG$611,7,FALSE)</f>
        <v>2875</v>
      </c>
      <c r="J137" s="2">
        <f>VLOOKUP($C137,Calculations!$T$2:$AG$611,8,FALSE)</f>
        <v>892</v>
      </c>
      <c r="K137" s="2">
        <f>VLOOKUP($C137,Calculations!$T$2:$AG$611,9,FALSE)</f>
        <v>1139</v>
      </c>
      <c r="L137" s="2">
        <f>VLOOKUP($C137,Calculations!$T$2:$AG$611,10,FALSE)</f>
        <v>458</v>
      </c>
      <c r="M137" s="2">
        <f>VLOOKUP($C137,Calculations!$T$2:$AG$611,11,FALSE)</f>
        <v>0</v>
      </c>
      <c r="N137" s="2">
        <f>VLOOKUP($C137,Calculations!$T$2:$AG$611,12,FALSE)</f>
        <v>167100</v>
      </c>
      <c r="O137" s="2">
        <f>VLOOKUP($C137,Calculations!$T$2:$AG$611,13,FALSE)</f>
        <v>69075</v>
      </c>
      <c r="P137" s="2">
        <f>VLOOKUP($C137,Calculations!$T$2:$AG$611,14,FALSE)</f>
        <v>236175</v>
      </c>
      <c r="R137" s="53">
        <f t="shared" si="11"/>
        <v>236175</v>
      </c>
      <c r="S137" s="53">
        <f t="shared" si="12"/>
        <v>0</v>
      </c>
      <c r="U137" s="53">
        <f t="shared" si="13"/>
        <v>186790</v>
      </c>
      <c r="V137" s="53">
        <f t="shared" si="14"/>
        <v>0</v>
      </c>
      <c r="W137" s="9"/>
    </row>
    <row r="138" spans="1:23" ht="14.45" customHeight="1" x14ac:dyDescent="0.25">
      <c r="A138" s="58" t="s">
        <v>78</v>
      </c>
      <c r="B138" s="63" t="s">
        <v>16</v>
      </c>
      <c r="C138" s="56" t="str">
        <f t="shared" si="10"/>
        <v>ALAPPUZHA1970-71</v>
      </c>
      <c r="D138" s="2">
        <f>VLOOKUP($C138,Calculations!$T$2:$AG$611,2,FALSE)</f>
        <v>186790</v>
      </c>
      <c r="E138" s="2">
        <f>VLOOKUP($C138,Calculations!$T$2:$AG$611,3,FALSE)</f>
        <v>513</v>
      </c>
      <c r="F138" s="2">
        <f>VLOOKUP($C138,Calculations!$T$2:$AG$611,4,FALSE)</f>
        <v>13267</v>
      </c>
      <c r="G138" s="2">
        <f>VLOOKUP($C138,Calculations!$T$2:$AG$611,5,FALSE)</f>
        <v>634</v>
      </c>
      <c r="H138" s="2">
        <f>VLOOKUP($C138,Calculations!$T$2:$AG$611,6,FALSE)</f>
        <v>250</v>
      </c>
      <c r="I138" s="2">
        <f>VLOOKUP($C138,Calculations!$T$2:$AG$611,7,FALSE)</f>
        <v>2706</v>
      </c>
      <c r="J138" s="2">
        <f>VLOOKUP($C138,Calculations!$T$2:$AG$611,8,FALSE)</f>
        <v>878</v>
      </c>
      <c r="K138" s="2">
        <f>VLOOKUP($C138,Calculations!$T$2:$AG$611,9,FALSE)</f>
        <v>1146</v>
      </c>
      <c r="L138" s="2">
        <f>VLOOKUP($C138,Calculations!$T$2:$AG$611,10,FALSE)</f>
        <v>473</v>
      </c>
      <c r="M138" s="2">
        <f>VLOOKUP($C138,Calculations!$T$2:$AG$611,11,FALSE)</f>
        <v>0</v>
      </c>
      <c r="N138" s="2">
        <f>VLOOKUP($C138,Calculations!$T$2:$AG$611,12,FALSE)</f>
        <v>166923</v>
      </c>
      <c r="O138" s="2">
        <f>VLOOKUP($C138,Calculations!$T$2:$AG$611,13,FALSE)</f>
        <v>70616</v>
      </c>
      <c r="P138" s="2">
        <f>VLOOKUP($C138,Calculations!$T$2:$AG$611,14,FALSE)</f>
        <v>237539</v>
      </c>
      <c r="R138" s="53">
        <f t="shared" si="11"/>
        <v>237539</v>
      </c>
      <c r="S138" s="53">
        <f t="shared" si="12"/>
        <v>0</v>
      </c>
      <c r="U138" s="53">
        <f t="shared" si="13"/>
        <v>186790</v>
      </c>
      <c r="V138" s="53">
        <f t="shared" si="14"/>
        <v>0</v>
      </c>
      <c r="W138" s="9"/>
    </row>
    <row r="139" spans="1:23" ht="14.45" customHeight="1" x14ac:dyDescent="0.25">
      <c r="A139" s="58" t="s">
        <v>78</v>
      </c>
      <c r="B139" s="63" t="s">
        <v>17</v>
      </c>
      <c r="C139" s="56" t="str">
        <f t="shared" si="10"/>
        <v>ALAPPUZHA1971-72</v>
      </c>
      <c r="D139" s="2">
        <f>VLOOKUP($C139,Calculations!$T$2:$AG$611,2,FALSE)</f>
        <v>186790</v>
      </c>
      <c r="E139" s="2">
        <f>VLOOKUP($C139,Calculations!$T$2:$AG$611,3,FALSE)</f>
        <v>513</v>
      </c>
      <c r="F139" s="2">
        <f>VLOOKUP($C139,Calculations!$T$2:$AG$611,4,FALSE)</f>
        <v>13315</v>
      </c>
      <c r="G139" s="2">
        <f>VLOOKUP($C139,Calculations!$T$2:$AG$611,5,FALSE)</f>
        <v>608</v>
      </c>
      <c r="H139" s="2">
        <f>VLOOKUP($C139,Calculations!$T$2:$AG$611,6,FALSE)</f>
        <v>250</v>
      </c>
      <c r="I139" s="2">
        <f>VLOOKUP($C139,Calculations!$T$2:$AG$611,7,FALSE)</f>
        <v>2481</v>
      </c>
      <c r="J139" s="2">
        <f>VLOOKUP($C139,Calculations!$T$2:$AG$611,8,FALSE)</f>
        <v>856</v>
      </c>
      <c r="K139" s="2">
        <f>VLOOKUP($C139,Calculations!$T$2:$AG$611,9,FALSE)</f>
        <v>1046</v>
      </c>
      <c r="L139" s="2">
        <f>VLOOKUP($C139,Calculations!$T$2:$AG$611,10,FALSE)</f>
        <v>453</v>
      </c>
      <c r="M139" s="2">
        <f>VLOOKUP($C139,Calculations!$T$2:$AG$611,11,FALSE)</f>
        <v>0</v>
      </c>
      <c r="N139" s="2">
        <f>VLOOKUP($C139,Calculations!$T$2:$AG$611,12,FALSE)</f>
        <v>167268</v>
      </c>
      <c r="O139" s="2">
        <f>VLOOKUP($C139,Calculations!$T$2:$AG$611,13,FALSE)</f>
        <v>72296</v>
      </c>
      <c r="P139" s="2">
        <f>VLOOKUP($C139,Calculations!$T$2:$AG$611,14,FALSE)</f>
        <v>239564</v>
      </c>
      <c r="R139" s="53">
        <f t="shared" si="11"/>
        <v>239564</v>
      </c>
      <c r="S139" s="53">
        <f t="shared" si="12"/>
        <v>0</v>
      </c>
      <c r="U139" s="53">
        <f t="shared" si="13"/>
        <v>186790</v>
      </c>
      <c r="V139" s="53">
        <f t="shared" si="14"/>
        <v>0</v>
      </c>
      <c r="W139" s="9"/>
    </row>
    <row r="140" spans="1:23" ht="14.45" customHeight="1" x14ac:dyDescent="0.25">
      <c r="A140" s="58" t="s">
        <v>78</v>
      </c>
      <c r="B140" s="63" t="s">
        <v>9</v>
      </c>
      <c r="C140" s="56" t="str">
        <f t="shared" si="10"/>
        <v>ALAPPUZHA1972-73</v>
      </c>
      <c r="D140" s="2">
        <f>VLOOKUP($C140,Calculations!$T$2:$AG$611,2,FALSE)</f>
        <v>186790</v>
      </c>
      <c r="E140" s="2">
        <f>VLOOKUP($C140,Calculations!$T$2:$AG$611,3,FALSE)</f>
        <v>513</v>
      </c>
      <c r="F140" s="2">
        <f>VLOOKUP($C140,Calculations!$T$2:$AG$611,4,FALSE)</f>
        <v>13315</v>
      </c>
      <c r="G140" s="2">
        <f>VLOOKUP($C140,Calculations!$T$2:$AG$611,5,FALSE)</f>
        <v>599</v>
      </c>
      <c r="H140" s="2">
        <f>VLOOKUP($C140,Calculations!$T$2:$AG$611,6,FALSE)</f>
        <v>250</v>
      </c>
      <c r="I140" s="2">
        <f>VLOOKUP($C140,Calculations!$T$2:$AG$611,7,FALSE)</f>
        <v>2317</v>
      </c>
      <c r="J140" s="2">
        <f>VLOOKUP($C140,Calculations!$T$2:$AG$611,8,FALSE)</f>
        <v>812</v>
      </c>
      <c r="K140" s="2">
        <f>VLOOKUP($C140,Calculations!$T$2:$AG$611,9,FALSE)</f>
        <v>1046</v>
      </c>
      <c r="L140" s="2">
        <f>VLOOKUP($C140,Calculations!$T$2:$AG$611,10,FALSE)</f>
        <v>512</v>
      </c>
      <c r="M140" s="2">
        <f>VLOOKUP($C140,Calculations!$T$2:$AG$611,11,FALSE)</f>
        <v>0</v>
      </c>
      <c r="N140" s="2">
        <f>VLOOKUP($C140,Calculations!$T$2:$AG$611,12,FALSE)</f>
        <v>167426</v>
      </c>
      <c r="O140" s="2">
        <f>VLOOKUP($C140,Calculations!$T$2:$AG$611,13,FALSE)</f>
        <v>74406</v>
      </c>
      <c r="P140" s="2">
        <f>VLOOKUP($C140,Calculations!$T$2:$AG$611,14,FALSE)</f>
        <v>241831</v>
      </c>
      <c r="R140" s="53">
        <f t="shared" si="11"/>
        <v>241832</v>
      </c>
      <c r="S140" s="53">
        <f t="shared" si="12"/>
        <v>1</v>
      </c>
      <c r="U140" s="53">
        <f t="shared" si="13"/>
        <v>186790</v>
      </c>
      <c r="V140" s="53">
        <f t="shared" si="14"/>
        <v>0</v>
      </c>
      <c r="W140" s="9"/>
    </row>
    <row r="141" spans="1:23" ht="14.45" customHeight="1" x14ac:dyDescent="0.25">
      <c r="A141" s="58" t="s">
        <v>78</v>
      </c>
      <c r="B141" s="63" t="s">
        <v>10</v>
      </c>
      <c r="C141" s="56" t="str">
        <f t="shared" si="10"/>
        <v>ALAPPUZHA1973-74</v>
      </c>
      <c r="D141" s="2">
        <f>VLOOKUP($C141,Calculations!$T$2:$AG$611,2,FALSE)</f>
        <v>186790</v>
      </c>
      <c r="E141" s="2">
        <f>VLOOKUP($C141,Calculations!$T$2:$AG$611,3,FALSE)</f>
        <v>513</v>
      </c>
      <c r="F141" s="2">
        <f>VLOOKUP($C141,Calculations!$T$2:$AG$611,4,FALSE)</f>
        <v>12199</v>
      </c>
      <c r="G141" s="2">
        <f>VLOOKUP($C141,Calculations!$T$2:$AG$611,5,FALSE)</f>
        <v>731</v>
      </c>
      <c r="H141" s="2">
        <f>VLOOKUP($C141,Calculations!$T$2:$AG$611,6,FALSE)</f>
        <v>250</v>
      </c>
      <c r="I141" s="2">
        <f>VLOOKUP($C141,Calculations!$T$2:$AG$611,7,FALSE)</f>
        <v>7993</v>
      </c>
      <c r="J141" s="2">
        <f>VLOOKUP($C141,Calculations!$T$2:$AG$611,8,FALSE)</f>
        <v>826</v>
      </c>
      <c r="K141" s="2">
        <f>VLOOKUP($C141,Calculations!$T$2:$AG$611,9,FALSE)</f>
        <v>825</v>
      </c>
      <c r="L141" s="2">
        <f>VLOOKUP($C141,Calculations!$T$2:$AG$611,10,FALSE)</f>
        <v>561</v>
      </c>
      <c r="M141" s="2">
        <f>VLOOKUP($C141,Calculations!$T$2:$AG$611,11,FALSE)</f>
        <v>0</v>
      </c>
      <c r="N141" s="2">
        <f>VLOOKUP($C141,Calculations!$T$2:$AG$611,12,FALSE)</f>
        <v>162892</v>
      </c>
      <c r="O141" s="2">
        <f>VLOOKUP($C141,Calculations!$T$2:$AG$611,13,FALSE)</f>
        <v>77073</v>
      </c>
      <c r="P141" s="2">
        <f>VLOOKUP($C141,Calculations!$T$2:$AG$611,14,FALSE)</f>
        <v>239965</v>
      </c>
      <c r="R141" s="53">
        <f t="shared" si="11"/>
        <v>239965</v>
      </c>
      <c r="S141" s="53">
        <f t="shared" si="12"/>
        <v>0</v>
      </c>
      <c r="U141" s="53">
        <f t="shared" si="13"/>
        <v>186790</v>
      </c>
      <c r="V141" s="53">
        <f t="shared" si="14"/>
        <v>0</v>
      </c>
      <c r="W141" s="9"/>
    </row>
    <row r="142" spans="1:23" ht="14.45" customHeight="1" x14ac:dyDescent="0.25">
      <c r="A142" s="58" t="s">
        <v>78</v>
      </c>
      <c r="B142" s="63" t="s">
        <v>11</v>
      </c>
      <c r="C142" s="56" t="str">
        <f t="shared" si="10"/>
        <v>ALAPPUZHA1974-75</v>
      </c>
      <c r="D142" s="2">
        <f>VLOOKUP($C142,Calculations!$T$2:$AG$611,2,FALSE)</f>
        <v>186790</v>
      </c>
      <c r="E142" s="2">
        <f>VLOOKUP($C142,Calculations!$T$2:$AG$611,3,FALSE)</f>
        <v>513</v>
      </c>
      <c r="F142" s="2">
        <f>VLOOKUP($C142,Calculations!$T$2:$AG$611,4,FALSE)</f>
        <v>12450</v>
      </c>
      <c r="G142" s="2">
        <f>VLOOKUP($C142,Calculations!$T$2:$AG$611,5,FALSE)</f>
        <v>753</v>
      </c>
      <c r="H142" s="2">
        <f>VLOOKUP($C142,Calculations!$T$2:$AG$611,6,FALSE)</f>
        <v>250</v>
      </c>
      <c r="I142" s="2">
        <f>VLOOKUP($C142,Calculations!$T$2:$AG$611,7,FALSE)</f>
        <v>6350</v>
      </c>
      <c r="J142" s="2">
        <f>VLOOKUP($C142,Calculations!$T$2:$AG$611,8,FALSE)</f>
        <v>800</v>
      </c>
      <c r="K142" s="2">
        <f>VLOOKUP($C142,Calculations!$T$2:$AG$611,9,FALSE)</f>
        <v>760</v>
      </c>
      <c r="L142" s="2">
        <f>VLOOKUP($C142,Calculations!$T$2:$AG$611,10,FALSE)</f>
        <v>530</v>
      </c>
      <c r="M142" s="2">
        <f>VLOOKUP($C142,Calculations!$T$2:$AG$611,11,FALSE)</f>
        <v>0</v>
      </c>
      <c r="N142" s="2">
        <f>VLOOKUP($C142,Calculations!$T$2:$AG$611,12,FALSE)</f>
        <v>164384</v>
      </c>
      <c r="O142" s="2">
        <f>VLOOKUP($C142,Calculations!$T$2:$AG$611,13,FALSE)</f>
        <v>80329</v>
      </c>
      <c r="P142" s="2">
        <f>VLOOKUP($C142,Calculations!$T$2:$AG$611,14,FALSE)</f>
        <v>244713</v>
      </c>
      <c r="R142" s="53">
        <f t="shared" si="11"/>
        <v>244713</v>
      </c>
      <c r="S142" s="53">
        <f t="shared" si="12"/>
        <v>0</v>
      </c>
      <c r="U142" s="53">
        <f t="shared" si="13"/>
        <v>186790</v>
      </c>
      <c r="V142" s="53">
        <f t="shared" si="14"/>
        <v>0</v>
      </c>
      <c r="W142" s="9"/>
    </row>
    <row r="143" spans="1:23" ht="14.45" customHeight="1" x14ac:dyDescent="0.25">
      <c r="A143" s="58" t="s">
        <v>78</v>
      </c>
      <c r="B143" s="63" t="s">
        <v>12</v>
      </c>
      <c r="C143" s="56" t="str">
        <f t="shared" si="10"/>
        <v>ALAPPUZHA1975-76</v>
      </c>
      <c r="D143" s="2">
        <f>VLOOKUP($C143,Calculations!$T$2:$AG$611,2,FALSE)</f>
        <v>182270</v>
      </c>
      <c r="E143" s="2">
        <f>VLOOKUP($C143,Calculations!$T$2:$AG$611,3,FALSE)</f>
        <v>518</v>
      </c>
      <c r="F143" s="2">
        <f>VLOOKUP($C143,Calculations!$T$2:$AG$611,4,FALSE)</f>
        <v>26965</v>
      </c>
      <c r="G143" s="2">
        <f>VLOOKUP($C143,Calculations!$T$2:$AG$611,5,FALSE)</f>
        <v>638</v>
      </c>
      <c r="H143" s="2">
        <f>VLOOKUP($C143,Calculations!$T$2:$AG$611,6,FALSE)</f>
        <v>76</v>
      </c>
      <c r="I143" s="2">
        <f>VLOOKUP($C143,Calculations!$T$2:$AG$611,7,FALSE)</f>
        <v>457</v>
      </c>
      <c r="J143" s="2">
        <f>VLOOKUP($C143,Calculations!$T$2:$AG$611,8,FALSE)</f>
        <v>2311</v>
      </c>
      <c r="K143" s="2">
        <f>VLOOKUP($C143,Calculations!$T$2:$AG$611,9,FALSE)</f>
        <v>735</v>
      </c>
      <c r="L143" s="2">
        <f>VLOOKUP($C143,Calculations!$T$2:$AG$611,10,FALSE)</f>
        <v>1475</v>
      </c>
      <c r="M143" s="2">
        <f>VLOOKUP($C143,Calculations!$T$2:$AG$611,11,FALSE)</f>
        <v>0</v>
      </c>
      <c r="N143" s="2">
        <f>VLOOKUP($C143,Calculations!$T$2:$AG$611,12,FALSE)</f>
        <v>149095</v>
      </c>
      <c r="O143" s="2">
        <f>VLOOKUP($C143,Calculations!$T$2:$AG$611,13,FALSE)</f>
        <v>87671</v>
      </c>
      <c r="P143" s="2">
        <f>VLOOKUP($C143,Calculations!$T$2:$AG$611,14,FALSE)</f>
        <v>236766</v>
      </c>
      <c r="R143" s="53">
        <f t="shared" si="11"/>
        <v>236766</v>
      </c>
      <c r="S143" s="53">
        <f t="shared" si="12"/>
        <v>0</v>
      </c>
      <c r="U143" s="53">
        <f t="shared" si="13"/>
        <v>182270</v>
      </c>
      <c r="V143" s="53">
        <f t="shared" si="14"/>
        <v>0</v>
      </c>
      <c r="W143" s="9"/>
    </row>
    <row r="144" spans="1:23" ht="14.45" customHeight="1" x14ac:dyDescent="0.25">
      <c r="A144" s="58" t="s">
        <v>78</v>
      </c>
      <c r="B144" s="63" t="s">
        <v>13</v>
      </c>
      <c r="C144" s="56" t="str">
        <f t="shared" si="10"/>
        <v>ALAPPUZHA1976-77</v>
      </c>
      <c r="D144" s="2">
        <f>VLOOKUP($C144,Calculations!$T$2:$AG$611,2,FALSE)</f>
        <v>182270</v>
      </c>
      <c r="E144" s="2">
        <f>VLOOKUP($C144,Calculations!$T$2:$AG$611,3,FALSE)</f>
        <v>518</v>
      </c>
      <c r="F144" s="2">
        <f>VLOOKUP($C144,Calculations!$T$2:$AG$611,4,FALSE)</f>
        <v>27855</v>
      </c>
      <c r="G144" s="2">
        <f>VLOOKUP($C144,Calculations!$T$2:$AG$611,5,FALSE)</f>
        <v>847</v>
      </c>
      <c r="H144" s="2">
        <f>VLOOKUP($C144,Calculations!$T$2:$AG$611,6,FALSE)</f>
        <v>38</v>
      </c>
      <c r="I144" s="2">
        <f>VLOOKUP($C144,Calculations!$T$2:$AG$611,7,FALSE)</f>
        <v>287</v>
      </c>
      <c r="J144" s="2">
        <f>VLOOKUP($C144,Calculations!$T$2:$AG$611,8,FALSE)</f>
        <v>2068</v>
      </c>
      <c r="K144" s="2">
        <f>VLOOKUP($C144,Calculations!$T$2:$AG$611,9,FALSE)</f>
        <v>634</v>
      </c>
      <c r="L144" s="2">
        <f>VLOOKUP($C144,Calculations!$T$2:$AG$611,10,FALSE)</f>
        <v>2013</v>
      </c>
      <c r="M144" s="2">
        <f>VLOOKUP($C144,Calculations!$T$2:$AG$611,11,FALSE)</f>
        <v>0</v>
      </c>
      <c r="N144" s="2">
        <f>VLOOKUP($C144,Calculations!$T$2:$AG$611,12,FALSE)</f>
        <v>148010</v>
      </c>
      <c r="O144" s="2">
        <f>VLOOKUP($C144,Calculations!$T$2:$AG$611,13,FALSE)</f>
        <v>78383</v>
      </c>
      <c r="P144" s="2">
        <f>VLOOKUP($C144,Calculations!$T$2:$AG$611,14,FALSE)</f>
        <v>226393</v>
      </c>
      <c r="R144" s="53">
        <f t="shared" si="11"/>
        <v>226393</v>
      </c>
      <c r="S144" s="53">
        <f t="shared" si="12"/>
        <v>0</v>
      </c>
      <c r="U144" s="53">
        <f t="shared" si="13"/>
        <v>182270</v>
      </c>
      <c r="V144" s="53">
        <f t="shared" si="14"/>
        <v>0</v>
      </c>
      <c r="W144" s="9"/>
    </row>
    <row r="145" spans="1:23" ht="14.45" customHeight="1" x14ac:dyDescent="0.25">
      <c r="A145" s="58" t="s">
        <v>78</v>
      </c>
      <c r="B145" s="63" t="s">
        <v>18</v>
      </c>
      <c r="C145" s="56" t="str">
        <f t="shared" si="10"/>
        <v>ALAPPUZHA1977-78</v>
      </c>
      <c r="D145" s="2">
        <f>VLOOKUP($C145,Calculations!$T$2:$AG$611,2,FALSE)</f>
        <v>182270</v>
      </c>
      <c r="E145" s="2">
        <f>VLOOKUP($C145,Calculations!$T$2:$AG$611,3,FALSE)</f>
        <v>518</v>
      </c>
      <c r="F145" s="2">
        <f>VLOOKUP($C145,Calculations!$T$2:$AG$611,4,FALSE)</f>
        <v>30230</v>
      </c>
      <c r="G145" s="2">
        <f>VLOOKUP($C145,Calculations!$T$2:$AG$611,5,FALSE)</f>
        <v>650</v>
      </c>
      <c r="H145" s="2">
        <f>VLOOKUP($C145,Calculations!$T$2:$AG$611,6,FALSE)</f>
        <v>21</v>
      </c>
      <c r="I145" s="2">
        <f>VLOOKUP($C145,Calculations!$T$2:$AG$611,7,FALSE)</f>
        <v>231</v>
      </c>
      <c r="J145" s="2">
        <f>VLOOKUP($C145,Calculations!$T$2:$AG$611,8,FALSE)</f>
        <v>2792</v>
      </c>
      <c r="K145" s="2">
        <f>VLOOKUP($C145,Calculations!$T$2:$AG$611,9,FALSE)</f>
        <v>863</v>
      </c>
      <c r="L145" s="2">
        <f>VLOOKUP($C145,Calculations!$T$2:$AG$611,10,FALSE)</f>
        <v>5435</v>
      </c>
      <c r="M145" s="2">
        <f>VLOOKUP($C145,Calculations!$T$2:$AG$611,11,FALSE)</f>
        <v>0</v>
      </c>
      <c r="N145" s="2">
        <f>VLOOKUP($C145,Calculations!$T$2:$AG$611,12,FALSE)</f>
        <v>141530</v>
      </c>
      <c r="O145" s="2">
        <f>VLOOKUP($C145,Calculations!$T$2:$AG$611,13,FALSE)</f>
        <v>79629</v>
      </c>
      <c r="P145" s="2">
        <f>VLOOKUP($C145,Calculations!$T$2:$AG$611,14,FALSE)</f>
        <v>221159</v>
      </c>
      <c r="R145" s="53">
        <f t="shared" si="11"/>
        <v>221159</v>
      </c>
      <c r="S145" s="53">
        <f t="shared" si="12"/>
        <v>0</v>
      </c>
      <c r="U145" s="53">
        <f t="shared" si="13"/>
        <v>182270</v>
      </c>
      <c r="V145" s="53">
        <f t="shared" si="14"/>
        <v>0</v>
      </c>
      <c r="W145" s="9"/>
    </row>
    <row r="146" spans="1:23" ht="14.45" customHeight="1" x14ac:dyDescent="0.25">
      <c r="A146" s="58" t="s">
        <v>78</v>
      </c>
      <c r="B146" s="64" t="s">
        <v>19</v>
      </c>
      <c r="C146" s="56" t="str">
        <f t="shared" si="10"/>
        <v>ALAPPUZHA1978-79</v>
      </c>
      <c r="D146" s="2">
        <f>VLOOKUP($C146,Calculations!$T$2:$AG$611,2,FALSE)</f>
        <v>182270</v>
      </c>
      <c r="E146" s="2">
        <f>VLOOKUP($C146,Calculations!$T$2:$AG$611,3,FALSE)</f>
        <v>518</v>
      </c>
      <c r="F146" s="2">
        <f>VLOOKUP($C146,Calculations!$T$2:$AG$611,4,FALSE)</f>
        <v>30869</v>
      </c>
      <c r="G146" s="2">
        <f>VLOOKUP($C146,Calculations!$T$2:$AG$611,5,FALSE)</f>
        <v>667</v>
      </c>
      <c r="H146" s="2">
        <f>VLOOKUP($C146,Calculations!$T$2:$AG$611,6,FALSE)</f>
        <v>20</v>
      </c>
      <c r="I146" s="2">
        <f>VLOOKUP($C146,Calculations!$T$2:$AG$611,7,FALSE)</f>
        <v>221</v>
      </c>
      <c r="J146" s="2">
        <f>VLOOKUP($C146,Calculations!$T$2:$AG$611,8,FALSE)</f>
        <v>2434</v>
      </c>
      <c r="K146" s="2">
        <f>VLOOKUP($C146,Calculations!$T$2:$AG$611,9,FALSE)</f>
        <v>1076</v>
      </c>
      <c r="L146" s="2">
        <f>VLOOKUP($C146,Calculations!$T$2:$AG$611,10,FALSE)</f>
        <v>3817</v>
      </c>
      <c r="M146" s="2">
        <f>VLOOKUP($C146,Calculations!$T$2:$AG$611,11,FALSE)</f>
        <v>0</v>
      </c>
      <c r="N146" s="2">
        <f>VLOOKUP($C146,Calculations!$T$2:$AG$611,12,FALSE)</f>
        <v>142648</v>
      </c>
      <c r="O146" s="2">
        <f>VLOOKUP($C146,Calculations!$T$2:$AG$611,13,FALSE)</f>
        <v>66391</v>
      </c>
      <c r="P146" s="2">
        <f>VLOOKUP($C146,Calculations!$T$2:$AG$611,14,FALSE)</f>
        <v>209039</v>
      </c>
      <c r="R146" s="53">
        <f t="shared" si="11"/>
        <v>209039</v>
      </c>
      <c r="S146" s="53">
        <f t="shared" si="12"/>
        <v>0</v>
      </c>
      <c r="U146" s="53">
        <f t="shared" si="13"/>
        <v>182270</v>
      </c>
      <c r="V146" s="53">
        <f t="shared" si="14"/>
        <v>0</v>
      </c>
      <c r="W146" s="9"/>
    </row>
    <row r="147" spans="1:23" ht="14.45" customHeight="1" x14ac:dyDescent="0.25">
      <c r="A147" s="58" t="s">
        <v>78</v>
      </c>
      <c r="B147" s="58" t="s">
        <v>40</v>
      </c>
      <c r="C147" s="56" t="str">
        <f t="shared" si="10"/>
        <v>ALAPPUZHA1979-80</v>
      </c>
      <c r="D147" s="2">
        <f>VLOOKUP($C147,Calculations!$T$2:$AG$611,2,FALSE)</f>
        <v>182270</v>
      </c>
      <c r="E147" s="2">
        <f>VLOOKUP($C147,Calculations!$T$2:$AG$611,3,FALSE)</f>
        <v>518</v>
      </c>
      <c r="F147" s="2">
        <f>VLOOKUP($C147,Calculations!$T$2:$AG$611,4,FALSE)</f>
        <v>29866</v>
      </c>
      <c r="G147" s="2">
        <f>VLOOKUP($C147,Calculations!$T$2:$AG$611,5,FALSE)</f>
        <v>686</v>
      </c>
      <c r="H147" s="2">
        <f>VLOOKUP($C147,Calculations!$T$2:$AG$611,6,FALSE)</f>
        <v>18</v>
      </c>
      <c r="I147" s="2">
        <f>VLOOKUP($C147,Calculations!$T$2:$AG$611,7,FALSE)</f>
        <v>215</v>
      </c>
      <c r="J147" s="2">
        <f>VLOOKUP($C147,Calculations!$T$2:$AG$611,8,FALSE)</f>
        <v>2213</v>
      </c>
      <c r="K147" s="2">
        <f>VLOOKUP($C147,Calculations!$T$2:$AG$611,9,FALSE)</f>
        <v>1047</v>
      </c>
      <c r="L147" s="2">
        <f>VLOOKUP($C147,Calculations!$T$2:$AG$611,10,FALSE)</f>
        <v>2955</v>
      </c>
      <c r="M147" s="2">
        <f>VLOOKUP($C147,Calculations!$T$2:$AG$611,11,FALSE)</f>
        <v>0</v>
      </c>
      <c r="N147" s="2">
        <f>VLOOKUP($C147,Calculations!$T$2:$AG$611,12,FALSE)</f>
        <v>144752</v>
      </c>
      <c r="O147" s="2">
        <f>VLOOKUP($C147,Calculations!$T$2:$AG$611,13,FALSE)</f>
        <v>69190</v>
      </c>
      <c r="P147" s="2">
        <f>VLOOKUP($C147,Calculations!$T$2:$AG$611,14,FALSE)</f>
        <v>213942</v>
      </c>
      <c r="R147" s="53">
        <f t="shared" si="11"/>
        <v>213942</v>
      </c>
      <c r="S147" s="53">
        <f t="shared" si="12"/>
        <v>0</v>
      </c>
      <c r="U147" s="53">
        <f t="shared" si="13"/>
        <v>182270</v>
      </c>
      <c r="V147" s="53">
        <f t="shared" si="14"/>
        <v>0</v>
      </c>
      <c r="W147" s="9"/>
    </row>
    <row r="148" spans="1:23" ht="14.45" customHeight="1" x14ac:dyDescent="0.25">
      <c r="A148" s="58" t="s">
        <v>78</v>
      </c>
      <c r="B148" s="58" t="s">
        <v>42</v>
      </c>
      <c r="C148" s="56" t="str">
        <f t="shared" si="10"/>
        <v>ALAPPUZHA1980-81</v>
      </c>
      <c r="D148" s="2">
        <f>VLOOKUP($C148,Calculations!$T$2:$AG$611,2,FALSE)</f>
        <v>182270</v>
      </c>
      <c r="E148" s="2">
        <f>VLOOKUP($C148,Calculations!$T$2:$AG$611,3,FALSE)</f>
        <v>518</v>
      </c>
      <c r="F148" s="2">
        <f>VLOOKUP($C148,Calculations!$T$2:$AG$611,4,FALSE)</f>
        <v>30838</v>
      </c>
      <c r="G148" s="2">
        <f>VLOOKUP($C148,Calculations!$T$2:$AG$611,5,FALSE)</f>
        <v>576</v>
      </c>
      <c r="H148" s="2">
        <f>VLOOKUP($C148,Calculations!$T$2:$AG$611,6,FALSE)</f>
        <v>15</v>
      </c>
      <c r="I148" s="2">
        <f>VLOOKUP($C148,Calculations!$T$2:$AG$611,7,FALSE)</f>
        <v>192</v>
      </c>
      <c r="J148" s="2">
        <f>VLOOKUP($C148,Calculations!$T$2:$AG$611,8,FALSE)</f>
        <v>2000</v>
      </c>
      <c r="K148" s="2">
        <f>VLOOKUP($C148,Calculations!$T$2:$AG$611,9,FALSE)</f>
        <v>1092</v>
      </c>
      <c r="L148" s="2">
        <f>VLOOKUP($C148,Calculations!$T$2:$AG$611,10,FALSE)</f>
        <v>2067</v>
      </c>
      <c r="M148" s="2">
        <f>VLOOKUP($C148,Calculations!$T$2:$AG$611,11,FALSE)</f>
        <v>0</v>
      </c>
      <c r="N148" s="2">
        <f>VLOOKUP($C148,Calculations!$T$2:$AG$611,12,FALSE)</f>
        <v>144972</v>
      </c>
      <c r="O148" s="2">
        <f>VLOOKUP($C148,Calculations!$T$2:$AG$611,13,FALSE)</f>
        <v>73352</v>
      </c>
      <c r="P148" s="2">
        <f>VLOOKUP($C148,Calculations!$T$2:$AG$611,14,FALSE)</f>
        <v>218324</v>
      </c>
      <c r="R148" s="53">
        <f t="shared" si="11"/>
        <v>218324</v>
      </c>
      <c r="S148" s="53">
        <f t="shared" si="12"/>
        <v>0</v>
      </c>
      <c r="U148" s="53">
        <f t="shared" si="13"/>
        <v>182270</v>
      </c>
      <c r="V148" s="53">
        <f t="shared" si="14"/>
        <v>0</v>
      </c>
      <c r="W148" s="9"/>
    </row>
    <row r="149" spans="1:23" ht="14.45" customHeight="1" x14ac:dyDescent="0.25">
      <c r="A149" s="58" t="s">
        <v>78</v>
      </c>
      <c r="B149" s="58" t="s">
        <v>43</v>
      </c>
      <c r="C149" s="56" t="str">
        <f t="shared" si="10"/>
        <v>ALAPPUZHA1981-82</v>
      </c>
      <c r="D149" s="2">
        <f>VLOOKUP($C149,Calculations!$T$2:$AG$611,2,FALSE)</f>
        <v>182270</v>
      </c>
      <c r="E149" s="2">
        <f>VLOOKUP($C149,Calculations!$T$2:$AG$611,3,FALSE)</f>
        <v>518</v>
      </c>
      <c r="F149" s="2">
        <f>VLOOKUP($C149,Calculations!$T$2:$AG$611,4,FALSE)</f>
        <v>30761</v>
      </c>
      <c r="G149" s="2">
        <f>VLOOKUP($C149,Calculations!$T$2:$AG$611,5,FALSE)</f>
        <v>576</v>
      </c>
      <c r="H149" s="2">
        <f>VLOOKUP($C149,Calculations!$T$2:$AG$611,6,FALSE)</f>
        <v>15</v>
      </c>
      <c r="I149" s="2">
        <f>VLOOKUP($C149,Calculations!$T$2:$AG$611,7,FALSE)</f>
        <v>168</v>
      </c>
      <c r="J149" s="2">
        <f>VLOOKUP($C149,Calculations!$T$2:$AG$611,8,FALSE)</f>
        <v>1925</v>
      </c>
      <c r="K149" s="2">
        <f>VLOOKUP($C149,Calculations!$T$2:$AG$611,9,FALSE)</f>
        <v>1130</v>
      </c>
      <c r="L149" s="2">
        <f>VLOOKUP($C149,Calculations!$T$2:$AG$611,10,FALSE)</f>
        <v>2131</v>
      </c>
      <c r="M149" s="2">
        <f>VLOOKUP($C149,Calculations!$T$2:$AG$611,11,FALSE)</f>
        <v>0</v>
      </c>
      <c r="N149" s="2">
        <f>VLOOKUP($C149,Calculations!$T$2:$AG$611,12,FALSE)</f>
        <v>145046</v>
      </c>
      <c r="O149" s="2">
        <f>VLOOKUP($C149,Calculations!$T$2:$AG$611,13,FALSE)</f>
        <v>77059</v>
      </c>
      <c r="P149" s="2">
        <f>VLOOKUP($C149,Calculations!$T$2:$AG$611,14,FALSE)</f>
        <v>222105</v>
      </c>
      <c r="R149" s="53">
        <f t="shared" si="11"/>
        <v>222105</v>
      </c>
      <c r="S149" s="53">
        <f t="shared" si="12"/>
        <v>0</v>
      </c>
      <c r="U149" s="53">
        <f t="shared" si="13"/>
        <v>182270</v>
      </c>
      <c r="V149" s="53">
        <f t="shared" si="14"/>
        <v>0</v>
      </c>
      <c r="W149" s="9"/>
    </row>
    <row r="150" spans="1:23" ht="14.45" customHeight="1" x14ac:dyDescent="0.25">
      <c r="A150" s="58" t="s">
        <v>78</v>
      </c>
      <c r="B150" s="58" t="s">
        <v>44</v>
      </c>
      <c r="C150" s="56" t="str">
        <f t="shared" si="10"/>
        <v>ALAPPUZHA1982-83</v>
      </c>
      <c r="D150" s="2">
        <f>VLOOKUP($C150,Calculations!$T$2:$AG$611,2,FALSE)</f>
        <v>182270</v>
      </c>
      <c r="E150" s="2">
        <f>VLOOKUP($C150,Calculations!$T$2:$AG$611,3,FALSE)</f>
        <v>518</v>
      </c>
      <c r="F150" s="2">
        <f>VLOOKUP($C150,Calculations!$T$2:$AG$611,4,FALSE)</f>
        <v>30800</v>
      </c>
      <c r="G150" s="2">
        <f>VLOOKUP($C150,Calculations!$T$2:$AG$611,5,FALSE)</f>
        <v>576</v>
      </c>
      <c r="H150" s="2">
        <f>VLOOKUP($C150,Calculations!$T$2:$AG$611,6,FALSE)</f>
        <v>15</v>
      </c>
      <c r="I150" s="2">
        <f>VLOOKUP($C150,Calculations!$T$2:$AG$611,7,FALSE)</f>
        <v>153</v>
      </c>
      <c r="J150" s="2">
        <f>VLOOKUP($C150,Calculations!$T$2:$AG$611,8,FALSE)</f>
        <v>2070</v>
      </c>
      <c r="K150" s="2">
        <f>VLOOKUP($C150,Calculations!$T$2:$AG$611,9,FALSE)</f>
        <v>1192</v>
      </c>
      <c r="L150" s="2">
        <f>VLOOKUP($C150,Calculations!$T$2:$AG$611,10,FALSE)</f>
        <v>2337</v>
      </c>
      <c r="M150" s="2">
        <f>VLOOKUP($C150,Calculations!$T$2:$AG$611,11,FALSE)</f>
        <v>0</v>
      </c>
      <c r="N150" s="2">
        <f>VLOOKUP($C150,Calculations!$T$2:$AG$611,12,FALSE)</f>
        <v>144609</v>
      </c>
      <c r="O150" s="2">
        <f>VLOOKUP($C150,Calculations!$T$2:$AG$611,13,FALSE)</f>
        <v>67636</v>
      </c>
      <c r="P150" s="2">
        <f>VLOOKUP($C150,Calculations!$T$2:$AG$611,14,FALSE)</f>
        <v>212245</v>
      </c>
      <c r="R150" s="53">
        <f t="shared" si="11"/>
        <v>212245</v>
      </c>
      <c r="S150" s="53">
        <f t="shared" si="12"/>
        <v>0</v>
      </c>
      <c r="U150" s="53">
        <f t="shared" si="13"/>
        <v>182270</v>
      </c>
      <c r="V150" s="53">
        <f t="shared" si="14"/>
        <v>0</v>
      </c>
      <c r="W150" s="9"/>
    </row>
    <row r="151" spans="1:23" ht="14.45" customHeight="1" x14ac:dyDescent="0.25">
      <c r="A151" s="58" t="s">
        <v>78</v>
      </c>
      <c r="B151" s="58" t="s">
        <v>45</v>
      </c>
      <c r="C151" s="56" t="str">
        <f t="shared" si="10"/>
        <v>ALAPPUZHA1983-84</v>
      </c>
      <c r="D151" s="2">
        <f>VLOOKUP($C151,Calculations!$T$2:$AG$611,2,FALSE)</f>
        <v>182270</v>
      </c>
      <c r="E151" s="2">
        <f>VLOOKUP($C151,Calculations!$T$2:$AG$611,3,FALSE)</f>
        <v>26689.299973953486</v>
      </c>
      <c r="F151" s="2">
        <f>VLOOKUP($C151,Calculations!$T$2:$AG$611,4,FALSE)</f>
        <v>27591.53391627907</v>
      </c>
      <c r="G151" s="2">
        <f>VLOOKUP($C151,Calculations!$T$2:$AG$611,5,FALSE)</f>
        <v>735.2272074418604</v>
      </c>
      <c r="H151" s="2">
        <f>VLOOKUP($C151,Calculations!$T$2:$AG$611,6,FALSE)</f>
        <v>15.375613023255815</v>
      </c>
      <c r="I151" s="2">
        <f>VLOOKUP($C151,Calculations!$T$2:$AG$611,7,FALSE)</f>
        <v>186.62569674418603</v>
      </c>
      <c r="J151" s="2">
        <f>VLOOKUP($C151,Calculations!$T$2:$AG$611,8,FALSE)</f>
        <v>1991.4782660465116</v>
      </c>
      <c r="K151" s="2">
        <f>VLOOKUP($C151,Calculations!$T$2:$AG$611,9,FALSE)</f>
        <v>1122.2562976744186</v>
      </c>
      <c r="L151" s="2">
        <f>VLOOKUP($C151,Calculations!$T$2:$AG$611,10,FALSE)</f>
        <v>2118.7747720930233</v>
      </c>
      <c r="M151" s="2">
        <f>VLOOKUP($C151,Calculations!$T$2:$AG$611,11,FALSE)</f>
        <v>0</v>
      </c>
      <c r="N151" s="2">
        <f>VLOOKUP($C151,Calculations!$T$2:$AG$611,12,FALSE)</f>
        <v>121819.42825674418</v>
      </c>
      <c r="O151" s="2">
        <f>VLOOKUP($C151,Calculations!$T$2:$AG$611,13,FALSE)</f>
        <v>64907.599590697675</v>
      </c>
      <c r="P151" s="2">
        <f>VLOOKUP($C151,Calculations!$T$2:$AG$611,14,FALSE)</f>
        <v>186727.02784744184</v>
      </c>
      <c r="R151" s="53">
        <f t="shared" si="11"/>
        <v>186727.02784744184</v>
      </c>
      <c r="S151" s="53">
        <f t="shared" si="12"/>
        <v>0</v>
      </c>
      <c r="U151" s="53">
        <f t="shared" si="13"/>
        <v>182270</v>
      </c>
      <c r="V151" s="53">
        <f t="shared" si="14"/>
        <v>0</v>
      </c>
      <c r="W151" s="9"/>
    </row>
    <row r="152" spans="1:23" ht="14.45" customHeight="1" x14ac:dyDescent="0.25">
      <c r="A152" s="58" t="s">
        <v>78</v>
      </c>
      <c r="B152" s="58" t="s">
        <v>39</v>
      </c>
      <c r="C152" s="56" t="str">
        <f t="shared" si="10"/>
        <v>ALAPPUZHA1984-85</v>
      </c>
      <c r="D152" s="2">
        <f>VLOOKUP($C152,Calculations!$T$2:$AG$611,2,FALSE)</f>
        <v>182270</v>
      </c>
      <c r="E152" s="2">
        <f>VLOOKUP($C152,Calculations!$T$2:$AG$611,3,FALSE)</f>
        <v>26689.299973953486</v>
      </c>
      <c r="F152" s="2">
        <f>VLOOKUP($C152,Calculations!$T$2:$AG$611,4,FALSE)</f>
        <v>28886.10828651163</v>
      </c>
      <c r="G152" s="2">
        <f>VLOOKUP($C152,Calculations!$T$2:$AG$611,5,FALSE)</f>
        <v>718.20399627906977</v>
      </c>
      <c r="H152" s="2">
        <f>VLOOKUP($C152,Calculations!$T$2:$AG$611,6,FALSE)</f>
        <v>11.891467906976745</v>
      </c>
      <c r="I152" s="2">
        <f>VLOOKUP($C152,Calculations!$T$2:$AG$611,7,FALSE)</f>
        <v>165.12324465116279</v>
      </c>
      <c r="J152" s="2">
        <f>VLOOKUP($C152,Calculations!$T$2:$AG$611,8,FALSE)</f>
        <v>1958.0173320930232</v>
      </c>
      <c r="K152" s="2">
        <f>VLOOKUP($C152,Calculations!$T$2:$AG$611,9,FALSE)</f>
        <v>1174.1477655813953</v>
      </c>
      <c r="L152" s="2">
        <f>VLOOKUP($C152,Calculations!$T$2:$AG$611,10,FALSE)</f>
        <v>2297.9065153488373</v>
      </c>
      <c r="M152" s="2">
        <f>VLOOKUP($C152,Calculations!$T$2:$AG$611,11,FALSE)</f>
        <v>0</v>
      </c>
      <c r="N152" s="2">
        <f>VLOOKUP($C152,Calculations!$T$2:$AG$611,12,FALSE)</f>
        <v>120369.30141767442</v>
      </c>
      <c r="O152" s="2">
        <f>VLOOKUP($C152,Calculations!$T$2:$AG$611,13,FALSE)</f>
        <v>69575.648602790694</v>
      </c>
      <c r="P152" s="2">
        <f>VLOOKUP($C152,Calculations!$T$2:$AG$611,14,FALSE)</f>
        <v>189944.95002046513</v>
      </c>
      <c r="R152" s="53">
        <f t="shared" si="11"/>
        <v>189944.95002046513</v>
      </c>
      <c r="S152" s="53">
        <f t="shared" si="12"/>
        <v>0</v>
      </c>
      <c r="U152" s="53">
        <f t="shared" si="13"/>
        <v>182270</v>
      </c>
      <c r="V152" s="53">
        <f t="shared" si="14"/>
        <v>0</v>
      </c>
      <c r="W152" s="9"/>
    </row>
    <row r="153" spans="1:23" ht="14.45" customHeight="1" x14ac:dyDescent="0.25">
      <c r="A153" s="58" t="s">
        <v>78</v>
      </c>
      <c r="B153" s="58" t="s">
        <v>84</v>
      </c>
      <c r="C153" s="56" t="str">
        <f t="shared" si="10"/>
        <v>ALAPPUZHA1985-86</v>
      </c>
      <c r="D153" s="2">
        <f>VLOOKUP($C153,Calculations!$T$2:$AG$611,2,FALSE)</f>
        <v>182270</v>
      </c>
      <c r="E153" s="2">
        <f>VLOOKUP($C153,Calculations!$T$2:$AG$611,3,FALSE)</f>
        <v>26689.299973953486</v>
      </c>
      <c r="F153" s="2">
        <f>VLOOKUP($C153,Calculations!$T$2:$AG$611,4,FALSE)</f>
        <v>28116.452524651162</v>
      </c>
      <c r="G153" s="2">
        <f>VLOOKUP($C153,Calculations!$T$2:$AG$611,5,FALSE)</f>
        <v>630.010143255814</v>
      </c>
      <c r="H153" s="2">
        <f>VLOOKUP($C153,Calculations!$T$2:$AG$611,6,FALSE)</f>
        <v>11.03170976744186</v>
      </c>
      <c r="I153" s="2">
        <f>VLOOKUP($C153,Calculations!$T$2:$AG$611,7,FALSE)</f>
        <v>161.16835720930231</v>
      </c>
      <c r="J153" s="2">
        <f>VLOOKUP($C153,Calculations!$T$2:$AG$611,8,FALSE)</f>
        <v>2179.0392334883722</v>
      </c>
      <c r="K153" s="2">
        <f>VLOOKUP($C153,Calculations!$T$2:$AG$611,9,FALSE)</f>
        <v>1378.3063144186046</v>
      </c>
      <c r="L153" s="2">
        <f>VLOOKUP($C153,Calculations!$T$2:$AG$611,10,FALSE)</f>
        <v>2701.210210232558</v>
      </c>
      <c r="M153" s="2">
        <f>VLOOKUP($C153,Calculations!$T$2:$AG$611,11,FALSE)</f>
        <v>0</v>
      </c>
      <c r="N153" s="2">
        <f>VLOOKUP($C153,Calculations!$T$2:$AG$611,12,FALSE)</f>
        <v>120403.48153302325</v>
      </c>
      <c r="O153" s="2">
        <f>VLOOKUP($C153,Calculations!$T$2:$AG$611,13,FALSE)</f>
        <v>54779.22370232558</v>
      </c>
      <c r="P153" s="2">
        <f>VLOOKUP($C153,Calculations!$T$2:$AG$611,14,FALSE)</f>
        <v>175182.70523534884</v>
      </c>
      <c r="R153" s="53">
        <f t="shared" si="11"/>
        <v>175182.70523534884</v>
      </c>
      <c r="S153" s="53">
        <f t="shared" si="12"/>
        <v>0</v>
      </c>
      <c r="U153" s="53">
        <f t="shared" si="13"/>
        <v>182270</v>
      </c>
      <c r="V153" s="53">
        <f t="shared" si="14"/>
        <v>0</v>
      </c>
      <c r="W153" s="9"/>
    </row>
    <row r="154" spans="1:23" ht="14.45" customHeight="1" x14ac:dyDescent="0.25">
      <c r="A154" s="58" t="s">
        <v>78</v>
      </c>
      <c r="B154" s="58" t="s">
        <v>46</v>
      </c>
      <c r="C154" s="56" t="str">
        <f t="shared" si="10"/>
        <v>ALAPPUZHA1986-87</v>
      </c>
      <c r="D154" s="2">
        <f>VLOOKUP($C154,Calculations!$T$2:$AG$611,2,FALSE)</f>
        <v>182270</v>
      </c>
      <c r="E154" s="2">
        <f>VLOOKUP($C154,Calculations!$T$2:$AG$611,3,FALSE)</f>
        <v>26689.299973953486</v>
      </c>
      <c r="F154" s="2">
        <f>VLOOKUP($C154,Calculations!$T$2:$AG$611,4,FALSE)</f>
        <v>29589.48128</v>
      </c>
      <c r="G154" s="2">
        <f>VLOOKUP($C154,Calculations!$T$2:$AG$611,5,FALSE)</f>
        <v>551.36385488372093</v>
      </c>
      <c r="H154" s="2">
        <f>VLOOKUP($C154,Calculations!$T$2:$AG$611,6,FALSE)</f>
        <v>8.0317097674418605</v>
      </c>
      <c r="I154" s="2">
        <f>VLOOKUP($C154,Calculations!$T$2:$AG$611,7,FALSE)</f>
        <v>143.7110176744186</v>
      </c>
      <c r="J154" s="2">
        <f>VLOOKUP($C154,Calculations!$T$2:$AG$611,8,FALSE)</f>
        <v>2115.1526697674417</v>
      </c>
      <c r="K154" s="2">
        <f>VLOOKUP($C154,Calculations!$T$2:$AG$611,9,FALSE)</f>
        <v>1180.6600260465116</v>
      </c>
      <c r="L154" s="2">
        <f>VLOOKUP($C154,Calculations!$T$2:$AG$611,10,FALSE)</f>
        <v>2622.6090344186046</v>
      </c>
      <c r="M154" s="2">
        <f>VLOOKUP($C154,Calculations!$T$2:$AG$611,11,FALSE)</f>
        <v>0</v>
      </c>
      <c r="N154" s="2">
        <f>VLOOKUP($C154,Calculations!$T$2:$AG$611,12,FALSE)</f>
        <v>119369.69043348837</v>
      </c>
      <c r="O154" s="2">
        <f>VLOOKUP($C154,Calculations!$T$2:$AG$611,13,FALSE)</f>
        <v>64852.435497674422</v>
      </c>
      <c r="P154" s="2">
        <f>VLOOKUP($C154,Calculations!$T$2:$AG$611,14,FALSE)</f>
        <v>184222.12593116279</v>
      </c>
      <c r="R154" s="53">
        <f t="shared" si="11"/>
        <v>184222.12593116279</v>
      </c>
      <c r="S154" s="53">
        <f t="shared" si="12"/>
        <v>0</v>
      </c>
      <c r="U154" s="53">
        <f t="shared" si="13"/>
        <v>182270</v>
      </c>
      <c r="V154" s="53">
        <f t="shared" si="14"/>
        <v>0</v>
      </c>
      <c r="W154" s="9"/>
    </row>
    <row r="155" spans="1:23" ht="14.45" customHeight="1" x14ac:dyDescent="0.25">
      <c r="A155" s="58" t="s">
        <v>78</v>
      </c>
      <c r="B155" s="58" t="s">
        <v>47</v>
      </c>
      <c r="C155" s="56" t="str">
        <f t="shared" si="10"/>
        <v>ALAPPUZHA1987-88</v>
      </c>
      <c r="D155" s="2">
        <f>VLOOKUP($C155,Calculations!$T$2:$AG$611,2,FALSE)</f>
        <v>182270</v>
      </c>
      <c r="E155" s="2">
        <f>VLOOKUP($C155,Calculations!$T$2:$AG$611,3,FALSE)</f>
        <v>26689.299973953486</v>
      </c>
      <c r="F155" s="2">
        <f>VLOOKUP($C155,Calculations!$T$2:$AG$611,4,FALSE)</f>
        <v>26434.185443720929</v>
      </c>
      <c r="G155" s="2">
        <f>VLOOKUP($C155,Calculations!$T$2:$AG$611,5,FALSE)</f>
        <v>483.71985116279069</v>
      </c>
      <c r="H155" s="2">
        <f>VLOOKUP($C155,Calculations!$T$2:$AG$611,6,FALSE)</f>
        <v>7.0317097674418605</v>
      </c>
      <c r="I155" s="2">
        <f>VLOOKUP($C155,Calculations!$T$2:$AG$611,7,FALSE)</f>
        <v>116.66590511627908</v>
      </c>
      <c r="J155" s="2">
        <f>VLOOKUP($C155,Calculations!$T$2:$AG$611,8,FALSE)</f>
        <v>2392.848974883721</v>
      </c>
      <c r="K155" s="2">
        <f>VLOOKUP($C155,Calculations!$T$2:$AG$611,9,FALSE)</f>
        <v>1254.7185413953489</v>
      </c>
      <c r="L155" s="2">
        <f>VLOOKUP($C155,Calculations!$T$2:$AG$611,10,FALSE)</f>
        <v>2533.6273413953486</v>
      </c>
      <c r="M155" s="2">
        <f>VLOOKUP($C155,Calculations!$T$2:$AG$611,11,FALSE)</f>
        <v>0</v>
      </c>
      <c r="N155" s="2">
        <f>VLOOKUP($C155,Calculations!$T$2:$AG$611,12,FALSE)</f>
        <v>122357.90225860465</v>
      </c>
      <c r="O155" s="2">
        <f>VLOOKUP($C155,Calculations!$T$2:$AG$611,13,FALSE)</f>
        <v>59774.500011162789</v>
      </c>
      <c r="P155" s="2">
        <f>VLOOKUP($C155,Calculations!$T$2:$AG$611,14,FALSE)</f>
        <v>182132.40226976745</v>
      </c>
      <c r="R155" s="53">
        <f t="shared" si="11"/>
        <v>182132.40226976742</v>
      </c>
      <c r="S155" s="53">
        <f t="shared" si="12"/>
        <v>0</v>
      </c>
      <c r="U155" s="53">
        <f t="shared" si="13"/>
        <v>182270</v>
      </c>
      <c r="V155" s="53">
        <f t="shared" si="14"/>
        <v>0</v>
      </c>
      <c r="W155" s="9"/>
    </row>
    <row r="156" spans="1:23" ht="14.45" customHeight="1" x14ac:dyDescent="0.25">
      <c r="A156" s="58" t="s">
        <v>78</v>
      </c>
      <c r="B156" s="58" t="s">
        <v>48</v>
      </c>
      <c r="C156" s="56" t="str">
        <f t="shared" si="10"/>
        <v>ALAPPUZHA1988-89</v>
      </c>
      <c r="D156" s="2">
        <f>VLOOKUP($C156,Calculations!$T$2:$AG$611,2,FALSE)</f>
        <v>182270</v>
      </c>
      <c r="E156" s="2">
        <f>VLOOKUP($C156,Calculations!$T$2:$AG$611,3,FALSE)</f>
        <v>26689.299973953486</v>
      </c>
      <c r="F156" s="2">
        <f>VLOOKUP($C156,Calculations!$T$2:$AG$611,4,FALSE)</f>
        <v>26210.430623255816</v>
      </c>
      <c r="G156" s="2">
        <f>VLOOKUP($C156,Calculations!$T$2:$AG$611,5,FALSE)</f>
        <v>436.65643162790695</v>
      </c>
      <c r="H156" s="2">
        <f>VLOOKUP($C156,Calculations!$T$2:$AG$611,6,FALSE)</f>
        <v>7.0317097674418605</v>
      </c>
      <c r="I156" s="2">
        <f>VLOOKUP($C156,Calculations!$T$2:$AG$611,7,FALSE)</f>
        <v>123.52566325581395</v>
      </c>
      <c r="J156" s="2">
        <f>VLOOKUP($C156,Calculations!$T$2:$AG$611,8,FALSE)</f>
        <v>2341.7404427906977</v>
      </c>
      <c r="K156" s="2">
        <f>VLOOKUP($C156,Calculations!$T$2:$AG$611,9,FALSE)</f>
        <v>1242.7185413953489</v>
      </c>
      <c r="L156" s="2">
        <f>VLOOKUP($C156,Calculations!$T$2:$AG$611,10,FALSE)</f>
        <v>2621.7224706976745</v>
      </c>
      <c r="M156" s="2">
        <f>VLOOKUP($C156,Calculations!$T$2:$AG$611,11,FALSE)</f>
        <v>0</v>
      </c>
      <c r="N156" s="2">
        <f>VLOOKUP($C156,Calculations!$T$2:$AG$611,12,FALSE)</f>
        <v>122596.87414325582</v>
      </c>
      <c r="O156" s="2">
        <f>VLOOKUP($C156,Calculations!$T$2:$AG$611,13,FALSE)</f>
        <v>66328.656305116281</v>
      </c>
      <c r="P156" s="2">
        <f>VLOOKUP($C156,Calculations!$T$2:$AG$611,14,FALSE)</f>
        <v>188925.5304483721</v>
      </c>
      <c r="R156" s="53">
        <f t="shared" si="11"/>
        <v>188925.5304483721</v>
      </c>
      <c r="S156" s="53">
        <f t="shared" si="12"/>
        <v>0</v>
      </c>
      <c r="U156" s="53">
        <f t="shared" si="13"/>
        <v>182270</v>
      </c>
      <c r="V156" s="53">
        <f t="shared" si="14"/>
        <v>0</v>
      </c>
      <c r="W156" s="9"/>
    </row>
    <row r="157" spans="1:23" ht="14.45" customHeight="1" x14ac:dyDescent="0.25">
      <c r="A157" s="58" t="s">
        <v>78</v>
      </c>
      <c r="B157" s="58" t="s">
        <v>49</v>
      </c>
      <c r="C157" s="56" t="str">
        <f t="shared" si="10"/>
        <v>ALAPPUZHA1989-90</v>
      </c>
      <c r="D157" s="2">
        <f>VLOOKUP($C157,Calculations!$T$2:$AG$611,2,FALSE)</f>
        <v>182270</v>
      </c>
      <c r="E157" s="2">
        <f>VLOOKUP($C157,Calculations!$T$2:$AG$611,3,FALSE)</f>
        <v>26689.299973953486</v>
      </c>
      <c r="F157" s="2">
        <f>VLOOKUP($C157,Calculations!$T$2:$AG$611,4,FALSE)</f>
        <v>25636.464952558141</v>
      </c>
      <c r="G157" s="2">
        <f>VLOOKUP($C157,Calculations!$T$2:$AG$611,5,FALSE)</f>
        <v>418.40275348837213</v>
      </c>
      <c r="H157" s="2">
        <f>VLOOKUP($C157,Calculations!$T$2:$AG$611,6,FALSE)</f>
        <v>6.0317097674418605</v>
      </c>
      <c r="I157" s="2">
        <f>VLOOKUP($C157,Calculations!$T$2:$AG$611,7,FALSE)</f>
        <v>115.77443720930232</v>
      </c>
      <c r="J157" s="2">
        <f>VLOOKUP($C157,Calculations!$T$2:$AG$611,8,FALSE)</f>
        <v>2090.6904260465117</v>
      </c>
      <c r="K157" s="2">
        <f>VLOOKUP($C157,Calculations!$T$2:$AG$611,9,FALSE)</f>
        <v>1335.0124279069767</v>
      </c>
      <c r="L157" s="2">
        <f>VLOOKUP($C157,Calculations!$T$2:$AG$611,10,FALSE)</f>
        <v>2762.2615367441858</v>
      </c>
      <c r="M157" s="2">
        <f>VLOOKUP($C157,Calculations!$T$2:$AG$611,11,FALSE)</f>
        <v>0</v>
      </c>
      <c r="N157" s="2">
        <f>VLOOKUP($C157,Calculations!$T$2:$AG$611,12,FALSE)</f>
        <v>123216.06178232559</v>
      </c>
      <c r="O157" s="2">
        <f>VLOOKUP($C157,Calculations!$T$2:$AG$611,13,FALSE)</f>
        <v>69981.907728372098</v>
      </c>
      <c r="P157" s="2">
        <f>VLOOKUP($C157,Calculations!$T$2:$AG$611,14,FALSE)</f>
        <v>193197.96951069767</v>
      </c>
      <c r="R157" s="53">
        <f t="shared" si="11"/>
        <v>193197.9695106977</v>
      </c>
      <c r="S157" s="53">
        <f t="shared" si="12"/>
        <v>0</v>
      </c>
      <c r="U157" s="53">
        <f t="shared" si="13"/>
        <v>182270</v>
      </c>
      <c r="V157" s="53">
        <f t="shared" si="14"/>
        <v>0</v>
      </c>
      <c r="W157" s="9"/>
    </row>
    <row r="158" spans="1:23" ht="14.45" customHeight="1" x14ac:dyDescent="0.25">
      <c r="A158" s="58" t="s">
        <v>78</v>
      </c>
      <c r="B158" s="58" t="s">
        <v>67</v>
      </c>
      <c r="C158" s="56" t="str">
        <f t="shared" si="10"/>
        <v>ALAPPUZHA1990-91</v>
      </c>
      <c r="D158" s="2">
        <f>VLOOKUP($C158,Calculations!$T$2:$AG$611,2,FALSE)</f>
        <v>182270</v>
      </c>
      <c r="E158" s="2">
        <f>VLOOKUP($C158,Calculations!$T$2:$AG$611,3,FALSE)</f>
        <v>26689.299973953486</v>
      </c>
      <c r="F158" s="2">
        <f>VLOOKUP($C158,Calculations!$T$2:$AG$611,4,FALSE)</f>
        <v>25417.521518139536</v>
      </c>
      <c r="G158" s="2">
        <f>VLOOKUP($C158,Calculations!$T$2:$AG$611,5,FALSE)</f>
        <v>391.53809116279069</v>
      </c>
      <c r="H158" s="2">
        <f>VLOOKUP($C158,Calculations!$T$2:$AG$611,6,FALSE)</f>
        <v>6.0317097674418605</v>
      </c>
      <c r="I158" s="2">
        <f>VLOOKUP($C158,Calculations!$T$2:$AG$611,7,FALSE)</f>
        <v>208.02321116279069</v>
      </c>
      <c r="J158" s="2">
        <f>VLOOKUP($C158,Calculations!$T$2:$AG$611,8,FALSE)</f>
        <v>2114.3416186046511</v>
      </c>
      <c r="K158" s="2">
        <f>VLOOKUP($C158,Calculations!$T$2:$AG$611,9,FALSE)</f>
        <v>1675.7940539534884</v>
      </c>
      <c r="L158" s="2">
        <f>VLOOKUP($C158,Calculations!$T$2:$AG$611,10,FALSE)</f>
        <v>2872.7930790697674</v>
      </c>
      <c r="M158" s="2">
        <f>VLOOKUP($C158,Calculations!$T$2:$AG$611,11,FALSE)</f>
        <v>0</v>
      </c>
      <c r="N158" s="2">
        <f>VLOOKUP($C158,Calculations!$T$2:$AG$611,12,FALSE)</f>
        <v>122894.65674418604</v>
      </c>
      <c r="O158" s="2">
        <f>VLOOKUP($C158,Calculations!$T$2:$AG$611,13,FALSE)</f>
        <v>72783.247732093019</v>
      </c>
      <c r="P158" s="2">
        <f>VLOOKUP($C158,Calculations!$T$2:$AG$611,14,FALSE)</f>
        <v>195677.90447627907</v>
      </c>
      <c r="R158" s="53">
        <f t="shared" si="11"/>
        <v>195677.90447627904</v>
      </c>
      <c r="S158" s="53">
        <f t="shared" si="12"/>
        <v>0</v>
      </c>
      <c r="U158" s="53">
        <f t="shared" si="13"/>
        <v>182270</v>
      </c>
      <c r="V158" s="53">
        <f t="shared" si="14"/>
        <v>0</v>
      </c>
      <c r="W158" s="9"/>
    </row>
    <row r="159" spans="1:23" ht="14.45" customHeight="1" x14ac:dyDescent="0.25">
      <c r="A159" s="58" t="s">
        <v>78</v>
      </c>
      <c r="B159" s="58" t="s">
        <v>50</v>
      </c>
      <c r="C159" s="56" t="str">
        <f t="shared" si="10"/>
        <v>ALAPPUZHA1991-92</v>
      </c>
      <c r="D159" s="2">
        <f>VLOOKUP($C159,Calculations!$T$2:$AG$611,2,FALSE)</f>
        <v>182270</v>
      </c>
      <c r="E159" s="2">
        <f>VLOOKUP($C159,Calculations!$T$2:$AG$611,3,FALSE)</f>
        <v>26689.299973953486</v>
      </c>
      <c r="F159" s="2">
        <f>VLOOKUP($C159,Calculations!$T$2:$AG$611,4,FALSE)</f>
        <v>25662.105696744187</v>
      </c>
      <c r="G159" s="2">
        <f>VLOOKUP($C159,Calculations!$T$2:$AG$611,5,FALSE)</f>
        <v>398.90879999999999</v>
      </c>
      <c r="H159" s="2">
        <f>VLOOKUP($C159,Calculations!$T$2:$AG$611,6,FALSE)</f>
        <v>6.2036613953488366</v>
      </c>
      <c r="I159" s="2">
        <f>VLOOKUP($C159,Calculations!$T$2:$AG$611,7,FALSE)</f>
        <v>215.85125953488372</v>
      </c>
      <c r="J159" s="2">
        <f>VLOOKUP($C159,Calculations!$T$2:$AG$611,8,FALSE)</f>
        <v>2201.6270065116278</v>
      </c>
      <c r="K159" s="2">
        <f>VLOOKUP($C159,Calculations!$T$2:$AG$611,9,FALSE)</f>
        <v>1532.7453469767443</v>
      </c>
      <c r="L159" s="2">
        <f>VLOOKUP($C159,Calculations!$T$2:$AG$611,10,FALSE)</f>
        <v>3198.8310027906978</v>
      </c>
      <c r="M159" s="2">
        <f>VLOOKUP($C159,Calculations!$T$2:$AG$611,11,FALSE)</f>
        <v>0</v>
      </c>
      <c r="N159" s="2">
        <f>VLOOKUP($C159,Calculations!$T$2:$AG$611,12,FALSE)</f>
        <v>122364.42725209302</v>
      </c>
      <c r="O159" s="2">
        <f>VLOOKUP($C159,Calculations!$T$2:$AG$611,13,FALSE)</f>
        <v>65563.238258604644</v>
      </c>
      <c r="P159" s="2">
        <f>VLOOKUP($C159,Calculations!$T$2:$AG$611,14,FALSE)</f>
        <v>187927.66551069767</v>
      </c>
      <c r="R159" s="53">
        <f t="shared" si="11"/>
        <v>187927.66551069767</v>
      </c>
      <c r="S159" s="53">
        <f t="shared" si="12"/>
        <v>0</v>
      </c>
      <c r="U159" s="53">
        <f t="shared" si="13"/>
        <v>182270</v>
      </c>
      <c r="V159" s="53">
        <f t="shared" si="14"/>
        <v>0</v>
      </c>
      <c r="W159" s="9"/>
    </row>
    <row r="160" spans="1:23" ht="14.45" customHeight="1" x14ac:dyDescent="0.25">
      <c r="A160" s="58" t="s">
        <v>78</v>
      </c>
      <c r="B160" s="58" t="s">
        <v>51</v>
      </c>
      <c r="C160" s="56" t="str">
        <f t="shared" si="10"/>
        <v>ALAPPUZHA1992-93</v>
      </c>
      <c r="D160" s="2">
        <f>VLOOKUP($C160,Calculations!$T$2:$AG$611,2,FALSE)</f>
        <v>182270</v>
      </c>
      <c r="E160" s="2">
        <f>VLOOKUP($C160,Calculations!$T$2:$AG$611,3,FALSE)</f>
        <v>26689.299973953486</v>
      </c>
      <c r="F160" s="2">
        <f>VLOOKUP($C160,Calculations!$T$2:$AG$611,4,FALSE)</f>
        <v>25778.888632558141</v>
      </c>
      <c r="G160" s="2">
        <f>VLOOKUP($C160,Calculations!$T$2:$AG$611,5,FALSE)</f>
        <v>322.72344558139537</v>
      </c>
      <c r="H160" s="2">
        <f>VLOOKUP($C160,Calculations!$T$2:$AG$611,6,FALSE)</f>
        <v>6.0317097674418605</v>
      </c>
      <c r="I160" s="2">
        <f>VLOOKUP($C160,Calculations!$T$2:$AG$611,7,FALSE)</f>
        <v>205.02321116279069</v>
      </c>
      <c r="J160" s="2">
        <f>VLOOKUP($C160,Calculations!$T$2:$AG$611,8,FALSE)</f>
        <v>2302.7538455813956</v>
      </c>
      <c r="K160" s="2">
        <f>VLOOKUP($C160,Calculations!$T$2:$AG$611,9,FALSE)</f>
        <v>1616.1526697674419</v>
      </c>
      <c r="L160" s="2">
        <f>VLOOKUP($C160,Calculations!$T$2:$AG$611,10,FALSE)</f>
        <v>3198.3236465116279</v>
      </c>
      <c r="M160" s="2">
        <f>VLOOKUP($C160,Calculations!$T$2:$AG$611,11,FALSE)</f>
        <v>0</v>
      </c>
      <c r="N160" s="2">
        <f>VLOOKUP($C160,Calculations!$T$2:$AG$611,12,FALSE)</f>
        <v>122150.80286511627</v>
      </c>
      <c r="O160" s="2">
        <f>VLOOKUP($C160,Calculations!$T$2:$AG$611,13,FALSE)</f>
        <v>62403.239568372097</v>
      </c>
      <c r="P160" s="2">
        <f>VLOOKUP($C160,Calculations!$T$2:$AG$611,14,FALSE)</f>
        <v>184554.04243348836</v>
      </c>
      <c r="R160" s="53">
        <f t="shared" si="11"/>
        <v>184554.04243348836</v>
      </c>
      <c r="S160" s="53">
        <f t="shared" si="12"/>
        <v>0</v>
      </c>
      <c r="U160" s="53">
        <f t="shared" si="13"/>
        <v>182270</v>
      </c>
      <c r="V160" s="53">
        <f t="shared" si="14"/>
        <v>0</v>
      </c>
      <c r="W160" s="9"/>
    </row>
    <row r="161" spans="1:23" ht="14.45" customHeight="1" x14ac:dyDescent="0.25">
      <c r="A161" s="58" t="s">
        <v>78</v>
      </c>
      <c r="B161" s="58" t="s">
        <v>52</v>
      </c>
      <c r="C161" s="56" t="str">
        <f t="shared" si="10"/>
        <v>ALAPPUZHA1993-94</v>
      </c>
      <c r="D161" s="2">
        <f>VLOOKUP($C161,Calculations!$T$2:$AG$611,2,FALSE)</f>
        <v>182270</v>
      </c>
      <c r="E161" s="2">
        <f>VLOOKUP($C161,Calculations!$T$2:$AG$611,3,FALSE)</f>
        <v>26689.299973953486</v>
      </c>
      <c r="F161" s="2">
        <f>VLOOKUP($C161,Calculations!$T$2:$AG$611,4,FALSE)</f>
        <v>25896.671568372094</v>
      </c>
      <c r="G161" s="2">
        <f>VLOOKUP($C161,Calculations!$T$2:$AG$611,5,FALSE)</f>
        <v>295.87218604651162</v>
      </c>
      <c r="H161" s="2">
        <f>VLOOKUP($C161,Calculations!$T$2:$AG$611,6,FALSE)</f>
        <v>5.3756130232558137</v>
      </c>
      <c r="I161" s="2">
        <f>VLOOKUP($C161,Calculations!$T$2:$AG$611,7,FALSE)</f>
        <v>225.6574065116279</v>
      </c>
      <c r="J161" s="2">
        <f>VLOOKUP($C161,Calculations!$T$2:$AG$611,8,FALSE)</f>
        <v>2903.6319106976744</v>
      </c>
      <c r="K161" s="2">
        <f>VLOOKUP($C161,Calculations!$T$2:$AG$611,9,FALSE)</f>
        <v>1732.7734623255815</v>
      </c>
      <c r="L161" s="2">
        <f>VLOOKUP($C161,Calculations!$T$2:$AG$611,10,FALSE)</f>
        <v>3898.4128967441861</v>
      </c>
      <c r="M161" s="2">
        <f>VLOOKUP($C161,Calculations!$T$2:$AG$611,11,FALSE)</f>
        <v>0</v>
      </c>
      <c r="N161" s="2">
        <f>VLOOKUP($C161,Calculations!$T$2:$AG$611,12,FALSE)</f>
        <v>120622.30498232559</v>
      </c>
      <c r="O161" s="2">
        <f>VLOOKUP($C161,Calculations!$T$2:$AG$611,13,FALSE)</f>
        <v>54528.685700465117</v>
      </c>
      <c r="P161" s="2">
        <f>VLOOKUP($C161,Calculations!$T$2:$AG$611,14,FALSE)</f>
        <v>175150.9906827907</v>
      </c>
      <c r="R161" s="53">
        <f t="shared" si="11"/>
        <v>175150.9906827907</v>
      </c>
      <c r="S161" s="53">
        <f t="shared" si="12"/>
        <v>0</v>
      </c>
      <c r="U161" s="53">
        <f t="shared" si="13"/>
        <v>182270</v>
      </c>
      <c r="V161" s="53">
        <f t="shared" si="14"/>
        <v>0</v>
      </c>
      <c r="W161" s="9"/>
    </row>
    <row r="162" spans="1:23" ht="14.45" customHeight="1" x14ac:dyDescent="0.25">
      <c r="A162" s="58" t="s">
        <v>78</v>
      </c>
      <c r="B162" s="58" t="s">
        <v>53</v>
      </c>
      <c r="C162" s="56" t="str">
        <f t="shared" si="10"/>
        <v>ALAPPUZHA1994-95</v>
      </c>
      <c r="D162" s="2">
        <f>VLOOKUP($C162,Calculations!$T$2:$AG$611,2,FALSE)</f>
        <v>182270</v>
      </c>
      <c r="E162" s="2">
        <f>VLOOKUP($C162,Calculations!$T$2:$AG$611,3,FALSE)</f>
        <v>26689.299973953486</v>
      </c>
      <c r="F162" s="2">
        <f>VLOOKUP($C162,Calculations!$T$2:$AG$611,4,FALSE)</f>
        <v>26725.91025860465</v>
      </c>
      <c r="G162" s="2">
        <f>VLOOKUP($C162,Calculations!$T$2:$AG$611,5,FALSE)</f>
        <v>324.38313674418606</v>
      </c>
      <c r="H162" s="2">
        <f>VLOOKUP($C162,Calculations!$T$2:$AG$611,6,FALSE)</f>
        <v>4.6878065116279073</v>
      </c>
      <c r="I162" s="2">
        <f>VLOOKUP($C162,Calculations!$T$2:$AG$611,7,FALSE)</f>
        <v>175.00980837209303</v>
      </c>
      <c r="J162" s="2">
        <f>VLOOKUP($C162,Calculations!$T$2:$AG$611,8,FALSE)</f>
        <v>3023.523378604651</v>
      </c>
      <c r="K162" s="2">
        <f>VLOOKUP($C162,Calculations!$T$2:$AG$611,9,FALSE)</f>
        <v>1682.8185748837209</v>
      </c>
      <c r="L162" s="2">
        <f>VLOOKUP($C162,Calculations!$T$2:$AG$611,10,FALSE)</f>
        <v>4516.8457153488371</v>
      </c>
      <c r="M162" s="2">
        <f>VLOOKUP($C162,Calculations!$T$2:$AG$611,11,FALSE)</f>
        <v>0</v>
      </c>
      <c r="N162" s="2">
        <f>VLOOKUP($C162,Calculations!$T$2:$AG$611,12,FALSE)</f>
        <v>119127.52134697675</v>
      </c>
      <c r="O162" s="2">
        <f>VLOOKUP($C162,Calculations!$T$2:$AG$611,13,FALSE)</f>
        <v>67026.73023255814</v>
      </c>
      <c r="P162" s="2">
        <f>VLOOKUP($C162,Calculations!$T$2:$AG$611,14,FALSE)</f>
        <v>186154.25157953487</v>
      </c>
      <c r="R162" s="53">
        <f t="shared" si="11"/>
        <v>186154.2515795349</v>
      </c>
      <c r="S162" s="53">
        <f t="shared" si="12"/>
        <v>0</v>
      </c>
      <c r="U162" s="53">
        <f t="shared" si="13"/>
        <v>182270</v>
      </c>
      <c r="V162" s="53">
        <f t="shared" si="14"/>
        <v>0</v>
      </c>
      <c r="W162" s="9"/>
    </row>
    <row r="163" spans="1:23" ht="14.45" customHeight="1" x14ac:dyDescent="0.25">
      <c r="A163" s="58" t="s">
        <v>78</v>
      </c>
      <c r="B163" s="58" t="s">
        <v>54</v>
      </c>
      <c r="C163" s="56" t="str">
        <f t="shared" si="10"/>
        <v>ALAPPUZHA1995-96</v>
      </c>
      <c r="D163" s="2">
        <f>VLOOKUP($C163,Calculations!$T$2:$AG$611,2,FALSE)</f>
        <v>182270</v>
      </c>
      <c r="E163" s="2">
        <f>VLOOKUP($C163,Calculations!$T$2:$AG$611,3,FALSE)</f>
        <v>26689.299973953486</v>
      </c>
      <c r="F163" s="2">
        <f>VLOOKUP($C163,Calculations!$T$2:$AG$611,4,FALSE)</f>
        <v>25267.095918139534</v>
      </c>
      <c r="G163" s="2">
        <f>VLOOKUP($C163,Calculations!$T$2:$AG$611,5,FALSE)</f>
        <v>250.26970046511627</v>
      </c>
      <c r="H163" s="2">
        <f>VLOOKUP($C163,Calculations!$T$2:$AG$611,6,FALSE)</f>
        <v>6.171951627906977</v>
      </c>
      <c r="I163" s="2">
        <f>VLOOKUP($C163,Calculations!$T$2:$AG$611,7,FALSE)</f>
        <v>157.02321116279069</v>
      </c>
      <c r="J163" s="2">
        <f>VLOOKUP($C163,Calculations!$T$2:$AG$611,8,FALSE)</f>
        <v>3075.3599255813951</v>
      </c>
      <c r="K163" s="2">
        <f>VLOOKUP($C163,Calculations!$T$2:$AG$611,9,FALSE)</f>
        <v>1850.7904595348837</v>
      </c>
      <c r="L163" s="2">
        <f>VLOOKUP($C163,Calculations!$T$2:$AG$611,10,FALSE)</f>
        <v>4824.8153153488374</v>
      </c>
      <c r="M163" s="2">
        <f>VLOOKUP($C163,Calculations!$T$2:$AG$611,11,FALSE)</f>
        <v>0</v>
      </c>
      <c r="N163" s="2">
        <f>VLOOKUP($C163,Calculations!$T$2:$AG$611,12,FALSE)</f>
        <v>120149.17354418605</v>
      </c>
      <c r="O163" s="2">
        <f>VLOOKUP($C163,Calculations!$T$2:$AG$611,13,FALSE)</f>
        <v>56177.838705116279</v>
      </c>
      <c r="P163" s="2">
        <f>VLOOKUP($C163,Calculations!$T$2:$AG$611,14,FALSE)</f>
        <v>176327.01224930232</v>
      </c>
      <c r="R163" s="53">
        <f t="shared" si="11"/>
        <v>176327.01224930232</v>
      </c>
      <c r="S163" s="53">
        <f t="shared" si="12"/>
        <v>0</v>
      </c>
      <c r="U163" s="53">
        <f t="shared" si="13"/>
        <v>182270</v>
      </c>
      <c r="V163" s="53">
        <f t="shared" si="14"/>
        <v>0</v>
      </c>
      <c r="W163" s="9"/>
    </row>
    <row r="164" spans="1:23" ht="14.45" customHeight="1" x14ac:dyDescent="0.25">
      <c r="A164" s="58" t="s">
        <v>78</v>
      </c>
      <c r="B164" s="58" t="s">
        <v>55</v>
      </c>
      <c r="C164" s="56" t="str">
        <f t="shared" si="10"/>
        <v>ALAPPUZHA1996-97</v>
      </c>
      <c r="D164" s="2">
        <f>VLOOKUP($C164,Calculations!$T$2:$AG$611,2,FALSE)</f>
        <v>182270</v>
      </c>
      <c r="E164" s="2">
        <f>VLOOKUP($C164,Calculations!$T$2:$AG$611,3,FALSE)</f>
        <v>26689.299973953486</v>
      </c>
      <c r="F164" s="2">
        <f>VLOOKUP($C164,Calculations!$T$2:$AG$611,4,FALSE)</f>
        <v>24820.526452093021</v>
      </c>
      <c r="G164" s="2">
        <f>VLOOKUP($C164,Calculations!$T$2:$AG$611,5,FALSE)</f>
        <v>222.25139348837209</v>
      </c>
      <c r="H164" s="2">
        <f>VLOOKUP($C164,Calculations!$T$2:$AG$611,6,FALSE)</f>
        <v>3.1719516279069766</v>
      </c>
      <c r="I164" s="2">
        <f>VLOOKUP($C164,Calculations!$T$2:$AG$611,7,FALSE)</f>
        <v>190.78783999999999</v>
      </c>
      <c r="J164" s="2">
        <f>VLOOKUP($C164,Calculations!$T$2:$AG$611,8,FALSE)</f>
        <v>3367.2098753488372</v>
      </c>
      <c r="K164" s="2">
        <f>VLOOKUP($C164,Calculations!$T$2:$AG$611,9,FALSE)</f>
        <v>1862.7404427906977</v>
      </c>
      <c r="L164" s="2">
        <f>VLOOKUP($C164,Calculations!$T$2:$AG$611,10,FALSE)</f>
        <v>4756.4910288372093</v>
      </c>
      <c r="M164" s="2">
        <f>VLOOKUP($C164,Calculations!$T$2:$AG$611,11,FALSE)</f>
        <v>0</v>
      </c>
      <c r="N164" s="2">
        <f>VLOOKUP($C164,Calculations!$T$2:$AG$611,12,FALSE)</f>
        <v>120357.52104186047</v>
      </c>
      <c r="O164" s="2">
        <f>VLOOKUP($C164,Calculations!$T$2:$AG$611,13,FALSE)</f>
        <v>48782.365678139533</v>
      </c>
      <c r="P164" s="2">
        <f>VLOOKUP($C164,Calculations!$T$2:$AG$611,14,FALSE)</f>
        <v>169139.88672000001</v>
      </c>
      <c r="R164" s="53">
        <f t="shared" si="11"/>
        <v>169139.88672000001</v>
      </c>
      <c r="S164" s="53">
        <f t="shared" si="12"/>
        <v>0</v>
      </c>
      <c r="U164" s="53">
        <f t="shared" si="13"/>
        <v>182270</v>
      </c>
      <c r="V164" s="53">
        <f t="shared" si="14"/>
        <v>0</v>
      </c>
      <c r="W164" s="9"/>
    </row>
    <row r="165" spans="1:23" ht="14.45" customHeight="1" x14ac:dyDescent="0.25">
      <c r="A165" s="58" t="s">
        <v>78</v>
      </c>
      <c r="B165" s="58" t="s">
        <v>56</v>
      </c>
      <c r="C165" s="56" t="str">
        <f t="shared" si="10"/>
        <v>ALAPPUZHA1997-98</v>
      </c>
      <c r="D165" s="2">
        <f>VLOOKUP($C165,Calculations!$T$2:$AG$611,2,FALSE)</f>
        <v>182270</v>
      </c>
      <c r="E165" s="2">
        <f>VLOOKUP($C165,Calculations!$T$2:$AG$611,3,FALSE)</f>
        <v>26689.299973953486</v>
      </c>
      <c r="F165" s="2">
        <f>VLOOKUP($C165,Calculations!$T$2:$AG$611,4,FALSE)</f>
        <v>25314.834076279069</v>
      </c>
      <c r="G165" s="2">
        <f>VLOOKUP($C165,Calculations!$T$2:$AG$611,5,FALSE)</f>
        <v>264.25629767441859</v>
      </c>
      <c r="H165" s="2">
        <f>VLOOKUP($C165,Calculations!$T$2:$AG$611,6,FALSE)</f>
        <v>4.171951627906977</v>
      </c>
      <c r="I165" s="2">
        <f>VLOOKUP($C165,Calculations!$T$2:$AG$611,7,FALSE)</f>
        <v>218.30369488372094</v>
      </c>
      <c r="J165" s="2">
        <f>VLOOKUP($C165,Calculations!$T$2:$AG$611,8,FALSE)</f>
        <v>3058.8659720930232</v>
      </c>
      <c r="K165" s="2">
        <f>VLOOKUP($C165,Calculations!$T$2:$AG$611,9,FALSE)</f>
        <v>1842.7355386046511</v>
      </c>
      <c r="L165" s="2">
        <f>VLOOKUP($C165,Calculations!$T$2:$AG$611,10,FALSE)</f>
        <v>5263.7545153488372</v>
      </c>
      <c r="M165" s="2">
        <f>VLOOKUP($C165,Calculations!$T$2:$AG$611,11,FALSE)</f>
        <v>0</v>
      </c>
      <c r="N165" s="2">
        <f>VLOOKUP($C165,Calculations!$T$2:$AG$611,12,FALSE)</f>
        <v>119613.77797953488</v>
      </c>
      <c r="O165" s="2">
        <f>VLOOKUP($C165,Calculations!$T$2:$AG$611,13,FALSE)</f>
        <v>45234.827557209304</v>
      </c>
      <c r="P165" s="2">
        <f>VLOOKUP($C165,Calculations!$T$2:$AG$611,14,FALSE)</f>
        <v>164848.60553674417</v>
      </c>
      <c r="R165" s="53">
        <f t="shared" si="11"/>
        <v>164848.60553674417</v>
      </c>
      <c r="S165" s="53">
        <f t="shared" si="12"/>
        <v>0</v>
      </c>
      <c r="U165" s="53">
        <f t="shared" si="13"/>
        <v>182269.99999999997</v>
      </c>
      <c r="V165" s="53">
        <f t="shared" si="14"/>
        <v>0</v>
      </c>
      <c r="W165" s="9"/>
    </row>
    <row r="166" spans="1:23" ht="14.45" customHeight="1" x14ac:dyDescent="0.25">
      <c r="A166" s="58" t="s">
        <v>78</v>
      </c>
      <c r="B166" s="58" t="s">
        <v>57</v>
      </c>
      <c r="C166" s="56" t="str">
        <f t="shared" si="10"/>
        <v>ALAPPUZHA1998-99</v>
      </c>
      <c r="D166" s="2">
        <f>VLOOKUP($C166,Calculations!$T$2:$AG$611,2,FALSE)</f>
        <v>182270</v>
      </c>
      <c r="E166" s="2">
        <f>VLOOKUP($C166,Calculations!$T$2:$AG$611,3,FALSE)</f>
        <v>26689.299973953486</v>
      </c>
      <c r="F166" s="2">
        <f>VLOOKUP($C166,Calculations!$T$2:$AG$611,4,FALSE)</f>
        <v>25157.41825488372</v>
      </c>
      <c r="G166" s="2">
        <f>VLOOKUP($C166,Calculations!$T$2:$AG$611,5,FALSE)</f>
        <v>252.76724837209304</v>
      </c>
      <c r="H166" s="2">
        <f>VLOOKUP($C166,Calculations!$T$2:$AG$611,6,FALSE)</f>
        <v>2.7195162790697673</v>
      </c>
      <c r="I166" s="2">
        <f>VLOOKUP($C166,Calculations!$T$2:$AG$611,7,FALSE)</f>
        <v>182.75613023255815</v>
      </c>
      <c r="J166" s="2">
        <f>VLOOKUP($C166,Calculations!$T$2:$AG$611,8,FALSE)</f>
        <v>3510.1866641860465</v>
      </c>
      <c r="K166" s="2">
        <f>VLOOKUP($C166,Calculations!$T$2:$AG$611,9,FALSE)</f>
        <v>2481.1964725581397</v>
      </c>
      <c r="L166" s="2">
        <f>VLOOKUP($C166,Calculations!$T$2:$AG$611,10,FALSE)</f>
        <v>5691.4782958139531</v>
      </c>
      <c r="M166" s="2">
        <f>VLOOKUP($C166,Calculations!$T$2:$AG$611,11,FALSE)</f>
        <v>0</v>
      </c>
      <c r="N166" s="2">
        <f>VLOOKUP($C166,Calculations!$T$2:$AG$611,12,FALSE)</f>
        <v>118302.17744372092</v>
      </c>
      <c r="O166" s="2">
        <f>VLOOKUP($C166,Calculations!$T$2:$AG$611,13,FALSE)</f>
        <v>35948.181908837207</v>
      </c>
      <c r="P166" s="2">
        <f>VLOOKUP($C166,Calculations!$T$2:$AG$611,14,FALSE)</f>
        <v>154250.35935255815</v>
      </c>
      <c r="R166" s="53">
        <f t="shared" si="11"/>
        <v>154250.35935255812</v>
      </c>
      <c r="S166" s="53">
        <f t="shared" si="12"/>
        <v>0</v>
      </c>
      <c r="U166" s="53">
        <f t="shared" si="13"/>
        <v>182270</v>
      </c>
      <c r="V166" s="53">
        <f t="shared" si="14"/>
        <v>0</v>
      </c>
      <c r="W166" s="9"/>
    </row>
    <row r="167" spans="1:23" ht="14.45" customHeight="1" x14ac:dyDescent="0.25">
      <c r="A167" s="58" t="s">
        <v>78</v>
      </c>
      <c r="B167" s="58" t="s">
        <v>58</v>
      </c>
      <c r="C167" s="56" t="str">
        <f t="shared" si="10"/>
        <v>ALAPPUZHA1999-00</v>
      </c>
      <c r="D167" s="2">
        <f>VLOOKUP($C167,Calculations!$T$2:$AG$611,2,FALSE)</f>
        <v>182270</v>
      </c>
      <c r="E167" s="2">
        <f>VLOOKUP($C167,Calculations!$T$2:$AG$611,3,FALSE)</f>
        <v>26689.299973953486</v>
      </c>
      <c r="F167" s="2">
        <f>VLOOKUP($C167,Calculations!$T$2:$AG$611,4,FALSE)</f>
        <v>25470.867095813952</v>
      </c>
      <c r="G167" s="2">
        <f>VLOOKUP($C167,Calculations!$T$2:$AG$611,5,FALSE)</f>
        <v>268.69042604651162</v>
      </c>
      <c r="H167" s="2">
        <f>VLOOKUP($C167,Calculations!$T$2:$AG$611,6,FALSE)</f>
        <v>0</v>
      </c>
      <c r="I167" s="2">
        <f>VLOOKUP($C167,Calculations!$T$2:$AG$611,7,FALSE)</f>
        <v>190.4756465116279</v>
      </c>
      <c r="J167" s="2">
        <f>VLOOKUP($C167,Calculations!$T$2:$AG$611,8,FALSE)</f>
        <v>2561.4903590697672</v>
      </c>
      <c r="K167" s="2">
        <f>VLOOKUP($C167,Calculations!$T$2:$AG$611,9,FALSE)</f>
        <v>3876.473361860465</v>
      </c>
      <c r="L167" s="2">
        <f>VLOOKUP($C167,Calculations!$T$2:$AG$611,10,FALSE)</f>
        <v>6444.9124241860463</v>
      </c>
      <c r="M167" s="2">
        <f>VLOOKUP($C167,Calculations!$T$2:$AG$611,11,FALSE)</f>
        <v>0</v>
      </c>
      <c r="N167" s="2">
        <f>VLOOKUP($C167,Calculations!$T$2:$AG$611,12,FALSE)</f>
        <v>116767.79071255814</v>
      </c>
      <c r="O167" s="2">
        <f>VLOOKUP($C167,Calculations!$T$2:$AG$611,13,FALSE)</f>
        <v>41487.110020465116</v>
      </c>
      <c r="P167" s="2">
        <f>VLOOKUP($C167,Calculations!$T$2:$AG$611,14,FALSE)</f>
        <v>158254.90073302324</v>
      </c>
      <c r="R167" s="53">
        <f t="shared" si="11"/>
        <v>158254.90073302324</v>
      </c>
      <c r="S167" s="53">
        <f t="shared" si="12"/>
        <v>0</v>
      </c>
      <c r="U167" s="53">
        <f t="shared" si="13"/>
        <v>182270</v>
      </c>
      <c r="V167" s="53">
        <f t="shared" si="14"/>
        <v>0</v>
      </c>
      <c r="W167" s="9"/>
    </row>
    <row r="168" spans="1:23" ht="14.45" customHeight="1" x14ac:dyDescent="0.25">
      <c r="A168" s="58" t="s">
        <v>78</v>
      </c>
      <c r="B168" s="58" t="s">
        <v>59</v>
      </c>
      <c r="C168" s="56" t="str">
        <f t="shared" si="10"/>
        <v>ALAPPUZHA2000-01</v>
      </c>
      <c r="D168" s="2">
        <f>VLOOKUP($C168,Calculations!$T$2:$AG$611,2,FALSE)</f>
        <v>182270</v>
      </c>
      <c r="E168" s="2">
        <f>VLOOKUP($C168,Calculations!$T$2:$AG$611,3,FALSE)</f>
        <v>26689.299973953486</v>
      </c>
      <c r="F168" s="2">
        <f>VLOOKUP($C168,Calculations!$T$2:$AG$611,4,FALSE)</f>
        <v>26447.845194418605</v>
      </c>
      <c r="G168" s="2">
        <f>VLOOKUP($C168,Calculations!$T$2:$AG$611,5,FALSE)</f>
        <v>171.01602232558139</v>
      </c>
      <c r="H168" s="2">
        <f>VLOOKUP($C168,Calculations!$T$2:$AG$611,6,FALSE)</f>
        <v>0</v>
      </c>
      <c r="I168" s="2">
        <f>VLOOKUP($C168,Calculations!$T$2:$AG$611,7,FALSE)</f>
        <v>199.2402753488372</v>
      </c>
      <c r="J168" s="2">
        <f>VLOOKUP($C168,Calculations!$T$2:$AG$611,8,FALSE)</f>
        <v>3435.0977488372091</v>
      </c>
      <c r="K168" s="2">
        <f>VLOOKUP($C168,Calculations!$T$2:$AG$611,9,FALSE)</f>
        <v>3175.0673488372095</v>
      </c>
      <c r="L168" s="2">
        <f>VLOOKUP($C168,Calculations!$T$2:$AG$611,10,FALSE)</f>
        <v>11866.462608372092</v>
      </c>
      <c r="M168" s="2">
        <f>VLOOKUP($C168,Calculations!$T$2:$AG$611,11,FALSE)</f>
        <v>0</v>
      </c>
      <c r="N168" s="2">
        <f>VLOOKUP($C168,Calculations!$T$2:$AG$611,12,FALSE)</f>
        <v>110285.97082790697</v>
      </c>
      <c r="O168" s="2">
        <f>VLOOKUP($C168,Calculations!$T$2:$AG$611,13,FALSE)</f>
        <v>48130.409175813955</v>
      </c>
      <c r="P168" s="2">
        <f>VLOOKUP($C168,Calculations!$T$2:$AG$611,14,FALSE)</f>
        <v>158416.38000372093</v>
      </c>
      <c r="R168" s="53">
        <f t="shared" si="11"/>
        <v>158416.38000372093</v>
      </c>
      <c r="S168" s="53">
        <f t="shared" si="12"/>
        <v>0</v>
      </c>
      <c r="U168" s="53">
        <f t="shared" si="13"/>
        <v>182270</v>
      </c>
      <c r="V168" s="53">
        <f t="shared" si="14"/>
        <v>0</v>
      </c>
      <c r="W168" s="9"/>
    </row>
    <row r="169" spans="1:23" ht="14.45" customHeight="1" x14ac:dyDescent="0.25">
      <c r="A169" s="58" t="s">
        <v>78</v>
      </c>
      <c r="B169" s="58" t="s">
        <v>60</v>
      </c>
      <c r="C169" s="56" t="str">
        <f t="shared" si="10"/>
        <v>ALAPPUZHA2001-02</v>
      </c>
      <c r="D169" s="2">
        <f>VLOOKUP($C169,Calculations!$T$2:$AG$611,2,FALSE)</f>
        <v>182270</v>
      </c>
      <c r="E169" s="2">
        <f>VLOOKUP($C169,Calculations!$T$2:$AG$611,3,FALSE)</f>
        <v>26689.299973953486</v>
      </c>
      <c r="F169" s="2">
        <f>VLOOKUP($C169,Calculations!$T$2:$AG$611,4,FALSE)</f>
        <v>26716.217213023258</v>
      </c>
      <c r="G169" s="2">
        <f>VLOOKUP($C169,Calculations!$T$2:$AG$611,5,FALSE)</f>
        <v>170.31481302325579</v>
      </c>
      <c r="H169" s="2">
        <f>VLOOKUP($C169,Calculations!$T$2:$AG$611,6,FALSE)</f>
        <v>0</v>
      </c>
      <c r="I169" s="2">
        <f>VLOOKUP($C169,Calculations!$T$2:$AG$611,7,FALSE)</f>
        <v>223.34880744186046</v>
      </c>
      <c r="J169" s="2">
        <f>VLOOKUP($C169,Calculations!$T$2:$AG$611,8,FALSE)</f>
        <v>4844.4148465116277</v>
      </c>
      <c r="K169" s="2">
        <f>VLOOKUP($C169,Calculations!$T$2:$AG$611,9,FALSE)</f>
        <v>3493.4344632558141</v>
      </c>
      <c r="L169" s="2">
        <f>VLOOKUP($C169,Calculations!$T$2:$AG$611,10,FALSE)</f>
        <v>10433.243259534884</v>
      </c>
      <c r="M169" s="2">
        <f>VLOOKUP($C169,Calculations!$T$2:$AG$611,11,FALSE)</f>
        <v>0</v>
      </c>
      <c r="N169" s="2">
        <f>VLOOKUP($C169,Calculations!$T$2:$AG$611,12,FALSE)</f>
        <v>109699.72662325582</v>
      </c>
      <c r="O169" s="2">
        <f>VLOOKUP($C169,Calculations!$T$2:$AG$611,13,FALSE)</f>
        <v>40458.778269767441</v>
      </c>
      <c r="P169" s="2">
        <f>VLOOKUP($C169,Calculations!$T$2:$AG$611,14,FALSE)</f>
        <v>150158.50489302326</v>
      </c>
      <c r="R169" s="53">
        <f t="shared" si="11"/>
        <v>150158.50489302326</v>
      </c>
      <c r="S169" s="53">
        <f t="shared" si="12"/>
        <v>0</v>
      </c>
      <c r="U169" s="53">
        <f t="shared" si="13"/>
        <v>182270</v>
      </c>
      <c r="V169" s="53">
        <f t="shared" si="14"/>
        <v>0</v>
      </c>
      <c r="W169" s="9"/>
    </row>
    <row r="170" spans="1:23" ht="14.45" customHeight="1" x14ac:dyDescent="0.25">
      <c r="A170" s="58" t="s">
        <v>78</v>
      </c>
      <c r="B170" s="58" t="s">
        <v>61</v>
      </c>
      <c r="C170" s="56" t="str">
        <f t="shared" si="10"/>
        <v>ALAPPUZHA2002-03</v>
      </c>
      <c r="D170" s="2">
        <f>VLOOKUP($C170,Calculations!$T$2:$AG$611,2,FALSE)</f>
        <v>182270</v>
      </c>
      <c r="E170" s="2">
        <f>VLOOKUP($C170,Calculations!$T$2:$AG$611,3,FALSE)</f>
        <v>26689.299973953486</v>
      </c>
      <c r="F170" s="2">
        <f>VLOOKUP($C170,Calculations!$T$2:$AG$611,4,FALSE)</f>
        <v>26745.547713488373</v>
      </c>
      <c r="G170" s="2">
        <f>VLOOKUP($C170,Calculations!$T$2:$AG$611,5,FALSE)</f>
        <v>166.31481302325579</v>
      </c>
      <c r="H170" s="2">
        <f>VLOOKUP($C170,Calculations!$T$2:$AG$611,6,FALSE)</f>
        <v>0</v>
      </c>
      <c r="I170" s="2">
        <f>VLOOKUP($C170,Calculations!$T$2:$AG$611,7,FALSE)</f>
        <v>180.72442046511628</v>
      </c>
      <c r="J170" s="2">
        <f>VLOOKUP($C170,Calculations!$T$2:$AG$611,8,FALSE)</f>
        <v>7510.4465562790701</v>
      </c>
      <c r="K170" s="2">
        <f>VLOOKUP($C170,Calculations!$T$2:$AG$611,9,FALSE)</f>
        <v>4299.7698679069763</v>
      </c>
      <c r="L170" s="2">
        <f>VLOOKUP($C170,Calculations!$T$2:$AG$611,10,FALSE)</f>
        <v>6203.9346604651164</v>
      </c>
      <c r="M170" s="2">
        <f>VLOOKUP($C170,Calculations!$T$2:$AG$611,11,FALSE)</f>
        <v>0</v>
      </c>
      <c r="N170" s="2">
        <f>VLOOKUP($C170,Calculations!$T$2:$AG$611,12,FALSE)</f>
        <v>110473.9619944186</v>
      </c>
      <c r="O170" s="2">
        <f>VLOOKUP($C170,Calculations!$T$2:$AG$611,13,FALSE)</f>
        <v>33002.896610232558</v>
      </c>
      <c r="P170" s="2">
        <f>VLOOKUP($C170,Calculations!$T$2:$AG$611,14,FALSE)</f>
        <v>143476.85860465118</v>
      </c>
      <c r="R170" s="53">
        <f t="shared" si="11"/>
        <v>143476.85860465115</v>
      </c>
      <c r="S170" s="53">
        <f t="shared" si="12"/>
        <v>0</v>
      </c>
      <c r="U170" s="53">
        <f t="shared" si="13"/>
        <v>182270</v>
      </c>
      <c r="V170" s="53">
        <f t="shared" si="14"/>
        <v>0</v>
      </c>
      <c r="W170" s="9"/>
    </row>
    <row r="171" spans="1:23" ht="14.45" customHeight="1" x14ac:dyDescent="0.25">
      <c r="A171" s="58" t="s">
        <v>78</v>
      </c>
      <c r="B171" s="58" t="s">
        <v>62</v>
      </c>
      <c r="C171" s="56" t="str">
        <f t="shared" si="10"/>
        <v>ALAPPUZHA2003-04</v>
      </c>
      <c r="D171" s="2">
        <f>VLOOKUP($C171,Calculations!$T$2:$AG$611,2,FALSE)</f>
        <v>182270</v>
      </c>
      <c r="E171" s="2">
        <f>VLOOKUP($C171,Calculations!$T$2:$AG$611,3,FALSE)</f>
        <v>26689.299973953486</v>
      </c>
      <c r="F171" s="2">
        <f>VLOOKUP($C171,Calculations!$T$2:$AG$611,4,FALSE)</f>
        <v>26906.507505116278</v>
      </c>
      <c r="G171" s="2">
        <f>VLOOKUP($C171,Calculations!$T$2:$AG$611,5,FALSE)</f>
        <v>152.25139348837209</v>
      </c>
      <c r="H171" s="2">
        <f>VLOOKUP($C171,Calculations!$T$2:$AG$611,6,FALSE)</f>
        <v>3</v>
      </c>
      <c r="I171" s="2">
        <f>VLOOKUP($C171,Calculations!$T$2:$AG$611,7,FALSE)</f>
        <v>214.22687255813952</v>
      </c>
      <c r="J171" s="2">
        <f>VLOOKUP($C171,Calculations!$T$2:$AG$611,8,FALSE)</f>
        <v>8572.2981506976739</v>
      </c>
      <c r="K171" s="2">
        <f>VLOOKUP($C171,Calculations!$T$2:$AG$611,9,FALSE)</f>
        <v>4971.0823962790701</v>
      </c>
      <c r="L171" s="2">
        <f>VLOOKUP($C171,Calculations!$T$2:$AG$611,10,FALSE)</f>
        <v>5379.951657674419</v>
      </c>
      <c r="M171" s="2">
        <f>VLOOKUP($C171,Calculations!$T$2:$AG$611,11,FALSE)</f>
        <v>12.343903255813954</v>
      </c>
      <c r="N171" s="2">
        <f>VLOOKUP($C171,Calculations!$T$2:$AG$611,12,FALSE)</f>
        <v>109369.03814697675</v>
      </c>
      <c r="O171" s="2">
        <f>VLOOKUP($C171,Calculations!$T$2:$AG$611,13,FALSE)</f>
        <v>36954.857711627905</v>
      </c>
      <c r="P171" s="2">
        <f>VLOOKUP($C171,Calculations!$T$2:$AG$611,14,FALSE)</f>
        <v>146323.89585860464</v>
      </c>
      <c r="R171" s="53">
        <f t="shared" si="11"/>
        <v>146323.89585860464</v>
      </c>
      <c r="S171" s="53">
        <f t="shared" si="12"/>
        <v>0</v>
      </c>
      <c r="U171" s="53">
        <f t="shared" si="13"/>
        <v>182270</v>
      </c>
      <c r="V171" s="53">
        <f t="shared" si="14"/>
        <v>0</v>
      </c>
      <c r="W171" s="9"/>
    </row>
    <row r="172" spans="1:23" ht="14.45" customHeight="1" x14ac:dyDescent="0.25">
      <c r="A172" s="58" t="s">
        <v>78</v>
      </c>
      <c r="B172" s="58" t="s">
        <v>63</v>
      </c>
      <c r="C172" s="56" t="str">
        <f t="shared" si="10"/>
        <v>ALAPPUZHA2004-05</v>
      </c>
      <c r="D172" s="2">
        <f>VLOOKUP($C172,Calculations!$T$2:$AG$611,2,FALSE)</f>
        <v>182270</v>
      </c>
      <c r="E172" s="2">
        <f>VLOOKUP($C172,Calculations!$T$2:$AG$611,3,FALSE)</f>
        <v>26689.299973953486</v>
      </c>
      <c r="F172" s="2">
        <f>VLOOKUP($C172,Calculations!$T$2:$AG$611,4,FALSE)</f>
        <v>28176.387214883722</v>
      </c>
      <c r="G172" s="2">
        <f>VLOOKUP($C172,Calculations!$T$2:$AG$611,5,FALSE)</f>
        <v>141.2330865116279</v>
      </c>
      <c r="H172" s="2">
        <f>VLOOKUP($C172,Calculations!$T$2:$AG$611,6,FALSE)</f>
        <v>2.1719516279069766</v>
      </c>
      <c r="I172" s="2">
        <f>VLOOKUP($C172,Calculations!$T$2:$AG$611,7,FALSE)</f>
        <v>192.88296930232559</v>
      </c>
      <c r="J172" s="2">
        <f>VLOOKUP($C172,Calculations!$T$2:$AG$611,8,FALSE)</f>
        <v>8060.9176334883723</v>
      </c>
      <c r="K172" s="2">
        <f>VLOOKUP($C172,Calculations!$T$2:$AG$611,9,FALSE)</f>
        <v>4778.4495106976747</v>
      </c>
      <c r="L172" s="2">
        <f>VLOOKUP($C172,Calculations!$T$2:$AG$611,10,FALSE)</f>
        <v>4798.2112148837205</v>
      </c>
      <c r="M172" s="2">
        <f>VLOOKUP($C172,Calculations!$T$2:$AG$611,11,FALSE)</f>
        <v>0</v>
      </c>
      <c r="N172" s="2">
        <f>VLOOKUP($C172,Calculations!$T$2:$AG$611,12,FALSE)</f>
        <v>109430.44644465117</v>
      </c>
      <c r="O172" s="2">
        <f>VLOOKUP($C172,Calculations!$T$2:$AG$611,13,FALSE)</f>
        <v>37663.580852093022</v>
      </c>
      <c r="P172" s="2">
        <f>VLOOKUP($C172,Calculations!$T$2:$AG$611,14,FALSE)</f>
        <v>147094.02729674417</v>
      </c>
      <c r="R172" s="53">
        <f t="shared" si="11"/>
        <v>147094.0272967442</v>
      </c>
      <c r="S172" s="53">
        <f t="shared" si="12"/>
        <v>0</v>
      </c>
      <c r="U172" s="53">
        <f t="shared" si="13"/>
        <v>182270</v>
      </c>
      <c r="V172" s="53">
        <f t="shared" si="14"/>
        <v>0</v>
      </c>
      <c r="W172" s="9"/>
    </row>
    <row r="173" spans="1:23" ht="14.45" customHeight="1" x14ac:dyDescent="0.25">
      <c r="A173" s="58" t="s">
        <v>78</v>
      </c>
      <c r="B173" s="58" t="s">
        <v>64</v>
      </c>
      <c r="C173" s="56" t="str">
        <f t="shared" si="10"/>
        <v>ALAPPUZHA2005-06</v>
      </c>
      <c r="D173" s="2">
        <f>VLOOKUP($C173,Calculations!$T$2:$AG$611,2,FALSE)</f>
        <v>186625.81199627905</v>
      </c>
      <c r="E173" s="2">
        <f>VLOOKUP($C173,Calculations!$T$2:$AG$611,3,FALSE)</f>
        <v>26689.299973953486</v>
      </c>
      <c r="F173" s="2">
        <f>VLOOKUP($C173,Calculations!$T$2:$AG$611,4,FALSE)</f>
        <v>26722.989030697674</v>
      </c>
      <c r="G173" s="2">
        <f>VLOOKUP($C173,Calculations!$T$2:$AG$611,5,FALSE)</f>
        <v>125.18306976744185</v>
      </c>
      <c r="H173" s="2">
        <f>VLOOKUP($C173,Calculations!$T$2:$AG$611,6,FALSE)</f>
        <v>1.1719516279069768</v>
      </c>
      <c r="I173" s="2">
        <f>VLOOKUP($C173,Calculations!$T$2:$AG$611,7,FALSE)</f>
        <v>185.85125953488372</v>
      </c>
      <c r="J173" s="2">
        <f>VLOOKUP($C173,Calculations!$T$2:$AG$611,8,FALSE)</f>
        <v>6801.5433302325582</v>
      </c>
      <c r="K173" s="2">
        <f>VLOOKUP($C173,Calculations!$T$2:$AG$611,9,FALSE)</f>
        <v>5214.0068837209301</v>
      </c>
      <c r="L173" s="2">
        <f>VLOOKUP($C173,Calculations!$T$2:$AG$611,10,FALSE)</f>
        <v>4820.1026827906981</v>
      </c>
      <c r="M173" s="2">
        <f>VLOOKUP($C173,Calculations!$T$2:$AG$611,11,FALSE)</f>
        <v>14530.590757209302</v>
      </c>
      <c r="N173" s="2">
        <f>VLOOKUP($C173,Calculations!$T$2:$AG$611,12,FALSE)</f>
        <v>101535.07305674418</v>
      </c>
      <c r="O173" s="2">
        <f>VLOOKUP($C173,Calculations!$T$2:$AG$611,13,FALSE)</f>
        <v>39665.32394418605</v>
      </c>
      <c r="P173" s="2">
        <f>VLOOKUP($C173,Calculations!$T$2:$AG$611,14,FALSE)</f>
        <v>141200.39700093024</v>
      </c>
      <c r="R173" s="53">
        <f t="shared" si="11"/>
        <v>141200.39700093021</v>
      </c>
      <c r="S173" s="53">
        <f t="shared" si="12"/>
        <v>0</v>
      </c>
      <c r="U173" s="53">
        <f t="shared" si="13"/>
        <v>186625.81199627905</v>
      </c>
      <c r="V173" s="53">
        <f t="shared" si="14"/>
        <v>0</v>
      </c>
      <c r="W173" s="9"/>
    </row>
    <row r="174" spans="1:23" ht="14.45" customHeight="1" x14ac:dyDescent="0.25">
      <c r="A174" s="58" t="s">
        <v>78</v>
      </c>
      <c r="B174" s="58" t="s">
        <v>65</v>
      </c>
      <c r="C174" s="56" t="str">
        <f t="shared" si="10"/>
        <v>ALAPPUZHA2006-07</v>
      </c>
      <c r="D174" s="2">
        <f>VLOOKUP($C174,Calculations!$T$2:$AG$611,2,FALSE)</f>
        <v>186625.81199627905</v>
      </c>
      <c r="E174" s="2">
        <f>VLOOKUP($C174,Calculations!$T$2:$AG$611,3,FALSE)</f>
        <v>26689.299973953486</v>
      </c>
      <c r="F174" s="2">
        <f>VLOOKUP($C174,Calculations!$T$2:$AG$611,4,FALSE)</f>
        <v>23318.120773953488</v>
      </c>
      <c r="G174" s="2">
        <f>VLOOKUP($C174,Calculations!$T$2:$AG$611,5,FALSE)</f>
        <v>644.02942511627907</v>
      </c>
      <c r="H174" s="2">
        <f>VLOOKUP($C174,Calculations!$T$2:$AG$611,6,FALSE)</f>
        <v>0</v>
      </c>
      <c r="I174" s="2">
        <f>VLOOKUP($C174,Calculations!$T$2:$AG$611,7,FALSE)</f>
        <v>205.7110176744186</v>
      </c>
      <c r="J174" s="2">
        <f>VLOOKUP($C174,Calculations!$T$2:$AG$611,8,FALSE)</f>
        <v>13175.104967441861</v>
      </c>
      <c r="K174" s="2">
        <f>VLOOKUP($C174,Calculations!$T$2:$AG$611,9,FALSE)</f>
        <v>6081.2259274418602</v>
      </c>
      <c r="L174" s="2">
        <f>VLOOKUP($C174,Calculations!$T$2:$AG$611,10,FALSE)</f>
        <v>5982.6525320930232</v>
      </c>
      <c r="M174" s="2">
        <f>VLOOKUP($C174,Calculations!$T$2:$AG$611,11,FALSE)</f>
        <v>12983.193882790698</v>
      </c>
      <c r="N174" s="2">
        <f>VLOOKUP($C174,Calculations!$T$2:$AG$611,12,FALSE)</f>
        <v>97546.47349581396</v>
      </c>
      <c r="O174" s="2">
        <f>VLOOKUP($C174,Calculations!$T$2:$AG$611,13,FALSE)</f>
        <v>35239.191196279069</v>
      </c>
      <c r="P174" s="2">
        <f>VLOOKUP($C174,Calculations!$T$2:$AG$611,14,FALSE)</f>
        <v>132785.66469209304</v>
      </c>
      <c r="R174" s="53">
        <f t="shared" si="11"/>
        <v>132785.66469209304</v>
      </c>
      <c r="S174" s="53">
        <f t="shared" si="12"/>
        <v>0</v>
      </c>
      <c r="U174" s="53">
        <f t="shared" si="13"/>
        <v>186625.81199627905</v>
      </c>
      <c r="V174" s="53">
        <f t="shared" si="14"/>
        <v>0</v>
      </c>
      <c r="W174" s="9"/>
    </row>
    <row r="175" spans="1:23" ht="14.45" customHeight="1" x14ac:dyDescent="0.25">
      <c r="A175" s="58" t="s">
        <v>78</v>
      </c>
      <c r="B175" s="58" t="s">
        <v>66</v>
      </c>
      <c r="C175" s="56" t="str">
        <f t="shared" si="10"/>
        <v>ALAPPUZHA2007-08</v>
      </c>
      <c r="D175" s="2">
        <f>VLOOKUP($C175,Calculations!$T$2:$AG$611,2,FALSE)</f>
        <v>186625.81199627905</v>
      </c>
      <c r="E175" s="2">
        <f>VLOOKUP($C175,Calculations!$T$2:$AG$611,3,FALSE)</f>
        <v>26689.299973953486</v>
      </c>
      <c r="F175" s="2">
        <f>VLOOKUP($C175,Calculations!$T$2:$AG$611,4,FALSE)</f>
        <v>23423.378046511629</v>
      </c>
      <c r="G175" s="2">
        <f>VLOOKUP($C175,Calculations!$T$2:$AG$611,5,FALSE)</f>
        <v>214.51357023255815</v>
      </c>
      <c r="H175" s="2">
        <f>VLOOKUP($C175,Calculations!$T$2:$AG$611,6,FALSE)</f>
        <v>0</v>
      </c>
      <c r="I175" s="2">
        <f>VLOOKUP($C175,Calculations!$T$2:$AG$611,7,FALSE)</f>
        <v>173.29029209302325</v>
      </c>
      <c r="J175" s="2">
        <f>VLOOKUP($C175,Calculations!$T$2:$AG$611,8,FALSE)</f>
        <v>14456.551188837209</v>
      </c>
      <c r="K175" s="2">
        <f>VLOOKUP($C175,Calculations!$T$2:$AG$611,9,FALSE)</f>
        <v>5076.0392632558141</v>
      </c>
      <c r="L175" s="2">
        <f>VLOOKUP($C175,Calculations!$T$2:$AG$611,10,FALSE)</f>
        <v>5158.4524651162792</v>
      </c>
      <c r="M175" s="2">
        <f>VLOOKUP($C175,Calculations!$T$2:$AG$611,11,FALSE)</f>
        <v>12826.193882790698</v>
      </c>
      <c r="N175" s="2">
        <f>VLOOKUP($C175,Calculations!$T$2:$AG$611,12,FALSE)</f>
        <v>98608.093313488367</v>
      </c>
      <c r="O175" s="2">
        <f>VLOOKUP($C175,Calculations!$T$2:$AG$611,13,FALSE)</f>
        <v>29195.177093953487</v>
      </c>
      <c r="P175" s="2">
        <f>VLOOKUP($C175,Calculations!$T$2:$AG$611,14,FALSE)</f>
        <v>127803.27040744186</v>
      </c>
      <c r="R175" s="53">
        <f t="shared" si="11"/>
        <v>127803.27040744186</v>
      </c>
      <c r="S175" s="53">
        <f t="shared" si="12"/>
        <v>0</v>
      </c>
      <c r="U175" s="53">
        <f t="shared" si="13"/>
        <v>186625.81199627905</v>
      </c>
      <c r="V175" s="53">
        <f t="shared" si="14"/>
        <v>0</v>
      </c>
      <c r="W175" s="9"/>
    </row>
    <row r="176" spans="1:23" ht="14.45" customHeight="1" x14ac:dyDescent="0.25">
      <c r="A176" s="58" t="s">
        <v>78</v>
      </c>
      <c r="B176" s="58" t="s">
        <v>68</v>
      </c>
      <c r="C176" s="56" t="str">
        <f t="shared" si="10"/>
        <v>ALAPPUZHA2008-09</v>
      </c>
      <c r="D176" s="2">
        <f>VLOOKUP($C176,Calculations!$T$2:$AG$611,2,FALSE)</f>
        <v>186625.81199627905</v>
      </c>
      <c r="E176" s="2">
        <f>VLOOKUP($C176,Calculations!$T$2:$AG$611,3,FALSE)</f>
        <v>26689.299973953486</v>
      </c>
      <c r="F176" s="2">
        <f>VLOOKUP($C176,Calculations!$T$2:$AG$611,4,FALSE)</f>
        <v>23614.56961488372</v>
      </c>
      <c r="G176" s="2">
        <f>VLOOKUP($C176,Calculations!$T$2:$AG$611,5,FALSE)</f>
        <v>212.2817934883721</v>
      </c>
      <c r="H176" s="2">
        <f>VLOOKUP($C176,Calculations!$T$2:$AG$611,6,FALSE)</f>
        <v>0</v>
      </c>
      <c r="I176" s="2">
        <f>VLOOKUP($C176,Calculations!$T$2:$AG$611,7,FALSE)</f>
        <v>186.97809860465117</v>
      </c>
      <c r="J176" s="2">
        <f>VLOOKUP($C176,Calculations!$T$2:$AG$611,8,FALSE)</f>
        <v>13852.967985116278</v>
      </c>
      <c r="K176" s="2">
        <f>VLOOKUP($C176,Calculations!$T$2:$AG$611,9,FALSE)</f>
        <v>4902.5819237209307</v>
      </c>
      <c r="L176" s="2">
        <f>VLOOKUP($C176,Calculations!$T$2:$AG$611,10,FALSE)</f>
        <v>3459.8414809302326</v>
      </c>
      <c r="M176" s="2">
        <f>VLOOKUP($C176,Calculations!$T$2:$AG$611,11,FALSE)</f>
        <v>13046.524383255814</v>
      </c>
      <c r="N176" s="2">
        <f>VLOOKUP($C176,Calculations!$T$2:$AG$611,12,FALSE)</f>
        <v>100660.76674232558</v>
      </c>
      <c r="O176" s="2">
        <f>VLOOKUP($C176,Calculations!$T$2:$AG$611,13,FALSE)</f>
        <v>21835.667393488373</v>
      </c>
      <c r="P176" s="2">
        <f>VLOOKUP($C176,Calculations!$T$2:$AG$611,14,FALSE)</f>
        <v>122496.43413581395</v>
      </c>
      <c r="R176" s="53">
        <f t="shared" si="11"/>
        <v>122496.43413581395</v>
      </c>
      <c r="S176" s="53">
        <f t="shared" si="12"/>
        <v>0</v>
      </c>
      <c r="U176" s="53">
        <f t="shared" si="13"/>
        <v>186625.81199627905</v>
      </c>
      <c r="V176" s="53">
        <f t="shared" si="14"/>
        <v>0</v>
      </c>
      <c r="W176" s="9"/>
    </row>
    <row r="177" spans="1:23" ht="14.45" customHeight="1" x14ac:dyDescent="0.25">
      <c r="A177" s="58" t="s">
        <v>78</v>
      </c>
      <c r="B177" s="58" t="s">
        <v>69</v>
      </c>
      <c r="C177" s="56" t="str">
        <f t="shared" si="10"/>
        <v>ALAPPUZHA2009-10</v>
      </c>
      <c r="D177" s="2">
        <f>VLOOKUP($C177,Calculations!$T$2:$AG$611,2,FALSE)</f>
        <v>186625.81199627905</v>
      </c>
      <c r="E177" s="2">
        <f>VLOOKUP($C177,Calculations!$T$2:$AG$611,3,FALSE)</f>
        <v>26689.299973953486</v>
      </c>
      <c r="F177" s="2">
        <f>VLOOKUP($C177,Calculations!$T$2:$AG$611,4,FALSE)</f>
        <v>24570.020100465117</v>
      </c>
      <c r="G177" s="2">
        <f>VLOOKUP($C177,Calculations!$T$2:$AG$611,5,FALSE)</f>
        <v>213.82935813953489</v>
      </c>
      <c r="H177" s="2">
        <f>VLOOKUP($C177,Calculations!$T$2:$AG$611,6,FALSE)</f>
        <v>0</v>
      </c>
      <c r="I177" s="2">
        <f>VLOOKUP($C177,Calculations!$T$2:$AG$611,7,FALSE)</f>
        <v>197.69761488372092</v>
      </c>
      <c r="J177" s="2">
        <f>VLOOKUP($C177,Calculations!$T$2:$AG$611,8,FALSE)</f>
        <v>14678.575374883721</v>
      </c>
      <c r="K177" s="2">
        <f>VLOOKUP($C177,Calculations!$T$2:$AG$611,9,FALSE)</f>
        <v>4388.1288186046513</v>
      </c>
      <c r="L177" s="2">
        <f>VLOOKUP($C177,Calculations!$T$2:$AG$611,10,FALSE)</f>
        <v>3106.089614883721</v>
      </c>
      <c r="M177" s="2">
        <f>VLOOKUP($C177,Calculations!$T$2:$AG$611,11,FALSE)</f>
        <v>13046.524383255814</v>
      </c>
      <c r="N177" s="2">
        <f>VLOOKUP($C177,Calculations!$T$2:$AG$611,12,FALSE)</f>
        <v>99735.646757209295</v>
      </c>
      <c r="O177" s="2">
        <f>VLOOKUP($C177,Calculations!$T$2:$AG$611,13,FALSE)</f>
        <v>23226.052844651163</v>
      </c>
      <c r="P177" s="2">
        <f>VLOOKUP($C177,Calculations!$T$2:$AG$611,14,FALSE)</f>
        <v>122961.69960186047</v>
      </c>
      <c r="R177" s="53">
        <f t="shared" si="11"/>
        <v>122961.69960186046</v>
      </c>
      <c r="S177" s="53">
        <f t="shared" si="12"/>
        <v>0</v>
      </c>
      <c r="U177" s="53">
        <f t="shared" si="13"/>
        <v>186625.81199627905</v>
      </c>
      <c r="V177" s="53">
        <f t="shared" si="14"/>
        <v>0</v>
      </c>
      <c r="W177" s="9"/>
    </row>
    <row r="178" spans="1:23" ht="14.45" customHeight="1" x14ac:dyDescent="0.25">
      <c r="A178" s="58" t="s">
        <v>78</v>
      </c>
      <c r="B178" s="58" t="s">
        <v>70</v>
      </c>
      <c r="C178" s="56" t="str">
        <f t="shared" si="10"/>
        <v>ALAPPUZHA2010-11</v>
      </c>
      <c r="D178" s="2">
        <f>VLOOKUP($C178,Calculations!$T$2:$AG$611,2,FALSE)</f>
        <v>186625.81199627905</v>
      </c>
      <c r="E178" s="2">
        <f>VLOOKUP($C178,Calculations!$T$2:$AG$611,3,FALSE)</f>
        <v>26689.299973953486</v>
      </c>
      <c r="F178" s="2">
        <f>VLOOKUP($C178,Calculations!$T$2:$AG$611,4,FALSE)</f>
        <v>23694.300584186047</v>
      </c>
      <c r="G178" s="2">
        <f>VLOOKUP($C178,Calculations!$T$2:$AG$611,5,FALSE)</f>
        <v>69.829358139534889</v>
      </c>
      <c r="H178" s="2">
        <f>VLOOKUP($C178,Calculations!$T$2:$AG$611,6,FALSE)</f>
        <v>39</v>
      </c>
      <c r="I178" s="2">
        <f>VLOOKUP($C178,Calculations!$T$2:$AG$611,7,FALSE)</f>
        <v>167.53906604651164</v>
      </c>
      <c r="J178" s="2">
        <f>VLOOKUP($C178,Calculations!$T$2:$AG$611,8,FALSE)</f>
        <v>13093.461603720931</v>
      </c>
      <c r="K178" s="2">
        <f>VLOOKUP($C178,Calculations!$T$2:$AG$611,9,FALSE)</f>
        <v>4448.5328818604648</v>
      </c>
      <c r="L178" s="2">
        <f>VLOOKUP($C178,Calculations!$T$2:$AG$611,10,FALSE)</f>
        <v>3870.4639181395351</v>
      </c>
      <c r="M178" s="2">
        <f>VLOOKUP($C178,Calculations!$T$2:$AG$611,11,FALSE)</f>
        <v>13047.556093023255</v>
      </c>
      <c r="N178" s="2">
        <f>VLOOKUP($C178,Calculations!$T$2:$AG$611,12,FALSE)</f>
        <v>101505.8285172093</v>
      </c>
      <c r="O178" s="2">
        <f>VLOOKUP($C178,Calculations!$T$2:$AG$611,13,FALSE)</f>
        <v>24770.01982511628</v>
      </c>
      <c r="P178" s="2">
        <f>VLOOKUP($C178,Calculations!$T$2:$AG$611,14,FALSE)</f>
        <v>126275.84834232558</v>
      </c>
      <c r="R178" s="53">
        <f t="shared" si="11"/>
        <v>126275.84834232558</v>
      </c>
      <c r="S178" s="53">
        <f t="shared" si="12"/>
        <v>0</v>
      </c>
      <c r="U178" s="53">
        <f t="shared" si="13"/>
        <v>186625.81199627905</v>
      </c>
      <c r="V178" s="53">
        <f t="shared" si="14"/>
        <v>0</v>
      </c>
      <c r="W178" s="9"/>
    </row>
    <row r="179" spans="1:23" ht="14.45" customHeight="1" x14ac:dyDescent="0.25">
      <c r="A179" s="58" t="s">
        <v>78</v>
      </c>
      <c r="B179" s="58" t="s">
        <v>71</v>
      </c>
      <c r="C179" s="56" t="str">
        <f t="shared" si="10"/>
        <v>ALAPPUZHA2011-12</v>
      </c>
      <c r="D179" s="2">
        <f>VLOOKUP($C179,Calculations!$T$2:$AG$611,2,FALSE)</f>
        <v>186625.81199627905</v>
      </c>
      <c r="E179" s="2">
        <f>VLOOKUP($C179,Calculations!$T$2:$AG$611,3,FALSE)</f>
        <v>26689.299973953486</v>
      </c>
      <c r="F179" s="2">
        <f>VLOOKUP($C179,Calculations!$T$2:$AG$611,4,FALSE)</f>
        <v>25112.450634418605</v>
      </c>
      <c r="G179" s="2">
        <f>VLOOKUP($C179,Calculations!$T$2:$AG$611,5,FALSE)</f>
        <v>49.37201860465116</v>
      </c>
      <c r="H179" s="2">
        <f>VLOOKUP($C179,Calculations!$T$2:$AG$611,6,FALSE)</f>
        <v>0</v>
      </c>
      <c r="I179" s="2">
        <f>VLOOKUP($C179,Calculations!$T$2:$AG$611,7,FALSE)</f>
        <v>103.66590511627908</v>
      </c>
      <c r="J179" s="2">
        <f>VLOOKUP($C179,Calculations!$T$2:$AG$611,8,FALSE)</f>
        <v>15732.443631627906</v>
      </c>
      <c r="K179" s="2">
        <f>VLOOKUP($C179,Calculations!$T$2:$AG$611,9,FALSE)</f>
        <v>2696.2144744186048</v>
      </c>
      <c r="L179" s="2">
        <f>VLOOKUP($C179,Calculations!$T$2:$AG$611,10,FALSE)</f>
        <v>4045.7993227906977</v>
      </c>
      <c r="M179" s="2">
        <f>VLOOKUP($C179,Calculations!$T$2:$AG$611,11,FALSE)</f>
        <v>13097.275609302325</v>
      </c>
      <c r="N179" s="2">
        <f>VLOOKUP($C179,Calculations!$T$2:$AG$611,12,FALSE)</f>
        <v>99099.290426046515</v>
      </c>
      <c r="O179" s="2">
        <f>VLOOKUP($C179,Calculations!$T$2:$AG$611,13,FALSE)</f>
        <v>25894.976997209302</v>
      </c>
      <c r="P179" s="2">
        <f>VLOOKUP($C179,Calculations!$T$2:$AG$611,14,FALSE)</f>
        <v>124994.26742325581</v>
      </c>
      <c r="R179" s="53">
        <f t="shared" si="11"/>
        <v>124994.26742325582</v>
      </c>
      <c r="S179" s="53">
        <f t="shared" si="12"/>
        <v>0</v>
      </c>
      <c r="U179" s="53">
        <f t="shared" si="13"/>
        <v>186625.81199627905</v>
      </c>
      <c r="V179" s="53">
        <f t="shared" si="14"/>
        <v>0</v>
      </c>
      <c r="W179" s="9"/>
    </row>
    <row r="180" spans="1:23" ht="14.45" customHeight="1" x14ac:dyDescent="0.25">
      <c r="A180" s="58" t="s">
        <v>78</v>
      </c>
      <c r="B180" s="58" t="s">
        <v>72</v>
      </c>
      <c r="C180" s="56" t="str">
        <f t="shared" si="10"/>
        <v>ALAPPUZHA2012-13</v>
      </c>
      <c r="D180" s="2">
        <f>VLOOKUP($C180,Calculations!$T$2:$AG$611,2,FALSE)</f>
        <v>186625.81199627905</v>
      </c>
      <c r="E180" s="2">
        <f>VLOOKUP($C180,Calculations!$T$2:$AG$611,3,FALSE)</f>
        <v>26689.299973953486</v>
      </c>
      <c r="F180" s="2">
        <f>VLOOKUP($C180,Calculations!$T$2:$AG$611,4,FALSE)</f>
        <v>25294.891951627906</v>
      </c>
      <c r="G180" s="2">
        <f>VLOOKUP($C180,Calculations!$T$2:$AG$611,5,FALSE)</f>
        <v>53.951293023255815</v>
      </c>
      <c r="H180" s="2">
        <f>VLOOKUP($C180,Calculations!$T$2:$AG$611,6,FALSE)</f>
        <v>1</v>
      </c>
      <c r="I180" s="2">
        <f>VLOOKUP($C180,Calculations!$T$2:$AG$611,7,FALSE)</f>
        <v>85.493953488372085</v>
      </c>
      <c r="J180" s="2">
        <f>VLOOKUP($C180,Calculations!$T$2:$AG$611,8,FALSE)</f>
        <v>15986.761704186047</v>
      </c>
      <c r="K180" s="2">
        <f>VLOOKUP($C180,Calculations!$T$2:$AG$611,9,FALSE)</f>
        <v>2380.4047330232556</v>
      </c>
      <c r="L180" s="2">
        <f>VLOOKUP($C180,Calculations!$T$2:$AG$611,10,FALSE)</f>
        <v>3685.0226009302323</v>
      </c>
      <c r="M180" s="2">
        <f>VLOOKUP($C180,Calculations!$T$2:$AG$611,11,FALSE)</f>
        <v>13046.587802790698</v>
      </c>
      <c r="N180" s="2">
        <f>VLOOKUP($C180,Calculations!$T$2:$AG$611,12,FALSE)</f>
        <v>99402.397983255811</v>
      </c>
      <c r="O180" s="2">
        <f>VLOOKUP($C180,Calculations!$T$2:$AG$611,13,FALSE)</f>
        <v>22031.446400000001</v>
      </c>
      <c r="P180" s="2">
        <f>VLOOKUP($C180,Calculations!$T$2:$AG$611,14,FALSE)</f>
        <v>121433.84438325581</v>
      </c>
      <c r="R180" s="53">
        <f t="shared" si="11"/>
        <v>121433.84438325581</v>
      </c>
      <c r="S180" s="53">
        <f t="shared" si="12"/>
        <v>0</v>
      </c>
      <c r="U180" s="53">
        <f t="shared" si="13"/>
        <v>186625.81199627905</v>
      </c>
      <c r="V180" s="53">
        <f t="shared" si="14"/>
        <v>0</v>
      </c>
      <c r="W180" s="9"/>
    </row>
    <row r="181" spans="1:23" ht="14.45" customHeight="1" x14ac:dyDescent="0.25">
      <c r="A181" s="58" t="s">
        <v>78</v>
      </c>
      <c r="B181" s="58" t="s">
        <v>73</v>
      </c>
      <c r="C181" s="56" t="str">
        <f t="shared" si="10"/>
        <v>ALAPPUZHA2013-14</v>
      </c>
      <c r="D181" s="2">
        <f>VLOOKUP($C181,Calculations!$T$2:$AG$611,2,FALSE)</f>
        <v>186625.81199627905</v>
      </c>
      <c r="E181" s="2">
        <f>VLOOKUP($C181,Calculations!$T$2:$AG$611,3,FALSE)</f>
        <v>26689.299973953486</v>
      </c>
      <c r="F181" s="2">
        <f>VLOOKUP($C181,Calculations!$T$2:$AG$611,4,FALSE)</f>
        <v>25402.138440930234</v>
      </c>
      <c r="G181" s="2">
        <f>VLOOKUP($C181,Calculations!$T$2:$AG$611,5,FALSE)</f>
        <v>56.856163720930233</v>
      </c>
      <c r="H181" s="2">
        <f>VLOOKUP($C181,Calculations!$T$2:$AG$611,6,FALSE)</f>
        <v>0</v>
      </c>
      <c r="I181" s="2">
        <f>VLOOKUP($C181,Calculations!$T$2:$AG$611,7,FALSE)</f>
        <v>87.991501395348834</v>
      </c>
      <c r="J181" s="2">
        <f>VLOOKUP($C181,Calculations!$T$2:$AG$611,8,FALSE)</f>
        <v>15386.065399069768</v>
      </c>
      <c r="K181" s="2">
        <f>VLOOKUP($C181,Calculations!$T$2:$AG$611,9,FALSE)</f>
        <v>3181.3841413953487</v>
      </c>
      <c r="L181" s="2">
        <f>VLOOKUP($C181,Calculations!$T$2:$AG$611,10,FALSE)</f>
        <v>4072.8163199999999</v>
      </c>
      <c r="M181" s="2">
        <f>VLOOKUP($C181,Calculations!$T$2:$AG$611,11,FALSE)</f>
        <v>13053.587802790698</v>
      </c>
      <c r="N181" s="2">
        <f>VLOOKUP($C181,Calculations!$T$2:$AG$611,12,FALSE)</f>
        <v>98695.672253023251</v>
      </c>
      <c r="O181" s="2">
        <f>VLOOKUP($C181,Calculations!$T$2:$AG$611,13,FALSE)</f>
        <v>25346.498396279068</v>
      </c>
      <c r="P181" s="2">
        <f>VLOOKUP($C181,Calculations!$T$2:$AG$611,14,FALSE)</f>
        <v>124042.17064930232</v>
      </c>
      <c r="R181" s="53">
        <f t="shared" si="11"/>
        <v>124042.17064930232</v>
      </c>
      <c r="S181" s="53">
        <f t="shared" si="12"/>
        <v>0</v>
      </c>
      <c r="U181" s="53">
        <f t="shared" si="13"/>
        <v>186625.81199627905</v>
      </c>
      <c r="V181" s="53">
        <f t="shared" si="14"/>
        <v>0</v>
      </c>
      <c r="W181" s="9"/>
    </row>
    <row r="182" spans="1:23" ht="14.45" customHeight="1" x14ac:dyDescent="0.25">
      <c r="A182" s="58" t="s">
        <v>78</v>
      </c>
      <c r="B182" s="58" t="s">
        <v>74</v>
      </c>
      <c r="C182" s="56" t="str">
        <f t="shared" si="10"/>
        <v>ALAPPUZHA2014-15</v>
      </c>
      <c r="D182" s="2">
        <f>VLOOKUP($C182,Calculations!$T$2:$AG$611,2,FALSE)</f>
        <v>186625.81199627905</v>
      </c>
      <c r="E182" s="2">
        <f>VLOOKUP($C182,Calculations!$T$2:$AG$611,3,FALSE)</f>
        <v>26689.299973953486</v>
      </c>
      <c r="F182" s="2">
        <f>VLOOKUP($C182,Calculations!$T$2:$AG$611,4,FALSE)</f>
        <v>26060.478749767441</v>
      </c>
      <c r="G182" s="2">
        <f>VLOOKUP($C182,Calculations!$T$2:$AG$611,5,FALSE)</f>
        <v>36.856163720930233</v>
      </c>
      <c r="H182" s="2">
        <f>VLOOKUP($C182,Calculations!$T$2:$AG$611,6,FALSE)</f>
        <v>0</v>
      </c>
      <c r="I182" s="2">
        <f>VLOOKUP($C182,Calculations!$T$2:$AG$611,7,FALSE)</f>
        <v>93.4756465116279</v>
      </c>
      <c r="J182" s="2">
        <f>VLOOKUP($C182,Calculations!$T$2:$AG$611,8,FALSE)</f>
        <v>16747.880044651163</v>
      </c>
      <c r="K182" s="2">
        <f>VLOOKUP($C182,Calculations!$T$2:$AG$611,9,FALSE)</f>
        <v>3703.6195125581394</v>
      </c>
      <c r="L182" s="2">
        <f>VLOOKUP($C182,Calculations!$T$2:$AG$611,10,FALSE)</f>
        <v>3734.7270697674421</v>
      </c>
      <c r="M182" s="2">
        <f>VLOOKUP($C182,Calculations!$T$2:$AG$611,11,FALSE)</f>
        <v>13374.587802790698</v>
      </c>
      <c r="N182" s="2">
        <f>VLOOKUP($C182,Calculations!$T$2:$AG$611,12,FALSE)</f>
        <v>96184.887032558137</v>
      </c>
      <c r="O182" s="2">
        <f>VLOOKUP($C182,Calculations!$T$2:$AG$611,13,FALSE)</f>
        <v>24720.282001860465</v>
      </c>
      <c r="P182" s="2">
        <f>VLOOKUP($C182,Calculations!$T$2:$AG$611,14,FALSE)</f>
        <v>120905.16903441861</v>
      </c>
      <c r="R182" s="53">
        <f t="shared" si="11"/>
        <v>120905.16903441861</v>
      </c>
      <c r="S182" s="53">
        <f t="shared" si="12"/>
        <v>0</v>
      </c>
      <c r="U182" s="53">
        <f t="shared" si="13"/>
        <v>186625.81199627905</v>
      </c>
      <c r="V182" s="53">
        <f t="shared" si="14"/>
        <v>0</v>
      </c>
      <c r="W182" s="9"/>
    </row>
    <row r="183" spans="1:23" ht="14.45" customHeight="1" x14ac:dyDescent="0.25">
      <c r="A183" s="58" t="s">
        <v>78</v>
      </c>
      <c r="B183" s="58" t="s">
        <v>75</v>
      </c>
      <c r="C183" s="56" t="str">
        <f t="shared" si="10"/>
        <v>ALAPPUZHA2015-16</v>
      </c>
      <c r="D183" s="2">
        <f>VLOOKUP($C183,Calculations!$T$2:$AG$611,2,FALSE)</f>
        <v>186625.81199627905</v>
      </c>
      <c r="E183" s="2">
        <f>VLOOKUP($C183,Calculations!$T$2:$AG$611,3,FALSE)</f>
        <v>26689.299973953486</v>
      </c>
      <c r="F183" s="2">
        <f>VLOOKUP($C183,Calculations!$T$2:$AG$611,4,FALSE)</f>
        <v>28151.697458604653</v>
      </c>
      <c r="G183" s="2">
        <f>VLOOKUP($C183,Calculations!$T$2:$AG$611,5,FALSE)</f>
        <v>39.123244651162793</v>
      </c>
      <c r="H183" s="2">
        <f>VLOOKUP($C183,Calculations!$T$2:$AG$611,6,FALSE)</f>
        <v>0</v>
      </c>
      <c r="I183" s="2">
        <f>VLOOKUP($C183,Calculations!$T$2:$AG$611,7,FALSE)</f>
        <v>111.19516279069768</v>
      </c>
      <c r="J183" s="2">
        <f>VLOOKUP($C183,Calculations!$T$2:$AG$611,8,FALSE)</f>
        <v>13985.286057674419</v>
      </c>
      <c r="K183" s="2">
        <f>VLOOKUP($C183,Calculations!$T$2:$AG$611,9,FALSE)</f>
        <v>3038.2269023255812</v>
      </c>
      <c r="L183" s="2">
        <f>VLOOKUP($C183,Calculations!$T$2:$AG$611,10,FALSE)</f>
        <v>3879.9199479069766</v>
      </c>
      <c r="M183" s="2">
        <f>VLOOKUP($C183,Calculations!$T$2:$AG$611,11,FALSE)</f>
        <v>13346.587802790698</v>
      </c>
      <c r="N183" s="2">
        <f>VLOOKUP($C183,Calculations!$T$2:$AG$611,12,FALSE)</f>
        <v>97384.475445581396</v>
      </c>
      <c r="O183" s="2">
        <f>VLOOKUP($C183,Calculations!$T$2:$AG$611,13,FALSE)</f>
        <v>21922.726608372093</v>
      </c>
      <c r="P183" s="2">
        <f>VLOOKUP($C183,Calculations!$T$2:$AG$611,14,FALSE)</f>
        <v>119307.20205395349</v>
      </c>
      <c r="R183" s="53">
        <f t="shared" si="11"/>
        <v>119307.20205395349</v>
      </c>
      <c r="S183" s="53">
        <f t="shared" si="12"/>
        <v>0</v>
      </c>
      <c r="U183" s="53">
        <f t="shared" si="13"/>
        <v>186625.81199627908</v>
      </c>
      <c r="V183" s="53">
        <f t="shared" si="14"/>
        <v>0</v>
      </c>
      <c r="W183" s="9"/>
    </row>
    <row r="184" spans="1:23" ht="14.45" customHeight="1" x14ac:dyDescent="0.25">
      <c r="A184" s="58" t="s">
        <v>78</v>
      </c>
      <c r="B184" s="58" t="s">
        <v>190</v>
      </c>
      <c r="C184" s="56" t="str">
        <f t="shared" si="10"/>
        <v>ALAPPUZHA2016-17</v>
      </c>
      <c r="D184" s="2">
        <f>VLOOKUP($C184,Calculations!$T$2:$AG$611,2,FALSE)</f>
        <v>186625.81199627905</v>
      </c>
      <c r="E184" s="2">
        <f>VLOOKUP($C184,Calculations!$T$2:$AG$611,3,FALSE)</f>
        <v>26689.299973953486</v>
      </c>
      <c r="F184" s="2">
        <f>VLOOKUP($C184,Calculations!$T$2:$AG$611,4,FALSE)</f>
        <v>27464.38429023256</v>
      </c>
      <c r="G184" s="2">
        <f>VLOOKUP($C184,Calculations!$T$2:$AG$611,5,FALSE)</f>
        <v>37.059825116279072</v>
      </c>
      <c r="H184" s="2">
        <f>VLOOKUP($C184,Calculations!$T$2:$AG$611,6,FALSE)</f>
        <v>0</v>
      </c>
      <c r="I184" s="2">
        <f>VLOOKUP($C184,Calculations!$T$2:$AG$611,7,FALSE)</f>
        <v>94.679307906976746</v>
      </c>
      <c r="J184" s="2">
        <f>VLOOKUP($C184,Calculations!$T$2:$AG$611,8,FALSE)</f>
        <v>14282.383806511629</v>
      </c>
      <c r="K184" s="2">
        <f>VLOOKUP($C184,Calculations!$T$2:$AG$611,9,FALSE)</f>
        <v>2363.0657339534882</v>
      </c>
      <c r="L184" s="2">
        <f>VLOOKUP($C184,Calculations!$T$2:$AG$611,10,FALSE)</f>
        <v>4056.4930083720928</v>
      </c>
      <c r="M184" s="2">
        <f>VLOOKUP($C184,Calculations!$T$2:$AG$611,11,FALSE)</f>
        <v>13208.168052093024</v>
      </c>
      <c r="N184" s="2">
        <f>VLOOKUP($C184,Calculations!$T$2:$AG$611,12,FALSE)</f>
        <v>98430.277998139529</v>
      </c>
      <c r="O184" s="2">
        <f>VLOOKUP($C184,Calculations!$T$2:$AG$611,13,FALSE)</f>
        <v>22068.657792967439</v>
      </c>
      <c r="P184" s="2">
        <f>VLOOKUP($C184,Calculations!$T$2:$AG$611,14,FALSE)</f>
        <v>120498.93579110698</v>
      </c>
      <c r="R184" s="53">
        <f t="shared" si="11"/>
        <v>120498.93579110697</v>
      </c>
      <c r="S184" s="53">
        <f t="shared" si="12"/>
        <v>0</v>
      </c>
      <c r="U184" s="53">
        <f t="shared" si="13"/>
        <v>186625.81199627908</v>
      </c>
      <c r="V184" s="53">
        <f t="shared" si="14"/>
        <v>0</v>
      </c>
      <c r="W184" s="9"/>
    </row>
    <row r="185" spans="1:23" ht="14.45" customHeight="1" x14ac:dyDescent="0.25">
      <c r="A185" s="58" t="s">
        <v>79</v>
      </c>
      <c r="B185" s="56" t="s">
        <v>38</v>
      </c>
      <c r="C185" s="56" t="str">
        <f t="shared" si="10"/>
        <v>KOTTAYAM1956-57</v>
      </c>
      <c r="D185" s="2">
        <f>VLOOKUP($C185,Calculations!$T$2:$AG$611,2,FALSE)</f>
        <v>618165.01633636549</v>
      </c>
      <c r="E185" s="2">
        <f>VLOOKUP($C185,Calculations!$T$2:$AG$611,3,FALSE)</f>
        <v>234008.59934796102</v>
      </c>
      <c r="F185" s="2">
        <f>VLOOKUP($C185,Calculations!$T$2:$AG$611,4,FALSE)</f>
        <v>12919.506659692632</v>
      </c>
      <c r="G185" s="2">
        <f>VLOOKUP($C185,Calculations!$T$2:$AG$611,5,FALSE)</f>
        <v>28752.275216943457</v>
      </c>
      <c r="H185" s="2">
        <f>VLOOKUP($C185,Calculations!$T$2:$AG$611,6,FALSE)</f>
        <v>5191.3032872957792</v>
      </c>
      <c r="I185" s="2">
        <f>VLOOKUP($C185,Calculations!$T$2:$AG$611,7,FALSE)</f>
        <v>20545.750144124784</v>
      </c>
      <c r="J185" s="2">
        <f>VLOOKUP($C185,Calculations!$T$2:$AG$611,8,FALSE)</f>
        <v>34910.740963549804</v>
      </c>
      <c r="K185" s="2">
        <f>VLOOKUP($C185,Calculations!$T$2:$AG$611,9,FALSE)</f>
        <v>1850.1449690073248</v>
      </c>
      <c r="L185" s="2">
        <f>VLOOKUP($C185,Calculations!$T$2:$AG$611,10,FALSE)</f>
        <v>5188.8127202290389</v>
      </c>
      <c r="M185" s="2">
        <f>VLOOKUP($C185,Calculations!$T$2:$AG$611,11,FALSE)</f>
        <v>0</v>
      </c>
      <c r="N185" s="2">
        <f>VLOOKUP($C185,Calculations!$T$2:$AG$611,12,FALSE)</f>
        <v>274797.88302756159</v>
      </c>
      <c r="O185" s="2">
        <f>VLOOKUP($C185,Calculations!$T$2:$AG$611,13,FALSE)</f>
        <v>11122.153720642906</v>
      </c>
      <c r="P185" s="2">
        <f>VLOOKUP($C185,Calculations!$T$2:$AG$611,14,FALSE)</f>
        <v>285920.0367482045</v>
      </c>
      <c r="R185" s="53">
        <f t="shared" si="11"/>
        <v>285920.0367482045</v>
      </c>
      <c r="S185" s="53">
        <f t="shared" si="12"/>
        <v>0</v>
      </c>
      <c r="U185" s="53">
        <f t="shared" si="13"/>
        <v>618165.01633636549</v>
      </c>
      <c r="V185" s="53">
        <f t="shared" si="14"/>
        <v>0</v>
      </c>
      <c r="W185" s="9"/>
    </row>
    <row r="186" spans="1:23" ht="14.45" customHeight="1" x14ac:dyDescent="0.25">
      <c r="A186" s="58" t="s">
        <v>79</v>
      </c>
      <c r="B186" s="56" t="s">
        <v>35</v>
      </c>
      <c r="C186" s="56" t="str">
        <f t="shared" si="10"/>
        <v>KOTTAYAM1957-58</v>
      </c>
      <c r="D186" s="2">
        <f>VLOOKUP($C186,Calculations!$T$2:$AG$611,2,FALSE)</f>
        <v>626225</v>
      </c>
      <c r="E186" s="2">
        <f>VLOOKUP($C186,Calculations!$T$2:$AG$611,3,FALSE)</f>
        <v>239432</v>
      </c>
      <c r="F186" s="2">
        <f>VLOOKUP($C186,Calculations!$T$2:$AG$611,4,FALSE)</f>
        <v>12762</v>
      </c>
      <c r="G186" s="2">
        <f>VLOOKUP($C186,Calculations!$T$2:$AG$611,5,FALSE)</f>
        <v>28423</v>
      </c>
      <c r="H186" s="2">
        <f>VLOOKUP($C186,Calculations!$T$2:$AG$611,6,FALSE)</f>
        <v>5129</v>
      </c>
      <c r="I186" s="2">
        <f>VLOOKUP($C186,Calculations!$T$2:$AG$611,7,FALSE)</f>
        <v>21858</v>
      </c>
      <c r="J186" s="2">
        <f>VLOOKUP($C186,Calculations!$T$2:$AG$611,8,FALSE)</f>
        <v>37628</v>
      </c>
      <c r="K186" s="2">
        <f>VLOOKUP($C186,Calculations!$T$2:$AG$611,9,FALSE)</f>
        <v>1838</v>
      </c>
      <c r="L186" s="2">
        <f>VLOOKUP($C186,Calculations!$T$2:$AG$611,10,FALSE)</f>
        <v>4984</v>
      </c>
      <c r="M186" s="2">
        <f>VLOOKUP($C186,Calculations!$T$2:$AG$611,11,FALSE)</f>
        <v>0</v>
      </c>
      <c r="N186" s="2">
        <f>VLOOKUP($C186,Calculations!$T$2:$AG$611,12,FALSE)</f>
        <v>274171</v>
      </c>
      <c r="O186" s="2">
        <f>VLOOKUP($C186,Calculations!$T$2:$AG$611,13,FALSE)</f>
        <v>17129</v>
      </c>
      <c r="P186" s="2">
        <f>VLOOKUP($C186,Calculations!$T$2:$AG$611,14,FALSE)</f>
        <v>291300</v>
      </c>
      <c r="R186" s="53">
        <f t="shared" si="11"/>
        <v>291300</v>
      </c>
      <c r="S186" s="53">
        <f t="shared" si="12"/>
        <v>0</v>
      </c>
      <c r="U186" s="53">
        <f t="shared" si="13"/>
        <v>626225</v>
      </c>
      <c r="V186" s="53">
        <f t="shared" si="14"/>
        <v>0</v>
      </c>
      <c r="W186" s="9"/>
    </row>
    <row r="187" spans="1:23" ht="14.45" customHeight="1" x14ac:dyDescent="0.25">
      <c r="A187" s="58" t="s">
        <v>79</v>
      </c>
      <c r="B187" s="56" t="s">
        <v>36</v>
      </c>
      <c r="C187" s="56" t="str">
        <f t="shared" si="10"/>
        <v>KOTTAYAM1958-59</v>
      </c>
      <c r="D187" s="2">
        <f>VLOOKUP($C187,Calculations!$T$2:$AG$611,2,FALSE)</f>
        <v>626225</v>
      </c>
      <c r="E187" s="2">
        <f>VLOOKUP($C187,Calculations!$T$2:$AG$611,3,FALSE)</f>
        <v>248393.76189133618</v>
      </c>
      <c r="F187" s="2">
        <f>VLOOKUP($C187,Calculations!$T$2:$AG$611,4,FALSE)</f>
        <v>12836.968180168175</v>
      </c>
      <c r="G187" s="2">
        <f>VLOOKUP($C187,Calculations!$T$2:$AG$611,5,FALSE)</f>
        <v>26155.85186581418</v>
      </c>
      <c r="H187" s="2">
        <f>VLOOKUP($C187,Calculations!$T$2:$AG$611,6,FALSE)</f>
        <v>5023.0832866673582</v>
      </c>
      <c r="I187" s="2">
        <f>VLOOKUP($C187,Calculations!$T$2:$AG$611,7,FALSE)</f>
        <v>21371.61420197285</v>
      </c>
      <c r="J187" s="2">
        <f>VLOOKUP($C187,Calculations!$T$2:$AG$611,8,FALSE)</f>
        <v>34517.639134622274</v>
      </c>
      <c r="K187" s="2">
        <f>VLOOKUP($C187,Calculations!$T$2:$AG$611,9,FALSE)</f>
        <v>1686.896939567873</v>
      </c>
      <c r="L187" s="2">
        <f>VLOOKUP($C187,Calculations!$T$2:$AG$611,10,FALSE)</f>
        <v>5176.6579879295723</v>
      </c>
      <c r="M187" s="2">
        <f>VLOOKUP($C187,Calculations!$T$2:$AG$611,11,FALSE)</f>
        <v>0</v>
      </c>
      <c r="N187" s="2">
        <f>VLOOKUP($C187,Calculations!$T$2:$AG$611,12,FALSE)</f>
        <v>271062.52651192149</v>
      </c>
      <c r="O187" s="2">
        <f>VLOOKUP($C187,Calculations!$T$2:$AG$611,13,FALSE)</f>
        <v>25074.441866369976</v>
      </c>
      <c r="P187" s="2">
        <f>VLOOKUP($C187,Calculations!$T$2:$AG$611,14,FALSE)</f>
        <v>296136.96837829147</v>
      </c>
      <c r="R187" s="53">
        <f t="shared" si="11"/>
        <v>296136.96837829147</v>
      </c>
      <c r="S187" s="53">
        <f t="shared" si="12"/>
        <v>0</v>
      </c>
      <c r="U187" s="53">
        <f t="shared" si="13"/>
        <v>626225</v>
      </c>
      <c r="V187" s="53">
        <f t="shared" si="14"/>
        <v>0</v>
      </c>
      <c r="W187" s="9"/>
    </row>
    <row r="188" spans="1:23" ht="14.45" customHeight="1" x14ac:dyDescent="0.25">
      <c r="A188" s="58" t="s">
        <v>79</v>
      </c>
      <c r="B188" s="56" t="s">
        <v>37</v>
      </c>
      <c r="C188" s="56" t="str">
        <f t="shared" si="10"/>
        <v>KOTTAYAM1959-60</v>
      </c>
      <c r="D188" s="2">
        <f>VLOOKUP($C188,Calculations!$T$2:$AG$611,2,FALSE)</f>
        <v>626225</v>
      </c>
      <c r="E188" s="2">
        <f>VLOOKUP($C188,Calculations!$T$2:$AG$611,3,FALSE)</f>
        <v>248393.76189133618</v>
      </c>
      <c r="F188" s="2">
        <f>VLOOKUP($C188,Calculations!$T$2:$AG$611,4,FALSE)</f>
        <v>12911.936360336351</v>
      </c>
      <c r="G188" s="2">
        <f>VLOOKUP($C188,Calculations!$T$2:$AG$611,5,FALSE)</f>
        <v>23888.703731628364</v>
      </c>
      <c r="H188" s="2">
        <f>VLOOKUP($C188,Calculations!$T$2:$AG$611,6,FALSE)</f>
        <v>4917.1665733347172</v>
      </c>
      <c r="I188" s="2">
        <f>VLOOKUP($C188,Calculations!$T$2:$AG$611,7,FALSE)</f>
        <v>20885.228403945701</v>
      </c>
      <c r="J188" s="2">
        <f>VLOOKUP($C188,Calculations!$T$2:$AG$611,8,FALSE)</f>
        <v>31407.278269244547</v>
      </c>
      <c r="K188" s="2">
        <f>VLOOKUP($C188,Calculations!$T$2:$AG$611,9,FALSE)</f>
        <v>1535.7938791357462</v>
      </c>
      <c r="L188" s="2">
        <f>VLOOKUP($C188,Calculations!$T$2:$AG$611,10,FALSE)</f>
        <v>5369.3159758591446</v>
      </c>
      <c r="M188" s="2">
        <f>VLOOKUP($C188,Calculations!$T$2:$AG$611,11,FALSE)</f>
        <v>0</v>
      </c>
      <c r="N188" s="2">
        <f>VLOOKUP($C188,Calculations!$T$2:$AG$611,12,FALSE)</f>
        <v>276915.81491517933</v>
      </c>
      <c r="O188" s="2">
        <f>VLOOKUP($C188,Calculations!$T$2:$AG$611,13,FALSE)</f>
        <v>28074.60792823782</v>
      </c>
      <c r="P188" s="2">
        <f>VLOOKUP($C188,Calculations!$T$2:$AG$611,14,FALSE)</f>
        <v>304990.42284341715</v>
      </c>
      <c r="R188" s="53">
        <f t="shared" si="11"/>
        <v>304990.42284341715</v>
      </c>
      <c r="S188" s="53">
        <f t="shared" si="12"/>
        <v>0</v>
      </c>
      <c r="U188" s="53">
        <f t="shared" si="13"/>
        <v>626225</v>
      </c>
      <c r="V188" s="53">
        <f t="shared" si="14"/>
        <v>0</v>
      </c>
      <c r="W188" s="9"/>
    </row>
    <row r="189" spans="1:23" ht="14.45" customHeight="1" x14ac:dyDescent="0.25">
      <c r="A189" s="58" t="s">
        <v>79</v>
      </c>
      <c r="B189" s="56" t="s">
        <v>15</v>
      </c>
      <c r="C189" s="56" t="str">
        <f t="shared" si="10"/>
        <v>KOTTAYAM1960-61</v>
      </c>
      <c r="D189" s="2">
        <f>VLOOKUP($C189,Calculations!$T$2:$AG$611,2,FALSE)</f>
        <v>626225</v>
      </c>
      <c r="E189" s="2">
        <f>VLOOKUP($C189,Calculations!$T$2:$AG$611,3,FALSE)</f>
        <v>248758</v>
      </c>
      <c r="F189" s="2">
        <f>VLOOKUP($C189,Calculations!$T$2:$AG$611,4,FALSE)</f>
        <v>13352</v>
      </c>
      <c r="G189" s="2">
        <f>VLOOKUP($C189,Calculations!$T$2:$AG$611,5,FALSE)</f>
        <v>27648</v>
      </c>
      <c r="H189" s="2">
        <f>VLOOKUP($C189,Calculations!$T$2:$AG$611,6,FALSE)</f>
        <v>5129</v>
      </c>
      <c r="I189" s="2">
        <f>VLOOKUP($C189,Calculations!$T$2:$AG$611,7,FALSE)</f>
        <v>17618</v>
      </c>
      <c r="J189" s="2">
        <f>VLOOKUP($C189,Calculations!$T$2:$AG$611,8,FALSE)</f>
        <v>23763</v>
      </c>
      <c r="K189" s="2">
        <f>VLOOKUP($C189,Calculations!$T$2:$AG$611,9,FALSE)</f>
        <v>1904</v>
      </c>
      <c r="L189" s="2">
        <f>VLOOKUP($C189,Calculations!$T$2:$AG$611,10,FALSE)</f>
        <v>7041</v>
      </c>
      <c r="M189" s="2">
        <f>VLOOKUP($C189,Calculations!$T$2:$AG$611,11,FALSE)</f>
        <v>0</v>
      </c>
      <c r="N189" s="2">
        <f>VLOOKUP($C189,Calculations!$T$2:$AG$611,12,FALSE)</f>
        <v>281012</v>
      </c>
      <c r="O189" s="2">
        <f>VLOOKUP($C189,Calculations!$T$2:$AG$611,13,FALSE)</f>
        <v>29675</v>
      </c>
      <c r="P189" s="2">
        <f>VLOOKUP($C189,Calculations!$T$2:$AG$611,14,FALSE)</f>
        <v>310650</v>
      </c>
      <c r="R189" s="53">
        <f t="shared" si="11"/>
        <v>310687</v>
      </c>
      <c r="S189" s="53">
        <f t="shared" si="12"/>
        <v>37</v>
      </c>
      <c r="U189" s="53">
        <f t="shared" si="13"/>
        <v>626225</v>
      </c>
      <c r="V189" s="53">
        <f t="shared" si="14"/>
        <v>0</v>
      </c>
      <c r="W189" s="9"/>
    </row>
    <row r="190" spans="1:23" ht="14.45" customHeight="1" x14ac:dyDescent="0.25">
      <c r="A190" s="58" t="s">
        <v>79</v>
      </c>
      <c r="B190" s="56" t="s">
        <v>0</v>
      </c>
      <c r="C190" s="56" t="str">
        <f t="shared" si="10"/>
        <v>KOTTAYAM1961-62</v>
      </c>
      <c r="D190" s="2">
        <f>VLOOKUP($C190,Calculations!$T$2:$AG$611,2,FALSE)</f>
        <v>626225</v>
      </c>
      <c r="E190" s="2">
        <f>VLOOKUP($C190,Calculations!$T$2:$AG$611,3,FALSE)</f>
        <v>248758</v>
      </c>
      <c r="F190" s="2">
        <f>VLOOKUP($C190,Calculations!$T$2:$AG$611,4,FALSE)</f>
        <v>13740</v>
      </c>
      <c r="G190" s="2">
        <f>VLOOKUP($C190,Calculations!$T$2:$AG$611,5,FALSE)</f>
        <v>25556</v>
      </c>
      <c r="H190" s="2">
        <f>VLOOKUP($C190,Calculations!$T$2:$AG$611,6,FALSE)</f>
        <v>5129</v>
      </c>
      <c r="I190" s="2">
        <f>VLOOKUP($C190,Calculations!$T$2:$AG$611,7,FALSE)</f>
        <v>16820</v>
      </c>
      <c r="J190" s="2">
        <f>VLOOKUP($C190,Calculations!$T$2:$AG$611,8,FALSE)</f>
        <v>23668</v>
      </c>
      <c r="K190" s="2">
        <f>VLOOKUP($C190,Calculations!$T$2:$AG$611,9,FALSE)</f>
        <v>1728</v>
      </c>
      <c r="L190" s="2">
        <f>VLOOKUP($C190,Calculations!$T$2:$AG$611,10,FALSE)</f>
        <v>6698</v>
      </c>
      <c r="M190" s="2">
        <f>VLOOKUP($C190,Calculations!$T$2:$AG$611,11,FALSE)</f>
        <v>0</v>
      </c>
      <c r="N190" s="2">
        <f>VLOOKUP($C190,Calculations!$T$2:$AG$611,12,FALSE)</f>
        <v>284128</v>
      </c>
      <c r="O190" s="2">
        <f>VLOOKUP($C190,Calculations!$T$2:$AG$611,13,FALSE)</f>
        <v>29468</v>
      </c>
      <c r="P190" s="2">
        <f>VLOOKUP($C190,Calculations!$T$2:$AG$611,14,FALSE)</f>
        <v>313596</v>
      </c>
      <c r="R190" s="53">
        <f t="shared" si="11"/>
        <v>313596</v>
      </c>
      <c r="S190" s="53">
        <f t="shared" si="12"/>
        <v>0</v>
      </c>
      <c r="U190" s="53">
        <f t="shared" si="13"/>
        <v>626225</v>
      </c>
      <c r="V190" s="53">
        <f t="shared" si="14"/>
        <v>0</v>
      </c>
      <c r="W190" s="9"/>
    </row>
    <row r="191" spans="1:23" ht="14.45" customHeight="1" x14ac:dyDescent="0.25">
      <c r="A191" s="58" t="s">
        <v>79</v>
      </c>
      <c r="B191" s="56" t="s">
        <v>1</v>
      </c>
      <c r="C191" s="56" t="str">
        <f t="shared" si="10"/>
        <v>KOTTAYAM1962-63</v>
      </c>
      <c r="D191" s="2">
        <f>VLOOKUP($C191,Calculations!$T$2:$AG$611,2,FALSE)</f>
        <v>626225</v>
      </c>
      <c r="E191" s="2">
        <f>VLOOKUP($C191,Calculations!$T$2:$AG$611,3,FALSE)</f>
        <v>248758</v>
      </c>
      <c r="F191" s="2">
        <f>VLOOKUP($C191,Calculations!$T$2:$AG$611,4,FALSE)</f>
        <v>14152</v>
      </c>
      <c r="G191" s="2">
        <f>VLOOKUP($C191,Calculations!$T$2:$AG$611,5,FALSE)</f>
        <v>22460</v>
      </c>
      <c r="H191" s="2">
        <f>VLOOKUP($C191,Calculations!$T$2:$AG$611,6,FALSE)</f>
        <v>4503</v>
      </c>
      <c r="I191" s="2">
        <f>VLOOKUP($C191,Calculations!$T$2:$AG$611,7,FALSE)</f>
        <v>16820</v>
      </c>
      <c r="J191" s="2">
        <f>VLOOKUP($C191,Calculations!$T$2:$AG$611,8,FALSE)</f>
        <v>21774</v>
      </c>
      <c r="K191" s="2">
        <f>VLOOKUP($C191,Calculations!$T$2:$AG$611,9,FALSE)</f>
        <v>1728</v>
      </c>
      <c r="L191" s="2">
        <f>VLOOKUP($C191,Calculations!$T$2:$AG$611,10,FALSE)</f>
        <v>5986</v>
      </c>
      <c r="M191" s="2">
        <f>VLOOKUP($C191,Calculations!$T$2:$AG$611,11,FALSE)</f>
        <v>0</v>
      </c>
      <c r="N191" s="2">
        <f>VLOOKUP($C191,Calculations!$T$2:$AG$611,12,FALSE)</f>
        <v>290044</v>
      </c>
      <c r="O191" s="2">
        <f>VLOOKUP($C191,Calculations!$T$2:$AG$611,13,FALSE)</f>
        <v>30206</v>
      </c>
      <c r="P191" s="2">
        <f>VLOOKUP($C191,Calculations!$T$2:$AG$611,14,FALSE)</f>
        <v>320250</v>
      </c>
      <c r="R191" s="53">
        <f t="shared" si="11"/>
        <v>320250</v>
      </c>
      <c r="S191" s="53">
        <f t="shared" si="12"/>
        <v>0</v>
      </c>
      <c r="U191" s="53">
        <f t="shared" si="13"/>
        <v>626225</v>
      </c>
      <c r="V191" s="53">
        <f t="shared" si="14"/>
        <v>0</v>
      </c>
      <c r="W191" s="9"/>
    </row>
    <row r="192" spans="1:23" ht="14.45" customHeight="1" x14ac:dyDescent="0.25">
      <c r="A192" s="58" t="s">
        <v>79</v>
      </c>
      <c r="B192" s="56" t="s">
        <v>2</v>
      </c>
      <c r="C192" s="56" t="str">
        <f t="shared" si="10"/>
        <v>KOTTAYAM1963-64</v>
      </c>
      <c r="D192" s="2">
        <f>VLOOKUP($C192,Calculations!$T$2:$AG$611,2,FALSE)</f>
        <v>626225</v>
      </c>
      <c r="E192" s="2">
        <f>VLOOKUP($C192,Calculations!$T$2:$AG$611,3,FALSE)</f>
        <v>248756</v>
      </c>
      <c r="F192" s="2">
        <f>VLOOKUP($C192,Calculations!$T$2:$AG$611,4,FALSE)</f>
        <v>14251</v>
      </c>
      <c r="G192" s="2">
        <f>VLOOKUP($C192,Calculations!$T$2:$AG$611,5,FALSE)</f>
        <v>22038</v>
      </c>
      <c r="H192" s="2">
        <f>VLOOKUP($C192,Calculations!$T$2:$AG$611,6,FALSE)</f>
        <v>4503</v>
      </c>
      <c r="I192" s="2">
        <f>VLOOKUP($C192,Calculations!$T$2:$AG$611,7,FALSE)</f>
        <v>15886</v>
      </c>
      <c r="J192" s="2">
        <f>VLOOKUP($C192,Calculations!$T$2:$AG$611,8,FALSE)</f>
        <v>19998</v>
      </c>
      <c r="K192" s="2">
        <f>VLOOKUP($C192,Calculations!$T$2:$AG$611,9,FALSE)</f>
        <v>1528</v>
      </c>
      <c r="L192" s="2">
        <f>VLOOKUP($C192,Calculations!$T$2:$AG$611,10,FALSE)</f>
        <v>4818</v>
      </c>
      <c r="M192" s="2">
        <f>VLOOKUP($C192,Calculations!$T$2:$AG$611,11,FALSE)</f>
        <v>0</v>
      </c>
      <c r="N192" s="2">
        <f>VLOOKUP($C192,Calculations!$T$2:$AG$611,12,FALSE)</f>
        <v>294447</v>
      </c>
      <c r="O192" s="2">
        <f>VLOOKUP($C192,Calculations!$T$2:$AG$611,13,FALSE)</f>
        <v>28581</v>
      </c>
      <c r="P192" s="2">
        <f>VLOOKUP($C192,Calculations!$T$2:$AG$611,14,FALSE)</f>
        <v>323028</v>
      </c>
      <c r="R192" s="53">
        <f t="shared" si="11"/>
        <v>323028</v>
      </c>
      <c r="S192" s="53">
        <f t="shared" si="12"/>
        <v>0</v>
      </c>
      <c r="U192" s="53">
        <f t="shared" si="13"/>
        <v>626225</v>
      </c>
      <c r="V192" s="53">
        <f t="shared" si="14"/>
        <v>0</v>
      </c>
      <c r="W192" s="9"/>
    </row>
    <row r="193" spans="1:23" ht="14.45" customHeight="1" x14ac:dyDescent="0.25">
      <c r="A193" s="58" t="s">
        <v>79</v>
      </c>
      <c r="B193" s="56" t="s">
        <v>3</v>
      </c>
      <c r="C193" s="56" t="str">
        <f t="shared" si="10"/>
        <v>KOTTAYAM1964-65</v>
      </c>
      <c r="D193" s="2">
        <f>VLOOKUP($C193,Calculations!$T$2:$AG$611,2,FALSE)</f>
        <v>626225</v>
      </c>
      <c r="E193" s="2">
        <f>VLOOKUP($C193,Calculations!$T$2:$AG$611,3,FALSE)</f>
        <v>248238</v>
      </c>
      <c r="F193" s="2">
        <f>VLOOKUP($C193,Calculations!$T$2:$AG$611,4,FALSE)</f>
        <v>14523</v>
      </c>
      <c r="G193" s="2">
        <f>VLOOKUP($C193,Calculations!$T$2:$AG$611,5,FALSE)</f>
        <v>21575</v>
      </c>
      <c r="H193" s="2">
        <f>VLOOKUP($C193,Calculations!$T$2:$AG$611,6,FALSE)</f>
        <v>4503</v>
      </c>
      <c r="I193" s="2">
        <f>VLOOKUP($C193,Calculations!$T$2:$AG$611,7,FALSE)</f>
        <v>16404</v>
      </c>
      <c r="J193" s="2">
        <f>VLOOKUP($C193,Calculations!$T$2:$AG$611,8,FALSE)</f>
        <v>21000</v>
      </c>
      <c r="K193" s="2">
        <f>VLOOKUP($C193,Calculations!$T$2:$AG$611,9,FALSE)</f>
        <v>1030</v>
      </c>
      <c r="L193" s="2">
        <f>VLOOKUP($C193,Calculations!$T$2:$AG$611,10,FALSE)</f>
        <v>3648</v>
      </c>
      <c r="M193" s="2">
        <f>VLOOKUP($C193,Calculations!$T$2:$AG$611,11,FALSE)</f>
        <v>0</v>
      </c>
      <c r="N193" s="2">
        <f>VLOOKUP($C193,Calculations!$T$2:$AG$611,12,FALSE)</f>
        <v>295304</v>
      </c>
      <c r="O193" s="2">
        <f>VLOOKUP($C193,Calculations!$T$2:$AG$611,13,FALSE)</f>
        <v>32547</v>
      </c>
      <c r="P193" s="2">
        <f>VLOOKUP($C193,Calculations!$T$2:$AG$611,14,FALSE)</f>
        <v>327851</v>
      </c>
      <c r="R193" s="53">
        <f t="shared" si="11"/>
        <v>327851</v>
      </c>
      <c r="S193" s="53">
        <f t="shared" si="12"/>
        <v>0</v>
      </c>
      <c r="U193" s="53">
        <f t="shared" si="13"/>
        <v>626225</v>
      </c>
      <c r="V193" s="53">
        <f t="shared" si="14"/>
        <v>0</v>
      </c>
      <c r="W193" s="9"/>
    </row>
    <row r="194" spans="1:23" ht="14.45" customHeight="1" x14ac:dyDescent="0.25">
      <c r="A194" s="58" t="s">
        <v>79</v>
      </c>
      <c r="B194" s="56" t="s">
        <v>4</v>
      </c>
      <c r="C194" s="56" t="str">
        <f t="shared" si="10"/>
        <v>KOTTAYAM1965-66</v>
      </c>
      <c r="D194" s="2">
        <f>VLOOKUP($C194,Calculations!$T$2:$AG$611,2,FALSE)</f>
        <v>626225</v>
      </c>
      <c r="E194" s="2">
        <f>VLOOKUP($C194,Calculations!$T$2:$AG$611,3,FALSE)</f>
        <v>251779</v>
      </c>
      <c r="F194" s="2">
        <f>VLOOKUP($C194,Calculations!$T$2:$AG$611,4,FALSE)</f>
        <v>15305</v>
      </c>
      <c r="G194" s="2">
        <f>VLOOKUP($C194,Calculations!$T$2:$AG$611,5,FALSE)</f>
        <v>17950</v>
      </c>
      <c r="H194" s="2">
        <f>VLOOKUP($C194,Calculations!$T$2:$AG$611,6,FALSE)</f>
        <v>3500</v>
      </c>
      <c r="I194" s="2">
        <f>VLOOKUP($C194,Calculations!$T$2:$AG$611,7,FALSE)</f>
        <v>14355</v>
      </c>
      <c r="J194" s="2">
        <f>VLOOKUP($C194,Calculations!$T$2:$AG$611,8,FALSE)</f>
        <v>18380</v>
      </c>
      <c r="K194" s="2">
        <f>VLOOKUP($C194,Calculations!$T$2:$AG$611,9,FALSE)</f>
        <v>980</v>
      </c>
      <c r="L194" s="2">
        <f>VLOOKUP($C194,Calculations!$T$2:$AG$611,10,FALSE)</f>
        <v>1945</v>
      </c>
      <c r="M194" s="2">
        <f>VLOOKUP($C194,Calculations!$T$2:$AG$611,11,FALSE)</f>
        <v>0</v>
      </c>
      <c r="N194" s="2">
        <f>VLOOKUP($C194,Calculations!$T$2:$AG$611,12,FALSE)</f>
        <v>302031</v>
      </c>
      <c r="O194" s="2">
        <f>VLOOKUP($C194,Calculations!$T$2:$AG$611,13,FALSE)</f>
        <v>3682</v>
      </c>
      <c r="P194" s="2">
        <f>VLOOKUP($C194,Calculations!$T$2:$AG$611,14,FALSE)</f>
        <v>305713</v>
      </c>
      <c r="R194" s="53">
        <f t="shared" si="11"/>
        <v>305713</v>
      </c>
      <c r="S194" s="53">
        <f t="shared" si="12"/>
        <v>0</v>
      </c>
      <c r="U194" s="53">
        <f t="shared" si="13"/>
        <v>626225</v>
      </c>
      <c r="V194" s="53">
        <f t="shared" si="14"/>
        <v>0</v>
      </c>
      <c r="W194" s="9"/>
    </row>
    <row r="195" spans="1:23" ht="14.45" customHeight="1" x14ac:dyDescent="0.25">
      <c r="A195" s="58" t="s">
        <v>79</v>
      </c>
      <c r="B195" s="56" t="s">
        <v>5</v>
      </c>
      <c r="C195" s="56" t="str">
        <f t="shared" ref="C195:C258" si="15">A195&amp;B195</f>
        <v>KOTTAYAM1966-67</v>
      </c>
      <c r="D195" s="2">
        <f>VLOOKUP($C195,Calculations!$T$2:$AG$611,2,FALSE)</f>
        <v>626225</v>
      </c>
      <c r="E195" s="2">
        <f>VLOOKUP($C195,Calculations!$T$2:$AG$611,3,FALSE)</f>
        <v>252964</v>
      </c>
      <c r="F195" s="2">
        <f>VLOOKUP($C195,Calculations!$T$2:$AG$611,4,FALSE)</f>
        <v>16072</v>
      </c>
      <c r="G195" s="2">
        <f>VLOOKUP($C195,Calculations!$T$2:$AG$611,5,FALSE)</f>
        <v>17591</v>
      </c>
      <c r="H195" s="2">
        <f>VLOOKUP($C195,Calculations!$T$2:$AG$611,6,FALSE)</f>
        <v>3500</v>
      </c>
      <c r="I195" s="2">
        <f>VLOOKUP($C195,Calculations!$T$2:$AG$611,7,FALSE)</f>
        <v>11355</v>
      </c>
      <c r="J195" s="2">
        <f>VLOOKUP($C195,Calculations!$T$2:$AG$611,8,FALSE)</f>
        <v>18380</v>
      </c>
      <c r="K195" s="2">
        <f>VLOOKUP($C195,Calculations!$T$2:$AG$611,9,FALSE)</f>
        <v>1050</v>
      </c>
      <c r="L195" s="2">
        <f>VLOOKUP($C195,Calculations!$T$2:$AG$611,10,FALSE)</f>
        <v>1815</v>
      </c>
      <c r="M195" s="2">
        <f>VLOOKUP($C195,Calculations!$T$2:$AG$611,11,FALSE)</f>
        <v>0</v>
      </c>
      <c r="N195" s="2">
        <f>VLOOKUP($C195,Calculations!$T$2:$AG$611,12,FALSE)</f>
        <v>303498</v>
      </c>
      <c r="O195" s="2">
        <f>VLOOKUP($C195,Calculations!$T$2:$AG$611,13,FALSE)</f>
        <v>47359</v>
      </c>
      <c r="P195" s="2">
        <f>VLOOKUP($C195,Calculations!$T$2:$AG$611,14,FALSE)</f>
        <v>350857</v>
      </c>
      <c r="R195" s="53">
        <f t="shared" ref="R195:R258" si="16">N195+O195</f>
        <v>350857</v>
      </c>
      <c r="S195" s="53">
        <f t="shared" ref="S195:S258" si="17">R195-P195</f>
        <v>0</v>
      </c>
      <c r="U195" s="53">
        <f t="shared" ref="U195:U258" si="18">SUM(E195:N195)</f>
        <v>626225</v>
      </c>
      <c r="V195" s="53">
        <f t="shared" ref="V195:V258" si="19">D195-U195</f>
        <v>0</v>
      </c>
      <c r="W195" s="9"/>
    </row>
    <row r="196" spans="1:23" ht="14.45" customHeight="1" x14ac:dyDescent="0.25">
      <c r="A196" s="58" t="s">
        <v>79</v>
      </c>
      <c r="B196" s="56" t="s">
        <v>6</v>
      </c>
      <c r="C196" s="56" t="str">
        <f t="shared" si="15"/>
        <v>KOTTAYAM1967-68</v>
      </c>
      <c r="D196" s="2">
        <f>VLOOKUP($C196,Calculations!$T$2:$AG$611,2,FALSE)</f>
        <v>626225</v>
      </c>
      <c r="E196" s="2">
        <f>VLOOKUP($C196,Calculations!$T$2:$AG$611,3,FALSE)</f>
        <v>252964</v>
      </c>
      <c r="F196" s="2">
        <f>VLOOKUP($C196,Calculations!$T$2:$AG$611,4,FALSE)</f>
        <v>16235</v>
      </c>
      <c r="G196" s="2">
        <f>VLOOKUP($C196,Calculations!$T$2:$AG$611,5,FALSE)</f>
        <v>15130</v>
      </c>
      <c r="H196" s="2">
        <f>VLOOKUP($C196,Calculations!$T$2:$AG$611,6,FALSE)</f>
        <v>3500</v>
      </c>
      <c r="I196" s="2">
        <f>VLOOKUP($C196,Calculations!$T$2:$AG$611,7,FALSE)</f>
        <v>3156</v>
      </c>
      <c r="J196" s="2">
        <f>VLOOKUP($C196,Calculations!$T$2:$AG$611,8,FALSE)</f>
        <v>16910</v>
      </c>
      <c r="K196" s="2">
        <f>VLOOKUP($C196,Calculations!$T$2:$AG$611,9,FALSE)</f>
        <v>872</v>
      </c>
      <c r="L196" s="2">
        <f>VLOOKUP($C196,Calculations!$T$2:$AG$611,10,FALSE)</f>
        <v>1815</v>
      </c>
      <c r="M196" s="2">
        <f>VLOOKUP($C196,Calculations!$T$2:$AG$611,11,FALSE)</f>
        <v>0</v>
      </c>
      <c r="N196" s="2">
        <f>VLOOKUP($C196,Calculations!$T$2:$AG$611,12,FALSE)</f>
        <v>315643</v>
      </c>
      <c r="O196" s="2">
        <f>VLOOKUP($C196,Calculations!$T$2:$AG$611,13,FALSE)</f>
        <v>38998</v>
      </c>
      <c r="P196" s="2">
        <f>VLOOKUP($C196,Calculations!$T$2:$AG$611,14,FALSE)</f>
        <v>354641</v>
      </c>
      <c r="R196" s="53">
        <f t="shared" si="16"/>
        <v>354641</v>
      </c>
      <c r="S196" s="53">
        <f t="shared" si="17"/>
        <v>0</v>
      </c>
      <c r="U196" s="53">
        <f t="shared" si="18"/>
        <v>626225</v>
      </c>
      <c r="V196" s="53">
        <f t="shared" si="19"/>
        <v>0</v>
      </c>
      <c r="W196" s="9"/>
    </row>
    <row r="197" spans="1:23" ht="14.45" customHeight="1" x14ac:dyDescent="0.25">
      <c r="A197" s="58" t="s">
        <v>79</v>
      </c>
      <c r="B197" s="63" t="s">
        <v>7</v>
      </c>
      <c r="C197" s="56" t="str">
        <f t="shared" si="15"/>
        <v>KOTTAYAM1968-69</v>
      </c>
      <c r="D197" s="2">
        <f>VLOOKUP($C197,Calculations!$T$2:$AG$611,2,FALSE)</f>
        <v>626225</v>
      </c>
      <c r="E197" s="2">
        <f>VLOOKUP($C197,Calculations!$T$2:$AG$611,3,FALSE)</f>
        <v>252964</v>
      </c>
      <c r="F197" s="2">
        <f>VLOOKUP($C197,Calculations!$T$2:$AG$611,4,FALSE)</f>
        <v>16332</v>
      </c>
      <c r="G197" s="2">
        <f>VLOOKUP($C197,Calculations!$T$2:$AG$611,5,FALSE)</f>
        <v>18176</v>
      </c>
      <c r="H197" s="2">
        <f>VLOOKUP($C197,Calculations!$T$2:$AG$611,6,FALSE)</f>
        <v>3500</v>
      </c>
      <c r="I197" s="2">
        <f>VLOOKUP($C197,Calculations!$T$2:$AG$611,7,FALSE)</f>
        <v>3156</v>
      </c>
      <c r="J197" s="2">
        <f>VLOOKUP($C197,Calculations!$T$2:$AG$611,8,FALSE)</f>
        <v>16572</v>
      </c>
      <c r="K197" s="2">
        <f>VLOOKUP($C197,Calculations!$T$2:$AG$611,9,FALSE)</f>
        <v>1290</v>
      </c>
      <c r="L197" s="2">
        <f>VLOOKUP($C197,Calculations!$T$2:$AG$611,10,FALSE)</f>
        <v>3159</v>
      </c>
      <c r="M197" s="2">
        <f>VLOOKUP($C197,Calculations!$T$2:$AG$611,11,FALSE)</f>
        <v>0</v>
      </c>
      <c r="N197" s="2">
        <f>VLOOKUP($C197,Calculations!$T$2:$AG$611,12,FALSE)</f>
        <v>311076</v>
      </c>
      <c r="O197" s="2">
        <f>VLOOKUP($C197,Calculations!$T$2:$AG$611,13,FALSE)</f>
        <v>53076</v>
      </c>
      <c r="P197" s="2">
        <f>VLOOKUP($C197,Calculations!$T$2:$AG$611,14,FALSE)</f>
        <v>364152</v>
      </c>
      <c r="R197" s="53">
        <f t="shared" si="16"/>
        <v>364152</v>
      </c>
      <c r="S197" s="53">
        <f t="shared" si="17"/>
        <v>0</v>
      </c>
      <c r="U197" s="53">
        <f t="shared" si="18"/>
        <v>626225</v>
      </c>
      <c r="V197" s="53">
        <f t="shared" si="19"/>
        <v>0</v>
      </c>
      <c r="W197" s="9"/>
    </row>
    <row r="198" spans="1:23" ht="14.45" customHeight="1" x14ac:dyDescent="0.25">
      <c r="A198" s="58" t="s">
        <v>79</v>
      </c>
      <c r="B198" s="63" t="s">
        <v>8</v>
      </c>
      <c r="C198" s="56" t="str">
        <f t="shared" si="15"/>
        <v>KOTTAYAM1969-70</v>
      </c>
      <c r="D198" s="2">
        <f>VLOOKUP($C198,Calculations!$T$2:$AG$611,2,FALSE)</f>
        <v>626225</v>
      </c>
      <c r="E198" s="2">
        <f>VLOOKUP($C198,Calculations!$T$2:$AG$611,3,FALSE)</f>
        <v>252964</v>
      </c>
      <c r="F198" s="2">
        <f>VLOOKUP($C198,Calculations!$T$2:$AG$611,4,FALSE)</f>
        <v>17312</v>
      </c>
      <c r="G198" s="2">
        <f>VLOOKUP($C198,Calculations!$T$2:$AG$611,5,FALSE)</f>
        <v>7585</v>
      </c>
      <c r="H198" s="2">
        <f>VLOOKUP($C198,Calculations!$T$2:$AG$611,6,FALSE)</f>
        <v>3500</v>
      </c>
      <c r="I198" s="2">
        <f>VLOOKUP($C198,Calculations!$T$2:$AG$611,7,FALSE)</f>
        <v>2242</v>
      </c>
      <c r="J198" s="2">
        <f>VLOOKUP($C198,Calculations!$T$2:$AG$611,8,FALSE)</f>
        <v>16075</v>
      </c>
      <c r="K198" s="2">
        <f>VLOOKUP($C198,Calculations!$T$2:$AG$611,9,FALSE)</f>
        <v>1291</v>
      </c>
      <c r="L198" s="2">
        <f>VLOOKUP($C198,Calculations!$T$2:$AG$611,10,FALSE)</f>
        <v>3258</v>
      </c>
      <c r="M198" s="2">
        <f>VLOOKUP($C198,Calculations!$T$2:$AG$611,11,FALSE)</f>
        <v>0</v>
      </c>
      <c r="N198" s="2">
        <f>VLOOKUP($C198,Calculations!$T$2:$AG$611,12,FALSE)</f>
        <v>321998</v>
      </c>
      <c r="O198" s="2">
        <f>VLOOKUP($C198,Calculations!$T$2:$AG$611,13,FALSE)</f>
        <v>50475</v>
      </c>
      <c r="P198" s="2">
        <f>VLOOKUP($C198,Calculations!$T$2:$AG$611,14,FALSE)</f>
        <v>372473</v>
      </c>
      <c r="R198" s="53">
        <f t="shared" si="16"/>
        <v>372473</v>
      </c>
      <c r="S198" s="53">
        <f t="shared" si="17"/>
        <v>0</v>
      </c>
      <c r="U198" s="53">
        <f t="shared" si="18"/>
        <v>626225</v>
      </c>
      <c r="V198" s="53">
        <f t="shared" si="19"/>
        <v>0</v>
      </c>
      <c r="W198" s="9"/>
    </row>
    <row r="199" spans="1:23" ht="14.45" customHeight="1" x14ac:dyDescent="0.25">
      <c r="A199" s="58" t="s">
        <v>79</v>
      </c>
      <c r="B199" s="63" t="s">
        <v>16</v>
      </c>
      <c r="C199" s="56" t="str">
        <f t="shared" si="15"/>
        <v>KOTTAYAM1970-71</v>
      </c>
      <c r="D199" s="2">
        <f>VLOOKUP($C199,Calculations!$T$2:$AG$611,2,FALSE)</f>
        <v>626225</v>
      </c>
      <c r="E199" s="2">
        <f>VLOOKUP($C199,Calculations!$T$2:$AG$611,3,FALSE)</f>
        <v>252964</v>
      </c>
      <c r="F199" s="2">
        <f>VLOOKUP($C199,Calculations!$T$2:$AG$611,4,FALSE)</f>
        <v>17786</v>
      </c>
      <c r="G199" s="2">
        <f>VLOOKUP($C199,Calculations!$T$2:$AG$611,5,FALSE)</f>
        <v>7399</v>
      </c>
      <c r="H199" s="2">
        <f>VLOOKUP($C199,Calculations!$T$2:$AG$611,6,FALSE)</f>
        <v>3500</v>
      </c>
      <c r="I199" s="2">
        <f>VLOOKUP($C199,Calculations!$T$2:$AG$611,7,FALSE)</f>
        <v>2110</v>
      </c>
      <c r="J199" s="2">
        <f>VLOOKUP($C199,Calculations!$T$2:$AG$611,8,FALSE)</f>
        <v>15823</v>
      </c>
      <c r="K199" s="2">
        <f>VLOOKUP($C199,Calculations!$T$2:$AG$611,9,FALSE)</f>
        <v>1299</v>
      </c>
      <c r="L199" s="2">
        <f>VLOOKUP($C199,Calculations!$T$2:$AG$611,10,FALSE)</f>
        <v>3364</v>
      </c>
      <c r="M199" s="2">
        <f>VLOOKUP($C199,Calculations!$T$2:$AG$611,11,FALSE)</f>
        <v>0</v>
      </c>
      <c r="N199" s="2">
        <f>VLOOKUP($C199,Calculations!$T$2:$AG$611,12,FALSE)</f>
        <v>321979</v>
      </c>
      <c r="O199" s="2">
        <f>VLOOKUP($C199,Calculations!$T$2:$AG$611,13,FALSE)</f>
        <v>52645</v>
      </c>
      <c r="P199" s="2">
        <f>VLOOKUP($C199,Calculations!$T$2:$AG$611,14,FALSE)</f>
        <v>374624</v>
      </c>
      <c r="R199" s="53">
        <f t="shared" si="16"/>
        <v>374624</v>
      </c>
      <c r="S199" s="53">
        <f t="shared" si="17"/>
        <v>0</v>
      </c>
      <c r="U199" s="53">
        <f t="shared" si="18"/>
        <v>626224</v>
      </c>
      <c r="V199" s="53">
        <f t="shared" si="19"/>
        <v>1</v>
      </c>
      <c r="W199" s="9"/>
    </row>
    <row r="200" spans="1:23" ht="14.45" customHeight="1" x14ac:dyDescent="0.25">
      <c r="A200" s="58" t="s">
        <v>79</v>
      </c>
      <c r="B200" s="63" t="s">
        <v>17</v>
      </c>
      <c r="C200" s="56" t="str">
        <f t="shared" si="15"/>
        <v>KOTTAYAM1971-72</v>
      </c>
      <c r="D200" s="2">
        <f>VLOOKUP($C200,Calculations!$T$2:$AG$611,2,FALSE)</f>
        <v>626225</v>
      </c>
      <c r="E200" s="2">
        <f>VLOOKUP($C200,Calculations!$T$2:$AG$611,3,FALSE)</f>
        <v>252964</v>
      </c>
      <c r="F200" s="2">
        <f>VLOOKUP($C200,Calculations!$T$2:$AG$611,4,FALSE)</f>
        <v>17851</v>
      </c>
      <c r="G200" s="2">
        <f>VLOOKUP($C200,Calculations!$T$2:$AG$611,5,FALSE)</f>
        <v>7091</v>
      </c>
      <c r="H200" s="2">
        <f>VLOOKUP($C200,Calculations!$T$2:$AG$611,6,FALSE)</f>
        <v>3500</v>
      </c>
      <c r="I200" s="2">
        <f>VLOOKUP($C200,Calculations!$T$2:$AG$611,7,FALSE)</f>
        <v>1934</v>
      </c>
      <c r="J200" s="2">
        <f>VLOOKUP($C200,Calculations!$T$2:$AG$611,8,FALSE)</f>
        <v>15427</v>
      </c>
      <c r="K200" s="2">
        <f>VLOOKUP($C200,Calculations!$T$2:$AG$611,9,FALSE)</f>
        <v>1186</v>
      </c>
      <c r="L200" s="2">
        <f>VLOOKUP($C200,Calculations!$T$2:$AG$611,10,FALSE)</f>
        <v>3224</v>
      </c>
      <c r="M200" s="2">
        <f>VLOOKUP($C200,Calculations!$T$2:$AG$611,11,FALSE)</f>
        <v>0</v>
      </c>
      <c r="N200" s="2">
        <f>VLOOKUP($C200,Calculations!$T$2:$AG$611,12,FALSE)</f>
        <v>323047</v>
      </c>
      <c r="O200" s="2">
        <f>VLOOKUP($C200,Calculations!$T$2:$AG$611,13,FALSE)</f>
        <v>54770</v>
      </c>
      <c r="P200" s="2">
        <f>VLOOKUP($C200,Calculations!$T$2:$AG$611,14,FALSE)</f>
        <v>377817</v>
      </c>
      <c r="R200" s="53">
        <f t="shared" si="16"/>
        <v>377817</v>
      </c>
      <c r="S200" s="53">
        <f t="shared" si="17"/>
        <v>0</v>
      </c>
      <c r="U200" s="53">
        <f t="shared" si="18"/>
        <v>626224</v>
      </c>
      <c r="V200" s="53">
        <f t="shared" si="19"/>
        <v>1</v>
      </c>
      <c r="W200" s="9"/>
    </row>
    <row r="201" spans="1:23" ht="14.45" customHeight="1" x14ac:dyDescent="0.25">
      <c r="A201" s="58" t="s">
        <v>79</v>
      </c>
      <c r="B201" s="63" t="s">
        <v>9</v>
      </c>
      <c r="C201" s="56" t="str">
        <f t="shared" si="15"/>
        <v>KOTTAYAM1972-73</v>
      </c>
      <c r="D201" s="2">
        <f>VLOOKUP($C201,Calculations!$T$2:$AG$611,2,FALSE)</f>
        <v>626225</v>
      </c>
      <c r="E201" s="2">
        <f>VLOOKUP($C201,Calculations!$T$2:$AG$611,3,FALSE)</f>
        <v>252964</v>
      </c>
      <c r="F201" s="2">
        <f>VLOOKUP($C201,Calculations!$T$2:$AG$611,4,FALSE)</f>
        <v>17851</v>
      </c>
      <c r="G201" s="2">
        <f>VLOOKUP($C201,Calculations!$T$2:$AG$611,5,FALSE)</f>
        <v>6988</v>
      </c>
      <c r="H201" s="2">
        <f>VLOOKUP($C201,Calculations!$T$2:$AG$611,6,FALSE)</f>
        <v>3500</v>
      </c>
      <c r="I201" s="2">
        <f>VLOOKUP($C201,Calculations!$T$2:$AG$611,7,FALSE)</f>
        <v>1807</v>
      </c>
      <c r="J201" s="2">
        <f>VLOOKUP($C201,Calculations!$T$2:$AG$611,8,FALSE)</f>
        <v>14636</v>
      </c>
      <c r="K201" s="2">
        <f>VLOOKUP($C201,Calculations!$T$2:$AG$611,9,FALSE)</f>
        <v>1186</v>
      </c>
      <c r="L201" s="2">
        <f>VLOOKUP($C201,Calculations!$T$2:$AG$611,10,FALSE)</f>
        <v>3645</v>
      </c>
      <c r="M201" s="2">
        <f>VLOOKUP($C201,Calculations!$T$2:$AG$611,11,FALSE)</f>
        <v>0</v>
      </c>
      <c r="N201" s="2">
        <f>VLOOKUP($C201,Calculations!$T$2:$AG$611,12,FALSE)</f>
        <v>323649</v>
      </c>
      <c r="O201" s="2">
        <f>VLOOKUP($C201,Calculations!$T$2:$AG$611,13,FALSE)</f>
        <v>57745</v>
      </c>
      <c r="P201" s="2">
        <f>VLOOKUP($C201,Calculations!$T$2:$AG$611,14,FALSE)</f>
        <v>381394</v>
      </c>
      <c r="R201" s="53">
        <f t="shared" si="16"/>
        <v>381394</v>
      </c>
      <c r="S201" s="53">
        <f t="shared" si="17"/>
        <v>0</v>
      </c>
      <c r="U201" s="53">
        <f t="shared" si="18"/>
        <v>626226</v>
      </c>
      <c r="V201" s="53">
        <f t="shared" si="19"/>
        <v>-1</v>
      </c>
      <c r="W201" s="9"/>
    </row>
    <row r="202" spans="1:23" ht="14.45" customHeight="1" x14ac:dyDescent="0.25">
      <c r="A202" s="58" t="s">
        <v>79</v>
      </c>
      <c r="B202" s="63" t="s">
        <v>10</v>
      </c>
      <c r="C202" s="56" t="str">
        <f t="shared" si="15"/>
        <v>KOTTAYAM1973-74</v>
      </c>
      <c r="D202" s="2">
        <f>VLOOKUP($C202,Calculations!$T$2:$AG$611,2,FALSE)</f>
        <v>626225</v>
      </c>
      <c r="E202" s="2">
        <f>VLOOKUP($C202,Calculations!$T$2:$AG$611,3,FALSE)</f>
        <v>248791.9561541118</v>
      </c>
      <c r="F202" s="2">
        <f>VLOOKUP($C202,Calculations!$T$2:$AG$611,4,FALSE)</f>
        <v>23620.848009471658</v>
      </c>
      <c r="G202" s="2">
        <f>VLOOKUP($C202,Calculations!$T$2:$AG$611,5,FALSE)</f>
        <v>7471.1969315771303</v>
      </c>
      <c r="H202" s="2">
        <f>VLOOKUP($C202,Calculations!$T$2:$AG$611,6,FALSE)</f>
        <v>3637.3957180208181</v>
      </c>
      <c r="I202" s="2">
        <f>VLOOKUP($C202,Calculations!$T$2:$AG$611,7,FALSE)</f>
        <v>5874.2963938631547</v>
      </c>
      <c r="J202" s="2">
        <f>VLOOKUP($C202,Calculations!$T$2:$AG$611,8,FALSE)</f>
        <v>12312.597829411474</v>
      </c>
      <c r="K202" s="2">
        <f>VLOOKUP($C202,Calculations!$T$2:$AG$611,9,FALSE)</f>
        <v>1394.2922598786445</v>
      </c>
      <c r="L202" s="2">
        <f>VLOOKUP($C202,Calculations!$T$2:$AG$611,10,FALSE)</f>
        <v>5874.2193873020569</v>
      </c>
      <c r="M202" s="2">
        <f>VLOOKUP($C202,Calculations!$T$2:$AG$611,11,FALSE)</f>
        <v>0</v>
      </c>
      <c r="N202" s="2">
        <f>VLOOKUP($C202,Calculations!$T$2:$AG$611,12,FALSE)</f>
        <v>317248.19731636328</v>
      </c>
      <c r="O202" s="2">
        <f>VLOOKUP($C202,Calculations!$T$2:$AG$611,13,FALSE)</f>
        <v>91687.0991860293</v>
      </c>
      <c r="P202" s="2">
        <f>VLOOKUP($C202,Calculations!$T$2:$AG$611,14,FALSE)</f>
        <v>408935.29650239262</v>
      </c>
      <c r="R202" s="53">
        <f t="shared" si="16"/>
        <v>408935.29650239256</v>
      </c>
      <c r="S202" s="53">
        <f t="shared" si="17"/>
        <v>0</v>
      </c>
      <c r="U202" s="53">
        <f t="shared" si="18"/>
        <v>626225</v>
      </c>
      <c r="V202" s="53">
        <f t="shared" si="19"/>
        <v>0</v>
      </c>
      <c r="W202" s="9"/>
    </row>
    <row r="203" spans="1:23" ht="14.45" customHeight="1" x14ac:dyDescent="0.25">
      <c r="A203" s="58" t="s">
        <v>79</v>
      </c>
      <c r="B203" s="63" t="s">
        <v>11</v>
      </c>
      <c r="C203" s="56" t="str">
        <f t="shared" si="15"/>
        <v>KOTTAYAM1974-75</v>
      </c>
      <c r="D203" s="2">
        <f>VLOOKUP($C203,Calculations!$T$2:$AG$611,2,FALSE)</f>
        <v>626225</v>
      </c>
      <c r="E203" s="2">
        <f>VLOOKUP($C203,Calculations!$T$2:$AG$611,3,FALSE)</f>
        <v>247013.87317843226</v>
      </c>
      <c r="F203" s="2">
        <f>VLOOKUP($C203,Calculations!$T$2:$AG$611,4,FALSE)</f>
        <v>25597.383621922945</v>
      </c>
      <c r="G203" s="2">
        <f>VLOOKUP($C203,Calculations!$T$2:$AG$611,5,FALSE)</f>
        <v>7457.2742637265055</v>
      </c>
      <c r="H203" s="2">
        <f>VLOOKUP($C203,Calculations!$T$2:$AG$611,6,FALSE)</f>
        <v>3637.3957180208181</v>
      </c>
      <c r="I203" s="2">
        <f>VLOOKUP($C203,Calculations!$T$2:$AG$611,7,FALSE)</f>
        <v>5849.3972275664746</v>
      </c>
      <c r="J203" s="2">
        <f>VLOOKUP($C203,Calculations!$T$2:$AG$611,8,FALSE)</f>
        <v>12289.490168220611</v>
      </c>
      <c r="K203" s="2">
        <f>VLOOKUP($C203,Calculations!$T$2:$AG$611,9,FALSE)</f>
        <v>1410.6451778402643</v>
      </c>
      <c r="L203" s="2">
        <f>VLOOKUP($C203,Calculations!$T$2:$AG$611,10,FALSE)</f>
        <v>4855.2193873020569</v>
      </c>
      <c r="M203" s="2">
        <f>VLOOKUP($C203,Calculations!$T$2:$AG$611,11,FALSE)</f>
        <v>0</v>
      </c>
      <c r="N203" s="2">
        <f>VLOOKUP($C203,Calculations!$T$2:$AG$611,12,FALSE)</f>
        <v>318114.32125696808</v>
      </c>
      <c r="O203" s="2">
        <f>VLOOKUP($C203,Calculations!$T$2:$AG$611,13,FALSE)</f>
        <v>91436.80469636427</v>
      </c>
      <c r="P203" s="2">
        <f>VLOOKUP($C203,Calculations!$T$2:$AG$611,14,FALSE)</f>
        <v>409551.12595333235</v>
      </c>
      <c r="R203" s="53">
        <f t="shared" si="16"/>
        <v>409551.12595333235</v>
      </c>
      <c r="S203" s="53">
        <f t="shared" si="17"/>
        <v>0</v>
      </c>
      <c r="U203" s="53">
        <f t="shared" si="18"/>
        <v>626225</v>
      </c>
      <c r="V203" s="53">
        <f t="shared" si="19"/>
        <v>0</v>
      </c>
      <c r="W203" s="9"/>
    </row>
    <row r="204" spans="1:23" ht="14.45" customHeight="1" x14ac:dyDescent="0.25">
      <c r="A204" s="58" t="s">
        <v>79</v>
      </c>
      <c r="B204" s="63" t="s">
        <v>12</v>
      </c>
      <c r="C204" s="56" t="str">
        <f t="shared" si="15"/>
        <v>KOTTAYAM1975-76</v>
      </c>
      <c r="D204" s="2">
        <f>VLOOKUP($C204,Calculations!$T$2:$AG$611,2,FALSE)</f>
        <v>636781.81972275663</v>
      </c>
      <c r="E204" s="2">
        <f>VLOOKUP($C204,Calculations!$T$2:$AG$611,3,FALSE)</f>
        <v>219567.08907306005</v>
      </c>
      <c r="F204" s="2">
        <f>VLOOKUP($C204,Calculations!$T$2:$AG$611,4,FALSE)</f>
        <v>28645.896916777663</v>
      </c>
      <c r="G204" s="2">
        <f>VLOOKUP($C204,Calculations!$T$2:$AG$611,5,FALSE)</f>
        <v>16068.467712495683</v>
      </c>
      <c r="H204" s="2">
        <f>VLOOKUP($C204,Calculations!$T$2:$AG$611,6,FALSE)</f>
        <v>8519.2321148438659</v>
      </c>
      <c r="I204" s="2">
        <f>VLOOKUP($C204,Calculations!$T$2:$AG$611,7,FALSE)</f>
        <v>17829.317902422179</v>
      </c>
      <c r="J204" s="2">
        <f>VLOOKUP($C204,Calculations!$T$2:$AG$611,8,FALSE)</f>
        <v>29405.806561097135</v>
      </c>
      <c r="K204" s="2">
        <f>VLOOKUP($C204,Calculations!$T$2:$AG$611,9,FALSE)</f>
        <v>3195.5950865768832</v>
      </c>
      <c r="L204" s="2">
        <f>VLOOKUP($C204,Calculations!$T$2:$AG$611,10,FALSE)</f>
        <v>3101.1129100685712</v>
      </c>
      <c r="M204" s="2">
        <f>VLOOKUP($C204,Calculations!$T$2:$AG$611,11,FALSE)</f>
        <v>0</v>
      </c>
      <c r="N204" s="2">
        <f>VLOOKUP($C204,Calculations!$T$2:$AG$611,12,FALSE)</f>
        <v>310449.30144541466</v>
      </c>
      <c r="O204" s="2">
        <f>VLOOKUP($C204,Calculations!$T$2:$AG$611,13,FALSE)</f>
        <v>72278.428069656162</v>
      </c>
      <c r="P204" s="2">
        <f>VLOOKUP($C204,Calculations!$T$2:$AG$611,14,FALSE)</f>
        <v>382727.72951507079</v>
      </c>
      <c r="R204" s="53">
        <f t="shared" si="16"/>
        <v>382727.72951507079</v>
      </c>
      <c r="S204" s="53">
        <f t="shared" si="17"/>
        <v>0</v>
      </c>
      <c r="U204" s="53">
        <f t="shared" si="18"/>
        <v>636781.81972275674</v>
      </c>
      <c r="V204" s="53">
        <f t="shared" si="19"/>
        <v>0</v>
      </c>
      <c r="W204" s="9"/>
    </row>
    <row r="205" spans="1:23" ht="14.45" customHeight="1" x14ac:dyDescent="0.25">
      <c r="A205" s="58" t="s">
        <v>79</v>
      </c>
      <c r="B205" s="63" t="s">
        <v>13</v>
      </c>
      <c r="C205" s="56" t="str">
        <f t="shared" si="15"/>
        <v>KOTTAYAM1976-77</v>
      </c>
      <c r="D205" s="2">
        <f>VLOOKUP($C205,Calculations!$T$2:$AG$611,2,FALSE)</f>
        <v>636781.81972275663</v>
      </c>
      <c r="E205" s="2">
        <f>VLOOKUP($C205,Calculations!$T$2:$AG$611,3,FALSE)</f>
        <v>219567.08907306005</v>
      </c>
      <c r="F205" s="2">
        <f>VLOOKUP($C205,Calculations!$T$2:$AG$611,4,FALSE)</f>
        <v>28550.028079522468</v>
      </c>
      <c r="G205" s="2">
        <f>VLOOKUP($C205,Calculations!$T$2:$AG$611,5,FALSE)</f>
        <v>16263.706141778895</v>
      </c>
      <c r="H205" s="2">
        <f>VLOOKUP($C205,Calculations!$T$2:$AG$611,6,FALSE)</f>
        <v>6937.0752207587193</v>
      </c>
      <c r="I205" s="2">
        <f>VLOOKUP($C205,Calculations!$T$2:$AG$611,7,FALSE)</f>
        <v>16866.953233683587</v>
      </c>
      <c r="J205" s="2">
        <f>VLOOKUP($C205,Calculations!$T$2:$AG$611,8,FALSE)</f>
        <v>31421.073346159537</v>
      </c>
      <c r="K205" s="2">
        <f>VLOOKUP($C205,Calculations!$T$2:$AG$611,9,FALSE)</f>
        <v>2462.9673721079375</v>
      </c>
      <c r="L205" s="2">
        <f>VLOOKUP($C205,Calculations!$T$2:$AG$611,10,FALSE)</f>
        <v>2923.6898820975775</v>
      </c>
      <c r="M205" s="2">
        <f>VLOOKUP($C205,Calculations!$T$2:$AG$611,11,FALSE)</f>
        <v>0</v>
      </c>
      <c r="N205" s="2">
        <f>VLOOKUP($C205,Calculations!$T$2:$AG$611,12,FALSE)</f>
        <v>311789.23737358791</v>
      </c>
      <c r="O205" s="2">
        <f>VLOOKUP($C205,Calculations!$T$2:$AG$611,13,FALSE)</f>
        <v>74321.921878545705</v>
      </c>
      <c r="P205" s="2">
        <f>VLOOKUP($C205,Calculations!$T$2:$AG$611,14,FALSE)</f>
        <v>386111.15925213357</v>
      </c>
      <c r="R205" s="53">
        <f t="shared" si="16"/>
        <v>386111.15925213363</v>
      </c>
      <c r="S205" s="53">
        <f t="shared" si="17"/>
        <v>0</v>
      </c>
      <c r="U205" s="53">
        <f t="shared" si="18"/>
        <v>636781.81972275674</v>
      </c>
      <c r="V205" s="53">
        <f t="shared" si="19"/>
        <v>0</v>
      </c>
      <c r="W205" s="9"/>
    </row>
    <row r="206" spans="1:23" ht="14.45" customHeight="1" x14ac:dyDescent="0.25">
      <c r="A206" s="58" t="s">
        <v>79</v>
      </c>
      <c r="B206" s="63" t="s">
        <v>18</v>
      </c>
      <c r="C206" s="56" t="str">
        <f t="shared" si="15"/>
        <v>KOTTAYAM1977-78</v>
      </c>
      <c r="D206" s="2">
        <f>VLOOKUP($C206,Calculations!$T$2:$AG$611,2,FALSE)</f>
        <v>636781.81972275663</v>
      </c>
      <c r="E206" s="2">
        <f>VLOOKUP($C206,Calculations!$T$2:$AG$611,3,FALSE)</f>
        <v>219567.08907306005</v>
      </c>
      <c r="F206" s="2">
        <f>VLOOKUP($C206,Calculations!$T$2:$AG$611,4,FALSE)</f>
        <v>27408.831335405259</v>
      </c>
      <c r="G206" s="2">
        <f>VLOOKUP($C206,Calculations!$T$2:$AG$611,5,FALSE)</f>
        <v>15839.706141778895</v>
      </c>
      <c r="H206" s="2">
        <f>VLOOKUP($C206,Calculations!$T$2:$AG$611,6,FALSE)</f>
        <v>4451.9225297222638</v>
      </c>
      <c r="I206" s="2">
        <f>VLOOKUP($C206,Calculations!$T$2:$AG$611,7,FALSE)</f>
        <v>14829.068906319373</v>
      </c>
      <c r="J206" s="2">
        <f>VLOOKUP($C206,Calculations!$T$2:$AG$611,8,FALSE)</f>
        <v>33771.450811504124</v>
      </c>
      <c r="K206" s="2">
        <f>VLOOKUP($C206,Calculations!$T$2:$AG$611,9,FALSE)</f>
        <v>4202.2933747718416</v>
      </c>
      <c r="L206" s="2">
        <f>VLOOKUP($C206,Calculations!$T$2:$AG$611,10,FALSE)</f>
        <v>4713.7857925114695</v>
      </c>
      <c r="M206" s="2">
        <f>VLOOKUP($C206,Calculations!$T$2:$AG$611,11,FALSE)</f>
        <v>0</v>
      </c>
      <c r="N206" s="2">
        <f>VLOOKUP($C206,Calculations!$T$2:$AG$611,12,FALSE)</f>
        <v>311997.67175768339</v>
      </c>
      <c r="O206" s="2">
        <f>VLOOKUP($C206,Calculations!$T$2:$AG$611,13,FALSE)</f>
        <v>55062.549987667109</v>
      </c>
      <c r="P206" s="2">
        <f>VLOOKUP($C206,Calculations!$T$2:$AG$611,14,FALSE)</f>
        <v>367060.22174535051</v>
      </c>
      <c r="R206" s="53">
        <f t="shared" si="16"/>
        <v>367060.22174535051</v>
      </c>
      <c r="S206" s="53">
        <f t="shared" si="17"/>
        <v>0</v>
      </c>
      <c r="U206" s="53">
        <f t="shared" si="18"/>
        <v>636781.81972275674</v>
      </c>
      <c r="V206" s="53">
        <f t="shared" si="19"/>
        <v>0</v>
      </c>
      <c r="W206" s="9"/>
    </row>
    <row r="207" spans="1:23" ht="14.45" customHeight="1" x14ac:dyDescent="0.25">
      <c r="A207" s="58" t="s">
        <v>79</v>
      </c>
      <c r="B207" s="64" t="s">
        <v>19</v>
      </c>
      <c r="C207" s="56" t="str">
        <f t="shared" si="15"/>
        <v>KOTTAYAM1978-79</v>
      </c>
      <c r="D207" s="2">
        <f>VLOOKUP($C207,Calculations!$T$2:$AG$611,2,FALSE)</f>
        <v>636781.81972275663</v>
      </c>
      <c r="E207" s="2">
        <f>VLOOKUP($C207,Calculations!$T$2:$AG$611,3,FALSE)</f>
        <v>219567.08907306005</v>
      </c>
      <c r="F207" s="2">
        <f>VLOOKUP($C207,Calculations!$T$2:$AG$611,4,FALSE)</f>
        <v>28865.205850722708</v>
      </c>
      <c r="G207" s="2">
        <f>VLOOKUP($C207,Calculations!$T$2:$AG$611,5,FALSE)</f>
        <v>15569.706141778895</v>
      </c>
      <c r="H207" s="2">
        <f>VLOOKUP($C207,Calculations!$T$2:$AG$611,6,FALSE)</f>
        <v>2248.7982635291796</v>
      </c>
      <c r="I207" s="2">
        <f>VLOOKUP($C207,Calculations!$T$2:$AG$611,7,FALSE)</f>
        <v>12228.000374919837</v>
      </c>
      <c r="J207" s="2">
        <f>VLOOKUP($C207,Calculations!$T$2:$AG$611,8,FALSE)</f>
        <v>35603.970075477286</v>
      </c>
      <c r="K207" s="2">
        <f>VLOOKUP($C207,Calculations!$T$2:$AG$611,9,FALSE)</f>
        <v>3357.4260470623058</v>
      </c>
      <c r="L207" s="2">
        <f>VLOOKUP($C207,Calculations!$T$2:$AG$611,10,FALSE)</f>
        <v>4707.5772976172857</v>
      </c>
      <c r="M207" s="2">
        <f>VLOOKUP($C207,Calculations!$T$2:$AG$611,11,FALSE)</f>
        <v>0</v>
      </c>
      <c r="N207" s="2">
        <f>VLOOKUP($C207,Calculations!$T$2:$AG$611,12,FALSE)</f>
        <v>314634.04659858911</v>
      </c>
      <c r="O207" s="2">
        <f>VLOOKUP($C207,Calculations!$T$2:$AG$611,13,FALSE)</f>
        <v>53502.157219673427</v>
      </c>
      <c r="P207" s="2">
        <f>VLOOKUP($C207,Calculations!$T$2:$AG$611,14,FALSE)</f>
        <v>368136.20381826255</v>
      </c>
      <c r="R207" s="53">
        <f t="shared" si="16"/>
        <v>368136.20381826255</v>
      </c>
      <c r="S207" s="53">
        <f t="shared" si="17"/>
        <v>0</v>
      </c>
      <c r="U207" s="53">
        <f t="shared" si="18"/>
        <v>636781.81972275674</v>
      </c>
      <c r="V207" s="53">
        <f t="shared" si="19"/>
        <v>0</v>
      </c>
      <c r="W207" s="9"/>
    </row>
    <row r="208" spans="1:23" ht="14.45" customHeight="1" x14ac:dyDescent="0.25">
      <c r="A208" s="58" t="s">
        <v>79</v>
      </c>
      <c r="B208" s="58" t="s">
        <v>40</v>
      </c>
      <c r="C208" s="56" t="str">
        <f t="shared" si="15"/>
        <v>KOTTAYAM1979-80</v>
      </c>
      <c r="D208" s="2">
        <f>VLOOKUP($C208,Calculations!$T$2:$AG$611,2,FALSE)</f>
        <v>636781.81972275663</v>
      </c>
      <c r="E208" s="2">
        <f>VLOOKUP($C208,Calculations!$T$2:$AG$611,3,FALSE)</f>
        <v>219567.08907306005</v>
      </c>
      <c r="F208" s="2">
        <f>VLOOKUP($C208,Calculations!$T$2:$AG$611,4,FALSE)</f>
        <v>30375.482551428147</v>
      </c>
      <c r="G208" s="2">
        <f>VLOOKUP($C208,Calculations!$T$2:$AG$611,5,FALSE)</f>
        <v>16381.968072616053</v>
      </c>
      <c r="H208" s="2">
        <f>VLOOKUP($C208,Calculations!$T$2:$AG$611,6,FALSE)</f>
        <v>1898.3346652853832</v>
      </c>
      <c r="I208" s="2">
        <f>VLOOKUP($C208,Calculations!$T$2:$AG$611,7,FALSE)</f>
        <v>13436.43968230477</v>
      </c>
      <c r="J208" s="2">
        <f>VLOOKUP($C208,Calculations!$T$2:$AG$611,8,FALSE)</f>
        <v>32862.792767993684</v>
      </c>
      <c r="K208" s="2">
        <f>VLOOKUP($C208,Calculations!$T$2:$AG$611,9,FALSE)</f>
        <v>3261.8597109170737</v>
      </c>
      <c r="L208" s="2">
        <f>VLOOKUP($C208,Calculations!$T$2:$AG$611,10,FALSE)</f>
        <v>6196.03748211731</v>
      </c>
      <c r="M208" s="2">
        <f>VLOOKUP($C208,Calculations!$T$2:$AG$611,11,FALSE)</f>
        <v>0</v>
      </c>
      <c r="N208" s="2">
        <f>VLOOKUP($C208,Calculations!$T$2:$AG$611,12,FALSE)</f>
        <v>312801.81571703416</v>
      </c>
      <c r="O208" s="2">
        <f>VLOOKUP($C208,Calculations!$T$2:$AG$611,13,FALSE)</f>
        <v>43082.913472448323</v>
      </c>
      <c r="P208" s="2">
        <f>VLOOKUP($C208,Calculations!$T$2:$AG$611,14,FALSE)</f>
        <v>355884.72918948252</v>
      </c>
      <c r="R208" s="53">
        <f t="shared" si="16"/>
        <v>355884.72918948246</v>
      </c>
      <c r="S208" s="53">
        <f t="shared" si="17"/>
        <v>0</v>
      </c>
      <c r="U208" s="53">
        <f t="shared" si="18"/>
        <v>636781.81972275651</v>
      </c>
      <c r="V208" s="53">
        <f t="shared" si="19"/>
        <v>0</v>
      </c>
      <c r="W208" s="9"/>
    </row>
    <row r="209" spans="1:23" ht="14.45" customHeight="1" x14ac:dyDescent="0.25">
      <c r="A209" s="58" t="s">
        <v>79</v>
      </c>
      <c r="B209" s="58" t="s">
        <v>42</v>
      </c>
      <c r="C209" s="56" t="str">
        <f t="shared" si="15"/>
        <v>KOTTAYAM1980-81</v>
      </c>
      <c r="D209" s="2">
        <f>VLOOKUP($C209,Calculations!$T$2:$AG$611,2,FALSE)</f>
        <v>636781.81972275663</v>
      </c>
      <c r="E209" s="2">
        <f>VLOOKUP($C209,Calculations!$T$2:$AG$611,3,FALSE)</f>
        <v>219567.08907306005</v>
      </c>
      <c r="F209" s="2">
        <f>VLOOKUP($C209,Calculations!$T$2:$AG$611,4,FALSE)</f>
        <v>31674.757742587935</v>
      </c>
      <c r="G209" s="2">
        <f>VLOOKUP($C209,Calculations!$T$2:$AG$611,5,FALSE)</f>
        <v>16179.474145330769</v>
      </c>
      <c r="H209" s="2">
        <f>VLOOKUP($C209,Calculations!$T$2:$AG$611,6,FALSE)</f>
        <v>1880.3346652853832</v>
      </c>
      <c r="I209" s="2">
        <f>VLOOKUP($C209,Calculations!$T$2:$AG$611,7,FALSE)</f>
        <v>13445.43968230477</v>
      </c>
      <c r="J209" s="2">
        <f>VLOOKUP($C209,Calculations!$T$2:$AG$611,8,FALSE)</f>
        <v>33150.792767993684</v>
      </c>
      <c r="K209" s="2">
        <f>VLOOKUP($C209,Calculations!$T$2:$AG$611,9,FALSE)</f>
        <v>3215.5807113610576</v>
      </c>
      <c r="L209" s="2">
        <f>VLOOKUP($C209,Calculations!$T$2:$AG$611,10,FALSE)</f>
        <v>5144.7349810073501</v>
      </c>
      <c r="M209" s="2">
        <f>VLOOKUP($C209,Calculations!$T$2:$AG$611,11,FALSE)</f>
        <v>0</v>
      </c>
      <c r="N209" s="2">
        <f>VLOOKUP($C209,Calculations!$T$2:$AG$611,12,FALSE)</f>
        <v>312523.61595382565</v>
      </c>
      <c r="O209" s="2">
        <f>VLOOKUP($C209,Calculations!$T$2:$AG$611,13,FALSE)</f>
        <v>55951.475862068968</v>
      </c>
      <c r="P209" s="2">
        <f>VLOOKUP($C209,Calculations!$T$2:$AG$611,14,FALSE)</f>
        <v>368475.09181589464</v>
      </c>
      <c r="R209" s="53">
        <f t="shared" si="16"/>
        <v>368475.09181589459</v>
      </c>
      <c r="S209" s="53">
        <f t="shared" si="17"/>
        <v>0</v>
      </c>
      <c r="U209" s="53">
        <f t="shared" si="18"/>
        <v>636781.81972275663</v>
      </c>
      <c r="V209" s="53">
        <f t="shared" si="19"/>
        <v>0</v>
      </c>
      <c r="W209" s="9"/>
    </row>
    <row r="210" spans="1:23" ht="14.45" customHeight="1" x14ac:dyDescent="0.25">
      <c r="A210" s="58" t="s">
        <v>79</v>
      </c>
      <c r="B210" s="58" t="s">
        <v>43</v>
      </c>
      <c r="C210" s="56" t="str">
        <f t="shared" si="15"/>
        <v>KOTTAYAM1981-82</v>
      </c>
      <c r="D210" s="2">
        <f>VLOOKUP($C210,Calculations!$T$2:$AG$611,2,FALSE)</f>
        <v>636781.81972275663</v>
      </c>
      <c r="E210" s="2">
        <f>VLOOKUP($C210,Calculations!$T$2:$AG$611,3,FALSE)</f>
        <v>219567.08907306005</v>
      </c>
      <c r="F210" s="2">
        <f>VLOOKUP($C210,Calculations!$T$2:$AG$611,4,FALSE)</f>
        <v>31789.717566967589</v>
      </c>
      <c r="G210" s="2">
        <f>VLOOKUP($C210,Calculations!$T$2:$AG$611,5,FALSE)</f>
        <v>16218.605308075576</v>
      </c>
      <c r="H210" s="2">
        <f>VLOOKUP($C210,Calculations!$T$2:$AG$611,6,FALSE)</f>
        <v>1860.3346652853832</v>
      </c>
      <c r="I210" s="2">
        <f>VLOOKUP($C210,Calculations!$T$2:$AG$611,7,FALSE)</f>
        <v>12875.788071629422</v>
      </c>
      <c r="J210" s="2">
        <f>VLOOKUP($C210,Calculations!$T$2:$AG$611,8,FALSE)</f>
        <v>34214.842395540429</v>
      </c>
      <c r="K210" s="2">
        <f>VLOOKUP($C210,Calculations!$T$2:$AG$611,9,FALSE)</f>
        <v>3350.2092151349216</v>
      </c>
      <c r="L210" s="2">
        <f>VLOOKUP($C210,Calculations!$T$2:$AG$611,10,FALSE)</f>
        <v>4134.3938138227022</v>
      </c>
      <c r="M210" s="2">
        <f>VLOOKUP($C210,Calculations!$T$2:$AG$611,11,FALSE)</f>
        <v>0</v>
      </c>
      <c r="N210" s="2">
        <f>VLOOKUP($C210,Calculations!$T$2:$AG$611,12,FALSE)</f>
        <v>312770.83961324056</v>
      </c>
      <c r="O210" s="2">
        <f>VLOOKUP($C210,Calculations!$T$2:$AG$611,13,FALSE)</f>
        <v>56220.364066893591</v>
      </c>
      <c r="P210" s="2">
        <f>VLOOKUP($C210,Calculations!$T$2:$AG$611,14,FALSE)</f>
        <v>368991.20368013415</v>
      </c>
      <c r="R210" s="53">
        <f t="shared" si="16"/>
        <v>368991.20368013415</v>
      </c>
      <c r="S210" s="53">
        <f t="shared" si="17"/>
        <v>0</v>
      </c>
      <c r="U210" s="53">
        <f t="shared" si="18"/>
        <v>636781.81972275663</v>
      </c>
      <c r="V210" s="53">
        <f t="shared" si="19"/>
        <v>0</v>
      </c>
      <c r="W210" s="9"/>
    </row>
    <row r="211" spans="1:23" ht="14.45" customHeight="1" x14ac:dyDescent="0.25">
      <c r="A211" s="58" t="s">
        <v>79</v>
      </c>
      <c r="B211" s="58" t="s">
        <v>44</v>
      </c>
      <c r="C211" s="56" t="str">
        <f t="shared" si="15"/>
        <v>KOTTAYAM1982-83</v>
      </c>
      <c r="D211" s="2">
        <f>VLOOKUP($C211,Calculations!$T$2:$AG$611,2,FALSE)</f>
        <v>636781.81972275663</v>
      </c>
      <c r="E211" s="2">
        <f>VLOOKUP($C211,Calculations!$T$2:$AG$611,3,FALSE)</f>
        <v>219567.08907306005</v>
      </c>
      <c r="F211" s="2">
        <f>VLOOKUP($C211,Calculations!$T$2:$AG$611,4,FALSE)</f>
        <v>31390.73765477776</v>
      </c>
      <c r="G211" s="2">
        <f>VLOOKUP($C211,Calculations!$T$2:$AG$611,5,FALSE)</f>
        <v>16198.539726703173</v>
      </c>
      <c r="H211" s="2">
        <f>VLOOKUP($C211,Calculations!$T$2:$AG$611,6,FALSE)</f>
        <v>1860.3346652853832</v>
      </c>
      <c r="I211" s="2">
        <f>VLOOKUP($C211,Calculations!$T$2:$AG$611,7,FALSE)</f>
        <v>12755.667150115929</v>
      </c>
      <c r="J211" s="2">
        <f>VLOOKUP($C211,Calculations!$T$2:$AG$611,8,FALSE)</f>
        <v>33683.222623452224</v>
      </c>
      <c r="K211" s="2">
        <f>VLOOKUP($C211,Calculations!$T$2:$AG$611,9,FALSE)</f>
        <v>3267.5033792116819</v>
      </c>
      <c r="L211" s="2">
        <f>VLOOKUP($C211,Calculations!$T$2:$AG$611,10,FALSE)</f>
        <v>3781.5499876671106</v>
      </c>
      <c r="M211" s="2">
        <f>VLOOKUP($C211,Calculations!$T$2:$AG$611,11,FALSE)</f>
        <v>0</v>
      </c>
      <c r="N211" s="2">
        <f>VLOOKUP($C211,Calculations!$T$2:$AG$611,12,FALSE)</f>
        <v>314277.17546248337</v>
      </c>
      <c r="O211" s="2">
        <f>VLOOKUP($C211,Calculations!$T$2:$AG$611,13,FALSE)</f>
        <v>53536.882472497658</v>
      </c>
      <c r="P211" s="2">
        <f>VLOOKUP($C211,Calculations!$T$2:$AG$611,14,FALSE)</f>
        <v>367814.05793498101</v>
      </c>
      <c r="R211" s="53">
        <f t="shared" si="16"/>
        <v>367814.05793498101</v>
      </c>
      <c r="S211" s="53">
        <f t="shared" si="17"/>
        <v>0</v>
      </c>
      <c r="U211" s="53">
        <f t="shared" si="18"/>
        <v>636781.81972275674</v>
      </c>
      <c r="V211" s="53">
        <f t="shared" si="19"/>
        <v>0</v>
      </c>
      <c r="W211" s="9"/>
    </row>
    <row r="212" spans="1:23" ht="14.45" customHeight="1" x14ac:dyDescent="0.25">
      <c r="A212" s="58" t="s">
        <v>79</v>
      </c>
      <c r="B212" s="58" t="s">
        <v>45</v>
      </c>
      <c r="C212" s="56" t="str">
        <f t="shared" si="15"/>
        <v>KOTTAYAM1983-84</v>
      </c>
      <c r="D212" s="2">
        <f>VLOOKUP($C212,Calculations!$T$2:$AG$611,2,FALSE)</f>
        <v>636781.81972275663</v>
      </c>
      <c r="E212" s="2">
        <f>VLOOKUP($C212,Calculations!$T$2:$AG$611,3,FALSE)</f>
        <v>219537.65751288916</v>
      </c>
      <c r="F212" s="2">
        <f>VLOOKUP($C212,Calculations!$T$2:$AG$611,4,FALSE)</f>
        <v>32363.93395055399</v>
      </c>
      <c r="G212" s="2">
        <f>VLOOKUP($C212,Calculations!$T$2:$AG$611,5,FALSE)</f>
        <v>16304.714189235066</v>
      </c>
      <c r="H212" s="2">
        <f>VLOOKUP($C212,Calculations!$T$2:$AG$611,6,FALSE)</f>
        <v>1847.1468224691432</v>
      </c>
      <c r="I212" s="2">
        <f>VLOOKUP($C212,Calculations!$T$2:$AG$611,7,FALSE)</f>
        <v>12983.480127719007</v>
      </c>
      <c r="J212" s="2">
        <f>VLOOKUP($C212,Calculations!$T$2:$AG$611,8,FALSE)</f>
        <v>33150.930676586649</v>
      </c>
      <c r="K212" s="2">
        <f>VLOOKUP($C212,Calculations!$T$2:$AG$611,9,FALSE)</f>
        <v>3252.1614840984657</v>
      </c>
      <c r="L212" s="2">
        <f>VLOOKUP($C212,Calculations!$T$2:$AG$611,10,FALSE)</f>
        <v>4353.5319433200139</v>
      </c>
      <c r="M212" s="2">
        <f>VLOOKUP($C212,Calculations!$T$2:$AG$611,11,FALSE)</f>
        <v>0</v>
      </c>
      <c r="N212" s="2">
        <f>VLOOKUP($C212,Calculations!$T$2:$AG$611,12,FALSE)</f>
        <v>312988.26301588514</v>
      </c>
      <c r="O212" s="2">
        <f>VLOOKUP($C212,Calculations!$T$2:$AG$611,13,FALSE)</f>
        <v>65299.576531817867</v>
      </c>
      <c r="P212" s="2">
        <f>VLOOKUP($C212,Calculations!$T$2:$AG$611,14,FALSE)</f>
        <v>378287.83954770304</v>
      </c>
      <c r="R212" s="53">
        <f t="shared" si="16"/>
        <v>378287.83954770298</v>
      </c>
      <c r="S212" s="53">
        <f t="shared" si="17"/>
        <v>0</v>
      </c>
      <c r="U212" s="53">
        <f t="shared" si="18"/>
        <v>636781.81972275663</v>
      </c>
      <c r="V212" s="53">
        <f t="shared" si="19"/>
        <v>0</v>
      </c>
      <c r="W212" s="9"/>
    </row>
    <row r="213" spans="1:23" ht="14.45" customHeight="1" x14ac:dyDescent="0.25">
      <c r="A213" s="58" t="s">
        <v>79</v>
      </c>
      <c r="B213" s="58" t="s">
        <v>39</v>
      </c>
      <c r="C213" s="56" t="str">
        <f t="shared" si="15"/>
        <v>KOTTAYAM1984-85</v>
      </c>
      <c r="D213" s="2">
        <f>VLOOKUP($C213,Calculations!$T$2:$AG$611,2,FALSE)</f>
        <v>636781.81972275663</v>
      </c>
      <c r="E213" s="2">
        <f>VLOOKUP($C213,Calculations!$T$2:$AG$611,3,FALSE)</f>
        <v>219537.65751288916</v>
      </c>
      <c r="F213" s="2">
        <f>VLOOKUP($C213,Calculations!$T$2:$AG$611,4,FALSE)</f>
        <v>30074.791269659319</v>
      </c>
      <c r="G213" s="2">
        <f>VLOOKUP($C213,Calculations!$T$2:$AG$611,5,FALSE)</f>
        <v>17589.435257578214</v>
      </c>
      <c r="H213" s="2">
        <f>VLOOKUP($C213,Calculations!$T$2:$AG$611,6,FALSE)</f>
        <v>1407.942913651226</v>
      </c>
      <c r="I213" s="2">
        <f>VLOOKUP($C213,Calculations!$T$2:$AG$611,7,FALSE)</f>
        <v>12820.2769925462</v>
      </c>
      <c r="J213" s="2">
        <f>VLOOKUP($C213,Calculations!$T$2:$AG$611,8,FALSE)</f>
        <v>33390.386973166394</v>
      </c>
      <c r="K213" s="2">
        <f>VLOOKUP($C213,Calculations!$T$2:$AG$611,9,FALSE)</f>
        <v>2940.1912508896453</v>
      </c>
      <c r="L213" s="2">
        <f>VLOOKUP($C213,Calculations!$T$2:$AG$611,10,FALSE)</f>
        <v>3823.9800820892901</v>
      </c>
      <c r="M213" s="2">
        <f>VLOOKUP($C213,Calculations!$T$2:$AG$611,11,FALSE)</f>
        <v>0</v>
      </c>
      <c r="N213" s="2">
        <f>VLOOKUP($C213,Calculations!$T$2:$AG$611,12,FALSE)</f>
        <v>315197.15747028723</v>
      </c>
      <c r="O213" s="2">
        <f>VLOOKUP($C213,Calculations!$T$2:$AG$611,13,FALSE)</f>
        <v>63695.578548368809</v>
      </c>
      <c r="P213" s="2">
        <f>VLOOKUP($C213,Calculations!$T$2:$AG$611,14,FALSE)</f>
        <v>378892.736018656</v>
      </c>
      <c r="R213" s="53">
        <f t="shared" si="16"/>
        <v>378892.73601865605</v>
      </c>
      <c r="S213" s="53">
        <f t="shared" si="17"/>
        <v>0</v>
      </c>
      <c r="U213" s="53">
        <f t="shared" si="18"/>
        <v>636781.81972275674</v>
      </c>
      <c r="V213" s="53">
        <f t="shared" si="19"/>
        <v>0</v>
      </c>
      <c r="W213" s="9"/>
    </row>
    <row r="214" spans="1:23" ht="14.45" customHeight="1" x14ac:dyDescent="0.25">
      <c r="A214" s="58" t="s">
        <v>79</v>
      </c>
      <c r="B214" s="58" t="s">
        <v>84</v>
      </c>
      <c r="C214" s="56" t="str">
        <f t="shared" si="15"/>
        <v>KOTTAYAM1985-86</v>
      </c>
      <c r="D214" s="2">
        <f>VLOOKUP($C214,Calculations!$T$2:$AG$611,2,FALSE)</f>
        <v>636781.81972275663</v>
      </c>
      <c r="E214" s="2">
        <f>VLOOKUP($C214,Calculations!$T$2:$AG$611,3,FALSE)</f>
        <v>219537.65751288916</v>
      </c>
      <c r="F214" s="2">
        <f>VLOOKUP($C214,Calculations!$T$2:$AG$611,4,FALSE)</f>
        <v>31487.43119035627</v>
      </c>
      <c r="G214" s="2">
        <f>VLOOKUP($C214,Calculations!$T$2:$AG$611,5,FALSE)</f>
        <v>17689.997707820632</v>
      </c>
      <c r="H214" s="2">
        <f>VLOOKUP($C214,Calculations!$T$2:$AG$611,6,FALSE)</f>
        <v>1733.595132391298</v>
      </c>
      <c r="I214" s="2">
        <f>VLOOKUP($C214,Calculations!$T$2:$AG$611,7,FALSE)</f>
        <v>11880.434820969465</v>
      </c>
      <c r="J214" s="2">
        <f>VLOOKUP($C214,Calculations!$T$2:$AG$611,8,FALSE)</f>
        <v>29830.773195669084</v>
      </c>
      <c r="K214" s="2">
        <f>VLOOKUP($C214,Calculations!$T$2:$AG$611,9,FALSE)</f>
        <v>3263.6914454296289</v>
      </c>
      <c r="L214" s="2">
        <f>VLOOKUP($C214,Calculations!$T$2:$AG$611,10,FALSE)</f>
        <v>4308.6835834348576</v>
      </c>
      <c r="M214" s="2">
        <f>VLOOKUP($C214,Calculations!$T$2:$AG$611,11,FALSE)</f>
        <v>0</v>
      </c>
      <c r="N214" s="2">
        <f>VLOOKUP($C214,Calculations!$T$2:$AG$611,12,FALSE)</f>
        <v>317049.55513379624</v>
      </c>
      <c r="O214" s="2">
        <f>VLOOKUP($C214,Calculations!$T$2:$AG$611,13,FALSE)</f>
        <v>80737.17213180603</v>
      </c>
      <c r="P214" s="2">
        <f>VLOOKUP($C214,Calculations!$T$2:$AG$611,14,FALSE)</f>
        <v>397786.72726560233</v>
      </c>
      <c r="R214" s="53">
        <f t="shared" si="16"/>
        <v>397786.72726560227</v>
      </c>
      <c r="S214" s="53">
        <f t="shared" si="17"/>
        <v>0</v>
      </c>
      <c r="U214" s="53">
        <f t="shared" si="18"/>
        <v>636781.81972275674</v>
      </c>
      <c r="V214" s="53">
        <f t="shared" si="19"/>
        <v>0</v>
      </c>
      <c r="W214" s="9"/>
    </row>
    <row r="215" spans="1:23" ht="14.45" customHeight="1" x14ac:dyDescent="0.25">
      <c r="A215" s="58" t="s">
        <v>79</v>
      </c>
      <c r="B215" s="58" t="s">
        <v>46</v>
      </c>
      <c r="C215" s="56" t="str">
        <f t="shared" si="15"/>
        <v>KOTTAYAM1986-87</v>
      </c>
      <c r="D215" s="2">
        <f>VLOOKUP($C215,Calculations!$T$2:$AG$611,2,FALSE)</f>
        <v>636781.81972275663</v>
      </c>
      <c r="E215" s="2">
        <f>VLOOKUP($C215,Calculations!$T$2:$AG$611,3,FALSE)</f>
        <v>219537.65751288916</v>
      </c>
      <c r="F215" s="2">
        <f>VLOOKUP($C215,Calculations!$T$2:$AG$611,4,FALSE)</f>
        <v>29569.604846875241</v>
      </c>
      <c r="G215" s="2">
        <f>VLOOKUP($C215,Calculations!$T$2:$AG$611,5,FALSE)</f>
        <v>18309.478331466235</v>
      </c>
      <c r="H215" s="2">
        <f>VLOOKUP($C215,Calculations!$T$2:$AG$611,6,FALSE)</f>
        <v>1726.785049020966</v>
      </c>
      <c r="I215" s="2">
        <f>VLOOKUP($C215,Calculations!$T$2:$AG$611,7,FALSE)</f>
        <v>10331.122660093335</v>
      </c>
      <c r="J215" s="2">
        <f>VLOOKUP($C215,Calculations!$T$2:$AG$611,8,FALSE)</f>
        <v>28864.250207338566</v>
      </c>
      <c r="K215" s="2">
        <f>VLOOKUP($C215,Calculations!$T$2:$AG$611,9,FALSE)</f>
        <v>2983.1353071986582</v>
      </c>
      <c r="L215" s="2">
        <f>VLOOKUP($C215,Calculations!$T$2:$AG$611,10,FALSE)</f>
        <v>4444.9012373191254</v>
      </c>
      <c r="M215" s="2">
        <f>VLOOKUP($C215,Calculations!$T$2:$AG$611,11,FALSE)</f>
        <v>0</v>
      </c>
      <c r="N215" s="2">
        <f>VLOOKUP($C215,Calculations!$T$2:$AG$611,12,FALSE)</f>
        <v>321014.88457055541</v>
      </c>
      <c r="O215" s="2">
        <f>VLOOKUP($C215,Calculations!$T$2:$AG$611,13,FALSE)</f>
        <v>84736.771686906417</v>
      </c>
      <c r="P215" s="2">
        <f>VLOOKUP($C215,Calculations!$T$2:$AG$611,14,FALSE)</f>
        <v>405751.65625746176</v>
      </c>
      <c r="R215" s="53">
        <f t="shared" si="16"/>
        <v>405751.65625746181</v>
      </c>
      <c r="S215" s="53">
        <f t="shared" si="17"/>
        <v>0</v>
      </c>
      <c r="U215" s="53">
        <f t="shared" si="18"/>
        <v>636781.81972275674</v>
      </c>
      <c r="V215" s="53">
        <f t="shared" si="19"/>
        <v>0</v>
      </c>
      <c r="W215" s="9"/>
    </row>
    <row r="216" spans="1:23" ht="14.45" customHeight="1" x14ac:dyDescent="0.25">
      <c r="A216" s="58" t="s">
        <v>79</v>
      </c>
      <c r="B216" s="58" t="s">
        <v>47</v>
      </c>
      <c r="C216" s="56" t="str">
        <f t="shared" si="15"/>
        <v>KOTTAYAM1987-88</v>
      </c>
      <c r="D216" s="2">
        <f>VLOOKUP($C216,Calculations!$T$2:$AG$611,2,FALSE)</f>
        <v>636781.81972275663</v>
      </c>
      <c r="E216" s="2">
        <f>VLOOKUP($C216,Calculations!$T$2:$AG$611,3,FALSE)</f>
        <v>219537.65751288916</v>
      </c>
      <c r="F216" s="2">
        <f>VLOOKUP($C216,Calculations!$T$2:$AG$611,4,FALSE)</f>
        <v>32479.532022042131</v>
      </c>
      <c r="G216" s="2">
        <f>VLOOKUP($C216,Calculations!$T$2:$AG$611,5,FALSE)</f>
        <v>16150.649127853585</v>
      </c>
      <c r="H216" s="2">
        <f>VLOOKUP($C216,Calculations!$T$2:$AG$611,6,FALSE)</f>
        <v>1447.6474534410736</v>
      </c>
      <c r="I216" s="2">
        <f>VLOOKUP($C216,Calculations!$T$2:$AG$611,7,FALSE)</f>
        <v>8757.7533867487546</v>
      </c>
      <c r="J216" s="2">
        <f>VLOOKUP($C216,Calculations!$T$2:$AG$611,8,FALSE)</f>
        <v>24526.230293383847</v>
      </c>
      <c r="K216" s="2">
        <f>VLOOKUP($C216,Calculations!$T$2:$AG$611,9,FALSE)</f>
        <v>3022.1688305192642</v>
      </c>
      <c r="L216" s="2">
        <f>VLOOKUP($C216,Calculations!$T$2:$AG$611,10,FALSE)</f>
        <v>4951.8379013929261</v>
      </c>
      <c r="M216" s="2">
        <f>VLOOKUP($C216,Calculations!$T$2:$AG$611,11,FALSE)</f>
        <v>0</v>
      </c>
      <c r="N216" s="2">
        <f>VLOOKUP($C216,Calculations!$T$2:$AG$611,12,FALSE)</f>
        <v>325908.34319448593</v>
      </c>
      <c r="O216" s="2">
        <f>VLOOKUP($C216,Calculations!$T$2:$AG$611,13,FALSE)</f>
        <v>90971.3014870552</v>
      </c>
      <c r="P216" s="2">
        <f>VLOOKUP($C216,Calculations!$T$2:$AG$611,14,FALSE)</f>
        <v>416879.64468154113</v>
      </c>
      <c r="R216" s="53">
        <f t="shared" si="16"/>
        <v>416879.64468154113</v>
      </c>
      <c r="S216" s="53">
        <f t="shared" si="17"/>
        <v>0</v>
      </c>
      <c r="U216" s="53">
        <f t="shared" si="18"/>
        <v>636781.81972275674</v>
      </c>
      <c r="V216" s="53">
        <f t="shared" si="19"/>
        <v>0</v>
      </c>
      <c r="W216" s="9"/>
    </row>
    <row r="217" spans="1:23" ht="14.45" customHeight="1" x14ac:dyDescent="0.25">
      <c r="A217" s="58" t="s">
        <v>79</v>
      </c>
      <c r="B217" s="58" t="s">
        <v>48</v>
      </c>
      <c r="C217" s="56" t="str">
        <f t="shared" si="15"/>
        <v>KOTTAYAM1988-89</v>
      </c>
      <c r="D217" s="2">
        <f>VLOOKUP($C217,Calculations!$T$2:$AG$611,2,FALSE)</f>
        <v>636781.81972275663</v>
      </c>
      <c r="E217" s="2">
        <f>VLOOKUP($C217,Calculations!$T$2:$AG$611,3,FALSE)</f>
        <v>219537.65751288916</v>
      </c>
      <c r="F217" s="2">
        <f>VLOOKUP($C217,Calculations!$T$2:$AG$611,4,FALSE)</f>
        <v>32433.129591207144</v>
      </c>
      <c r="G217" s="2">
        <f>VLOOKUP($C217,Calculations!$T$2:$AG$611,5,FALSE)</f>
        <v>14680.810202422772</v>
      </c>
      <c r="H217" s="2">
        <f>VLOOKUP($C217,Calculations!$T$2:$AG$611,6,FALSE)</f>
        <v>1510.0238729566377</v>
      </c>
      <c r="I217" s="2">
        <f>VLOOKUP($C217,Calculations!$T$2:$AG$611,7,FALSE)</f>
        <v>9645.6951396923687</v>
      </c>
      <c r="J217" s="2">
        <f>VLOOKUP($C217,Calculations!$T$2:$AG$611,8,FALSE)</f>
        <v>24695.280147985199</v>
      </c>
      <c r="K217" s="2">
        <f>VLOOKUP($C217,Calculations!$T$2:$AG$611,9,FALSE)</f>
        <v>2874.997492154112</v>
      </c>
      <c r="L217" s="2">
        <f>VLOOKUP($C217,Calculations!$T$2:$AG$611,10,FALSE)</f>
        <v>4797.6545550415867</v>
      </c>
      <c r="M217" s="2">
        <f>VLOOKUP($C217,Calculations!$T$2:$AG$611,11,FALSE)</f>
        <v>0</v>
      </c>
      <c r="N217" s="2">
        <f>VLOOKUP($C217,Calculations!$T$2:$AG$611,12,FALSE)</f>
        <v>326606.57120840769</v>
      </c>
      <c r="O217" s="2">
        <f>VLOOKUP($C217,Calculations!$T$2:$AG$611,13,FALSE)</f>
        <v>100789.49845494668</v>
      </c>
      <c r="P217" s="2">
        <f>VLOOKUP($C217,Calculations!$T$2:$AG$611,14,FALSE)</f>
        <v>427396.06966335431</v>
      </c>
      <c r="R217" s="53">
        <f t="shared" si="16"/>
        <v>427396.06966335437</v>
      </c>
      <c r="S217" s="53">
        <f t="shared" si="17"/>
        <v>0</v>
      </c>
      <c r="U217" s="53">
        <f t="shared" si="18"/>
        <v>636781.81972275674</v>
      </c>
      <c r="V217" s="53">
        <f t="shared" si="19"/>
        <v>0</v>
      </c>
      <c r="W217" s="9"/>
    </row>
    <row r="218" spans="1:23" ht="14.45" customHeight="1" x14ac:dyDescent="0.25">
      <c r="A218" s="58" t="s">
        <v>79</v>
      </c>
      <c r="B218" s="58" t="s">
        <v>49</v>
      </c>
      <c r="C218" s="56" t="str">
        <f t="shared" si="15"/>
        <v>KOTTAYAM1989-90</v>
      </c>
      <c r="D218" s="2">
        <f>VLOOKUP($C218,Calculations!$T$2:$AG$611,2,FALSE)</f>
        <v>636781.81972275663</v>
      </c>
      <c r="E218" s="2">
        <f>VLOOKUP($C218,Calculations!$T$2:$AG$611,3,FALSE)</f>
        <v>219537.65751288916</v>
      </c>
      <c r="F218" s="2">
        <f>VLOOKUP($C218,Calculations!$T$2:$AG$611,4,FALSE)</f>
        <v>33278.834773153372</v>
      </c>
      <c r="G218" s="2">
        <f>VLOOKUP($C218,Calculations!$T$2:$AG$611,5,FALSE)</f>
        <v>13485.913037525528</v>
      </c>
      <c r="H218" s="2">
        <f>VLOOKUP($C218,Calculations!$T$2:$AG$611,6,FALSE)</f>
        <v>1338.1466986682453</v>
      </c>
      <c r="I218" s="2">
        <f>VLOOKUP($C218,Calculations!$T$2:$AG$611,7,FALSE)</f>
        <v>9116.1485521266841</v>
      </c>
      <c r="J218" s="2">
        <f>VLOOKUP($C218,Calculations!$T$2:$AG$611,8,FALSE)</f>
        <v>23327.939383042969</v>
      </c>
      <c r="K218" s="2">
        <f>VLOOKUP($C218,Calculations!$T$2:$AG$611,9,FALSE)</f>
        <v>2740.269795613438</v>
      </c>
      <c r="L218" s="2">
        <f>VLOOKUP($C218,Calculations!$T$2:$AG$611,10,FALSE)</f>
        <v>4448.8474112385184</v>
      </c>
      <c r="M218" s="2">
        <f>VLOOKUP($C218,Calculations!$T$2:$AG$611,11,FALSE)</f>
        <v>0</v>
      </c>
      <c r="N218" s="2">
        <f>VLOOKUP($C218,Calculations!$T$2:$AG$611,12,FALSE)</f>
        <v>329508.0625584987</v>
      </c>
      <c r="O218" s="2">
        <f>VLOOKUP($C218,Calculations!$T$2:$AG$611,13,FALSE)</f>
        <v>100816.55139373805</v>
      </c>
      <c r="P218" s="2">
        <f>VLOOKUP($C218,Calculations!$T$2:$AG$611,14,FALSE)</f>
        <v>430324.61395223683</v>
      </c>
      <c r="R218" s="53">
        <f t="shared" si="16"/>
        <v>430324.61395223672</v>
      </c>
      <c r="S218" s="53">
        <f t="shared" si="17"/>
        <v>0</v>
      </c>
      <c r="U218" s="53">
        <f t="shared" si="18"/>
        <v>636781.81972275663</v>
      </c>
      <c r="V218" s="53">
        <f t="shared" si="19"/>
        <v>0</v>
      </c>
      <c r="W218" s="9"/>
    </row>
    <row r="219" spans="1:23" ht="14.45" customHeight="1" x14ac:dyDescent="0.25">
      <c r="A219" s="58" t="s">
        <v>79</v>
      </c>
      <c r="B219" s="58" t="s">
        <v>67</v>
      </c>
      <c r="C219" s="56" t="str">
        <f t="shared" si="15"/>
        <v>KOTTAYAM1990-91</v>
      </c>
      <c r="D219" s="2">
        <f>VLOOKUP($C219,Calculations!$T$2:$AG$611,2,FALSE)</f>
        <v>636781.81972275663</v>
      </c>
      <c r="E219" s="2">
        <f>VLOOKUP($C219,Calculations!$T$2:$AG$611,3,FALSE)</f>
        <v>219537.65751288916</v>
      </c>
      <c r="F219" s="2">
        <f>VLOOKUP($C219,Calculations!$T$2:$AG$611,4,FALSE)</f>
        <v>35043.501044302502</v>
      </c>
      <c r="G219" s="2">
        <f>VLOOKUP($C219,Calculations!$T$2:$AG$611,5,FALSE)</f>
        <v>12740.250367696906</v>
      </c>
      <c r="H219" s="2">
        <f>VLOOKUP($C219,Calculations!$T$2:$AG$611,6,FALSE)</f>
        <v>643.61449996073213</v>
      </c>
      <c r="I219" s="2">
        <f>VLOOKUP($C219,Calculations!$T$2:$AG$611,7,FALSE)</f>
        <v>9208.3661597166411</v>
      </c>
      <c r="J219" s="2">
        <f>VLOOKUP($C219,Calculations!$T$2:$AG$611,8,FALSE)</f>
        <v>19183.807923532142</v>
      </c>
      <c r="K219" s="2">
        <f>VLOOKUP($C219,Calculations!$T$2:$AG$611,9,FALSE)</f>
        <v>2858.1276170324109</v>
      </c>
      <c r="L219" s="2">
        <f>VLOOKUP($C219,Calculations!$T$2:$AG$611,10,FALSE)</f>
        <v>4279.4420867485569</v>
      </c>
      <c r="M219" s="2">
        <f>VLOOKUP($C219,Calculations!$T$2:$AG$611,11,FALSE)</f>
        <v>0</v>
      </c>
      <c r="N219" s="2">
        <f>VLOOKUP($C219,Calculations!$T$2:$AG$611,12,FALSE)</f>
        <v>333287.05251087761</v>
      </c>
      <c r="O219" s="2">
        <f>VLOOKUP($C219,Calculations!$T$2:$AG$611,13,FALSE)</f>
        <v>66468.431852128459</v>
      </c>
      <c r="P219" s="2">
        <f>VLOOKUP($C219,Calculations!$T$2:$AG$611,14,FALSE)</f>
        <v>399755.48436300608</v>
      </c>
      <c r="R219" s="53">
        <f t="shared" si="16"/>
        <v>399755.48436300608</v>
      </c>
      <c r="S219" s="53">
        <f t="shared" si="17"/>
        <v>0</v>
      </c>
      <c r="U219" s="53">
        <f t="shared" si="18"/>
        <v>636781.81972275663</v>
      </c>
      <c r="V219" s="53">
        <f t="shared" si="19"/>
        <v>0</v>
      </c>
      <c r="W219" s="9"/>
    </row>
    <row r="220" spans="1:23" ht="14.45" customHeight="1" x14ac:dyDescent="0.25">
      <c r="A220" s="58" t="s">
        <v>79</v>
      </c>
      <c r="B220" s="58" t="s">
        <v>50</v>
      </c>
      <c r="C220" s="56" t="str">
        <f t="shared" si="15"/>
        <v>KOTTAYAM1991-92</v>
      </c>
      <c r="D220" s="2">
        <f>VLOOKUP($C220,Calculations!$T$2:$AG$611,2,FALSE)</f>
        <v>636781.81972275663</v>
      </c>
      <c r="E220" s="2">
        <f>VLOOKUP($C220,Calculations!$T$2:$AG$611,3,FALSE)</f>
        <v>219537.65751288916</v>
      </c>
      <c r="F220" s="2">
        <f>VLOOKUP($C220,Calculations!$T$2:$AG$611,4,FALSE)</f>
        <v>35376.123111686247</v>
      </c>
      <c r="G220" s="2">
        <f>VLOOKUP($C220,Calculations!$T$2:$AG$611,5,FALSE)</f>
        <v>11655.819650519461</v>
      </c>
      <c r="H220" s="2">
        <f>VLOOKUP($C220,Calculations!$T$2:$AG$611,6,FALSE)</f>
        <v>573.37783944985449</v>
      </c>
      <c r="I220" s="2">
        <f>VLOOKUP($C220,Calculations!$T$2:$AG$611,7,FALSE)</f>
        <v>9322.5254880781413</v>
      </c>
      <c r="J220" s="2">
        <f>VLOOKUP($C220,Calculations!$T$2:$AG$611,8,FALSE)</f>
        <v>18806.628986051797</v>
      </c>
      <c r="K220" s="2">
        <f>VLOOKUP($C220,Calculations!$T$2:$AG$611,9,FALSE)</f>
        <v>2842.8145323853782</v>
      </c>
      <c r="L220" s="2">
        <f>VLOOKUP($C220,Calculations!$T$2:$AG$611,10,FALSE)</f>
        <v>3969.62367335721</v>
      </c>
      <c r="M220" s="2">
        <f>VLOOKUP($C220,Calculations!$T$2:$AG$611,11,FALSE)</f>
        <v>0</v>
      </c>
      <c r="N220" s="2">
        <f>VLOOKUP($C220,Calculations!$T$2:$AG$611,12,FALSE)</f>
        <v>334497.2489283394</v>
      </c>
      <c r="O220" s="2">
        <f>VLOOKUP($C220,Calculations!$T$2:$AG$611,13,FALSE)</f>
        <v>67343.099639140841</v>
      </c>
      <c r="P220" s="2">
        <f>VLOOKUP($C220,Calculations!$T$2:$AG$611,14,FALSE)</f>
        <v>401840.34856748022</v>
      </c>
      <c r="R220" s="53">
        <f t="shared" si="16"/>
        <v>401840.34856748022</v>
      </c>
      <c r="S220" s="53">
        <f t="shared" si="17"/>
        <v>0</v>
      </c>
      <c r="U220" s="53">
        <f t="shared" si="18"/>
        <v>636581.81972275651</v>
      </c>
      <c r="V220" s="53">
        <f t="shared" si="19"/>
        <v>200.00000000011642</v>
      </c>
      <c r="W220" s="9"/>
    </row>
    <row r="221" spans="1:23" ht="14.45" customHeight="1" x14ac:dyDescent="0.25">
      <c r="A221" s="58" t="s">
        <v>79</v>
      </c>
      <c r="B221" s="58" t="s">
        <v>51</v>
      </c>
      <c r="C221" s="56" t="str">
        <f t="shared" si="15"/>
        <v>KOTTAYAM1992-93</v>
      </c>
      <c r="D221" s="2">
        <f>VLOOKUP($C221,Calculations!$T$2:$AG$611,2,FALSE)</f>
        <v>636781.81972275663</v>
      </c>
      <c r="E221" s="2">
        <f>VLOOKUP($C221,Calculations!$T$2:$AG$611,3,FALSE)</f>
        <v>219537.65751288916</v>
      </c>
      <c r="F221" s="2">
        <f>VLOOKUP($C221,Calculations!$T$2:$AG$611,4,FALSE)</f>
        <v>35348.559064784175</v>
      </c>
      <c r="G221" s="2">
        <f>VLOOKUP($C221,Calculations!$T$2:$AG$611,5,FALSE)</f>
        <v>12378.626356353017</v>
      </c>
      <c r="H221" s="2">
        <f>VLOOKUP($C221,Calculations!$T$2:$AG$611,6,FALSE)</f>
        <v>538.40449552089194</v>
      </c>
      <c r="I221" s="2">
        <f>VLOOKUP($C221,Calculations!$T$2:$AG$611,7,FALSE)</f>
        <v>9542.2095912197728</v>
      </c>
      <c r="J221" s="2">
        <f>VLOOKUP($C221,Calculations!$T$2:$AG$611,8,FALSE)</f>
        <v>19386.918735685067</v>
      </c>
      <c r="K221" s="2">
        <f>VLOOKUP($C221,Calculations!$T$2:$AG$611,9,FALSE)</f>
        <v>3206.7256648887578</v>
      </c>
      <c r="L221" s="2">
        <f>VLOOKUP($C221,Calculations!$T$2:$AG$611,10,FALSE)</f>
        <v>3825.8895379290611</v>
      </c>
      <c r="M221" s="2">
        <f>VLOOKUP($C221,Calculations!$T$2:$AG$611,11,FALSE)</f>
        <v>0</v>
      </c>
      <c r="N221" s="2">
        <f>VLOOKUP($C221,Calculations!$T$2:$AG$611,12,FALSE)</f>
        <v>332816.82876348676</v>
      </c>
      <c r="O221" s="2">
        <f>VLOOKUP($C221,Calculations!$T$2:$AG$611,13,FALSE)</f>
        <v>70779.57607874737</v>
      </c>
      <c r="P221" s="2">
        <f>VLOOKUP($C221,Calculations!$T$2:$AG$611,14,FALSE)</f>
        <v>403596.4048422341</v>
      </c>
      <c r="R221" s="53">
        <f t="shared" si="16"/>
        <v>403596.4048422341</v>
      </c>
      <c r="S221" s="53">
        <f t="shared" si="17"/>
        <v>0</v>
      </c>
      <c r="U221" s="53">
        <f t="shared" si="18"/>
        <v>636581.81972275651</v>
      </c>
      <c r="V221" s="53">
        <f t="shared" si="19"/>
        <v>200.00000000011642</v>
      </c>
      <c r="W221" s="9"/>
    </row>
    <row r="222" spans="1:23" ht="14.45" customHeight="1" x14ac:dyDescent="0.25">
      <c r="A222" s="58" t="s">
        <v>79</v>
      </c>
      <c r="B222" s="58" t="s">
        <v>52</v>
      </c>
      <c r="C222" s="56" t="str">
        <f t="shared" si="15"/>
        <v>KOTTAYAM1993-94</v>
      </c>
      <c r="D222" s="2">
        <f>VLOOKUP($C222,Calculations!$T$2:$AG$611,2,FALSE)</f>
        <v>636781.81972275663</v>
      </c>
      <c r="E222" s="2">
        <f>VLOOKUP($C222,Calculations!$T$2:$AG$611,3,FALSE)</f>
        <v>219537.65751288916</v>
      </c>
      <c r="F222" s="2">
        <f>VLOOKUP($C222,Calculations!$T$2:$AG$611,4,FALSE)</f>
        <v>35520.995017882102</v>
      </c>
      <c r="G222" s="2">
        <f>VLOOKUP($C222,Calculations!$T$2:$AG$611,5,FALSE)</f>
        <v>11467.408411070002</v>
      </c>
      <c r="H222" s="2">
        <f>VLOOKUP($C222,Calculations!$T$2:$AG$611,6,FALSE)</f>
        <v>538.40501397424896</v>
      </c>
      <c r="I222" s="2">
        <f>VLOOKUP($C222,Calculations!$T$2:$AG$611,7,FALSE)</f>
        <v>9542.2406984211939</v>
      </c>
      <c r="J222" s="2">
        <f>VLOOKUP($C222,Calculations!$T$2:$AG$611,8,FALSE)</f>
        <v>19386.929104752206</v>
      </c>
      <c r="K222" s="2">
        <f>VLOOKUP($C222,Calculations!$T$2:$AG$611,9,FALSE)</f>
        <v>3111.9845353350106</v>
      </c>
      <c r="L222" s="2">
        <f>VLOOKUP($C222,Calculations!$T$2:$AG$611,10,FALSE)</f>
        <v>3711.8111350654631</v>
      </c>
      <c r="M222" s="2">
        <f>VLOOKUP($C222,Calculations!$T$2:$AG$611,11,FALSE)</f>
        <v>0</v>
      </c>
      <c r="N222" s="2">
        <f>VLOOKUP($C222,Calculations!$T$2:$AG$611,12,FALSE)</f>
        <v>333964.38829336729</v>
      </c>
      <c r="O222" s="2">
        <f>VLOOKUP($C222,Calculations!$T$2:$AG$611,13,FALSE)</f>
        <v>64287.69252789818</v>
      </c>
      <c r="P222" s="2">
        <f>VLOOKUP($C222,Calculations!$T$2:$AG$611,14,FALSE)</f>
        <v>398252.08082126547</v>
      </c>
      <c r="R222" s="53">
        <f t="shared" si="16"/>
        <v>398252.08082126547</v>
      </c>
      <c r="S222" s="53">
        <f t="shared" si="17"/>
        <v>0</v>
      </c>
      <c r="U222" s="53">
        <f t="shared" si="18"/>
        <v>636781.81972275674</v>
      </c>
      <c r="V222" s="53">
        <f t="shared" si="19"/>
        <v>0</v>
      </c>
      <c r="W222" s="9"/>
    </row>
    <row r="223" spans="1:23" ht="14.45" customHeight="1" x14ac:dyDescent="0.25">
      <c r="A223" s="58" t="s">
        <v>79</v>
      </c>
      <c r="B223" s="58" t="s">
        <v>53</v>
      </c>
      <c r="C223" s="56" t="str">
        <f t="shared" si="15"/>
        <v>KOTTAYAM1994-95</v>
      </c>
      <c r="D223" s="2">
        <f>VLOOKUP($C223,Calculations!$T$2:$AG$611,2,FALSE)</f>
        <v>636781.81972275663</v>
      </c>
      <c r="E223" s="2">
        <f>VLOOKUP($C223,Calculations!$T$2:$AG$611,3,FALSE)</f>
        <v>219537.65751288916</v>
      </c>
      <c r="F223" s="2">
        <f>VLOOKUP($C223,Calculations!$T$2:$AG$611,4,FALSE)</f>
        <v>35556.833336501601</v>
      </c>
      <c r="G223" s="2">
        <f>VLOOKUP($C223,Calculations!$T$2:$AG$611,5,FALSE)</f>
        <v>11816.988868776874</v>
      </c>
      <c r="H223" s="2">
        <f>VLOOKUP($C223,Calculations!$T$2:$AG$611,6,FALSE)</f>
        <v>525.86114247624687</v>
      </c>
      <c r="I223" s="2">
        <f>VLOOKUP($C223,Calculations!$T$2:$AG$611,7,FALSE)</f>
        <v>8580.1018998743039</v>
      </c>
      <c r="J223" s="2">
        <f>VLOOKUP($C223,Calculations!$T$2:$AG$611,8,FALSE)</f>
        <v>13876.195209168565</v>
      </c>
      <c r="K223" s="2">
        <f>VLOOKUP($C223,Calculations!$T$2:$AG$611,9,FALSE)</f>
        <v>2813.4861553817773</v>
      </c>
      <c r="L223" s="2">
        <f>VLOOKUP($C223,Calculations!$T$2:$AG$611,10,FALSE)</f>
        <v>4279.6578857062796</v>
      </c>
      <c r="M223" s="2">
        <f>VLOOKUP($C223,Calculations!$T$2:$AG$611,11,FALSE)</f>
        <v>0</v>
      </c>
      <c r="N223" s="2">
        <f>VLOOKUP($C223,Calculations!$T$2:$AG$611,12,FALSE)</f>
        <v>339795.03771198186</v>
      </c>
      <c r="O223" s="2">
        <f>VLOOKUP($C223,Calculations!$T$2:$AG$611,13,FALSE)</f>
        <v>61619.412030980217</v>
      </c>
      <c r="P223" s="2">
        <f>VLOOKUP($C223,Calculations!$T$2:$AG$611,14,FALSE)</f>
        <v>401414.44974296202</v>
      </c>
      <c r="R223" s="53">
        <f t="shared" si="16"/>
        <v>401414.44974296208</v>
      </c>
      <c r="S223" s="53">
        <f t="shared" si="17"/>
        <v>0</v>
      </c>
      <c r="U223" s="53">
        <f t="shared" si="18"/>
        <v>636781.81972275663</v>
      </c>
      <c r="V223" s="53">
        <f t="shared" si="19"/>
        <v>0</v>
      </c>
      <c r="W223" s="9"/>
    </row>
    <row r="224" spans="1:23" ht="14.45" customHeight="1" x14ac:dyDescent="0.25">
      <c r="A224" s="58" t="s">
        <v>79</v>
      </c>
      <c r="B224" s="58" t="s">
        <v>54</v>
      </c>
      <c r="C224" s="56" t="str">
        <f t="shared" si="15"/>
        <v>KOTTAYAM1995-96</v>
      </c>
      <c r="D224" s="2">
        <f>VLOOKUP($C224,Calculations!$T$2:$AG$611,2,FALSE)</f>
        <v>636781.81972275663</v>
      </c>
      <c r="E224" s="2">
        <f>VLOOKUP($C224,Calculations!$T$2:$AG$611,3,FALSE)</f>
        <v>219537.65751288916</v>
      </c>
      <c r="F224" s="2">
        <f>VLOOKUP($C224,Calculations!$T$2:$AG$611,4,FALSE)</f>
        <v>33927.834066839132</v>
      </c>
      <c r="G224" s="2">
        <f>VLOOKUP($C224,Calculations!$T$2:$AG$611,5,FALSE)</f>
        <v>9626.6124342866169</v>
      </c>
      <c r="H224" s="2">
        <f>VLOOKUP($C224,Calculations!$T$2:$AG$611,6,FALSE)</f>
        <v>377.62685880242714</v>
      </c>
      <c r="I224" s="2">
        <f>VLOOKUP($C224,Calculations!$T$2:$AG$611,7,FALSE)</f>
        <v>6142.0846047859504</v>
      </c>
      <c r="J224" s="2">
        <f>VLOOKUP($C224,Calculations!$T$2:$AG$611,8,FALSE)</f>
        <v>11922.942328220612</v>
      </c>
      <c r="K224" s="2">
        <f>VLOOKUP($C224,Calculations!$T$2:$AG$611,9,FALSE)</f>
        <v>2739.2809001012283</v>
      </c>
      <c r="L224" s="2">
        <f>VLOOKUP($C224,Calculations!$T$2:$AG$611,10,FALSE)</f>
        <v>4691.7067919546153</v>
      </c>
      <c r="M224" s="2">
        <f>VLOOKUP($C224,Calculations!$T$2:$AG$611,11,FALSE)</f>
        <v>0</v>
      </c>
      <c r="N224" s="2">
        <f>VLOOKUP($C224,Calculations!$T$2:$AG$611,12,FALSE)</f>
        <v>347816.07422487694</v>
      </c>
      <c r="O224" s="2">
        <f>VLOOKUP($C224,Calculations!$T$2:$AG$611,13,FALSE)</f>
        <v>61162.716753434172</v>
      </c>
      <c r="P224" s="2">
        <f>VLOOKUP($C224,Calculations!$T$2:$AG$611,14,FALSE)</f>
        <v>408978.7909783111</v>
      </c>
      <c r="R224" s="53">
        <f t="shared" si="16"/>
        <v>408978.7909783111</v>
      </c>
      <c r="S224" s="53">
        <f t="shared" si="17"/>
        <v>0</v>
      </c>
      <c r="U224" s="53">
        <f t="shared" si="18"/>
        <v>636781.81972275674</v>
      </c>
      <c r="V224" s="53">
        <f t="shared" si="19"/>
        <v>0</v>
      </c>
      <c r="W224" s="9"/>
    </row>
    <row r="225" spans="1:23" ht="14.45" customHeight="1" x14ac:dyDescent="0.25">
      <c r="A225" s="58" t="s">
        <v>79</v>
      </c>
      <c r="B225" s="58" t="s">
        <v>55</v>
      </c>
      <c r="C225" s="56" t="str">
        <f t="shared" si="15"/>
        <v>KOTTAYAM1996-97</v>
      </c>
      <c r="D225" s="2">
        <f>VLOOKUP($C225,Calculations!$T$2:$AG$611,2,FALSE)</f>
        <v>636781.81972275663</v>
      </c>
      <c r="E225" s="2">
        <f>VLOOKUP($C225,Calculations!$T$2:$AG$611,3,FALSE)</f>
        <v>219537.65751288916</v>
      </c>
      <c r="F225" s="2">
        <f>VLOOKUP($C225,Calculations!$T$2:$AG$611,4,FALSE)</f>
        <v>33713.83493461043</v>
      </c>
      <c r="G225" s="2">
        <f>VLOOKUP($C225,Calculations!$T$2:$AG$611,5,FALSE)</f>
        <v>8755.1450810509596</v>
      </c>
      <c r="H225" s="2">
        <f>VLOOKUP($C225,Calculations!$T$2:$AG$611,6,FALSE)</f>
        <v>315.680689397859</v>
      </c>
      <c r="I225" s="2">
        <f>VLOOKUP($C225,Calculations!$T$2:$AG$611,7,FALSE)</f>
        <v>4954.724182893</v>
      </c>
      <c r="J225" s="2">
        <f>VLOOKUP($C225,Calculations!$T$2:$AG$611,8,FALSE)</f>
        <v>9869.0265106273982</v>
      </c>
      <c r="K225" s="2">
        <f>VLOOKUP($C225,Calculations!$T$2:$AG$611,9,FALSE)</f>
        <v>2357.1611010708893</v>
      </c>
      <c r="L225" s="2">
        <f>VLOOKUP($C225,Calculations!$T$2:$AG$611,10,FALSE)</f>
        <v>5021.3776377508757</v>
      </c>
      <c r="M225" s="2">
        <f>VLOOKUP($C225,Calculations!$T$2:$AG$611,11,FALSE)</f>
        <v>0</v>
      </c>
      <c r="N225" s="2">
        <f>VLOOKUP($C225,Calculations!$T$2:$AG$611,12,FALSE)</f>
        <v>352257.21207246609</v>
      </c>
      <c r="O225" s="2">
        <f>VLOOKUP($C225,Calculations!$T$2:$AG$611,13,FALSE)</f>
        <v>59386.966542984163</v>
      </c>
      <c r="P225" s="2">
        <f>VLOOKUP($C225,Calculations!$T$2:$AG$611,14,FALSE)</f>
        <v>411644.17861545028</v>
      </c>
      <c r="R225" s="53">
        <f t="shared" si="16"/>
        <v>411644.17861545028</v>
      </c>
      <c r="S225" s="53">
        <f t="shared" si="17"/>
        <v>0</v>
      </c>
      <c r="U225" s="53">
        <f t="shared" si="18"/>
        <v>636781.81972275674</v>
      </c>
      <c r="V225" s="53">
        <f t="shared" si="19"/>
        <v>0</v>
      </c>
      <c r="W225" s="9"/>
    </row>
    <row r="226" spans="1:23" ht="14.45" customHeight="1" x14ac:dyDescent="0.25">
      <c r="A226" s="58" t="s">
        <v>79</v>
      </c>
      <c r="B226" s="58" t="s">
        <v>56</v>
      </c>
      <c r="C226" s="56" t="str">
        <f t="shared" si="15"/>
        <v>KOTTAYAM1997-98</v>
      </c>
      <c r="D226" s="2">
        <f>VLOOKUP($C226,Calculations!$T$2:$AG$611,2,FALSE)</f>
        <v>636781.81972275663</v>
      </c>
      <c r="E226" s="2">
        <f>VLOOKUP($C226,Calculations!$T$2:$AG$611,3,FALSE)</f>
        <v>219537.65751288916</v>
      </c>
      <c r="F226" s="2">
        <f>VLOOKUP($C226,Calculations!$T$2:$AG$611,4,FALSE)</f>
        <v>33660.255042033248</v>
      </c>
      <c r="G226" s="2">
        <f>VLOOKUP($C226,Calculations!$T$2:$AG$611,5,FALSE)</f>
        <v>8842.1783456247849</v>
      </c>
      <c r="H226" s="2">
        <f>VLOOKUP($C226,Calculations!$T$2:$AG$611,6,FALSE)</f>
        <v>276.41685436258695</v>
      </c>
      <c r="I226" s="2">
        <f>VLOOKUP($C226,Calculations!$T$2:$AG$611,7,FALSE)</f>
        <v>5089.566882530512</v>
      </c>
      <c r="J226" s="2">
        <f>VLOOKUP($C226,Calculations!$T$2:$AG$611,8,FALSE)</f>
        <v>9670.406220085837</v>
      </c>
      <c r="K226" s="2">
        <f>VLOOKUP($C226,Calculations!$T$2:$AG$611,9,FALSE)</f>
        <v>2126.7025096754969</v>
      </c>
      <c r="L226" s="2">
        <f>VLOOKUP($C226,Calculations!$T$2:$AG$611,10,FALSE)</f>
        <v>5043.8334239471169</v>
      </c>
      <c r="M226" s="2">
        <f>VLOOKUP($C226,Calculations!$T$2:$AG$611,11,FALSE)</f>
        <v>0</v>
      </c>
      <c r="N226" s="2">
        <f>VLOOKUP($C226,Calculations!$T$2:$AG$611,12,FALSE)</f>
        <v>352534.80293160793</v>
      </c>
      <c r="O226" s="2">
        <f>VLOOKUP($C226,Calculations!$T$2:$AG$611,13,FALSE)</f>
        <v>59557.265581618667</v>
      </c>
      <c r="P226" s="2">
        <f>VLOOKUP($C226,Calculations!$T$2:$AG$611,14,FALSE)</f>
        <v>412092.06851322658</v>
      </c>
      <c r="R226" s="53">
        <f t="shared" si="16"/>
        <v>412092.06851322658</v>
      </c>
      <c r="S226" s="53">
        <f t="shared" si="17"/>
        <v>0</v>
      </c>
      <c r="U226" s="53">
        <f t="shared" si="18"/>
        <v>636781.81972275674</v>
      </c>
      <c r="V226" s="53">
        <f t="shared" si="19"/>
        <v>0</v>
      </c>
      <c r="W226" s="9"/>
    </row>
    <row r="227" spans="1:23" ht="14.45" customHeight="1" x14ac:dyDescent="0.25">
      <c r="A227" s="58" t="s">
        <v>79</v>
      </c>
      <c r="B227" s="58" t="s">
        <v>57</v>
      </c>
      <c r="C227" s="56" t="str">
        <f t="shared" si="15"/>
        <v>KOTTAYAM1998-99</v>
      </c>
      <c r="D227" s="2">
        <f>VLOOKUP($C227,Calculations!$T$2:$AG$611,2,FALSE)</f>
        <v>636781.81972275663</v>
      </c>
      <c r="E227" s="2">
        <f>VLOOKUP($C227,Calculations!$T$2:$AG$611,3,FALSE)</f>
        <v>219537.65751288916</v>
      </c>
      <c r="F227" s="2">
        <f>VLOOKUP($C227,Calculations!$T$2:$AG$611,4,FALSE)</f>
        <v>34965.579531596464</v>
      </c>
      <c r="G227" s="2">
        <f>VLOOKUP($C227,Calculations!$T$2:$AG$611,5,FALSE)</f>
        <v>4819.7756155264169</v>
      </c>
      <c r="H227" s="2">
        <f>VLOOKUP($C227,Calculations!$T$2:$AG$611,6,FALSE)</f>
        <v>210.19401844210941</v>
      </c>
      <c r="I227" s="2">
        <f>VLOOKUP($C227,Calculations!$T$2:$AG$611,7,FALSE)</f>
        <v>5149.9174674520254</v>
      </c>
      <c r="J227" s="2">
        <f>VLOOKUP($C227,Calculations!$T$2:$AG$611,8,FALSE)</f>
        <v>8191.8902359682306</v>
      </c>
      <c r="K227" s="2">
        <f>VLOOKUP($C227,Calculations!$T$2:$AG$611,9,FALSE)</f>
        <v>2998.5316454868534</v>
      </c>
      <c r="L227" s="2">
        <f>VLOOKUP($C227,Calculations!$T$2:$AG$611,10,FALSE)</f>
        <v>6405.7632839694143</v>
      </c>
      <c r="M227" s="2">
        <f>VLOOKUP($C227,Calculations!$T$2:$AG$611,11,FALSE)</f>
        <v>0</v>
      </c>
      <c r="N227" s="2">
        <f>VLOOKUP($C227,Calculations!$T$2:$AG$611,12,FALSE)</f>
        <v>354502.51041142596</v>
      </c>
      <c r="O227" s="2">
        <f>VLOOKUP($C227,Calculations!$T$2:$AG$611,13,FALSE)</f>
        <v>62829.811049697397</v>
      </c>
      <c r="P227" s="2">
        <f>VLOOKUP($C227,Calculations!$T$2:$AG$611,14,FALSE)</f>
        <v>417332.32146112341</v>
      </c>
      <c r="R227" s="53">
        <f t="shared" si="16"/>
        <v>417332.32146112336</v>
      </c>
      <c r="S227" s="53">
        <f t="shared" si="17"/>
        <v>0</v>
      </c>
      <c r="U227" s="53">
        <f t="shared" si="18"/>
        <v>636781.81972275663</v>
      </c>
      <c r="V227" s="53">
        <f t="shared" si="19"/>
        <v>0</v>
      </c>
      <c r="W227" s="9"/>
    </row>
    <row r="228" spans="1:23" ht="14.45" customHeight="1" x14ac:dyDescent="0.25">
      <c r="A228" s="58" t="s">
        <v>79</v>
      </c>
      <c r="B228" s="58" t="s">
        <v>58</v>
      </c>
      <c r="C228" s="56" t="str">
        <f t="shared" si="15"/>
        <v>KOTTAYAM1999-00</v>
      </c>
      <c r="D228" s="2">
        <f>VLOOKUP($C228,Calculations!$T$2:$AG$611,2,FALSE)</f>
        <v>636781.81972275663</v>
      </c>
      <c r="E228" s="2">
        <f>VLOOKUP($C228,Calculations!$T$2:$AG$611,3,FALSE)</f>
        <v>219537.65751288916</v>
      </c>
      <c r="F228" s="2">
        <f>VLOOKUP($C228,Calculations!$T$2:$AG$611,4,FALSE)</f>
        <v>36980.553825318137</v>
      </c>
      <c r="G228" s="2">
        <f>VLOOKUP($C228,Calculations!$T$2:$AG$611,5,FALSE)</f>
        <v>4768.6204347917719</v>
      </c>
      <c r="H228" s="2">
        <f>VLOOKUP($C228,Calculations!$T$2:$AG$611,6,FALSE)</f>
        <v>125.56292240146021</v>
      </c>
      <c r="I228" s="2">
        <f>VLOOKUP($C228,Calculations!$T$2:$AG$611,7,FALSE)</f>
        <v>4900.7942149158898</v>
      </c>
      <c r="J228" s="2">
        <f>VLOOKUP($C228,Calculations!$T$2:$AG$611,8,FALSE)</f>
        <v>4197.2542178031672</v>
      </c>
      <c r="K228" s="2">
        <f>VLOOKUP($C228,Calculations!$T$2:$AG$611,9,FALSE)</f>
        <v>4004.2046884175425</v>
      </c>
      <c r="L228" s="2">
        <f>VLOOKUP($C228,Calculations!$T$2:$AG$611,10,FALSE)</f>
        <v>6699.2863755536473</v>
      </c>
      <c r="M228" s="2">
        <f>VLOOKUP($C228,Calculations!$T$2:$AG$611,11,FALSE)</f>
        <v>0</v>
      </c>
      <c r="N228" s="2">
        <f>VLOOKUP($C228,Calculations!$T$2:$AG$611,12,FALSE)</f>
        <v>355567.88553066587</v>
      </c>
      <c r="O228" s="2">
        <f>VLOOKUP($C228,Calculations!$T$2:$AG$611,13,FALSE)</f>
        <v>79567.350994532884</v>
      </c>
      <c r="P228" s="2">
        <f>VLOOKUP($C228,Calculations!$T$2:$AG$611,14,FALSE)</f>
        <v>435135.23652519879</v>
      </c>
      <c r="R228" s="53">
        <f t="shared" si="16"/>
        <v>435135.23652519874</v>
      </c>
      <c r="S228" s="53">
        <f t="shared" si="17"/>
        <v>0</v>
      </c>
      <c r="U228" s="53">
        <f t="shared" si="18"/>
        <v>636781.81972275674</v>
      </c>
      <c r="V228" s="53">
        <f t="shared" si="19"/>
        <v>0</v>
      </c>
      <c r="W228" s="9"/>
    </row>
    <row r="229" spans="1:23" ht="14.45" customHeight="1" x14ac:dyDescent="0.25">
      <c r="A229" s="58" t="s">
        <v>79</v>
      </c>
      <c r="B229" s="58" t="s">
        <v>59</v>
      </c>
      <c r="C229" s="56" t="str">
        <f t="shared" si="15"/>
        <v>KOTTAYAM2000-01</v>
      </c>
      <c r="D229" s="2">
        <f>VLOOKUP($C229,Calculations!$T$2:$AG$611,2,FALSE)</f>
        <v>636781.81972275663</v>
      </c>
      <c r="E229" s="2">
        <f>VLOOKUP($C229,Calculations!$T$2:$AG$611,3,FALSE)</f>
        <v>219537.65751288916</v>
      </c>
      <c r="F229" s="2">
        <f>VLOOKUP($C229,Calculations!$T$2:$AG$611,4,FALSE)</f>
        <v>38393.067627481229</v>
      </c>
      <c r="G229" s="2">
        <f>VLOOKUP($C229,Calculations!$T$2:$AG$611,5,FALSE)</f>
        <v>5100.4507831775445</v>
      </c>
      <c r="H229" s="2">
        <f>VLOOKUP($C229,Calculations!$T$2:$AG$611,6,FALSE)</f>
        <v>79.388170292536131</v>
      </c>
      <c r="I229" s="2">
        <f>VLOOKUP($C229,Calculations!$T$2:$AG$611,7,FALSE)</f>
        <v>3203.1351003092104</v>
      </c>
      <c r="J229" s="2">
        <f>VLOOKUP($C229,Calculations!$T$2:$AG$611,8,FALSE)</f>
        <v>5152.6987716757931</v>
      </c>
      <c r="K229" s="2">
        <f>VLOOKUP($C229,Calculations!$T$2:$AG$611,9,FALSE)</f>
        <v>3225.2632716294215</v>
      </c>
      <c r="L229" s="2">
        <f>VLOOKUP($C229,Calculations!$T$2:$AG$611,10,FALSE)</f>
        <v>5745.1951865439296</v>
      </c>
      <c r="M229" s="2">
        <f>VLOOKUP($C229,Calculations!$T$2:$AG$611,11,FALSE)</f>
        <v>0</v>
      </c>
      <c r="N229" s="2">
        <f>VLOOKUP($C229,Calculations!$T$2:$AG$611,12,FALSE)</f>
        <v>356344.96329875785</v>
      </c>
      <c r="O229" s="2">
        <f>VLOOKUP($C229,Calculations!$T$2:$AG$611,13,FALSE)</f>
        <v>85664.327763154841</v>
      </c>
      <c r="P229" s="2">
        <f>VLOOKUP($C229,Calculations!$T$2:$AG$611,14,FALSE)</f>
        <v>442009.29106191266</v>
      </c>
      <c r="R229" s="53">
        <f t="shared" si="16"/>
        <v>442009.29106191266</v>
      </c>
      <c r="S229" s="53">
        <f t="shared" si="17"/>
        <v>0</v>
      </c>
      <c r="U229" s="53">
        <f t="shared" si="18"/>
        <v>636781.81972275674</v>
      </c>
      <c r="V229" s="53">
        <f t="shared" si="19"/>
        <v>0</v>
      </c>
      <c r="W229" s="9"/>
    </row>
    <row r="230" spans="1:23" ht="14.45" customHeight="1" x14ac:dyDescent="0.25">
      <c r="A230" s="58" t="s">
        <v>79</v>
      </c>
      <c r="B230" s="58" t="s">
        <v>60</v>
      </c>
      <c r="C230" s="56" t="str">
        <f t="shared" si="15"/>
        <v>KOTTAYAM2001-02</v>
      </c>
      <c r="D230" s="2">
        <f>VLOOKUP($C230,Calculations!$T$2:$AG$611,2,FALSE)</f>
        <v>636781.81972275663</v>
      </c>
      <c r="E230" s="2">
        <f>VLOOKUP($C230,Calculations!$T$2:$AG$611,3,FALSE)</f>
        <v>219537.65751288916</v>
      </c>
      <c r="F230" s="2">
        <f>VLOOKUP($C230,Calculations!$T$2:$AG$611,4,FALSE)</f>
        <v>38974.676736028414</v>
      </c>
      <c r="G230" s="2">
        <f>VLOOKUP($C230,Calculations!$T$2:$AG$611,5,FALSE)</f>
        <v>5184.7681019876673</v>
      </c>
      <c r="H230" s="2">
        <f>VLOOKUP($C230,Calculations!$T$2:$AG$611,6,FALSE)</f>
        <v>124.94275566079621</v>
      </c>
      <c r="I230" s="2">
        <f>VLOOKUP($C230,Calculations!$T$2:$AG$611,7,FALSE)</f>
        <v>2363.7581281507573</v>
      </c>
      <c r="J230" s="2">
        <f>VLOOKUP($C230,Calculations!$T$2:$AG$611,8,FALSE)</f>
        <v>5248.3780813812837</v>
      </c>
      <c r="K230" s="2">
        <f>VLOOKUP($C230,Calculations!$T$2:$AG$611,9,FALSE)</f>
        <v>3053.0828628278823</v>
      </c>
      <c r="L230" s="2">
        <f>VLOOKUP($C230,Calculations!$T$2:$AG$611,10,FALSE)</f>
        <v>6046.3341295462487</v>
      </c>
      <c r="M230" s="2">
        <f>VLOOKUP($C230,Calculations!$T$2:$AG$611,11,FALSE)</f>
        <v>0</v>
      </c>
      <c r="N230" s="2">
        <f>VLOOKUP($C230,Calculations!$T$2:$AG$611,12,FALSE)</f>
        <v>356248.22141428443</v>
      </c>
      <c r="O230" s="2">
        <f>VLOOKUP($C230,Calculations!$T$2:$AG$611,13,FALSE)</f>
        <v>88459.802415920276</v>
      </c>
      <c r="P230" s="2">
        <f>VLOOKUP($C230,Calculations!$T$2:$AG$611,14,FALSE)</f>
        <v>444708.02383020474</v>
      </c>
      <c r="R230" s="53">
        <f t="shared" si="16"/>
        <v>444708.02383020474</v>
      </c>
      <c r="S230" s="53">
        <f t="shared" si="17"/>
        <v>0</v>
      </c>
      <c r="U230" s="53">
        <f t="shared" si="18"/>
        <v>636781.81972275663</v>
      </c>
      <c r="V230" s="53">
        <f t="shared" si="19"/>
        <v>0</v>
      </c>
      <c r="W230" s="9"/>
    </row>
    <row r="231" spans="1:23" ht="14.45" customHeight="1" x14ac:dyDescent="0.25">
      <c r="A231" s="58" t="s">
        <v>79</v>
      </c>
      <c r="B231" s="58" t="s">
        <v>61</v>
      </c>
      <c r="C231" s="56" t="str">
        <f t="shared" si="15"/>
        <v>KOTTAYAM2002-03</v>
      </c>
      <c r="D231" s="2">
        <f>VLOOKUP($C231,Calculations!$T$2:$AG$611,2,FALSE)</f>
        <v>636781.81972275663</v>
      </c>
      <c r="E231" s="2">
        <f>VLOOKUP($C231,Calculations!$T$2:$AG$611,3,FALSE)</f>
        <v>219537.65751288916</v>
      </c>
      <c r="F231" s="2">
        <f>VLOOKUP($C231,Calculations!$T$2:$AG$611,4,FALSE)</f>
        <v>38961.940270057516</v>
      </c>
      <c r="G231" s="2">
        <f>VLOOKUP($C231,Calculations!$T$2:$AG$611,5,FALSE)</f>
        <v>4864.3211778102705</v>
      </c>
      <c r="H231" s="2">
        <f>VLOOKUP($C231,Calculations!$T$2:$AG$611,6,FALSE)</f>
        <v>122.51250554980021</v>
      </c>
      <c r="I231" s="2">
        <f>VLOOKUP($C231,Calculations!$T$2:$AG$611,7,FALSE)</f>
        <v>2796.3868015399339</v>
      </c>
      <c r="J231" s="2">
        <f>VLOOKUP($C231,Calculations!$T$2:$AG$611,8,FALSE)</f>
        <v>4815.7598646531496</v>
      </c>
      <c r="K231" s="2">
        <f>VLOOKUP($C231,Calculations!$T$2:$AG$611,9,FALSE)</f>
        <v>3220.7936321278676</v>
      </c>
      <c r="L231" s="2">
        <f>VLOOKUP($C231,Calculations!$T$2:$AG$611,10,FALSE)</f>
        <v>6902.4222168654724</v>
      </c>
      <c r="M231" s="2">
        <f>VLOOKUP($C231,Calculations!$T$2:$AG$611,11,FALSE)</f>
        <v>0</v>
      </c>
      <c r="N231" s="2">
        <f>VLOOKUP($C231,Calculations!$T$2:$AG$611,12,FALSE)</f>
        <v>355560.02574126353</v>
      </c>
      <c r="O231" s="2">
        <f>VLOOKUP($C231,Calculations!$T$2:$AG$611,13,FALSE)</f>
        <v>90694.421399183455</v>
      </c>
      <c r="P231" s="2">
        <f>VLOOKUP($C231,Calculations!$T$2:$AG$611,14,FALSE)</f>
        <v>446254.44714044698</v>
      </c>
      <c r="R231" s="53">
        <f t="shared" si="16"/>
        <v>446254.44714044698</v>
      </c>
      <c r="S231" s="53">
        <f t="shared" si="17"/>
        <v>0</v>
      </c>
      <c r="U231" s="53">
        <f t="shared" si="18"/>
        <v>636781.81972275674</v>
      </c>
      <c r="V231" s="53">
        <f t="shared" si="19"/>
        <v>0</v>
      </c>
      <c r="W231" s="9"/>
    </row>
    <row r="232" spans="1:23" ht="14.45" customHeight="1" x14ac:dyDescent="0.25">
      <c r="A232" s="58" t="s">
        <v>79</v>
      </c>
      <c r="B232" s="58" t="s">
        <v>62</v>
      </c>
      <c r="C232" s="56" t="str">
        <f t="shared" si="15"/>
        <v>KOTTAYAM2003-04</v>
      </c>
      <c r="D232" s="2">
        <f>VLOOKUP($C232,Calculations!$T$2:$AG$611,2,FALSE)</f>
        <v>636781.81972275663</v>
      </c>
      <c r="E232" s="2">
        <f>VLOOKUP($C232,Calculations!$T$2:$AG$611,3,FALSE)</f>
        <v>219537.65751288916</v>
      </c>
      <c r="F232" s="2">
        <f>VLOOKUP($C232,Calculations!$T$2:$AG$611,4,FALSE)</f>
        <v>39119.176240962159</v>
      </c>
      <c r="G232" s="2">
        <f>VLOOKUP($C232,Calculations!$T$2:$AG$611,5,FALSE)</f>
        <v>4536.0678870299444</v>
      </c>
      <c r="H232" s="2">
        <f>VLOOKUP($C232,Calculations!$T$2:$AG$611,6,FALSE)</f>
        <v>79.388170292536131</v>
      </c>
      <c r="I232" s="2">
        <f>VLOOKUP($C232,Calculations!$T$2:$AG$611,7,FALSE)</f>
        <v>2120.824232011445</v>
      </c>
      <c r="J232" s="2">
        <f>VLOOKUP($C232,Calculations!$T$2:$AG$611,8,FALSE)</f>
        <v>4090.679054220117</v>
      </c>
      <c r="K232" s="2">
        <f>VLOOKUP($C232,Calculations!$T$2:$AG$611,9,FALSE)</f>
        <v>3180.9562537915249</v>
      </c>
      <c r="L232" s="2">
        <f>VLOOKUP($C232,Calculations!$T$2:$AG$611,10,FALSE)</f>
        <v>6711.9642330549059</v>
      </c>
      <c r="M232" s="2">
        <f>VLOOKUP($C232,Calculations!$T$2:$AG$611,11,FALSE)</f>
        <v>266.40043952286521</v>
      </c>
      <c r="N232" s="2">
        <f>VLOOKUP($C232,Calculations!$T$2:$AG$611,12,FALSE)</f>
        <v>357138.705698982</v>
      </c>
      <c r="O232" s="2">
        <f>VLOOKUP($C232,Calculations!$T$2:$AG$611,13,FALSE)</f>
        <v>92118.500639155449</v>
      </c>
      <c r="P232" s="2">
        <f>VLOOKUP($C232,Calculations!$T$2:$AG$611,14,FALSE)</f>
        <v>449257.20633813745</v>
      </c>
      <c r="R232" s="53">
        <f t="shared" si="16"/>
        <v>449257.20633813745</v>
      </c>
      <c r="S232" s="53">
        <f t="shared" si="17"/>
        <v>0</v>
      </c>
      <c r="U232" s="53">
        <f t="shared" si="18"/>
        <v>636781.81972275663</v>
      </c>
      <c r="V232" s="53">
        <f t="shared" si="19"/>
        <v>0</v>
      </c>
      <c r="W232" s="9"/>
    </row>
    <row r="233" spans="1:23" ht="14.45" customHeight="1" x14ac:dyDescent="0.25">
      <c r="A233" s="58" t="s">
        <v>79</v>
      </c>
      <c r="B233" s="58" t="s">
        <v>63</v>
      </c>
      <c r="C233" s="56" t="str">
        <f t="shared" si="15"/>
        <v>KOTTAYAM2004-05</v>
      </c>
      <c r="D233" s="2">
        <f>VLOOKUP($C233,Calculations!$T$2:$AG$611,2,FALSE)</f>
        <v>636781.81972275663</v>
      </c>
      <c r="E233" s="2">
        <f>VLOOKUP($C233,Calculations!$T$2:$AG$611,3,FALSE)</f>
        <v>219537.65751288916</v>
      </c>
      <c r="F233" s="2">
        <f>VLOOKUP($C233,Calculations!$T$2:$AG$611,4,FALSE)</f>
        <v>40736.774199696512</v>
      </c>
      <c r="G233" s="2">
        <f>VLOOKUP($C233,Calculations!$T$2:$AG$611,5,FALSE)</f>
        <v>4087.9212185163042</v>
      </c>
      <c r="H233" s="2">
        <f>VLOOKUP($C233,Calculations!$T$2:$AG$611,6,FALSE)</f>
        <v>79.38842951921464</v>
      </c>
      <c r="I233" s="2">
        <f>VLOOKUP($C233,Calculations!$T$2:$AG$611,7,FALSE)</f>
        <v>2015.2338758589117</v>
      </c>
      <c r="J233" s="2">
        <f>VLOOKUP($C233,Calculations!$T$2:$AG$611,8,FALSE)</f>
        <v>3941.8537202727048</v>
      </c>
      <c r="K233" s="2">
        <f>VLOOKUP($C233,Calculations!$T$2:$AG$611,9,FALSE)</f>
        <v>3159.6295177244342</v>
      </c>
      <c r="L233" s="2">
        <f>VLOOKUP($C233,Calculations!$T$2:$AG$611,10,FALSE)</f>
        <v>7163.9304863325942</v>
      </c>
      <c r="M233" s="2">
        <f>VLOOKUP($C233,Calculations!$T$2:$AG$611,11,FALSE)</f>
        <v>0</v>
      </c>
      <c r="N233" s="2">
        <f>VLOOKUP($C233,Calculations!$T$2:$AG$611,12,FALSE)</f>
        <v>356059.43076194683</v>
      </c>
      <c r="O233" s="2">
        <f>VLOOKUP($C233,Calculations!$T$2:$AG$611,13,FALSE)</f>
        <v>107745.94216305699</v>
      </c>
      <c r="P233" s="2">
        <f>VLOOKUP($C233,Calculations!$T$2:$AG$611,14,FALSE)</f>
        <v>463805.37292500382</v>
      </c>
      <c r="R233" s="53">
        <f t="shared" si="16"/>
        <v>463805.37292500382</v>
      </c>
      <c r="S233" s="53">
        <f t="shared" si="17"/>
        <v>0</v>
      </c>
      <c r="U233" s="53">
        <f t="shared" si="18"/>
        <v>636781.81972275663</v>
      </c>
      <c r="V233" s="53">
        <f t="shared" si="19"/>
        <v>0</v>
      </c>
      <c r="W233" s="9"/>
    </row>
    <row r="234" spans="1:23" ht="14.45" customHeight="1" x14ac:dyDescent="0.25">
      <c r="A234" s="58" t="s">
        <v>79</v>
      </c>
      <c r="B234" s="58" t="s">
        <v>64</v>
      </c>
      <c r="C234" s="56" t="str">
        <f t="shared" si="15"/>
        <v>KOTTAYAM2005-06</v>
      </c>
      <c r="D234" s="2">
        <f>VLOOKUP($C234,Calculations!$T$2:$AG$611,2,FALSE)</f>
        <v>573972.82368581556</v>
      </c>
      <c r="E234" s="2">
        <f>VLOOKUP($C234,Calculations!$T$2:$AG$611,3,FALSE)</f>
        <v>168912.30736736106</v>
      </c>
      <c r="F234" s="2">
        <f>VLOOKUP($C234,Calculations!$T$2:$AG$611,4,FALSE)</f>
        <v>31563.542479486165</v>
      </c>
      <c r="G234" s="2">
        <f>VLOOKUP($C234,Calculations!$T$2:$AG$611,5,FALSE)</f>
        <v>3686.9359959745448</v>
      </c>
      <c r="H234" s="2">
        <f>VLOOKUP($C234,Calculations!$T$2:$AG$611,6,FALSE)</f>
        <v>77.76826277855065</v>
      </c>
      <c r="I234" s="2">
        <f>VLOOKUP($C234,Calculations!$T$2:$AG$611,7,FALSE)</f>
        <v>1963.3365679459328</v>
      </c>
      <c r="J234" s="2">
        <f>VLOOKUP($C234,Calculations!$T$2:$AG$611,8,FALSE)</f>
        <v>4016.6451005199547</v>
      </c>
      <c r="K234" s="2">
        <f>VLOOKUP($C234,Calculations!$T$2:$AG$611,9,FALSE)</f>
        <v>3493.498616703665</v>
      </c>
      <c r="L234" s="2">
        <f>VLOOKUP($C234,Calculations!$T$2:$AG$611,10,FALSE)</f>
        <v>6190.235838936017</v>
      </c>
      <c r="M234" s="2">
        <f>VLOOKUP($C234,Calculations!$T$2:$AG$611,11,FALSE)</f>
        <v>11595.050064057621</v>
      </c>
      <c r="N234" s="2">
        <f>VLOOKUP($C234,Calculations!$T$2:$AG$611,12,FALSE)</f>
        <v>342473.50339205214</v>
      </c>
      <c r="O234" s="2">
        <f>VLOOKUP($C234,Calculations!$T$2:$AG$611,13,FALSE)</f>
        <v>119168.44977879335</v>
      </c>
      <c r="P234" s="2">
        <f>VLOOKUP($C234,Calculations!$T$2:$AG$611,14,FALSE)</f>
        <v>461641.9531708454</v>
      </c>
      <c r="R234" s="53">
        <f t="shared" si="16"/>
        <v>461641.95317084552</v>
      </c>
      <c r="S234" s="53">
        <f t="shared" si="17"/>
        <v>0</v>
      </c>
      <c r="U234" s="53">
        <f t="shared" si="18"/>
        <v>573972.82368581567</v>
      </c>
      <c r="V234" s="53">
        <f t="shared" si="19"/>
        <v>0</v>
      </c>
      <c r="W234" s="9"/>
    </row>
    <row r="235" spans="1:23" ht="14.45" customHeight="1" x14ac:dyDescent="0.25">
      <c r="A235" s="58" t="s">
        <v>79</v>
      </c>
      <c r="B235" s="58" t="s">
        <v>65</v>
      </c>
      <c r="C235" s="56" t="str">
        <f t="shared" si="15"/>
        <v>KOTTAYAM2006-07</v>
      </c>
      <c r="D235" s="2">
        <f>VLOOKUP($C235,Calculations!$T$2:$AG$611,2,FALSE)</f>
        <v>573972.82368581556</v>
      </c>
      <c r="E235" s="2">
        <f>VLOOKUP($C235,Calculations!$T$2:$AG$611,3,FALSE)</f>
        <v>168912.30736736106</v>
      </c>
      <c r="F235" s="2">
        <f>VLOOKUP($C235,Calculations!$T$2:$AG$611,4,FALSE)</f>
        <v>29806.34655530837</v>
      </c>
      <c r="G235" s="2">
        <f>VLOOKUP($C235,Calculations!$T$2:$AG$611,5,FALSE)</f>
        <v>3773.8424664326376</v>
      </c>
      <c r="H235" s="2">
        <f>VLOOKUP($C235,Calculations!$T$2:$AG$611,6,FALSE)</f>
        <v>149.52425632677225</v>
      </c>
      <c r="I235" s="2">
        <f>VLOOKUP($C235,Calculations!$T$2:$AG$611,7,FALSE)</f>
        <v>320.86520856159041</v>
      </c>
      <c r="J235" s="2">
        <f>VLOOKUP($C235,Calculations!$T$2:$AG$611,8,FALSE)</f>
        <v>8460.7272942982581</v>
      </c>
      <c r="K235" s="2">
        <f>VLOOKUP($C235,Calculations!$T$2:$AG$611,9,FALSE)</f>
        <v>4050.4324999741502</v>
      </c>
      <c r="L235" s="2">
        <f>VLOOKUP($C235,Calculations!$T$2:$AG$611,10,FALSE)</f>
        <v>5070.3869506080609</v>
      </c>
      <c r="M235" s="2">
        <f>VLOOKUP($C235,Calculations!$T$2:$AG$611,11,FALSE)</f>
        <v>16175.365544639732</v>
      </c>
      <c r="N235" s="2">
        <f>VLOOKUP($C235,Calculations!$T$2:$AG$611,12,FALSE)</f>
        <v>337253.02554230497</v>
      </c>
      <c r="O235" s="2">
        <f>VLOOKUP($C235,Calculations!$T$2:$AG$611,13,FALSE)</f>
        <v>140605.99609670407</v>
      </c>
      <c r="P235" s="2">
        <f>VLOOKUP($C235,Calculations!$T$2:$AG$611,14,FALSE)</f>
        <v>477859.02163900901</v>
      </c>
      <c r="R235" s="53">
        <f t="shared" si="16"/>
        <v>477859.02163900901</v>
      </c>
      <c r="S235" s="53">
        <f t="shared" si="17"/>
        <v>0</v>
      </c>
      <c r="U235" s="53">
        <f t="shared" si="18"/>
        <v>573972.82368581556</v>
      </c>
      <c r="V235" s="53">
        <f t="shared" si="19"/>
        <v>0</v>
      </c>
      <c r="W235" s="9"/>
    </row>
    <row r="236" spans="1:23" ht="14.45" customHeight="1" x14ac:dyDescent="0.25">
      <c r="A236" s="58" t="s">
        <v>79</v>
      </c>
      <c r="B236" s="58" t="s">
        <v>66</v>
      </c>
      <c r="C236" s="56" t="str">
        <f t="shared" si="15"/>
        <v>KOTTAYAM2007-08</v>
      </c>
      <c r="D236" s="2">
        <f>VLOOKUP($C236,Calculations!$T$2:$AG$611,2,FALSE)</f>
        <v>573972.82368581556</v>
      </c>
      <c r="E236" s="2">
        <f>VLOOKUP($C236,Calculations!$T$2:$AG$611,3,FALSE)</f>
        <v>168912.30736736106</v>
      </c>
      <c r="F236" s="2">
        <f>VLOOKUP($C236,Calculations!$T$2:$AG$611,4,FALSE)</f>
        <v>32125.167374633715</v>
      </c>
      <c r="G236" s="2">
        <f>VLOOKUP($C236,Calculations!$T$2:$AG$611,5,FALSE)</f>
        <v>3923.4667787826947</v>
      </c>
      <c r="H236" s="2">
        <f>VLOOKUP($C236,Calculations!$T$2:$AG$611,6,FALSE)</f>
        <v>138.52425632677225</v>
      </c>
      <c r="I236" s="2">
        <f>VLOOKUP($C236,Calculations!$T$2:$AG$611,7,FALSE)</f>
        <v>360.93126459040008</v>
      </c>
      <c r="J236" s="2">
        <f>VLOOKUP($C236,Calculations!$T$2:$AG$611,8,FALSE)</f>
        <v>7806.651081654778</v>
      </c>
      <c r="K236" s="2">
        <f>VLOOKUP($C236,Calculations!$T$2:$AG$611,9,FALSE)</f>
        <v>4095.5200648050914</v>
      </c>
      <c r="L236" s="2">
        <f>VLOOKUP($C236,Calculations!$T$2:$AG$611,10,FALSE)</f>
        <v>4721.7966795520697</v>
      </c>
      <c r="M236" s="2">
        <f>VLOOKUP($C236,Calculations!$T$2:$AG$611,11,FALSE)</f>
        <v>16209.757128676039</v>
      </c>
      <c r="N236" s="2">
        <f>VLOOKUP($C236,Calculations!$T$2:$AG$611,12,FALSE)</f>
        <v>335678.70168943296</v>
      </c>
      <c r="O236" s="2">
        <f>VLOOKUP($C236,Calculations!$T$2:$AG$611,13,FALSE)</f>
        <v>119859.84887943408</v>
      </c>
      <c r="P236" s="2">
        <f>VLOOKUP($C236,Calculations!$T$2:$AG$611,14,FALSE)</f>
        <v>455538.55056886707</v>
      </c>
      <c r="R236" s="53">
        <f t="shared" si="16"/>
        <v>455538.55056886701</v>
      </c>
      <c r="S236" s="53">
        <f t="shared" si="17"/>
        <v>0</v>
      </c>
      <c r="U236" s="53">
        <f t="shared" si="18"/>
        <v>573972.82368581556</v>
      </c>
      <c r="V236" s="53">
        <f t="shared" si="19"/>
        <v>0</v>
      </c>
      <c r="W236" s="9"/>
    </row>
    <row r="237" spans="1:23" ht="14.45" customHeight="1" x14ac:dyDescent="0.25">
      <c r="A237" s="58" t="s">
        <v>79</v>
      </c>
      <c r="B237" s="58" t="s">
        <v>68</v>
      </c>
      <c r="C237" s="56" t="str">
        <f t="shared" si="15"/>
        <v>KOTTAYAM2008-09</v>
      </c>
      <c r="D237" s="2">
        <f>VLOOKUP($C237,Calculations!$T$2:$AG$611,2,FALSE)</f>
        <v>573972.82368581556</v>
      </c>
      <c r="E237" s="2">
        <f>VLOOKUP($C237,Calculations!$T$2:$AG$611,3,FALSE)</f>
        <v>168912.30736736106</v>
      </c>
      <c r="F237" s="2">
        <f>VLOOKUP($C237,Calculations!$T$2:$AG$611,4,FALSE)</f>
        <v>32831.194935162945</v>
      </c>
      <c r="G237" s="2">
        <f>VLOOKUP($C237,Calculations!$T$2:$AG$611,5,FALSE)</f>
        <v>3394.8465275232602</v>
      </c>
      <c r="H237" s="2">
        <f>VLOOKUP($C237,Calculations!$T$2:$AG$611,6,FALSE)</f>
        <v>138.52425632677225</v>
      </c>
      <c r="I237" s="2">
        <f>VLOOKUP($C237,Calculations!$T$2:$AG$611,7,FALSE)</f>
        <v>271.22646557387401</v>
      </c>
      <c r="J237" s="2">
        <f>VLOOKUP($C237,Calculations!$T$2:$AG$611,8,FALSE)</f>
        <v>6567.3005738578258</v>
      </c>
      <c r="K237" s="2">
        <f>VLOOKUP($C237,Calculations!$T$2:$AG$611,9,FALSE)</f>
        <v>3439.373135047309</v>
      </c>
      <c r="L237" s="2">
        <f>VLOOKUP($C237,Calculations!$T$2:$AG$611,10,FALSE)</f>
        <v>3816.2635657212768</v>
      </c>
      <c r="M237" s="2">
        <f>VLOOKUP($C237,Calculations!$T$2:$AG$611,11,FALSE)</f>
        <v>16204.865998406392</v>
      </c>
      <c r="N237" s="2">
        <f>VLOOKUP($C237,Calculations!$T$2:$AG$611,12,FALSE)</f>
        <v>338396.92086083489</v>
      </c>
      <c r="O237" s="2">
        <f>VLOOKUP($C237,Calculations!$T$2:$AG$611,13,FALSE)</f>
        <v>109137.79688794751</v>
      </c>
      <c r="P237" s="2">
        <f>VLOOKUP($C237,Calculations!$T$2:$AG$611,14,FALSE)</f>
        <v>447534.71774878236</v>
      </c>
      <c r="R237" s="53">
        <f t="shared" si="16"/>
        <v>447534.71774878236</v>
      </c>
      <c r="S237" s="53">
        <f t="shared" si="17"/>
        <v>0</v>
      </c>
      <c r="U237" s="53">
        <f t="shared" si="18"/>
        <v>573972.82368581556</v>
      </c>
      <c r="V237" s="53">
        <f t="shared" si="19"/>
        <v>0</v>
      </c>
      <c r="W237" s="9"/>
    </row>
    <row r="238" spans="1:23" ht="14.45" customHeight="1" x14ac:dyDescent="0.25">
      <c r="A238" s="58" t="s">
        <v>79</v>
      </c>
      <c r="B238" s="58" t="s">
        <v>69</v>
      </c>
      <c r="C238" s="56" t="str">
        <f t="shared" si="15"/>
        <v>KOTTAYAM2009-10</v>
      </c>
      <c r="D238" s="2">
        <f>VLOOKUP($C238,Calculations!$T$2:$AG$611,2,FALSE)</f>
        <v>573972.82368581556</v>
      </c>
      <c r="E238" s="2">
        <f>VLOOKUP($C238,Calculations!$T$2:$AG$611,3,FALSE)</f>
        <v>168912.30736736106</v>
      </c>
      <c r="F238" s="2">
        <f>VLOOKUP($C238,Calculations!$T$2:$AG$611,4,FALSE)</f>
        <v>33272.856862950226</v>
      </c>
      <c r="G238" s="2">
        <f>VLOOKUP($C238,Calculations!$T$2:$AG$611,5,FALSE)</f>
        <v>3226.1934414917864</v>
      </c>
      <c r="H238" s="2">
        <f>VLOOKUP($C238,Calculations!$T$2:$AG$611,6,FALSE)</f>
        <v>138.52425632677225</v>
      </c>
      <c r="I238" s="2">
        <f>VLOOKUP($C238,Calculations!$T$2:$AG$611,7,FALSE)</f>
        <v>303.01222591327513</v>
      </c>
      <c r="J238" s="2">
        <f>VLOOKUP($C238,Calculations!$T$2:$AG$611,8,FALSE)</f>
        <v>6898.0400120479499</v>
      </c>
      <c r="K238" s="2">
        <f>VLOOKUP($C238,Calculations!$T$2:$AG$611,9,FALSE)</f>
        <v>3974.6610955473338</v>
      </c>
      <c r="L238" s="2">
        <f>VLOOKUP($C238,Calculations!$T$2:$AG$611,10,FALSE)</f>
        <v>6262.4456811547525</v>
      </c>
      <c r="M238" s="2">
        <f>VLOOKUP($C238,Calculations!$T$2:$AG$611,11,FALSE)</f>
        <v>16198.865998406392</v>
      </c>
      <c r="N238" s="2">
        <f>VLOOKUP($C238,Calculations!$T$2:$AG$611,12,FALSE)</f>
        <v>334785.91674461606</v>
      </c>
      <c r="O238" s="2">
        <f>VLOOKUP($C238,Calculations!$T$2:$AG$611,13,FALSE)</f>
        <v>119529.10142323832</v>
      </c>
      <c r="P238" s="2">
        <f>VLOOKUP($C238,Calculations!$T$2:$AG$611,14,FALSE)</f>
        <v>454315.0181678544</v>
      </c>
      <c r="R238" s="53">
        <f t="shared" si="16"/>
        <v>454315.0181678544</v>
      </c>
      <c r="S238" s="53">
        <f t="shared" si="17"/>
        <v>0</v>
      </c>
      <c r="U238" s="53">
        <f t="shared" si="18"/>
        <v>573972.82368581556</v>
      </c>
      <c r="V238" s="53">
        <f t="shared" si="19"/>
        <v>0</v>
      </c>
      <c r="W238" s="9"/>
    </row>
    <row r="239" spans="1:23" ht="14.45" customHeight="1" x14ac:dyDescent="0.25">
      <c r="A239" s="58" t="s">
        <v>79</v>
      </c>
      <c r="B239" s="58" t="s">
        <v>70</v>
      </c>
      <c r="C239" s="56" t="str">
        <f t="shared" si="15"/>
        <v>KOTTAYAM2010-11</v>
      </c>
      <c r="D239" s="2">
        <f>VLOOKUP($C239,Calculations!$T$2:$AG$611,2,FALSE)</f>
        <v>573972.82368581556</v>
      </c>
      <c r="E239" s="2">
        <f>VLOOKUP($C239,Calculations!$T$2:$AG$611,3,FALSE)</f>
        <v>168912.30736736106</v>
      </c>
      <c r="F239" s="2">
        <f>VLOOKUP($C239,Calculations!$T$2:$AG$611,4,FALSE)</f>
        <v>35594.749233931434</v>
      </c>
      <c r="G239" s="2">
        <f>VLOOKUP($C239,Calculations!$T$2:$AG$611,5,FALSE)</f>
        <v>3059.2506858309903</v>
      </c>
      <c r="H239" s="2">
        <f>VLOOKUP($C239,Calculations!$T$2:$AG$611,6,FALSE)</f>
        <v>84.248670514528143</v>
      </c>
      <c r="I239" s="2">
        <f>VLOOKUP($C239,Calculations!$T$2:$AG$611,7,FALSE)</f>
        <v>320.15569966789997</v>
      </c>
      <c r="J239" s="2">
        <f>VLOOKUP($C239,Calculations!$T$2:$AG$611,8,FALSE)</f>
        <v>7008.7667040497254</v>
      </c>
      <c r="K239" s="2">
        <f>VLOOKUP($C239,Calculations!$T$2:$AG$611,9,FALSE)</f>
        <v>3704.5332326369689</v>
      </c>
      <c r="L239" s="2">
        <f>VLOOKUP($C239,Calculations!$T$2:$AG$611,10,FALSE)</f>
        <v>7088.2153191108482</v>
      </c>
      <c r="M239" s="2">
        <f>VLOOKUP($C239,Calculations!$T$2:$AG$611,11,FALSE)</f>
        <v>16195.867553766464</v>
      </c>
      <c r="N239" s="2">
        <f>VLOOKUP($C239,Calculations!$T$2:$AG$611,12,FALSE)</f>
        <v>332004.72921894572</v>
      </c>
      <c r="O239" s="2">
        <f>VLOOKUP($C239,Calculations!$T$2:$AG$611,13,FALSE)</f>
        <v>124533.86585341109</v>
      </c>
      <c r="P239" s="2">
        <f>VLOOKUP($C239,Calculations!$T$2:$AG$611,14,FALSE)</f>
        <v>456538.59507235675</v>
      </c>
      <c r="R239" s="53">
        <f t="shared" si="16"/>
        <v>456538.59507235681</v>
      </c>
      <c r="S239" s="53">
        <f t="shared" si="17"/>
        <v>0</v>
      </c>
      <c r="U239" s="53">
        <f t="shared" si="18"/>
        <v>573972.82368581567</v>
      </c>
      <c r="V239" s="53">
        <f t="shared" si="19"/>
        <v>0</v>
      </c>
      <c r="W239" s="9"/>
    </row>
    <row r="240" spans="1:23" ht="14.45" customHeight="1" x14ac:dyDescent="0.25">
      <c r="A240" s="58" t="s">
        <v>79</v>
      </c>
      <c r="B240" s="58" t="s">
        <v>71</v>
      </c>
      <c r="C240" s="56" t="str">
        <f t="shared" si="15"/>
        <v>KOTTAYAM2011-12</v>
      </c>
      <c r="D240" s="2">
        <f>VLOOKUP($C240,Calculations!$T$2:$AG$611,2,FALSE)</f>
        <v>573972.82368581556</v>
      </c>
      <c r="E240" s="2">
        <f>VLOOKUP($C240,Calculations!$T$2:$AG$611,3,FALSE)</f>
        <v>168912.30736736106</v>
      </c>
      <c r="F240" s="2">
        <f>VLOOKUP($C240,Calculations!$T$2:$AG$611,4,FALSE)</f>
        <v>35429.982786219523</v>
      </c>
      <c r="G240" s="2">
        <f>VLOOKUP($C240,Calculations!$T$2:$AG$611,5,FALSE)</f>
        <v>2875.6735059622119</v>
      </c>
      <c r="H240" s="2">
        <f>VLOOKUP($C240,Calculations!$T$2:$AG$611,6,FALSE)</f>
        <v>66.426836367224112</v>
      </c>
      <c r="I240" s="2">
        <f>VLOOKUP($C240,Calculations!$T$2:$AG$611,7,FALSE)</f>
        <v>535.64409761649642</v>
      </c>
      <c r="J240" s="2">
        <f>VLOOKUP($C240,Calculations!$T$2:$AG$611,8,FALSE)</f>
        <v>10562.173768597109</v>
      </c>
      <c r="K240" s="2">
        <f>VLOOKUP($C240,Calculations!$T$2:$AG$611,9,FALSE)</f>
        <v>5931.1393105658335</v>
      </c>
      <c r="L240" s="2">
        <f>VLOOKUP($C240,Calculations!$T$2:$AG$611,10,FALSE)</f>
        <v>7923.8096955343099</v>
      </c>
      <c r="M240" s="2">
        <f>VLOOKUP($C240,Calculations!$T$2:$AG$611,11,FALSE)</f>
        <v>16202.920562884909</v>
      </c>
      <c r="N240" s="2">
        <f>VLOOKUP($C240,Calculations!$T$2:$AG$611,12,FALSE)</f>
        <v>325532.74575470691</v>
      </c>
      <c r="O240" s="2">
        <f>VLOOKUP($C240,Calculations!$T$2:$AG$611,13,FALSE)</f>
        <v>107928.17648197801</v>
      </c>
      <c r="P240" s="2">
        <f>VLOOKUP($C240,Calculations!$T$2:$AG$611,14,FALSE)</f>
        <v>433460.92223668494</v>
      </c>
      <c r="R240" s="53">
        <f t="shared" si="16"/>
        <v>433460.92223668494</v>
      </c>
      <c r="S240" s="53">
        <f t="shared" si="17"/>
        <v>0</v>
      </c>
      <c r="U240" s="53">
        <f t="shared" si="18"/>
        <v>573972.82368581556</v>
      </c>
      <c r="V240" s="53">
        <f t="shared" si="19"/>
        <v>0</v>
      </c>
      <c r="W240" s="9"/>
    </row>
    <row r="241" spans="1:23" ht="14.45" customHeight="1" x14ac:dyDescent="0.25">
      <c r="A241" s="58" t="s">
        <v>79</v>
      </c>
      <c r="B241" s="58" t="s">
        <v>72</v>
      </c>
      <c r="C241" s="56" t="str">
        <f t="shared" si="15"/>
        <v>KOTTAYAM2012-13</v>
      </c>
      <c r="D241" s="2">
        <f>VLOOKUP($C241,Calculations!$T$2:$AG$611,2,FALSE)</f>
        <v>573972.82368581556</v>
      </c>
      <c r="E241" s="2">
        <f>VLOOKUP($C241,Calculations!$T$2:$AG$611,3,FALSE)</f>
        <v>168912.30736736106</v>
      </c>
      <c r="F241" s="2">
        <f>VLOOKUP($C241,Calculations!$T$2:$AG$611,4,FALSE)</f>
        <v>36678.331589304129</v>
      </c>
      <c r="G241" s="2">
        <f>VLOOKUP($C241,Calculations!$T$2:$AG$611,5,FALSE)</f>
        <v>2780.8673109920574</v>
      </c>
      <c r="H241" s="2">
        <f>VLOOKUP($C241,Calculations!$T$2:$AG$611,6,FALSE)</f>
        <v>73.717586700212124</v>
      </c>
      <c r="I241" s="2">
        <f>VLOOKUP($C241,Calculations!$T$2:$AG$611,7,FALSE)</f>
        <v>296.13816032756154</v>
      </c>
      <c r="J241" s="2">
        <f>VLOOKUP($C241,Calculations!$T$2:$AG$611,8,FALSE)</f>
        <v>7675.2171345595179</v>
      </c>
      <c r="K241" s="2">
        <f>VLOOKUP($C241,Calculations!$T$2:$AG$611,9,FALSE)</f>
        <v>4290.7434037148641</v>
      </c>
      <c r="L241" s="2">
        <f>VLOOKUP($C241,Calculations!$T$2:$AG$611,10,FALSE)</f>
        <v>7494.4271395771302</v>
      </c>
      <c r="M241" s="2">
        <f>VLOOKUP($C241,Calculations!$T$2:$AG$611,11,FALSE)</f>
        <v>16205.919525978195</v>
      </c>
      <c r="N241" s="2">
        <f>VLOOKUP($C241,Calculations!$T$2:$AG$611,12,FALSE)</f>
        <v>329565.15446730086</v>
      </c>
      <c r="O241" s="2">
        <f>VLOOKUP($C241,Calculations!$T$2:$AG$611,13,FALSE)</f>
        <v>89730.070445416612</v>
      </c>
      <c r="P241" s="2">
        <f>VLOOKUP($C241,Calculations!$T$2:$AG$611,14,FALSE)</f>
        <v>419295.22491271747</v>
      </c>
      <c r="R241" s="53">
        <f t="shared" si="16"/>
        <v>419295.22491271747</v>
      </c>
      <c r="S241" s="53">
        <f t="shared" si="17"/>
        <v>0</v>
      </c>
      <c r="U241" s="53">
        <f t="shared" si="18"/>
        <v>573972.82368581556</v>
      </c>
      <c r="V241" s="53">
        <f t="shared" si="19"/>
        <v>0</v>
      </c>
      <c r="W241" s="9"/>
    </row>
    <row r="242" spans="1:23" ht="14.45" customHeight="1" x14ac:dyDescent="0.25">
      <c r="A242" s="58" t="s">
        <v>79</v>
      </c>
      <c r="B242" s="58" t="s">
        <v>73</v>
      </c>
      <c r="C242" s="56" t="str">
        <f t="shared" si="15"/>
        <v>KOTTAYAM2013-14</v>
      </c>
      <c r="D242" s="2">
        <f>VLOOKUP($C242,Calculations!$T$2:$AG$611,2,FALSE)</f>
        <v>573972.82368581556</v>
      </c>
      <c r="E242" s="2">
        <f>VLOOKUP($C242,Calculations!$T$2:$AG$611,3,FALSE)</f>
        <v>168912.30736736106</v>
      </c>
      <c r="F242" s="2">
        <f>VLOOKUP($C242,Calculations!$T$2:$AG$611,4,FALSE)</f>
        <v>37903.332932691628</v>
      </c>
      <c r="G242" s="2">
        <f>VLOOKUP($C242,Calculations!$T$2:$AG$611,5,FALSE)</f>
        <v>2715.9248125404765</v>
      </c>
      <c r="H242" s="2">
        <f>VLOOKUP($C242,Calculations!$T$2:$AG$611,6,FALSE)</f>
        <v>0</v>
      </c>
      <c r="I242" s="2">
        <f>VLOOKUP($C242,Calculations!$T$2:$AG$611,7,FALSE)</f>
        <v>345.92478392343742</v>
      </c>
      <c r="J242" s="2">
        <f>VLOOKUP($C242,Calculations!$T$2:$AG$611,8,FALSE)</f>
        <v>8125.6890341094168</v>
      </c>
      <c r="K242" s="2">
        <f>VLOOKUP($C242,Calculations!$T$2:$AG$611,9,FALSE)</f>
        <v>4097.072651946919</v>
      </c>
      <c r="L242" s="2">
        <f>VLOOKUP($C242,Calculations!$T$2:$AG$611,10,FALSE)</f>
        <v>7461.2773986656803</v>
      </c>
      <c r="M242" s="2">
        <f>VLOOKUP($C242,Calculations!$T$2:$AG$611,11,FALSE)</f>
        <v>16206.919525978195</v>
      </c>
      <c r="N242" s="2">
        <f>VLOOKUP($C242,Calculations!$T$2:$AG$611,12,FALSE)</f>
        <v>328204.3751785988</v>
      </c>
      <c r="O242" s="2">
        <f>VLOOKUP($C242,Calculations!$T$2:$AG$611,13,FALSE)</f>
        <v>84547.341877470666</v>
      </c>
      <c r="P242" s="2">
        <f>VLOOKUP($C242,Calculations!$T$2:$AG$611,14,FALSE)</f>
        <v>412751.71705606946</v>
      </c>
      <c r="R242" s="53">
        <f t="shared" si="16"/>
        <v>412751.71705606946</v>
      </c>
      <c r="S242" s="53">
        <f t="shared" si="17"/>
        <v>0</v>
      </c>
      <c r="U242" s="53">
        <f t="shared" si="18"/>
        <v>573972.82368581556</v>
      </c>
      <c r="V242" s="53">
        <f t="shared" si="19"/>
        <v>0</v>
      </c>
      <c r="W242" s="9"/>
    </row>
    <row r="243" spans="1:23" ht="14.45" customHeight="1" x14ac:dyDescent="0.25">
      <c r="A243" s="58" t="s">
        <v>79</v>
      </c>
      <c r="B243" s="58" t="s">
        <v>74</v>
      </c>
      <c r="C243" s="56" t="str">
        <f t="shared" si="15"/>
        <v>KOTTAYAM2014-15</v>
      </c>
      <c r="D243" s="2">
        <f>VLOOKUP($C243,Calculations!$T$2:$AG$611,2,FALSE)</f>
        <v>573972.82368581556</v>
      </c>
      <c r="E243" s="2">
        <f>VLOOKUP($C243,Calculations!$T$2:$AG$611,3,FALSE)</f>
        <v>168912.30736736106</v>
      </c>
      <c r="F243" s="2">
        <f>VLOOKUP($C243,Calculations!$T$2:$AG$611,4,FALSE)</f>
        <v>38540.106506302007</v>
      </c>
      <c r="G243" s="2">
        <f>VLOOKUP($C243,Calculations!$T$2:$AG$611,5,FALSE)</f>
        <v>2485.0358874751118</v>
      </c>
      <c r="H243" s="2">
        <f>VLOOKUP($C243,Calculations!$T$2:$AG$611,6,FALSE)</f>
        <v>0</v>
      </c>
      <c r="I243" s="2">
        <f>VLOOKUP($C243,Calculations!$T$2:$AG$611,7,FALSE)</f>
        <v>292.73750335750583</v>
      </c>
      <c r="J243" s="2">
        <f>VLOOKUP($C243,Calculations!$T$2:$AG$611,8,FALSE)</f>
        <v>8480.4794605290317</v>
      </c>
      <c r="K243" s="2">
        <f>VLOOKUP($C243,Calculations!$T$2:$AG$611,9,FALSE)</f>
        <v>3628.2390232256921</v>
      </c>
      <c r="L243" s="2">
        <f>VLOOKUP($C243,Calculations!$T$2:$AG$611,10,FALSE)</f>
        <v>7001.2382937595576</v>
      </c>
      <c r="M243" s="2">
        <f>VLOOKUP($C243,Calculations!$T$2:$AG$611,11,FALSE)</f>
        <v>16042.941517986483</v>
      </c>
      <c r="N243" s="2">
        <f>VLOOKUP($C243,Calculations!$T$2:$AG$611,12,FALSE)</f>
        <v>328589.73812581913</v>
      </c>
      <c r="O243" s="2">
        <f>VLOOKUP($C243,Calculations!$T$2:$AG$611,13,FALSE)</f>
        <v>94236.751627902719</v>
      </c>
      <c r="P243" s="2">
        <f>VLOOKUP($C243,Calculations!$T$2:$AG$611,14,FALSE)</f>
        <v>422826.48975372186</v>
      </c>
      <c r="R243" s="53">
        <f t="shared" si="16"/>
        <v>422826.48975372186</v>
      </c>
      <c r="S243" s="53">
        <f t="shared" si="17"/>
        <v>0</v>
      </c>
      <c r="U243" s="53">
        <f t="shared" si="18"/>
        <v>573972.82368581556</v>
      </c>
      <c r="V243" s="53">
        <f t="shared" si="19"/>
        <v>0</v>
      </c>
      <c r="W243" s="9"/>
    </row>
    <row r="244" spans="1:23" ht="14.45" customHeight="1" x14ac:dyDescent="0.25">
      <c r="A244" s="58" t="s">
        <v>79</v>
      </c>
      <c r="B244" s="58" t="s">
        <v>75</v>
      </c>
      <c r="C244" s="56" t="str">
        <f t="shared" si="15"/>
        <v>KOTTAYAM2015-16</v>
      </c>
      <c r="D244" s="2">
        <f>VLOOKUP($C244,Calculations!$T$2:$AG$611,2,FALSE)</f>
        <v>573972.82368581556</v>
      </c>
      <c r="E244" s="2">
        <f>VLOOKUP($C244,Calculations!$T$2:$AG$611,3,FALSE)</f>
        <v>168912.30736736106</v>
      </c>
      <c r="F244" s="2">
        <f>VLOOKUP($C244,Calculations!$T$2:$AG$611,4,FALSE)</f>
        <v>39563.062839235557</v>
      </c>
      <c r="G244" s="2">
        <f>VLOOKUP($C244,Calculations!$T$2:$AG$611,5,FALSE)</f>
        <v>2393.3232260817917</v>
      </c>
      <c r="H244" s="2">
        <f>VLOOKUP($C244,Calculations!$T$2:$AG$611,6,FALSE)</f>
        <v>0</v>
      </c>
      <c r="I244" s="2">
        <f>VLOOKUP($C244,Calculations!$T$2:$AG$611,7,FALSE)</f>
        <v>257.39892843964287</v>
      </c>
      <c r="J244" s="2">
        <f>VLOOKUP($C244,Calculations!$T$2:$AG$611,8,FALSE)</f>
        <v>9011.0679593555324</v>
      </c>
      <c r="K244" s="2">
        <f>VLOOKUP($C244,Calculations!$T$2:$AG$611,9,FALSE)</f>
        <v>3491.730580206206</v>
      </c>
      <c r="L244" s="2">
        <f>VLOOKUP($C244,Calculations!$T$2:$AG$611,10,FALSE)</f>
        <v>6292.2477154334765</v>
      </c>
      <c r="M244" s="2">
        <f>VLOOKUP($C244,Calculations!$T$2:$AG$611,11,FALSE)</f>
        <v>16044.941517986483</v>
      </c>
      <c r="N244" s="2">
        <f>VLOOKUP($C244,Calculations!$T$2:$AG$611,12,FALSE)</f>
        <v>328006.74355171586</v>
      </c>
      <c r="O244" s="2">
        <f>VLOOKUP($C244,Calculations!$T$2:$AG$611,13,FALSE)</f>
        <v>94887.125405595783</v>
      </c>
      <c r="P244" s="2">
        <f>VLOOKUP($C244,Calculations!$T$2:$AG$611,14,FALSE)</f>
        <v>422893.86895731161</v>
      </c>
      <c r="R244" s="53">
        <f t="shared" si="16"/>
        <v>422893.86895731161</v>
      </c>
      <c r="S244" s="53">
        <f t="shared" si="17"/>
        <v>0</v>
      </c>
      <c r="U244" s="53">
        <f t="shared" si="18"/>
        <v>573972.82368581556</v>
      </c>
      <c r="V244" s="53">
        <f t="shared" si="19"/>
        <v>0</v>
      </c>
      <c r="W244" s="9"/>
    </row>
    <row r="245" spans="1:23" ht="14.45" customHeight="1" x14ac:dyDescent="0.25">
      <c r="A245" s="58" t="s">
        <v>79</v>
      </c>
      <c r="B245" s="58" t="s">
        <v>190</v>
      </c>
      <c r="C245" s="56" t="str">
        <f t="shared" si="15"/>
        <v>KOTTAYAM2016-17</v>
      </c>
      <c r="D245" s="2">
        <f>VLOOKUP($C245,Calculations!$T$2:$AG$611,2,FALSE)</f>
        <v>573972.82368581556</v>
      </c>
      <c r="E245" s="2">
        <f>VLOOKUP($C245,Calculations!$T$2:$AG$611,3,FALSE)</f>
        <v>168912.30736736106</v>
      </c>
      <c r="F245" s="2">
        <f>VLOOKUP($C245,Calculations!$T$2:$AG$611,4,FALSE)</f>
        <v>40294.079258492231</v>
      </c>
      <c r="G245" s="2">
        <f>VLOOKUP($C245,Calculations!$T$2:$AG$611,5,FALSE)</f>
        <v>2249.5638625867496</v>
      </c>
      <c r="H245" s="2">
        <f>VLOOKUP($C245,Calculations!$T$2:$AG$611,6,FALSE)</f>
        <v>0</v>
      </c>
      <c r="I245" s="2">
        <f>VLOOKUP($C245,Calculations!$T$2:$AG$611,7,FALSE)</f>
        <v>255.82840087060333</v>
      </c>
      <c r="J245" s="2">
        <f>VLOOKUP($C245,Calculations!$T$2:$AG$611,8,FALSE)</f>
        <v>9042.3115388849092</v>
      </c>
      <c r="K245" s="2">
        <f>VLOOKUP($C245,Calculations!$T$2:$AG$611,9,FALSE)</f>
        <v>3802.9645569193426</v>
      </c>
      <c r="L245" s="2">
        <f>VLOOKUP($C245,Calculations!$T$2:$AG$611,10,FALSE)</f>
        <v>6219.7141259864839</v>
      </c>
      <c r="M245" s="2">
        <f>VLOOKUP($C245,Calculations!$T$2:$AG$611,11,FALSE)</f>
        <v>16046.410296346899</v>
      </c>
      <c r="N245" s="2">
        <f>VLOOKUP($C245,Calculations!$T$2:$AG$611,12,FALSE)</f>
        <v>327149.64427836728</v>
      </c>
      <c r="O245" s="2">
        <f>VLOOKUP($C245,Calculations!$T$2:$AG$611,13,FALSE)</f>
        <v>96225.437844719039</v>
      </c>
      <c r="P245" s="2">
        <f>VLOOKUP($C245,Calculations!$T$2:$AG$611,14,FALSE)</f>
        <v>423375.08212308632</v>
      </c>
      <c r="R245" s="53">
        <f t="shared" si="16"/>
        <v>423375.08212308632</v>
      </c>
      <c r="S245" s="53">
        <f t="shared" si="17"/>
        <v>0</v>
      </c>
      <c r="U245" s="53">
        <f t="shared" si="18"/>
        <v>573972.82368581556</v>
      </c>
      <c r="V245" s="53">
        <f t="shared" si="19"/>
        <v>0</v>
      </c>
      <c r="W245" s="9"/>
    </row>
    <row r="246" spans="1:23" ht="14.45" customHeight="1" x14ac:dyDescent="0.25">
      <c r="A246" s="58" t="s">
        <v>81</v>
      </c>
      <c r="B246" s="56" t="s">
        <v>38</v>
      </c>
      <c r="C246" s="56" t="str">
        <f t="shared" si="15"/>
        <v>ERNAKULAM1956-57</v>
      </c>
      <c r="D246" s="2">
        <f>VLOOKUP($C246,Calculations!$T$2:$AG$611,2,FALSE)</f>
        <v>313342.46445865277</v>
      </c>
      <c r="E246" s="2">
        <f>VLOOKUP($C246,Calculations!$T$2:$AG$611,3,FALSE)</f>
        <v>54010.254340134248</v>
      </c>
      <c r="F246" s="2">
        <f>VLOOKUP($C246,Calculations!$T$2:$AG$611,4,FALSE)</f>
        <v>14829.795726205717</v>
      </c>
      <c r="G246" s="2">
        <f>VLOOKUP($C246,Calculations!$T$2:$AG$611,5,FALSE)</f>
        <v>20218.54571160852</v>
      </c>
      <c r="H246" s="2">
        <f>VLOOKUP($C246,Calculations!$T$2:$AG$611,6,FALSE)</f>
        <v>4538.4683057582906</v>
      </c>
      <c r="I246" s="2">
        <f>VLOOKUP($C246,Calculations!$T$2:$AG$611,7,FALSE)</f>
        <v>10064.202891076224</v>
      </c>
      <c r="J246" s="2">
        <f>VLOOKUP($C246,Calculations!$T$2:$AG$611,8,FALSE)</f>
        <v>11628.872840361784</v>
      </c>
      <c r="K246" s="2">
        <f>VLOOKUP($C246,Calculations!$T$2:$AG$611,9,FALSE)</f>
        <v>3311.7393623689331</v>
      </c>
      <c r="L246" s="2">
        <f>VLOOKUP($C246,Calculations!$T$2:$AG$611,10,FALSE)</f>
        <v>9169.9563482699396</v>
      </c>
      <c r="M246" s="2">
        <f>VLOOKUP($C246,Calculations!$T$2:$AG$611,11,FALSE)</f>
        <v>0</v>
      </c>
      <c r="N246" s="2">
        <f>VLOOKUP($C246,Calculations!$T$2:$AG$611,12,FALSE)</f>
        <v>185570.62893286912</v>
      </c>
      <c r="O246" s="2">
        <f>VLOOKUP($C246,Calculations!$T$2:$AG$611,13,FALSE)</f>
        <v>25028.925560005184</v>
      </c>
      <c r="P246" s="2">
        <f>VLOOKUP($C246,Calculations!$T$2:$AG$611,14,FALSE)</f>
        <v>210599.5544928743</v>
      </c>
      <c r="R246" s="53">
        <f t="shared" si="16"/>
        <v>210599.5544928743</v>
      </c>
      <c r="S246" s="53">
        <f t="shared" si="17"/>
        <v>0</v>
      </c>
      <c r="U246" s="53">
        <f t="shared" si="18"/>
        <v>313342.46445865277</v>
      </c>
      <c r="V246" s="53">
        <f t="shared" si="19"/>
        <v>0</v>
      </c>
      <c r="W246" s="9"/>
    </row>
    <row r="247" spans="1:23" ht="14.45" customHeight="1" x14ac:dyDescent="0.25">
      <c r="A247" s="58" t="s">
        <v>81</v>
      </c>
      <c r="B247" s="56" t="s">
        <v>35</v>
      </c>
      <c r="C247" s="56" t="str">
        <f t="shared" si="15"/>
        <v>ERNAKULAM1957-58</v>
      </c>
      <c r="D247" s="2">
        <f>VLOOKUP($C247,Calculations!$T$2:$AG$611,2,FALSE)</f>
        <v>317428</v>
      </c>
      <c r="E247" s="2">
        <f>VLOOKUP($C247,Calculations!$T$2:$AG$611,3,FALSE)</f>
        <v>55262</v>
      </c>
      <c r="F247" s="2">
        <f>VLOOKUP($C247,Calculations!$T$2:$AG$611,4,FALSE)</f>
        <v>14649</v>
      </c>
      <c r="G247" s="2">
        <f>VLOOKUP($C247,Calculations!$T$2:$AG$611,5,FALSE)</f>
        <v>19987</v>
      </c>
      <c r="H247" s="2">
        <f>VLOOKUP($C247,Calculations!$T$2:$AG$611,6,FALSE)</f>
        <v>4484</v>
      </c>
      <c r="I247" s="2">
        <f>VLOOKUP($C247,Calculations!$T$2:$AG$611,7,FALSE)</f>
        <v>10707</v>
      </c>
      <c r="J247" s="2">
        <f>VLOOKUP($C247,Calculations!$T$2:$AG$611,8,FALSE)</f>
        <v>12534</v>
      </c>
      <c r="K247" s="2">
        <f>VLOOKUP($C247,Calculations!$T$2:$AG$611,9,FALSE)</f>
        <v>3290</v>
      </c>
      <c r="L247" s="2">
        <f>VLOOKUP($C247,Calculations!$T$2:$AG$611,10,FALSE)</f>
        <v>8808</v>
      </c>
      <c r="M247" s="2">
        <f>VLOOKUP($C247,Calculations!$T$2:$AG$611,11,FALSE)</f>
        <v>0</v>
      </c>
      <c r="N247" s="2">
        <f>VLOOKUP($C247,Calculations!$T$2:$AG$611,12,FALSE)</f>
        <v>187707</v>
      </c>
      <c r="O247" s="2">
        <f>VLOOKUP($C247,Calculations!$T$2:$AG$611,13,FALSE)</f>
        <v>25934</v>
      </c>
      <c r="P247" s="2">
        <f>VLOOKUP($C247,Calculations!$T$2:$AG$611,14,FALSE)</f>
        <v>213635</v>
      </c>
      <c r="R247" s="53">
        <f t="shared" si="16"/>
        <v>213641</v>
      </c>
      <c r="S247" s="53">
        <f t="shared" si="17"/>
        <v>6</v>
      </c>
      <c r="U247" s="53">
        <f t="shared" si="18"/>
        <v>317428</v>
      </c>
      <c r="V247" s="53">
        <f t="shared" si="19"/>
        <v>0</v>
      </c>
      <c r="W247" s="9"/>
    </row>
    <row r="248" spans="1:23" ht="14.45" customHeight="1" x14ac:dyDescent="0.25">
      <c r="A248" s="58" t="s">
        <v>81</v>
      </c>
      <c r="B248" s="56" t="s">
        <v>36</v>
      </c>
      <c r="C248" s="56" t="str">
        <f t="shared" si="15"/>
        <v>ERNAKULAM1958-59</v>
      </c>
      <c r="D248" s="2">
        <f>VLOOKUP($C248,Calculations!$T$2:$AG$611,2,FALSE)</f>
        <v>317428</v>
      </c>
      <c r="E248" s="2">
        <f>VLOOKUP($C248,Calculations!$T$2:$AG$611,3,FALSE)</f>
        <v>57330.415607099392</v>
      </c>
      <c r="F248" s="2">
        <f>VLOOKUP($C248,Calculations!$T$2:$AG$611,4,FALSE)</f>
        <v>14735.05303802567</v>
      </c>
      <c r="G248" s="2">
        <f>VLOOKUP($C248,Calculations!$T$2:$AG$611,5,FALSE)</f>
        <v>18392.745707421036</v>
      </c>
      <c r="H248" s="2">
        <f>VLOOKUP($C248,Calculations!$T$2:$AG$611,6,FALSE)</f>
        <v>4391.4028967472095</v>
      </c>
      <c r="I248" s="2">
        <f>VLOOKUP($C248,Calculations!$T$2:$AG$611,7,FALSE)</f>
        <v>10468.747061054228</v>
      </c>
      <c r="J248" s="2">
        <f>VLOOKUP($C248,Calculations!$T$2:$AG$611,8,FALSE)</f>
        <v>11497.929438539268</v>
      </c>
      <c r="K248" s="2">
        <f>VLOOKUP($C248,Calculations!$T$2:$AG$611,9,FALSE)</f>
        <v>3019.5271660382496</v>
      </c>
      <c r="L248" s="2">
        <f>VLOOKUP($C248,Calculations!$T$2:$AG$611,10,FALSE)</f>
        <v>9148.4758342061959</v>
      </c>
      <c r="M248" s="2">
        <f>VLOOKUP($C248,Calculations!$T$2:$AG$611,11,FALSE)</f>
        <v>0</v>
      </c>
      <c r="N248" s="2">
        <f>VLOOKUP($C248,Calculations!$T$2:$AG$611,12,FALSE)</f>
        <v>188443.70325086877</v>
      </c>
      <c r="O248" s="2">
        <f>VLOOKUP($C248,Calculations!$T$2:$AG$611,13,FALSE)</f>
        <v>28477.669614043902</v>
      </c>
      <c r="P248" s="2">
        <f>VLOOKUP($C248,Calculations!$T$2:$AG$611,14,FALSE)</f>
        <v>216921.37286491267</v>
      </c>
      <c r="R248" s="53">
        <f t="shared" si="16"/>
        <v>216921.37286491267</v>
      </c>
      <c r="S248" s="53">
        <f t="shared" si="17"/>
        <v>0</v>
      </c>
      <c r="U248" s="53">
        <f t="shared" si="18"/>
        <v>317428</v>
      </c>
      <c r="V248" s="53">
        <f t="shared" si="19"/>
        <v>0</v>
      </c>
      <c r="W248" s="9"/>
    </row>
    <row r="249" spans="1:23" ht="14.45" customHeight="1" x14ac:dyDescent="0.25">
      <c r="A249" s="58" t="s">
        <v>81</v>
      </c>
      <c r="B249" s="56" t="s">
        <v>37</v>
      </c>
      <c r="C249" s="56" t="str">
        <f t="shared" si="15"/>
        <v>ERNAKULAM1959-60</v>
      </c>
      <c r="D249" s="2">
        <f>VLOOKUP($C249,Calculations!$T$2:$AG$611,2,FALSE)</f>
        <v>317428</v>
      </c>
      <c r="E249" s="2">
        <f>VLOOKUP($C249,Calculations!$T$2:$AG$611,3,FALSE)</f>
        <v>57330.415607099392</v>
      </c>
      <c r="F249" s="2">
        <f>VLOOKUP($C249,Calculations!$T$2:$AG$611,4,FALSE)</f>
        <v>14821.106076051339</v>
      </c>
      <c r="G249" s="2">
        <f>VLOOKUP($C249,Calculations!$T$2:$AG$611,5,FALSE)</f>
        <v>16798.491414842068</v>
      </c>
      <c r="H249" s="2">
        <f>VLOOKUP($C249,Calculations!$T$2:$AG$611,6,FALSE)</f>
        <v>4298.8057934944181</v>
      </c>
      <c r="I249" s="2">
        <f>VLOOKUP($C249,Calculations!$T$2:$AG$611,7,FALSE)</f>
        <v>10230.494122108455</v>
      </c>
      <c r="J249" s="2">
        <f>VLOOKUP($C249,Calculations!$T$2:$AG$611,8,FALSE)</f>
        <v>10461.858877078535</v>
      </c>
      <c r="K249" s="2">
        <f>VLOOKUP($C249,Calculations!$T$2:$AG$611,9,FALSE)</f>
        <v>2749.0543320764991</v>
      </c>
      <c r="L249" s="2">
        <f>VLOOKUP($C249,Calculations!$T$2:$AG$611,10,FALSE)</f>
        <v>9488.9516684123901</v>
      </c>
      <c r="M249" s="2">
        <f>VLOOKUP($C249,Calculations!$T$2:$AG$611,11,FALSE)</f>
        <v>0</v>
      </c>
      <c r="N249" s="2">
        <f>VLOOKUP($C249,Calculations!$T$2:$AG$611,12,FALSE)</f>
        <v>191248.8221088369</v>
      </c>
      <c r="O249" s="2">
        <f>VLOOKUP($C249,Calculations!$T$2:$AG$611,13,FALSE)</f>
        <v>32030.529724634718</v>
      </c>
      <c r="P249" s="2">
        <f>VLOOKUP($C249,Calculations!$T$2:$AG$611,14,FALSE)</f>
        <v>223279.35183347162</v>
      </c>
      <c r="R249" s="53">
        <f t="shared" si="16"/>
        <v>223279.35183347162</v>
      </c>
      <c r="S249" s="53">
        <f t="shared" si="17"/>
        <v>0</v>
      </c>
      <c r="U249" s="53">
        <f t="shared" si="18"/>
        <v>317428</v>
      </c>
      <c r="V249" s="53">
        <f t="shared" si="19"/>
        <v>0</v>
      </c>
      <c r="W249" s="9"/>
    </row>
    <row r="250" spans="1:23" ht="14.45" customHeight="1" x14ac:dyDescent="0.25">
      <c r="A250" s="58" t="s">
        <v>81</v>
      </c>
      <c r="B250" s="56" t="s">
        <v>15</v>
      </c>
      <c r="C250" s="56" t="str">
        <f t="shared" si="15"/>
        <v>ERNAKULAM1960-61</v>
      </c>
      <c r="D250" s="2">
        <f>VLOOKUP($C250,Calculations!$T$2:$AG$611,2,FALSE)</f>
        <v>317428</v>
      </c>
      <c r="E250" s="2">
        <f>VLOOKUP($C250,Calculations!$T$2:$AG$611,3,FALSE)</f>
        <v>55261</v>
      </c>
      <c r="F250" s="2">
        <f>VLOOKUP($C250,Calculations!$T$2:$AG$611,4,FALSE)</f>
        <v>16908</v>
      </c>
      <c r="G250" s="2">
        <f>VLOOKUP($C250,Calculations!$T$2:$AG$611,5,FALSE)</f>
        <v>11226</v>
      </c>
      <c r="H250" s="2">
        <f>VLOOKUP($C250,Calculations!$T$2:$AG$611,6,FALSE)</f>
        <v>4080</v>
      </c>
      <c r="I250" s="2">
        <f>VLOOKUP($C250,Calculations!$T$2:$AG$611,7,FALSE)</f>
        <v>9598</v>
      </c>
      <c r="J250" s="2">
        <f>VLOOKUP($C250,Calculations!$T$2:$AG$611,8,FALSE)</f>
        <v>8909</v>
      </c>
      <c r="K250" s="2">
        <f>VLOOKUP($C250,Calculations!$T$2:$AG$611,9,FALSE)</f>
        <v>1865</v>
      </c>
      <c r="L250" s="2">
        <f>VLOOKUP($C250,Calculations!$T$2:$AG$611,10,FALSE)</f>
        <v>6910</v>
      </c>
      <c r="M250" s="2">
        <f>VLOOKUP($C250,Calculations!$T$2:$AG$611,11,FALSE)</f>
        <v>0</v>
      </c>
      <c r="N250" s="2">
        <f>VLOOKUP($C250,Calculations!$T$2:$AG$611,12,FALSE)</f>
        <v>202671</v>
      </c>
      <c r="O250" s="2">
        <f>VLOOKUP($C250,Calculations!$T$2:$AG$611,13,FALSE)</f>
        <v>19616</v>
      </c>
      <c r="P250" s="2">
        <f>VLOOKUP($C250,Calculations!$T$2:$AG$611,14,FALSE)</f>
        <v>222190</v>
      </c>
      <c r="R250" s="53">
        <f t="shared" si="16"/>
        <v>222287</v>
      </c>
      <c r="S250" s="53">
        <f t="shared" si="17"/>
        <v>97</v>
      </c>
      <c r="U250" s="53">
        <f t="shared" si="18"/>
        <v>317428</v>
      </c>
      <c r="V250" s="53">
        <f t="shared" si="19"/>
        <v>0</v>
      </c>
      <c r="W250" s="9"/>
    </row>
    <row r="251" spans="1:23" ht="14.45" customHeight="1" x14ac:dyDescent="0.25">
      <c r="A251" s="58" t="s">
        <v>81</v>
      </c>
      <c r="B251" s="56" t="s">
        <v>0</v>
      </c>
      <c r="C251" s="56" t="str">
        <f t="shared" si="15"/>
        <v>ERNAKULAM1961-62</v>
      </c>
      <c r="D251" s="2">
        <f>VLOOKUP($C251,Calculations!$T$2:$AG$611,2,FALSE)</f>
        <v>317428</v>
      </c>
      <c r="E251" s="2">
        <f>VLOOKUP($C251,Calculations!$T$2:$AG$611,3,FALSE)</f>
        <v>55261</v>
      </c>
      <c r="F251" s="2">
        <f>VLOOKUP($C251,Calculations!$T$2:$AG$611,4,FALSE)</f>
        <v>17715</v>
      </c>
      <c r="G251" s="2">
        <f>VLOOKUP($C251,Calculations!$T$2:$AG$611,5,FALSE)</f>
        <v>11004</v>
      </c>
      <c r="H251" s="2">
        <f>VLOOKUP($C251,Calculations!$T$2:$AG$611,6,FALSE)</f>
        <v>3999</v>
      </c>
      <c r="I251" s="2">
        <f>VLOOKUP($C251,Calculations!$T$2:$AG$611,7,FALSE)</f>
        <v>9987</v>
      </c>
      <c r="J251" s="2">
        <f>VLOOKUP($C251,Calculations!$T$2:$AG$611,8,FALSE)</f>
        <v>8779</v>
      </c>
      <c r="K251" s="2">
        <f>VLOOKUP($C251,Calculations!$T$2:$AG$611,9,FALSE)</f>
        <v>1865</v>
      </c>
      <c r="L251" s="2">
        <f>VLOOKUP($C251,Calculations!$T$2:$AG$611,10,FALSE)</f>
        <v>7112</v>
      </c>
      <c r="M251" s="2">
        <f>VLOOKUP($C251,Calculations!$T$2:$AG$611,11,FALSE)</f>
        <v>0</v>
      </c>
      <c r="N251" s="2">
        <f>VLOOKUP($C251,Calculations!$T$2:$AG$611,12,FALSE)</f>
        <v>201706</v>
      </c>
      <c r="O251" s="2">
        <f>VLOOKUP($C251,Calculations!$T$2:$AG$611,13,FALSE)</f>
        <v>16589</v>
      </c>
      <c r="P251" s="2">
        <f>VLOOKUP($C251,Calculations!$T$2:$AG$611,14,FALSE)</f>
        <v>218295</v>
      </c>
      <c r="R251" s="53">
        <f t="shared" si="16"/>
        <v>218295</v>
      </c>
      <c r="S251" s="53">
        <f t="shared" si="17"/>
        <v>0</v>
      </c>
      <c r="U251" s="53">
        <f t="shared" si="18"/>
        <v>317428</v>
      </c>
      <c r="V251" s="53">
        <f t="shared" si="19"/>
        <v>0</v>
      </c>
      <c r="W251" s="9"/>
    </row>
    <row r="252" spans="1:23" ht="14.45" customHeight="1" x14ac:dyDescent="0.25">
      <c r="A252" s="58" t="s">
        <v>81</v>
      </c>
      <c r="B252" s="56" t="s">
        <v>1</v>
      </c>
      <c r="C252" s="56" t="str">
        <f t="shared" si="15"/>
        <v>ERNAKULAM1962-63</v>
      </c>
      <c r="D252" s="2">
        <f>VLOOKUP($C252,Calculations!$T$2:$AG$611,2,FALSE)</f>
        <v>317428</v>
      </c>
      <c r="E252" s="2">
        <f>VLOOKUP($C252,Calculations!$T$2:$AG$611,3,FALSE)</f>
        <v>55261</v>
      </c>
      <c r="F252" s="2">
        <f>VLOOKUP($C252,Calculations!$T$2:$AG$611,4,FALSE)</f>
        <v>19278</v>
      </c>
      <c r="G252" s="2">
        <f>VLOOKUP($C252,Calculations!$T$2:$AG$611,5,FALSE)</f>
        <v>9897</v>
      </c>
      <c r="H252" s="2">
        <f>VLOOKUP($C252,Calculations!$T$2:$AG$611,6,FALSE)</f>
        <v>3605</v>
      </c>
      <c r="I252" s="2">
        <f>VLOOKUP($C252,Calculations!$T$2:$AG$611,7,FALSE)</f>
        <v>10506</v>
      </c>
      <c r="J252" s="2">
        <f>VLOOKUP($C252,Calculations!$T$2:$AG$611,8,FALSE)</f>
        <v>8734</v>
      </c>
      <c r="K252" s="2">
        <f>VLOOKUP($C252,Calculations!$T$2:$AG$611,9,FALSE)</f>
        <v>1861</v>
      </c>
      <c r="L252" s="2">
        <f>VLOOKUP($C252,Calculations!$T$2:$AG$611,10,FALSE)</f>
        <v>3214</v>
      </c>
      <c r="M252" s="2">
        <f>VLOOKUP($C252,Calculations!$T$2:$AG$611,11,FALSE)</f>
        <v>0</v>
      </c>
      <c r="N252" s="2">
        <f>VLOOKUP($C252,Calculations!$T$2:$AG$611,12,FALSE)</f>
        <v>205072</v>
      </c>
      <c r="O252" s="2">
        <f>VLOOKUP($C252,Calculations!$T$2:$AG$611,13,FALSE)</f>
        <v>22115</v>
      </c>
      <c r="P252" s="2">
        <f>VLOOKUP($C252,Calculations!$T$2:$AG$611,14,FALSE)</f>
        <v>227187</v>
      </c>
      <c r="R252" s="53">
        <f t="shared" si="16"/>
        <v>227187</v>
      </c>
      <c r="S252" s="53">
        <f t="shared" si="17"/>
        <v>0</v>
      </c>
      <c r="U252" s="53">
        <f t="shared" si="18"/>
        <v>317428</v>
      </c>
      <c r="V252" s="53">
        <f t="shared" si="19"/>
        <v>0</v>
      </c>
      <c r="W252" s="9"/>
    </row>
    <row r="253" spans="1:23" ht="14.45" customHeight="1" x14ac:dyDescent="0.25">
      <c r="A253" s="58" t="s">
        <v>81</v>
      </c>
      <c r="B253" s="56" t="s">
        <v>2</v>
      </c>
      <c r="C253" s="56" t="str">
        <f t="shared" si="15"/>
        <v>ERNAKULAM1963-64</v>
      </c>
      <c r="D253" s="2">
        <f>VLOOKUP($C253,Calculations!$T$2:$AG$611,2,FALSE)</f>
        <v>317428</v>
      </c>
      <c r="E253" s="2">
        <f>VLOOKUP($C253,Calculations!$T$2:$AG$611,3,FALSE)</f>
        <v>55212</v>
      </c>
      <c r="F253" s="2">
        <f>VLOOKUP($C253,Calculations!$T$2:$AG$611,4,FALSE)</f>
        <v>20293</v>
      </c>
      <c r="G253" s="2">
        <f>VLOOKUP($C253,Calculations!$T$2:$AG$611,5,FALSE)</f>
        <v>9036</v>
      </c>
      <c r="H253" s="2">
        <f>VLOOKUP($C253,Calculations!$T$2:$AG$611,6,FALSE)</f>
        <v>3334</v>
      </c>
      <c r="I253" s="2">
        <f>VLOOKUP($C253,Calculations!$T$2:$AG$611,7,FALSE)</f>
        <v>9979</v>
      </c>
      <c r="J253" s="2">
        <f>VLOOKUP($C253,Calculations!$T$2:$AG$611,8,FALSE)</f>
        <v>8558</v>
      </c>
      <c r="K253" s="2">
        <f>VLOOKUP($C253,Calculations!$T$2:$AG$611,9,FALSE)</f>
        <v>1768</v>
      </c>
      <c r="L253" s="2">
        <f>VLOOKUP($C253,Calculations!$T$2:$AG$611,10,FALSE)</f>
        <v>2646</v>
      </c>
      <c r="M253" s="2">
        <f>VLOOKUP($C253,Calculations!$T$2:$AG$611,11,FALSE)</f>
        <v>0</v>
      </c>
      <c r="N253" s="2">
        <f>VLOOKUP($C253,Calculations!$T$2:$AG$611,12,FALSE)</f>
        <v>206602</v>
      </c>
      <c r="O253" s="2">
        <f>VLOOKUP($C253,Calculations!$T$2:$AG$611,13,FALSE)</f>
        <v>31205</v>
      </c>
      <c r="P253" s="2">
        <f>VLOOKUP($C253,Calculations!$T$2:$AG$611,14,FALSE)</f>
        <v>237807</v>
      </c>
      <c r="R253" s="53">
        <f t="shared" si="16"/>
        <v>237807</v>
      </c>
      <c r="S253" s="53">
        <f t="shared" si="17"/>
        <v>0</v>
      </c>
      <c r="U253" s="53">
        <f t="shared" si="18"/>
        <v>317428</v>
      </c>
      <c r="V253" s="53">
        <f t="shared" si="19"/>
        <v>0</v>
      </c>
      <c r="W253" s="9"/>
    </row>
    <row r="254" spans="1:23" ht="14.45" customHeight="1" x14ac:dyDescent="0.25">
      <c r="A254" s="58" t="s">
        <v>81</v>
      </c>
      <c r="B254" s="56" t="s">
        <v>3</v>
      </c>
      <c r="C254" s="56" t="str">
        <f t="shared" si="15"/>
        <v>ERNAKULAM1964-65</v>
      </c>
      <c r="D254" s="2">
        <f>VLOOKUP($C254,Calculations!$T$2:$AG$611,2,FALSE)</f>
        <v>317428</v>
      </c>
      <c r="E254" s="2">
        <f>VLOOKUP($C254,Calculations!$T$2:$AG$611,3,FALSE)</f>
        <v>55212</v>
      </c>
      <c r="F254" s="2">
        <f>VLOOKUP($C254,Calculations!$T$2:$AG$611,4,FALSE)</f>
        <v>20702</v>
      </c>
      <c r="G254" s="2">
        <f>VLOOKUP($C254,Calculations!$T$2:$AG$611,5,FALSE)</f>
        <v>8928</v>
      </c>
      <c r="H254" s="2">
        <f>VLOOKUP($C254,Calculations!$T$2:$AG$611,6,FALSE)</f>
        <v>3334</v>
      </c>
      <c r="I254" s="2">
        <f>VLOOKUP($C254,Calculations!$T$2:$AG$611,7,FALSE)</f>
        <v>9156</v>
      </c>
      <c r="J254" s="2">
        <f>VLOOKUP($C254,Calculations!$T$2:$AG$611,8,FALSE)</f>
        <v>8387</v>
      </c>
      <c r="K254" s="2">
        <f>VLOOKUP($C254,Calculations!$T$2:$AG$611,9,FALSE)</f>
        <v>1484</v>
      </c>
      <c r="L254" s="2">
        <f>VLOOKUP($C254,Calculations!$T$2:$AG$611,10,FALSE)</f>
        <v>2178</v>
      </c>
      <c r="M254" s="2">
        <f>VLOOKUP($C254,Calculations!$T$2:$AG$611,11,FALSE)</f>
        <v>0</v>
      </c>
      <c r="N254" s="2">
        <f>VLOOKUP($C254,Calculations!$T$2:$AG$611,12,FALSE)</f>
        <v>208047</v>
      </c>
      <c r="O254" s="2">
        <f>VLOOKUP($C254,Calculations!$T$2:$AG$611,13,FALSE)</f>
        <v>28930</v>
      </c>
      <c r="P254" s="2">
        <f>VLOOKUP($C254,Calculations!$T$2:$AG$611,14,FALSE)</f>
        <v>236977</v>
      </c>
      <c r="R254" s="53">
        <f t="shared" si="16"/>
        <v>236977</v>
      </c>
      <c r="S254" s="53">
        <f t="shared" si="17"/>
        <v>0</v>
      </c>
      <c r="U254" s="53">
        <f t="shared" si="18"/>
        <v>317428</v>
      </c>
      <c r="V254" s="53">
        <f t="shared" si="19"/>
        <v>0</v>
      </c>
      <c r="W254" s="9"/>
    </row>
    <row r="255" spans="1:23" ht="14.45" customHeight="1" x14ac:dyDescent="0.25">
      <c r="A255" s="58" t="s">
        <v>81</v>
      </c>
      <c r="B255" s="56" t="s">
        <v>4</v>
      </c>
      <c r="C255" s="56" t="str">
        <f t="shared" si="15"/>
        <v>ERNAKULAM1965-66</v>
      </c>
      <c r="D255" s="2">
        <f>VLOOKUP($C255,Calculations!$T$2:$AG$611,2,FALSE)</f>
        <v>317428</v>
      </c>
      <c r="E255" s="2">
        <f>VLOOKUP($C255,Calculations!$T$2:$AG$611,3,FALSE)</f>
        <v>55212</v>
      </c>
      <c r="F255" s="2">
        <f>VLOOKUP($C255,Calculations!$T$2:$AG$611,4,FALSE)</f>
        <v>21580</v>
      </c>
      <c r="G255" s="2">
        <f>VLOOKUP($C255,Calculations!$T$2:$AG$611,5,FALSE)</f>
        <v>7530</v>
      </c>
      <c r="H255" s="2">
        <f>VLOOKUP($C255,Calculations!$T$2:$AG$611,6,FALSE)</f>
        <v>2000</v>
      </c>
      <c r="I255" s="2">
        <f>VLOOKUP($C255,Calculations!$T$2:$AG$611,7,FALSE)</f>
        <v>6980</v>
      </c>
      <c r="J255" s="2">
        <f>VLOOKUP($C255,Calculations!$T$2:$AG$611,8,FALSE)</f>
        <v>8180</v>
      </c>
      <c r="K255" s="2">
        <f>VLOOKUP($C255,Calculations!$T$2:$AG$611,9,FALSE)</f>
        <v>1460</v>
      </c>
      <c r="L255" s="2">
        <f>VLOOKUP($C255,Calculations!$T$2:$AG$611,10,FALSE)</f>
        <v>1820</v>
      </c>
      <c r="M255" s="2">
        <f>VLOOKUP($C255,Calculations!$T$2:$AG$611,11,FALSE)</f>
        <v>0</v>
      </c>
      <c r="N255" s="2">
        <f>VLOOKUP($C255,Calculations!$T$2:$AG$611,12,FALSE)</f>
        <v>212666</v>
      </c>
      <c r="O255" s="2">
        <f>VLOOKUP($C255,Calculations!$T$2:$AG$611,13,FALSE)</f>
        <v>35370</v>
      </c>
      <c r="P255" s="2">
        <f>VLOOKUP($C255,Calculations!$T$2:$AG$611,14,FALSE)</f>
        <v>248036</v>
      </c>
      <c r="R255" s="53">
        <f t="shared" si="16"/>
        <v>248036</v>
      </c>
      <c r="S255" s="53">
        <f t="shared" si="17"/>
        <v>0</v>
      </c>
      <c r="U255" s="53">
        <f t="shared" si="18"/>
        <v>317428</v>
      </c>
      <c r="V255" s="53">
        <f t="shared" si="19"/>
        <v>0</v>
      </c>
      <c r="W255" s="9"/>
    </row>
    <row r="256" spans="1:23" ht="14.45" customHeight="1" x14ac:dyDescent="0.25">
      <c r="A256" s="58" t="s">
        <v>81</v>
      </c>
      <c r="B256" s="56" t="s">
        <v>5</v>
      </c>
      <c r="C256" s="56" t="str">
        <f t="shared" si="15"/>
        <v>ERNAKULAM1966-67</v>
      </c>
      <c r="D256" s="2">
        <f>VLOOKUP($C256,Calculations!$T$2:$AG$611,2,FALSE)</f>
        <v>317428</v>
      </c>
      <c r="E256" s="2">
        <f>VLOOKUP($C256,Calculations!$T$2:$AG$611,3,FALSE)</f>
        <v>55212</v>
      </c>
      <c r="F256" s="2">
        <f>VLOOKUP($C256,Calculations!$T$2:$AG$611,4,FALSE)</f>
        <v>21299</v>
      </c>
      <c r="G256" s="2">
        <f>VLOOKUP($C256,Calculations!$T$2:$AG$611,5,FALSE)</f>
        <v>5590</v>
      </c>
      <c r="H256" s="2">
        <f>VLOOKUP($C256,Calculations!$T$2:$AG$611,6,FALSE)</f>
        <v>2000</v>
      </c>
      <c r="I256" s="2">
        <f>VLOOKUP($C256,Calculations!$T$2:$AG$611,7,FALSE)</f>
        <v>3994</v>
      </c>
      <c r="J256" s="2">
        <f>VLOOKUP($C256,Calculations!$T$2:$AG$611,8,FALSE)</f>
        <v>8646</v>
      </c>
      <c r="K256" s="2">
        <f>VLOOKUP($C256,Calculations!$T$2:$AG$611,9,FALSE)</f>
        <v>2530</v>
      </c>
      <c r="L256" s="2">
        <f>VLOOKUP($C256,Calculations!$T$2:$AG$611,10,FALSE)</f>
        <v>2255</v>
      </c>
      <c r="M256" s="2">
        <f>VLOOKUP($C256,Calculations!$T$2:$AG$611,11,FALSE)</f>
        <v>0</v>
      </c>
      <c r="N256" s="2">
        <f>VLOOKUP($C256,Calculations!$T$2:$AG$611,12,FALSE)</f>
        <v>215902</v>
      </c>
      <c r="O256" s="2">
        <f>VLOOKUP($C256,Calculations!$T$2:$AG$611,13,FALSE)</f>
        <v>45719</v>
      </c>
      <c r="P256" s="2">
        <f>VLOOKUP($C256,Calculations!$T$2:$AG$611,14,FALSE)</f>
        <v>261621</v>
      </c>
      <c r="R256" s="53">
        <f t="shared" si="16"/>
        <v>261621</v>
      </c>
      <c r="S256" s="53">
        <f t="shared" si="17"/>
        <v>0</v>
      </c>
      <c r="U256" s="53">
        <f t="shared" si="18"/>
        <v>317428</v>
      </c>
      <c r="V256" s="53">
        <f t="shared" si="19"/>
        <v>0</v>
      </c>
      <c r="W256" s="9"/>
    </row>
    <row r="257" spans="1:23" ht="14.45" customHeight="1" x14ac:dyDescent="0.25">
      <c r="A257" s="58" t="s">
        <v>81</v>
      </c>
      <c r="B257" s="56" t="s">
        <v>6</v>
      </c>
      <c r="C257" s="56" t="str">
        <f t="shared" si="15"/>
        <v>ERNAKULAM1967-68</v>
      </c>
      <c r="D257" s="2">
        <f>VLOOKUP($C257,Calculations!$T$2:$AG$611,2,FALSE)</f>
        <v>317428</v>
      </c>
      <c r="E257" s="2">
        <f>VLOOKUP($C257,Calculations!$T$2:$AG$611,3,FALSE)</f>
        <v>55212</v>
      </c>
      <c r="F257" s="2">
        <f>VLOOKUP($C257,Calculations!$T$2:$AG$611,4,FALSE)</f>
        <v>21300</v>
      </c>
      <c r="G257" s="2">
        <f>VLOOKUP($C257,Calculations!$T$2:$AG$611,5,FALSE)</f>
        <v>5140</v>
      </c>
      <c r="H257" s="2">
        <f>VLOOKUP($C257,Calculations!$T$2:$AG$611,6,FALSE)</f>
        <v>2000</v>
      </c>
      <c r="I257" s="2">
        <f>VLOOKUP($C257,Calculations!$T$2:$AG$611,7,FALSE)</f>
        <v>3994</v>
      </c>
      <c r="J257" s="2">
        <f>VLOOKUP($C257,Calculations!$T$2:$AG$611,8,FALSE)</f>
        <v>8646</v>
      </c>
      <c r="K257" s="2">
        <f>VLOOKUP($C257,Calculations!$T$2:$AG$611,9,FALSE)</f>
        <v>2505</v>
      </c>
      <c r="L257" s="2">
        <f>VLOOKUP($C257,Calculations!$T$2:$AG$611,10,FALSE)</f>
        <v>2255</v>
      </c>
      <c r="M257" s="2">
        <f>VLOOKUP($C257,Calculations!$T$2:$AG$611,11,FALSE)</f>
        <v>0</v>
      </c>
      <c r="N257" s="2">
        <f>VLOOKUP($C257,Calculations!$T$2:$AG$611,12,FALSE)</f>
        <v>216376</v>
      </c>
      <c r="O257" s="2">
        <f>VLOOKUP($C257,Calculations!$T$2:$AG$611,13,FALSE)</f>
        <v>56374</v>
      </c>
      <c r="P257" s="2">
        <f>VLOOKUP($C257,Calculations!$T$2:$AG$611,14,FALSE)</f>
        <v>272750</v>
      </c>
      <c r="R257" s="53">
        <f t="shared" si="16"/>
        <v>272750</v>
      </c>
      <c r="S257" s="53">
        <f t="shared" si="17"/>
        <v>0</v>
      </c>
      <c r="U257" s="53">
        <f t="shared" si="18"/>
        <v>317428</v>
      </c>
      <c r="V257" s="53">
        <f t="shared" si="19"/>
        <v>0</v>
      </c>
      <c r="W257" s="9"/>
    </row>
    <row r="258" spans="1:23" ht="14.45" customHeight="1" x14ac:dyDescent="0.25">
      <c r="A258" s="58" t="s">
        <v>81</v>
      </c>
      <c r="B258" s="63" t="s">
        <v>7</v>
      </c>
      <c r="C258" s="56" t="str">
        <f t="shared" si="15"/>
        <v>ERNAKULAM1968-69</v>
      </c>
      <c r="D258" s="2">
        <f>VLOOKUP($C258,Calculations!$T$2:$AG$611,2,FALSE)</f>
        <v>317428</v>
      </c>
      <c r="E258" s="2">
        <f>VLOOKUP($C258,Calculations!$T$2:$AG$611,3,FALSE)</f>
        <v>55212</v>
      </c>
      <c r="F258" s="2">
        <f>VLOOKUP($C258,Calculations!$T$2:$AG$611,4,FALSE)</f>
        <v>24169</v>
      </c>
      <c r="G258" s="2">
        <f>VLOOKUP($C258,Calculations!$T$2:$AG$611,5,FALSE)</f>
        <v>4986</v>
      </c>
      <c r="H258" s="2">
        <f>VLOOKUP($C258,Calculations!$T$2:$AG$611,6,FALSE)</f>
        <v>2000</v>
      </c>
      <c r="I258" s="2">
        <f>VLOOKUP($C258,Calculations!$T$2:$AG$611,7,FALSE)</f>
        <v>2661</v>
      </c>
      <c r="J258" s="2">
        <f>VLOOKUP($C258,Calculations!$T$2:$AG$611,8,FALSE)</f>
        <v>5748</v>
      </c>
      <c r="K258" s="2">
        <f>VLOOKUP($C258,Calculations!$T$2:$AG$611,9,FALSE)</f>
        <v>2527</v>
      </c>
      <c r="L258" s="2">
        <f>VLOOKUP($C258,Calculations!$T$2:$AG$611,10,FALSE)</f>
        <v>2883</v>
      </c>
      <c r="M258" s="2">
        <f>VLOOKUP($C258,Calculations!$T$2:$AG$611,11,FALSE)</f>
        <v>0</v>
      </c>
      <c r="N258" s="2">
        <f>VLOOKUP($C258,Calculations!$T$2:$AG$611,12,FALSE)</f>
        <v>217242</v>
      </c>
      <c r="O258" s="2">
        <f>VLOOKUP($C258,Calculations!$T$2:$AG$611,13,FALSE)</f>
        <v>57341</v>
      </c>
      <c r="P258" s="2">
        <f>VLOOKUP($C258,Calculations!$T$2:$AG$611,14,FALSE)</f>
        <v>274583</v>
      </c>
      <c r="R258" s="53">
        <f t="shared" si="16"/>
        <v>274583</v>
      </c>
      <c r="S258" s="53">
        <f t="shared" si="17"/>
        <v>0</v>
      </c>
      <c r="U258" s="53">
        <f t="shared" si="18"/>
        <v>317428</v>
      </c>
      <c r="V258" s="53">
        <f t="shared" si="19"/>
        <v>0</v>
      </c>
      <c r="W258" s="9"/>
    </row>
    <row r="259" spans="1:23" ht="14.45" customHeight="1" x14ac:dyDescent="0.25">
      <c r="A259" s="58" t="s">
        <v>81</v>
      </c>
      <c r="B259" s="63" t="s">
        <v>8</v>
      </c>
      <c r="C259" s="56" t="str">
        <f t="shared" ref="C259:C322" si="20">A259&amp;B259</f>
        <v>ERNAKULAM1969-70</v>
      </c>
      <c r="D259" s="2">
        <f>VLOOKUP($C259,Calculations!$T$2:$AG$611,2,FALSE)</f>
        <v>317428</v>
      </c>
      <c r="E259" s="2">
        <f>VLOOKUP($C259,Calculations!$T$2:$AG$611,3,FALSE)</f>
        <v>55212</v>
      </c>
      <c r="F259" s="2">
        <f>VLOOKUP($C259,Calculations!$T$2:$AG$611,4,FALSE)</f>
        <v>26530</v>
      </c>
      <c r="G259" s="2">
        <f>VLOOKUP($C259,Calculations!$T$2:$AG$611,5,FALSE)</f>
        <v>4787</v>
      </c>
      <c r="H259" s="2">
        <f>VLOOKUP($C259,Calculations!$T$2:$AG$611,6,FALSE)</f>
        <v>2000</v>
      </c>
      <c r="I259" s="2">
        <f>VLOOKUP($C259,Calculations!$T$2:$AG$611,7,FALSE)</f>
        <v>1874</v>
      </c>
      <c r="J259" s="2">
        <f>VLOOKUP($C259,Calculations!$T$2:$AG$611,8,FALSE)</f>
        <v>3663</v>
      </c>
      <c r="K259" s="2">
        <f>VLOOKUP($C259,Calculations!$T$2:$AG$611,9,FALSE)</f>
        <v>2729</v>
      </c>
      <c r="L259" s="2">
        <f>VLOOKUP($C259,Calculations!$T$2:$AG$611,10,FALSE)</f>
        <v>3204</v>
      </c>
      <c r="M259" s="2">
        <f>VLOOKUP($C259,Calculations!$T$2:$AG$611,11,FALSE)</f>
        <v>0</v>
      </c>
      <c r="N259" s="2">
        <f>VLOOKUP($C259,Calculations!$T$2:$AG$611,12,FALSE)</f>
        <v>217429</v>
      </c>
      <c r="O259" s="2">
        <f>VLOOKUP($C259,Calculations!$T$2:$AG$611,13,FALSE)</f>
        <v>63132</v>
      </c>
      <c r="P259" s="2">
        <f>VLOOKUP($C259,Calculations!$T$2:$AG$611,14,FALSE)</f>
        <v>280561</v>
      </c>
      <c r="R259" s="53">
        <f t="shared" ref="R259:R322" si="21">N259+O259</f>
        <v>280561</v>
      </c>
      <c r="S259" s="53">
        <f t="shared" ref="S259:S322" si="22">R259-P259</f>
        <v>0</v>
      </c>
      <c r="U259" s="53">
        <f t="shared" ref="U259:U322" si="23">SUM(E259:N259)</f>
        <v>317428</v>
      </c>
      <c r="V259" s="53">
        <f t="shared" ref="V259:V322" si="24">D259-U259</f>
        <v>0</v>
      </c>
      <c r="W259" s="9"/>
    </row>
    <row r="260" spans="1:23" ht="14.45" customHeight="1" x14ac:dyDescent="0.25">
      <c r="A260" s="58" t="s">
        <v>81</v>
      </c>
      <c r="B260" s="63" t="s">
        <v>16</v>
      </c>
      <c r="C260" s="56" t="str">
        <f t="shared" si="20"/>
        <v>ERNAKULAM1970-71</v>
      </c>
      <c r="D260" s="2">
        <f>VLOOKUP($C260,Calculations!$T$2:$AG$611,2,FALSE)</f>
        <v>317428</v>
      </c>
      <c r="E260" s="2">
        <f>VLOOKUP($C260,Calculations!$T$2:$AG$611,3,FALSE)</f>
        <v>55212</v>
      </c>
      <c r="F260" s="2">
        <f>VLOOKUP($C260,Calculations!$T$2:$AG$611,4,FALSE)</f>
        <v>27257</v>
      </c>
      <c r="G260" s="2">
        <f>VLOOKUP($C260,Calculations!$T$2:$AG$611,5,FALSE)</f>
        <v>4670</v>
      </c>
      <c r="H260" s="2">
        <f>VLOOKUP($C260,Calculations!$T$2:$AG$611,6,FALSE)</f>
        <v>2000</v>
      </c>
      <c r="I260" s="2">
        <f>VLOOKUP($C260,Calculations!$T$2:$AG$611,7,FALSE)</f>
        <v>1764</v>
      </c>
      <c r="J260" s="2">
        <f>VLOOKUP($C260,Calculations!$T$2:$AG$611,8,FALSE)</f>
        <v>3606</v>
      </c>
      <c r="K260" s="2">
        <f>VLOOKUP($C260,Calculations!$T$2:$AG$611,9,FALSE)</f>
        <v>2745</v>
      </c>
      <c r="L260" s="2">
        <f>VLOOKUP($C260,Calculations!$T$2:$AG$611,10,FALSE)</f>
        <v>3308</v>
      </c>
      <c r="M260" s="2">
        <f>VLOOKUP($C260,Calculations!$T$2:$AG$611,11,FALSE)</f>
        <v>0</v>
      </c>
      <c r="N260" s="2">
        <f>VLOOKUP($C260,Calculations!$T$2:$AG$611,12,FALSE)</f>
        <v>216866</v>
      </c>
      <c r="O260" s="2">
        <f>VLOOKUP($C260,Calculations!$T$2:$AG$611,13,FALSE)</f>
        <v>65315</v>
      </c>
      <c r="P260" s="2">
        <f>VLOOKUP($C260,Calculations!$T$2:$AG$611,14,FALSE)</f>
        <v>282181</v>
      </c>
      <c r="R260" s="53">
        <f t="shared" si="21"/>
        <v>282181</v>
      </c>
      <c r="S260" s="53">
        <f t="shared" si="22"/>
        <v>0</v>
      </c>
      <c r="U260" s="53">
        <f t="shared" si="23"/>
        <v>317428</v>
      </c>
      <c r="V260" s="53">
        <f t="shared" si="24"/>
        <v>0</v>
      </c>
      <c r="W260" s="9"/>
    </row>
    <row r="261" spans="1:23" ht="14.45" customHeight="1" x14ac:dyDescent="0.25">
      <c r="A261" s="58" t="s">
        <v>81</v>
      </c>
      <c r="B261" s="63" t="s">
        <v>17</v>
      </c>
      <c r="C261" s="56" t="str">
        <f t="shared" si="20"/>
        <v>ERNAKULAM1971-72</v>
      </c>
      <c r="D261" s="2">
        <f>VLOOKUP($C261,Calculations!$T$2:$AG$611,2,FALSE)</f>
        <v>317428</v>
      </c>
      <c r="E261" s="2">
        <f>VLOOKUP($C261,Calculations!$T$2:$AG$611,3,FALSE)</f>
        <v>55212</v>
      </c>
      <c r="F261" s="2">
        <f>VLOOKUP($C261,Calculations!$T$2:$AG$611,4,FALSE)</f>
        <v>27356</v>
      </c>
      <c r="G261" s="2">
        <f>VLOOKUP($C261,Calculations!$T$2:$AG$611,5,FALSE)</f>
        <v>4475</v>
      </c>
      <c r="H261" s="2">
        <f>VLOOKUP($C261,Calculations!$T$2:$AG$611,6,FALSE)</f>
        <v>2000</v>
      </c>
      <c r="I261" s="2">
        <f>VLOOKUP($C261,Calculations!$T$2:$AG$611,7,FALSE)</f>
        <v>1617</v>
      </c>
      <c r="J261" s="2">
        <f>VLOOKUP($C261,Calculations!$T$2:$AG$611,8,FALSE)</f>
        <v>3515</v>
      </c>
      <c r="K261" s="2">
        <f>VLOOKUP($C261,Calculations!$T$2:$AG$611,9,FALSE)</f>
        <v>2506</v>
      </c>
      <c r="L261" s="2">
        <f>VLOOKUP($C261,Calculations!$T$2:$AG$611,10,FALSE)</f>
        <v>3171</v>
      </c>
      <c r="M261" s="2">
        <f>VLOOKUP($C261,Calculations!$T$2:$AG$611,11,FALSE)</f>
        <v>0</v>
      </c>
      <c r="N261" s="2">
        <f>VLOOKUP($C261,Calculations!$T$2:$AG$611,12,FALSE)</f>
        <v>217575</v>
      </c>
      <c r="O261" s="2">
        <f>VLOOKUP($C261,Calculations!$T$2:$AG$611,13,FALSE)</f>
        <v>67011</v>
      </c>
      <c r="P261" s="2">
        <f>VLOOKUP($C261,Calculations!$T$2:$AG$611,14,FALSE)</f>
        <v>284587</v>
      </c>
      <c r="R261" s="53">
        <f t="shared" si="21"/>
        <v>284586</v>
      </c>
      <c r="S261" s="53">
        <f t="shared" si="22"/>
        <v>-1</v>
      </c>
      <c r="U261" s="53">
        <f t="shared" si="23"/>
        <v>317427</v>
      </c>
      <c r="V261" s="53">
        <f t="shared" si="24"/>
        <v>1</v>
      </c>
      <c r="W261" s="9"/>
    </row>
    <row r="262" spans="1:23" ht="14.45" customHeight="1" x14ac:dyDescent="0.25">
      <c r="A262" s="58" t="s">
        <v>81</v>
      </c>
      <c r="B262" s="63" t="s">
        <v>9</v>
      </c>
      <c r="C262" s="56" t="str">
        <f t="shared" si="20"/>
        <v>ERNAKULAM1972-73</v>
      </c>
      <c r="D262" s="2">
        <f>VLOOKUP($C262,Calculations!$T$2:$AG$611,2,FALSE)</f>
        <v>317428</v>
      </c>
      <c r="E262" s="2">
        <f>VLOOKUP($C262,Calculations!$T$2:$AG$611,3,FALSE)</f>
        <v>55212</v>
      </c>
      <c r="F262" s="2">
        <f>VLOOKUP($C262,Calculations!$T$2:$AG$611,4,FALSE)</f>
        <v>27356</v>
      </c>
      <c r="G262" s="2">
        <f>VLOOKUP($C262,Calculations!$T$2:$AG$611,5,FALSE)</f>
        <v>4410</v>
      </c>
      <c r="H262" s="2">
        <f>VLOOKUP($C262,Calculations!$T$2:$AG$611,6,FALSE)</f>
        <v>2000</v>
      </c>
      <c r="I262" s="2">
        <f>VLOOKUP($C262,Calculations!$T$2:$AG$611,7,FALSE)</f>
        <v>1510</v>
      </c>
      <c r="J262" s="2">
        <f>VLOOKUP($C262,Calculations!$T$2:$AG$611,8,FALSE)</f>
        <v>3335</v>
      </c>
      <c r="K262" s="2">
        <f>VLOOKUP($C262,Calculations!$T$2:$AG$611,9,FALSE)</f>
        <v>2506</v>
      </c>
      <c r="L262" s="2">
        <f>VLOOKUP($C262,Calculations!$T$2:$AG$611,10,FALSE)</f>
        <v>3584</v>
      </c>
      <c r="M262" s="2">
        <f>VLOOKUP($C262,Calculations!$T$2:$AG$611,11,FALSE)</f>
        <v>0</v>
      </c>
      <c r="N262" s="2">
        <f>VLOOKUP($C262,Calculations!$T$2:$AG$611,12,FALSE)</f>
        <v>217514</v>
      </c>
      <c r="O262" s="2">
        <f>VLOOKUP($C262,Calculations!$T$2:$AG$611,13,FALSE)</f>
        <v>69767</v>
      </c>
      <c r="P262" s="2">
        <f>VLOOKUP($C262,Calculations!$T$2:$AG$611,14,FALSE)</f>
        <v>287280</v>
      </c>
      <c r="R262" s="53">
        <f t="shared" si="21"/>
        <v>287281</v>
      </c>
      <c r="S262" s="53">
        <f t="shared" si="22"/>
        <v>1</v>
      </c>
      <c r="U262" s="53">
        <f t="shared" si="23"/>
        <v>317427</v>
      </c>
      <c r="V262" s="53">
        <f t="shared" si="24"/>
        <v>1</v>
      </c>
      <c r="W262" s="9"/>
    </row>
    <row r="263" spans="1:23" ht="14.45" customHeight="1" x14ac:dyDescent="0.25">
      <c r="A263" s="58" t="s">
        <v>81</v>
      </c>
      <c r="B263" s="63" t="s">
        <v>10</v>
      </c>
      <c r="C263" s="56" t="str">
        <f t="shared" si="20"/>
        <v>ERNAKULAM1973-74</v>
      </c>
      <c r="D263" s="2">
        <f>VLOOKUP($C263,Calculations!$T$2:$AG$611,2,FALSE)</f>
        <v>317428</v>
      </c>
      <c r="E263" s="2">
        <f>VLOOKUP($C263,Calculations!$T$2:$AG$611,3,FALSE)</f>
        <v>58139.04384588822</v>
      </c>
      <c r="F263" s="2">
        <f>VLOOKUP($C263,Calculations!$T$2:$AG$611,4,FALSE)</f>
        <v>24964.151990528342</v>
      </c>
      <c r="G263" s="2">
        <f>VLOOKUP($C263,Calculations!$T$2:$AG$611,5,FALSE)</f>
        <v>2936.8030684228702</v>
      </c>
      <c r="H263" s="2">
        <f>VLOOKUP($C263,Calculations!$T$2:$AG$611,6,FALSE)</f>
        <v>1862.6042819791821</v>
      </c>
      <c r="I263" s="2">
        <f>VLOOKUP($C263,Calculations!$T$2:$AG$611,7,FALSE)</f>
        <v>940.70360613684579</v>
      </c>
      <c r="J263" s="2">
        <f>VLOOKUP($C263,Calculations!$T$2:$AG$611,8,FALSE)</f>
        <v>4260.4021705885261</v>
      </c>
      <c r="K263" s="2">
        <f>VLOOKUP($C263,Calculations!$T$2:$AG$611,9,FALSE)</f>
        <v>2431.7077401213555</v>
      </c>
      <c r="L263" s="2">
        <f>VLOOKUP($C263,Calculations!$T$2:$AG$611,10,FALSE)</f>
        <v>5784.7806126979431</v>
      </c>
      <c r="M263" s="2">
        <f>VLOOKUP($C263,Calculations!$T$2:$AG$611,11,FALSE)</f>
        <v>0</v>
      </c>
      <c r="N263" s="2">
        <f>VLOOKUP($C263,Calculations!$T$2:$AG$611,12,FALSE)</f>
        <v>216107.80268363672</v>
      </c>
      <c r="O263" s="2">
        <f>VLOOKUP($C263,Calculations!$T$2:$AG$611,13,FALSE)</f>
        <v>41539.9008139707</v>
      </c>
      <c r="P263" s="2">
        <f>VLOOKUP($C263,Calculations!$T$2:$AG$611,14,FALSE)</f>
        <v>257647.70349760744</v>
      </c>
      <c r="R263" s="53">
        <f t="shared" si="21"/>
        <v>257647.70349760744</v>
      </c>
      <c r="S263" s="53">
        <f t="shared" si="22"/>
        <v>0</v>
      </c>
      <c r="U263" s="53">
        <f t="shared" si="23"/>
        <v>317428</v>
      </c>
      <c r="V263" s="53">
        <f t="shared" si="24"/>
        <v>0</v>
      </c>
      <c r="W263" s="9"/>
    </row>
    <row r="264" spans="1:23" ht="14.45" customHeight="1" x14ac:dyDescent="0.25">
      <c r="A264" s="58" t="s">
        <v>81</v>
      </c>
      <c r="B264" s="63" t="s">
        <v>11</v>
      </c>
      <c r="C264" s="56" t="str">
        <f t="shared" si="20"/>
        <v>ERNAKULAM1974-75</v>
      </c>
      <c r="D264" s="2">
        <f>VLOOKUP($C264,Calculations!$T$2:$AG$611,2,FALSE)</f>
        <v>317428</v>
      </c>
      <c r="E264" s="2">
        <f>VLOOKUP($C264,Calculations!$T$2:$AG$611,3,FALSE)</f>
        <v>57836.126821567763</v>
      </c>
      <c r="F264" s="2">
        <f>VLOOKUP($C264,Calculations!$T$2:$AG$611,4,FALSE)</f>
        <v>25402.616378077055</v>
      </c>
      <c r="G264" s="2">
        <f>VLOOKUP($C264,Calculations!$T$2:$AG$611,5,FALSE)</f>
        <v>2874.7257362734945</v>
      </c>
      <c r="H264" s="2">
        <f>VLOOKUP($C264,Calculations!$T$2:$AG$611,6,FALSE)</f>
        <v>1862.6042819791821</v>
      </c>
      <c r="I264" s="2">
        <f>VLOOKUP($C264,Calculations!$T$2:$AG$611,7,FALSE)</f>
        <v>962.60277243352573</v>
      </c>
      <c r="J264" s="2">
        <f>VLOOKUP($C264,Calculations!$T$2:$AG$611,8,FALSE)</f>
        <v>4290.5098317793891</v>
      </c>
      <c r="K264" s="2">
        <f>VLOOKUP($C264,Calculations!$T$2:$AG$611,9,FALSE)</f>
        <v>2462.3548221597357</v>
      </c>
      <c r="L264" s="2">
        <f>VLOOKUP($C264,Calculations!$T$2:$AG$611,10,FALSE)</f>
        <v>4348.7806126979431</v>
      </c>
      <c r="M264" s="2">
        <f>VLOOKUP($C264,Calculations!$T$2:$AG$611,11,FALSE)</f>
        <v>0</v>
      </c>
      <c r="N264" s="2">
        <f>VLOOKUP($C264,Calculations!$T$2:$AG$611,12,FALSE)</f>
        <v>217387.67874303192</v>
      </c>
      <c r="O264" s="2">
        <f>VLOOKUP($C264,Calculations!$T$2:$AG$611,13,FALSE)</f>
        <v>41420.195303635737</v>
      </c>
      <c r="P264" s="2">
        <f>VLOOKUP($C264,Calculations!$T$2:$AG$611,14,FALSE)</f>
        <v>258807.87404666765</v>
      </c>
      <c r="R264" s="53">
        <f t="shared" si="21"/>
        <v>258807.87404666765</v>
      </c>
      <c r="S264" s="53">
        <f t="shared" si="22"/>
        <v>0</v>
      </c>
      <c r="U264" s="53">
        <f t="shared" si="23"/>
        <v>317428</v>
      </c>
      <c r="V264" s="53">
        <f t="shared" si="24"/>
        <v>0</v>
      </c>
      <c r="W264" s="9"/>
    </row>
    <row r="265" spans="1:23" ht="14.45" customHeight="1" x14ac:dyDescent="0.25">
      <c r="A265" s="58" t="s">
        <v>81</v>
      </c>
      <c r="B265" s="63" t="s">
        <v>12</v>
      </c>
      <c r="C265" s="56" t="str">
        <f t="shared" si="20"/>
        <v>ERNAKULAM1975-76</v>
      </c>
      <c r="D265" s="2">
        <f>VLOOKUP($C265,Calculations!$T$2:$AG$611,2,FALSE)</f>
        <v>333135.18027724337</v>
      </c>
      <c r="E265" s="2">
        <f>VLOOKUP($C265,Calculations!$T$2:$AG$611,3,FALSE)</f>
        <v>57689.910926939971</v>
      </c>
      <c r="F265" s="2">
        <f>VLOOKUP($C265,Calculations!$T$2:$AG$611,4,FALSE)</f>
        <v>33027.103083222341</v>
      </c>
      <c r="G265" s="2">
        <f>VLOOKUP($C265,Calculations!$T$2:$AG$611,5,FALSE)</f>
        <v>5249.5322875043166</v>
      </c>
      <c r="H265" s="2">
        <f>VLOOKUP($C265,Calculations!$T$2:$AG$611,6,FALSE)</f>
        <v>2840.7678851561345</v>
      </c>
      <c r="I265" s="2">
        <f>VLOOKUP($C265,Calculations!$T$2:$AG$611,7,FALSE)</f>
        <v>7781.682097577821</v>
      </c>
      <c r="J265" s="2">
        <f>VLOOKUP($C265,Calculations!$T$2:$AG$611,8,FALSE)</f>
        <v>11042.193438902867</v>
      </c>
      <c r="K265" s="2">
        <f>VLOOKUP($C265,Calculations!$T$2:$AG$611,9,FALSE)</f>
        <v>2843.4049134231168</v>
      </c>
      <c r="L265" s="2">
        <f>VLOOKUP($C265,Calculations!$T$2:$AG$611,10,FALSE)</f>
        <v>5208.8870899314288</v>
      </c>
      <c r="M265" s="2">
        <f>VLOOKUP($C265,Calculations!$T$2:$AG$611,11,FALSE)</f>
        <v>0</v>
      </c>
      <c r="N265" s="2">
        <f>VLOOKUP($C265,Calculations!$T$2:$AG$611,12,FALSE)</f>
        <v>207451.69855458537</v>
      </c>
      <c r="O265" s="2">
        <f>VLOOKUP($C265,Calculations!$T$2:$AG$611,13,FALSE)</f>
        <v>63602.571930343838</v>
      </c>
      <c r="P265" s="2">
        <f>VLOOKUP($C265,Calculations!$T$2:$AG$611,14,FALSE)</f>
        <v>271054.27048492921</v>
      </c>
      <c r="R265" s="53">
        <f t="shared" si="21"/>
        <v>271054.27048492921</v>
      </c>
      <c r="S265" s="53">
        <f t="shared" si="22"/>
        <v>0</v>
      </c>
      <c r="U265" s="53">
        <f t="shared" si="23"/>
        <v>333135.18027724337</v>
      </c>
      <c r="V265" s="53">
        <f t="shared" si="24"/>
        <v>0</v>
      </c>
      <c r="W265" s="9"/>
    </row>
    <row r="266" spans="1:23" ht="14.45" customHeight="1" x14ac:dyDescent="0.25">
      <c r="A266" s="58" t="s">
        <v>81</v>
      </c>
      <c r="B266" s="63" t="s">
        <v>13</v>
      </c>
      <c r="C266" s="56" t="str">
        <f t="shared" si="20"/>
        <v>ERNAKULAM1976-77</v>
      </c>
      <c r="D266" s="2">
        <f>VLOOKUP($C266,Calculations!$T$2:$AG$611,2,FALSE)</f>
        <v>333135.18027724337</v>
      </c>
      <c r="E266" s="2">
        <f>VLOOKUP($C266,Calculations!$T$2:$AG$611,3,FALSE)</f>
        <v>57689.910926939971</v>
      </c>
      <c r="F266" s="2">
        <f>VLOOKUP($C266,Calculations!$T$2:$AG$611,4,FALSE)</f>
        <v>31926.971920477528</v>
      </c>
      <c r="G266" s="2">
        <f>VLOOKUP($C266,Calculations!$T$2:$AG$611,5,FALSE)</f>
        <v>4855.2938582211045</v>
      </c>
      <c r="H266" s="2">
        <f>VLOOKUP($C266,Calculations!$T$2:$AG$611,6,FALSE)</f>
        <v>2036.9247792412807</v>
      </c>
      <c r="I266" s="2">
        <f>VLOOKUP($C266,Calculations!$T$2:$AG$611,7,FALSE)</f>
        <v>6198.0467663164127</v>
      </c>
      <c r="J266" s="2">
        <f>VLOOKUP($C266,Calculations!$T$2:$AG$611,8,FALSE)</f>
        <v>12225.926653840463</v>
      </c>
      <c r="K266" s="2">
        <f>VLOOKUP($C266,Calculations!$T$2:$AG$611,9,FALSE)</f>
        <v>2259.0326278920625</v>
      </c>
      <c r="L266" s="2">
        <f>VLOOKUP($C266,Calculations!$T$2:$AG$611,10,FALSE)</f>
        <v>4887.3101179024225</v>
      </c>
      <c r="M266" s="2">
        <f>VLOOKUP($C266,Calculations!$T$2:$AG$611,11,FALSE)</f>
        <v>0</v>
      </c>
      <c r="N266" s="2">
        <f>VLOOKUP($C266,Calculations!$T$2:$AG$611,12,FALSE)</f>
        <v>211055.76262641212</v>
      </c>
      <c r="O266" s="2">
        <f>VLOOKUP($C266,Calculations!$T$2:$AG$611,13,FALSE)</f>
        <v>56585.078121454295</v>
      </c>
      <c r="P266" s="2">
        <f>VLOOKUP($C266,Calculations!$T$2:$AG$611,14,FALSE)</f>
        <v>267640.84074786643</v>
      </c>
      <c r="R266" s="53">
        <f t="shared" si="21"/>
        <v>267640.84074786643</v>
      </c>
      <c r="S266" s="53">
        <f t="shared" si="22"/>
        <v>0</v>
      </c>
      <c r="U266" s="53">
        <f t="shared" si="23"/>
        <v>333135.18027724337</v>
      </c>
      <c r="V266" s="53">
        <f t="shared" si="24"/>
        <v>0</v>
      </c>
      <c r="W266" s="9"/>
    </row>
    <row r="267" spans="1:23" ht="14.45" customHeight="1" x14ac:dyDescent="0.25">
      <c r="A267" s="58" t="s">
        <v>81</v>
      </c>
      <c r="B267" s="63" t="s">
        <v>18</v>
      </c>
      <c r="C267" s="56" t="str">
        <f t="shared" si="20"/>
        <v>ERNAKULAM1977-78</v>
      </c>
      <c r="D267" s="2">
        <f>VLOOKUP($C267,Calculations!$T$2:$AG$611,2,FALSE)</f>
        <v>333135.18027724337</v>
      </c>
      <c r="E267" s="2">
        <f>VLOOKUP($C267,Calculations!$T$2:$AG$611,3,FALSE)</f>
        <v>57689.910926939971</v>
      </c>
      <c r="F267" s="2">
        <f>VLOOKUP($C267,Calculations!$T$2:$AG$611,4,FALSE)</f>
        <v>30187.168664594741</v>
      </c>
      <c r="G267" s="2">
        <f>VLOOKUP($C267,Calculations!$T$2:$AG$611,5,FALSE)</f>
        <v>4855.2938582211045</v>
      </c>
      <c r="H267" s="2">
        <f>VLOOKUP($C267,Calculations!$T$2:$AG$611,6,FALSE)</f>
        <v>1292.0774702777367</v>
      </c>
      <c r="I267" s="2">
        <f>VLOOKUP($C267,Calculations!$T$2:$AG$611,7,FALSE)</f>
        <v>6021.9310936806278</v>
      </c>
      <c r="J267" s="2">
        <f>VLOOKUP($C267,Calculations!$T$2:$AG$611,8,FALSE)</f>
        <v>13759.549188495881</v>
      </c>
      <c r="K267" s="2">
        <f>VLOOKUP($C267,Calculations!$T$2:$AG$611,9,FALSE)</f>
        <v>2335.7066252281584</v>
      </c>
      <c r="L267" s="2">
        <f>VLOOKUP($C267,Calculations!$T$2:$AG$611,10,FALSE)</f>
        <v>4389.2142074885305</v>
      </c>
      <c r="M267" s="2">
        <f>VLOOKUP($C267,Calculations!$T$2:$AG$611,11,FALSE)</f>
        <v>0</v>
      </c>
      <c r="N267" s="2">
        <f>VLOOKUP($C267,Calculations!$T$2:$AG$611,12,FALSE)</f>
        <v>212604.32824231661</v>
      </c>
      <c r="O267" s="2">
        <f>VLOOKUP($C267,Calculations!$T$2:$AG$611,13,FALSE)</f>
        <v>71971.450012332891</v>
      </c>
      <c r="P267" s="2">
        <f>VLOOKUP($C267,Calculations!$T$2:$AG$611,14,FALSE)</f>
        <v>284575.77825464949</v>
      </c>
      <c r="R267" s="53">
        <f t="shared" si="21"/>
        <v>284575.77825464949</v>
      </c>
      <c r="S267" s="53">
        <f t="shared" si="22"/>
        <v>0</v>
      </c>
      <c r="U267" s="53">
        <f t="shared" si="23"/>
        <v>333135.18027724337</v>
      </c>
      <c r="V267" s="53">
        <f t="shared" si="24"/>
        <v>0</v>
      </c>
      <c r="W267" s="9"/>
    </row>
    <row r="268" spans="1:23" ht="14.45" customHeight="1" x14ac:dyDescent="0.25">
      <c r="A268" s="58" t="s">
        <v>81</v>
      </c>
      <c r="B268" s="64" t="s">
        <v>19</v>
      </c>
      <c r="C268" s="56" t="str">
        <f t="shared" si="20"/>
        <v>ERNAKULAM1978-79</v>
      </c>
      <c r="D268" s="2">
        <f>VLOOKUP($C268,Calculations!$T$2:$AG$611,2,FALSE)</f>
        <v>333135.18027724337</v>
      </c>
      <c r="E268" s="2">
        <f>VLOOKUP($C268,Calculations!$T$2:$AG$611,3,FALSE)</f>
        <v>57689.910926939971</v>
      </c>
      <c r="F268" s="2">
        <f>VLOOKUP($C268,Calculations!$T$2:$AG$611,4,FALSE)</f>
        <v>32478.794149277292</v>
      </c>
      <c r="G268" s="2">
        <f>VLOOKUP($C268,Calculations!$T$2:$AG$611,5,FALSE)</f>
        <v>4987.2938582211045</v>
      </c>
      <c r="H268" s="2">
        <f>VLOOKUP($C268,Calculations!$T$2:$AG$611,6,FALSE)</f>
        <v>710.20173647082038</v>
      </c>
      <c r="I268" s="2">
        <f>VLOOKUP($C268,Calculations!$T$2:$AG$611,7,FALSE)</f>
        <v>4468.9996250801642</v>
      </c>
      <c r="J268" s="2">
        <f>VLOOKUP($C268,Calculations!$T$2:$AG$611,8,FALSE)</f>
        <v>13584.029924522718</v>
      </c>
      <c r="K268" s="2">
        <f>VLOOKUP($C268,Calculations!$T$2:$AG$611,9,FALSE)</f>
        <v>2473.5739529376942</v>
      </c>
      <c r="L268" s="2">
        <f>VLOOKUP($C268,Calculations!$T$2:$AG$611,10,FALSE)</f>
        <v>3958.4227023827143</v>
      </c>
      <c r="M268" s="2">
        <f>VLOOKUP($C268,Calculations!$T$2:$AG$611,11,FALSE)</f>
        <v>0</v>
      </c>
      <c r="N268" s="2">
        <f>VLOOKUP($C268,Calculations!$T$2:$AG$611,12,FALSE)</f>
        <v>212783.95340141089</v>
      </c>
      <c r="O268" s="2">
        <f>VLOOKUP($C268,Calculations!$T$2:$AG$611,13,FALSE)</f>
        <v>77010.84278032658</v>
      </c>
      <c r="P268" s="2">
        <f>VLOOKUP($C268,Calculations!$T$2:$AG$611,14,FALSE)</f>
        <v>289794.79618173745</v>
      </c>
      <c r="R268" s="53">
        <f t="shared" si="21"/>
        <v>289794.79618173745</v>
      </c>
      <c r="S268" s="53">
        <f t="shared" si="22"/>
        <v>0</v>
      </c>
      <c r="U268" s="53">
        <f t="shared" si="23"/>
        <v>333135.18027724337</v>
      </c>
      <c r="V268" s="53">
        <f t="shared" si="24"/>
        <v>0</v>
      </c>
      <c r="W268" s="9"/>
    </row>
    <row r="269" spans="1:23" ht="14.45" customHeight="1" x14ac:dyDescent="0.25">
      <c r="A269" s="58" t="s">
        <v>81</v>
      </c>
      <c r="B269" s="58" t="s">
        <v>40</v>
      </c>
      <c r="C269" s="56" t="str">
        <f t="shared" si="20"/>
        <v>ERNAKULAM1979-80</v>
      </c>
      <c r="D269" s="2">
        <f>VLOOKUP($C269,Calculations!$T$2:$AG$611,2,FALSE)</f>
        <v>333135.18027724337</v>
      </c>
      <c r="E269" s="2">
        <f>VLOOKUP($C269,Calculations!$T$2:$AG$611,3,FALSE)</f>
        <v>57689.910926939971</v>
      </c>
      <c r="F269" s="2">
        <f>VLOOKUP($C269,Calculations!$T$2:$AG$611,4,FALSE)</f>
        <v>33209.517448571853</v>
      </c>
      <c r="G269" s="2">
        <f>VLOOKUP($C269,Calculations!$T$2:$AG$611,5,FALSE)</f>
        <v>5491.0319273839477</v>
      </c>
      <c r="H269" s="2">
        <f>VLOOKUP($C269,Calculations!$T$2:$AG$611,6,FALSE)</f>
        <v>609.66533471461696</v>
      </c>
      <c r="I269" s="2">
        <f>VLOOKUP($C269,Calculations!$T$2:$AG$611,7,FALSE)</f>
        <v>4417.56031769523</v>
      </c>
      <c r="J269" s="2">
        <f>VLOOKUP($C269,Calculations!$T$2:$AG$611,8,FALSE)</f>
        <v>12619.207232006316</v>
      </c>
      <c r="K269" s="2">
        <f>VLOOKUP($C269,Calculations!$T$2:$AG$611,9,FALSE)</f>
        <v>2811.1402890829263</v>
      </c>
      <c r="L269" s="2">
        <f>VLOOKUP($C269,Calculations!$T$2:$AG$611,10,FALSE)</f>
        <v>4243.96251788269</v>
      </c>
      <c r="M269" s="2">
        <f>VLOOKUP($C269,Calculations!$T$2:$AG$611,11,FALSE)</f>
        <v>0</v>
      </c>
      <c r="N269" s="2">
        <f>VLOOKUP($C269,Calculations!$T$2:$AG$611,12,FALSE)</f>
        <v>212043.18428296581</v>
      </c>
      <c r="O269" s="2">
        <f>VLOOKUP($C269,Calculations!$T$2:$AG$611,13,FALSE)</f>
        <v>75425.08652755167</v>
      </c>
      <c r="P269" s="2">
        <f>VLOOKUP($C269,Calculations!$T$2:$AG$611,14,FALSE)</f>
        <v>287468.27081051748</v>
      </c>
      <c r="R269" s="53">
        <f t="shared" si="21"/>
        <v>287468.27081051748</v>
      </c>
      <c r="S269" s="53">
        <f t="shared" si="22"/>
        <v>0</v>
      </c>
      <c r="U269" s="53">
        <f t="shared" si="23"/>
        <v>333135.18027724337</v>
      </c>
      <c r="V269" s="53">
        <f t="shared" si="24"/>
        <v>0</v>
      </c>
      <c r="W269" s="9"/>
    </row>
    <row r="270" spans="1:23" ht="14.45" customHeight="1" x14ac:dyDescent="0.25">
      <c r="A270" s="58" t="s">
        <v>81</v>
      </c>
      <c r="B270" s="58" t="s">
        <v>42</v>
      </c>
      <c r="C270" s="56" t="str">
        <f t="shared" si="20"/>
        <v>ERNAKULAM1980-81</v>
      </c>
      <c r="D270" s="2">
        <f>VLOOKUP($C270,Calculations!$T$2:$AG$611,2,FALSE)</f>
        <v>333135.18027724337</v>
      </c>
      <c r="E270" s="2">
        <f>VLOOKUP($C270,Calculations!$T$2:$AG$611,3,FALSE)</f>
        <v>57689.910926939971</v>
      </c>
      <c r="F270" s="2">
        <f>VLOOKUP($C270,Calculations!$T$2:$AG$611,4,FALSE)</f>
        <v>35708.242257412065</v>
      </c>
      <c r="G270" s="2">
        <f>VLOOKUP($C270,Calculations!$T$2:$AG$611,5,FALSE)</f>
        <v>5961.5258546692321</v>
      </c>
      <c r="H270" s="2">
        <f>VLOOKUP($C270,Calculations!$T$2:$AG$611,6,FALSE)</f>
        <v>618.66533471461696</v>
      </c>
      <c r="I270" s="2">
        <f>VLOOKUP($C270,Calculations!$T$2:$AG$611,7,FALSE)</f>
        <v>4417.56031769523</v>
      </c>
      <c r="J270" s="2">
        <f>VLOOKUP($C270,Calculations!$T$2:$AG$611,8,FALSE)</f>
        <v>12668.207232006316</v>
      </c>
      <c r="K270" s="2">
        <f>VLOOKUP($C270,Calculations!$T$2:$AG$611,9,FALSE)</f>
        <v>3308.4192886389424</v>
      </c>
      <c r="L270" s="2">
        <f>VLOOKUP($C270,Calculations!$T$2:$AG$611,10,FALSE)</f>
        <v>4044.2650189926499</v>
      </c>
      <c r="M270" s="2">
        <f>VLOOKUP($C270,Calculations!$T$2:$AG$611,11,FALSE)</f>
        <v>0</v>
      </c>
      <c r="N270" s="2">
        <f>VLOOKUP($C270,Calculations!$T$2:$AG$611,12,FALSE)</f>
        <v>208718.38404617435</v>
      </c>
      <c r="O270" s="2">
        <f>VLOOKUP($C270,Calculations!$T$2:$AG$611,13,FALSE)</f>
        <v>82516.524137931032</v>
      </c>
      <c r="P270" s="2">
        <f>VLOOKUP($C270,Calculations!$T$2:$AG$611,14,FALSE)</f>
        <v>291234.90818410536</v>
      </c>
      <c r="R270" s="53">
        <f t="shared" si="21"/>
        <v>291234.90818410541</v>
      </c>
      <c r="S270" s="53">
        <f t="shared" si="22"/>
        <v>0</v>
      </c>
      <c r="U270" s="53">
        <f t="shared" si="23"/>
        <v>333135.18027724337</v>
      </c>
      <c r="V270" s="53">
        <f t="shared" si="24"/>
        <v>0</v>
      </c>
      <c r="W270" s="9"/>
    </row>
    <row r="271" spans="1:23" ht="14.45" customHeight="1" x14ac:dyDescent="0.25">
      <c r="A271" s="58" t="s">
        <v>81</v>
      </c>
      <c r="B271" s="58" t="s">
        <v>43</v>
      </c>
      <c r="C271" s="56" t="str">
        <f t="shared" si="20"/>
        <v>ERNAKULAM1981-82</v>
      </c>
      <c r="D271" s="2">
        <f>VLOOKUP($C271,Calculations!$T$2:$AG$611,2,FALSE)</f>
        <v>333135.18027724337</v>
      </c>
      <c r="E271" s="2">
        <f>VLOOKUP($C271,Calculations!$T$2:$AG$611,3,FALSE)</f>
        <v>57689.910926939971</v>
      </c>
      <c r="F271" s="2">
        <f>VLOOKUP($C271,Calculations!$T$2:$AG$611,4,FALSE)</f>
        <v>36024.282433032407</v>
      </c>
      <c r="G271" s="2">
        <f>VLOOKUP($C271,Calculations!$T$2:$AG$611,5,FALSE)</f>
        <v>5968.3946919244245</v>
      </c>
      <c r="H271" s="2">
        <f>VLOOKUP($C271,Calculations!$T$2:$AG$611,6,FALSE)</f>
        <v>618.66533471461696</v>
      </c>
      <c r="I271" s="2">
        <f>VLOOKUP($C271,Calculations!$T$2:$AG$611,7,FALSE)</f>
        <v>4269.2119283705788</v>
      </c>
      <c r="J271" s="2">
        <f>VLOOKUP($C271,Calculations!$T$2:$AG$611,8,FALSE)</f>
        <v>12508.157604459573</v>
      </c>
      <c r="K271" s="2">
        <f>VLOOKUP($C271,Calculations!$T$2:$AG$611,9,FALSE)</f>
        <v>2819.7907848650784</v>
      </c>
      <c r="L271" s="2">
        <f>VLOOKUP($C271,Calculations!$T$2:$AG$611,10,FALSE)</f>
        <v>4098.6061861772978</v>
      </c>
      <c r="M271" s="2">
        <f>VLOOKUP($C271,Calculations!$T$2:$AG$611,11,FALSE)</f>
        <v>0</v>
      </c>
      <c r="N271" s="2">
        <f>VLOOKUP($C271,Calculations!$T$2:$AG$611,12,FALSE)</f>
        <v>209138.16038675941</v>
      </c>
      <c r="O271" s="2">
        <f>VLOOKUP($C271,Calculations!$T$2:$AG$611,13,FALSE)</f>
        <v>80898.635933106401</v>
      </c>
      <c r="P271" s="2">
        <f>VLOOKUP($C271,Calculations!$T$2:$AG$611,14,FALSE)</f>
        <v>290036.7963198658</v>
      </c>
      <c r="R271" s="53">
        <f t="shared" si="21"/>
        <v>290036.7963198658</v>
      </c>
      <c r="S271" s="53">
        <f t="shared" si="22"/>
        <v>0</v>
      </c>
      <c r="U271" s="53">
        <f t="shared" si="23"/>
        <v>333135.18027724337</v>
      </c>
      <c r="V271" s="53">
        <f t="shared" si="24"/>
        <v>0</v>
      </c>
      <c r="W271" s="9"/>
    </row>
    <row r="272" spans="1:23" ht="14.45" customHeight="1" x14ac:dyDescent="0.25">
      <c r="A272" s="58" t="s">
        <v>81</v>
      </c>
      <c r="B272" s="58" t="s">
        <v>44</v>
      </c>
      <c r="C272" s="56" t="str">
        <f t="shared" si="20"/>
        <v>ERNAKULAM1982-83</v>
      </c>
      <c r="D272" s="2">
        <f>VLOOKUP($C272,Calculations!$T$2:$AG$611,2,FALSE)</f>
        <v>333135.18027724337</v>
      </c>
      <c r="E272" s="2">
        <f>VLOOKUP($C272,Calculations!$T$2:$AG$611,3,FALSE)</f>
        <v>57689.910926939971</v>
      </c>
      <c r="F272" s="2">
        <f>VLOOKUP($C272,Calculations!$T$2:$AG$611,4,FALSE)</f>
        <v>36879.26234522224</v>
      </c>
      <c r="G272" s="2">
        <f>VLOOKUP($C272,Calculations!$T$2:$AG$611,5,FALSE)</f>
        <v>5964.4602732968287</v>
      </c>
      <c r="H272" s="2">
        <f>VLOOKUP($C272,Calculations!$T$2:$AG$611,6,FALSE)</f>
        <v>586.66533471461696</v>
      </c>
      <c r="I272" s="2">
        <f>VLOOKUP($C272,Calculations!$T$2:$AG$611,7,FALSE)</f>
        <v>4248.332849884071</v>
      </c>
      <c r="J272" s="2">
        <f>VLOOKUP($C272,Calculations!$T$2:$AG$611,8,FALSE)</f>
        <v>12587.777376547778</v>
      </c>
      <c r="K272" s="2">
        <f>VLOOKUP($C272,Calculations!$T$2:$AG$611,9,FALSE)</f>
        <v>2910.4966207883181</v>
      </c>
      <c r="L272" s="2">
        <f>VLOOKUP($C272,Calculations!$T$2:$AG$611,10,FALSE)</f>
        <v>3568.4500123328894</v>
      </c>
      <c r="M272" s="2">
        <f>VLOOKUP($C272,Calculations!$T$2:$AG$611,11,FALSE)</f>
        <v>0</v>
      </c>
      <c r="N272" s="2">
        <f>VLOOKUP($C272,Calculations!$T$2:$AG$611,12,FALSE)</f>
        <v>208699.82453751666</v>
      </c>
      <c r="O272" s="2">
        <f>VLOOKUP($C272,Calculations!$T$2:$AG$611,13,FALSE)</f>
        <v>78952.117527502342</v>
      </c>
      <c r="P272" s="2">
        <f>VLOOKUP($C272,Calculations!$T$2:$AG$611,14,FALSE)</f>
        <v>287651.94206501899</v>
      </c>
      <c r="R272" s="53">
        <f t="shared" si="21"/>
        <v>287651.94206501899</v>
      </c>
      <c r="S272" s="53">
        <f t="shared" si="22"/>
        <v>0</v>
      </c>
      <c r="U272" s="53">
        <f t="shared" si="23"/>
        <v>333135.18027724337</v>
      </c>
      <c r="V272" s="53">
        <f t="shared" si="24"/>
        <v>0</v>
      </c>
      <c r="W272" s="9"/>
    </row>
    <row r="273" spans="1:23" ht="14.45" customHeight="1" x14ac:dyDescent="0.25">
      <c r="A273" s="58" t="s">
        <v>81</v>
      </c>
      <c r="B273" s="58" t="s">
        <v>45</v>
      </c>
      <c r="C273" s="56" t="str">
        <f t="shared" si="20"/>
        <v>ERNAKULAM1983-84</v>
      </c>
      <c r="D273" s="2">
        <f>VLOOKUP($C273,Calculations!$T$2:$AG$611,2,FALSE)</f>
        <v>333135.18027724337</v>
      </c>
      <c r="E273" s="2">
        <f>VLOOKUP($C273,Calculations!$T$2:$AG$611,3,FALSE)</f>
        <v>57683.010967110851</v>
      </c>
      <c r="F273" s="2">
        <f>VLOOKUP($C273,Calculations!$T$2:$AG$611,4,FALSE)</f>
        <v>37178.752449446001</v>
      </c>
      <c r="G273" s="2">
        <f>VLOOKUP($C273,Calculations!$T$2:$AG$611,5,FALSE)</f>
        <v>5961.5821307649358</v>
      </c>
      <c r="H273" s="2">
        <f>VLOOKUP($C273,Calculations!$T$2:$AG$611,6,FALSE)</f>
        <v>586.85573753085691</v>
      </c>
      <c r="I273" s="2">
        <f>VLOOKUP($C273,Calculations!$T$2:$AG$611,7,FALSE)</f>
        <v>4301.5880322809935</v>
      </c>
      <c r="J273" s="2">
        <f>VLOOKUP($C273,Calculations!$T$2:$AG$611,8,FALSE)</f>
        <v>12374.23956341335</v>
      </c>
      <c r="K273" s="2">
        <f>VLOOKUP($C273,Calculations!$T$2:$AG$611,9,FALSE)</f>
        <v>3012.995315901534</v>
      </c>
      <c r="L273" s="2">
        <f>VLOOKUP($C273,Calculations!$T$2:$AG$611,10,FALSE)</f>
        <v>3903.7672566799865</v>
      </c>
      <c r="M273" s="2">
        <f>VLOOKUP($C273,Calculations!$T$2:$AG$611,11,FALSE)</f>
        <v>0</v>
      </c>
      <c r="N273" s="2">
        <f>VLOOKUP($C273,Calculations!$T$2:$AG$611,12,FALSE)</f>
        <v>208132.38882411484</v>
      </c>
      <c r="O273" s="2">
        <f>VLOOKUP($C273,Calculations!$T$2:$AG$611,13,FALSE)</f>
        <v>70143.013868182126</v>
      </c>
      <c r="P273" s="2">
        <f>VLOOKUP($C273,Calculations!$T$2:$AG$611,14,FALSE)</f>
        <v>278275.40269229701</v>
      </c>
      <c r="R273" s="53">
        <f t="shared" si="21"/>
        <v>278275.40269229695</v>
      </c>
      <c r="S273" s="53">
        <f t="shared" si="22"/>
        <v>0</v>
      </c>
      <c r="U273" s="53">
        <f t="shared" si="23"/>
        <v>333135.18027724331</v>
      </c>
      <c r="V273" s="53">
        <f t="shared" si="24"/>
        <v>0</v>
      </c>
      <c r="W273" s="9"/>
    </row>
    <row r="274" spans="1:23" ht="14.45" customHeight="1" x14ac:dyDescent="0.25">
      <c r="A274" s="58" t="s">
        <v>81</v>
      </c>
      <c r="B274" s="58" t="s">
        <v>39</v>
      </c>
      <c r="C274" s="56" t="str">
        <f t="shared" si="20"/>
        <v>ERNAKULAM1984-85</v>
      </c>
      <c r="D274" s="2">
        <f>VLOOKUP($C274,Calculations!$T$2:$AG$611,2,FALSE)</f>
        <v>333135.18027724337</v>
      </c>
      <c r="E274" s="2">
        <f>VLOOKUP($C274,Calculations!$T$2:$AG$611,3,FALSE)</f>
        <v>57683.010967110851</v>
      </c>
      <c r="F274" s="2">
        <f>VLOOKUP($C274,Calculations!$T$2:$AG$611,4,FALSE)</f>
        <v>36181.879450340683</v>
      </c>
      <c r="G274" s="2">
        <f>VLOOKUP($C274,Calculations!$T$2:$AG$611,5,FALSE)</f>
        <v>6515.8293824217844</v>
      </c>
      <c r="H274" s="2">
        <f>VLOOKUP($C274,Calculations!$T$2:$AG$611,6,FALSE)</f>
        <v>485.06060634877417</v>
      </c>
      <c r="I274" s="2">
        <f>VLOOKUP($C274,Calculations!$T$2:$AG$611,7,FALSE)</f>
        <v>4147.7809274538013</v>
      </c>
      <c r="J274" s="2">
        <f>VLOOKUP($C274,Calculations!$T$2:$AG$611,8,FALSE)</f>
        <v>12878.815906833604</v>
      </c>
      <c r="K274" s="2">
        <f>VLOOKUP($C274,Calculations!$T$2:$AG$611,9,FALSE)</f>
        <v>2878.9690691103547</v>
      </c>
      <c r="L274" s="2">
        <f>VLOOKUP($C274,Calculations!$T$2:$AG$611,10,FALSE)</f>
        <v>3539.3472779107096</v>
      </c>
      <c r="M274" s="2">
        <f>VLOOKUP($C274,Calculations!$T$2:$AG$611,11,FALSE)</f>
        <v>0</v>
      </c>
      <c r="N274" s="2">
        <f>VLOOKUP($C274,Calculations!$T$2:$AG$611,12,FALSE)</f>
        <v>208824.48668971279</v>
      </c>
      <c r="O274" s="2">
        <f>VLOOKUP($C274,Calculations!$T$2:$AG$611,13,FALSE)</f>
        <v>72203.237771631204</v>
      </c>
      <c r="P274" s="2">
        <f>VLOOKUP($C274,Calculations!$T$2:$AG$611,14,FALSE)</f>
        <v>281027.72446134401</v>
      </c>
      <c r="R274" s="53">
        <f t="shared" si="21"/>
        <v>281027.72446134401</v>
      </c>
      <c r="S274" s="53">
        <f t="shared" si="22"/>
        <v>0</v>
      </c>
      <c r="U274" s="53">
        <f t="shared" si="23"/>
        <v>333135.18027724337</v>
      </c>
      <c r="V274" s="53">
        <f t="shared" si="24"/>
        <v>0</v>
      </c>
      <c r="W274" s="9"/>
    </row>
    <row r="275" spans="1:23" ht="14.45" customHeight="1" x14ac:dyDescent="0.25">
      <c r="A275" s="58" t="s">
        <v>81</v>
      </c>
      <c r="B275" s="58" t="s">
        <v>84</v>
      </c>
      <c r="C275" s="56" t="str">
        <f t="shared" si="20"/>
        <v>ERNAKULAM1985-86</v>
      </c>
      <c r="D275" s="2">
        <f>VLOOKUP($C275,Calculations!$T$2:$AG$611,2,FALSE)</f>
        <v>333135.18027724337</v>
      </c>
      <c r="E275" s="2">
        <f>VLOOKUP($C275,Calculations!$T$2:$AG$611,3,FALSE)</f>
        <v>57683.010967110851</v>
      </c>
      <c r="F275" s="2">
        <f>VLOOKUP($C275,Calculations!$T$2:$AG$611,4,FALSE)</f>
        <v>37281.50256964373</v>
      </c>
      <c r="G275" s="2">
        <f>VLOOKUP($C275,Calculations!$T$2:$AG$611,5,FALSE)</f>
        <v>6082.3056521793696</v>
      </c>
      <c r="H275" s="2">
        <f>VLOOKUP($C275,Calculations!$T$2:$AG$611,6,FALSE)</f>
        <v>551.40678760870207</v>
      </c>
      <c r="I275" s="2">
        <f>VLOOKUP($C275,Calculations!$T$2:$AG$611,7,FALSE)</f>
        <v>3833.6157390305366</v>
      </c>
      <c r="J275" s="2">
        <f>VLOOKUP($C275,Calculations!$T$2:$AG$611,8,FALSE)</f>
        <v>12013.390644330917</v>
      </c>
      <c r="K275" s="2">
        <f>VLOOKUP($C275,Calculations!$T$2:$AG$611,9,FALSE)</f>
        <v>2548.4784745703714</v>
      </c>
      <c r="L275" s="2">
        <f>VLOOKUP($C275,Calculations!$T$2:$AG$611,10,FALSE)</f>
        <v>3184.6722565651421</v>
      </c>
      <c r="M275" s="2">
        <f>VLOOKUP($C275,Calculations!$T$2:$AG$611,11,FALSE)</f>
        <v>0</v>
      </c>
      <c r="N275" s="2">
        <f>VLOOKUP($C275,Calculations!$T$2:$AG$611,12,FALSE)</f>
        <v>209956.79718620374</v>
      </c>
      <c r="O275" s="2">
        <f>VLOOKUP($C275,Calculations!$T$2:$AG$611,13,FALSE)</f>
        <v>74560.111068193961</v>
      </c>
      <c r="P275" s="2">
        <f>VLOOKUP($C275,Calculations!$T$2:$AG$611,14,FALSE)</f>
        <v>284516.90825439774</v>
      </c>
      <c r="R275" s="53">
        <f t="shared" si="21"/>
        <v>284516.90825439768</v>
      </c>
      <c r="S275" s="53">
        <f t="shared" si="22"/>
        <v>0</v>
      </c>
      <c r="U275" s="53">
        <f t="shared" si="23"/>
        <v>333135.18027724337</v>
      </c>
      <c r="V275" s="53">
        <f t="shared" si="24"/>
        <v>0</v>
      </c>
      <c r="W275" s="9"/>
    </row>
    <row r="276" spans="1:23" ht="14.45" customHeight="1" x14ac:dyDescent="0.25">
      <c r="A276" s="58" t="s">
        <v>81</v>
      </c>
      <c r="B276" s="58" t="s">
        <v>46</v>
      </c>
      <c r="C276" s="56" t="str">
        <f t="shared" si="20"/>
        <v>ERNAKULAM1986-87</v>
      </c>
      <c r="D276" s="2">
        <f>VLOOKUP($C276,Calculations!$T$2:$AG$611,2,FALSE)</f>
        <v>333135.18027724337</v>
      </c>
      <c r="E276" s="2">
        <f>VLOOKUP($C276,Calculations!$T$2:$AG$611,3,FALSE)</f>
        <v>57683.010967110851</v>
      </c>
      <c r="F276" s="2">
        <f>VLOOKUP($C276,Calculations!$T$2:$AG$611,4,FALSE)</f>
        <v>36942.926993124762</v>
      </c>
      <c r="G276" s="2">
        <f>VLOOKUP($C276,Calculations!$T$2:$AG$611,5,FALSE)</f>
        <v>6080.8666285337677</v>
      </c>
      <c r="H276" s="2">
        <f>VLOOKUP($C276,Calculations!$T$2:$AG$611,6,FALSE)</f>
        <v>527.21687097903407</v>
      </c>
      <c r="I276" s="2">
        <f>VLOOKUP($C276,Calculations!$T$2:$AG$611,7,FALSE)</f>
        <v>3411.9102999066649</v>
      </c>
      <c r="J276" s="2">
        <f>VLOOKUP($C276,Calculations!$T$2:$AG$611,8,FALSE)</f>
        <v>11707.93059266144</v>
      </c>
      <c r="K276" s="2">
        <f>VLOOKUP($C276,Calculations!$T$2:$AG$611,9,FALSE)</f>
        <v>2422.0762128013416</v>
      </c>
      <c r="L276" s="2">
        <f>VLOOKUP($C276,Calculations!$T$2:$AG$611,10,FALSE)</f>
        <v>3325.4888426808743</v>
      </c>
      <c r="M276" s="2">
        <f>VLOOKUP($C276,Calculations!$T$2:$AG$611,11,FALSE)</f>
        <v>0</v>
      </c>
      <c r="N276" s="2">
        <f>VLOOKUP($C276,Calculations!$T$2:$AG$611,12,FALSE)</f>
        <v>211033.75286944464</v>
      </c>
      <c r="O276" s="2">
        <f>VLOOKUP($C276,Calculations!$T$2:$AG$611,13,FALSE)</f>
        <v>74260.242713093583</v>
      </c>
      <c r="P276" s="2">
        <f>VLOOKUP($C276,Calculations!$T$2:$AG$611,14,FALSE)</f>
        <v>285293.99558253825</v>
      </c>
      <c r="R276" s="53">
        <f t="shared" si="21"/>
        <v>285293.99558253819</v>
      </c>
      <c r="S276" s="53">
        <f t="shared" si="22"/>
        <v>0</v>
      </c>
      <c r="U276" s="53">
        <f t="shared" si="23"/>
        <v>333135.18027724337</v>
      </c>
      <c r="V276" s="53">
        <f t="shared" si="24"/>
        <v>0</v>
      </c>
      <c r="W276" s="9"/>
    </row>
    <row r="277" spans="1:23" ht="14.45" customHeight="1" x14ac:dyDescent="0.25">
      <c r="A277" s="58" t="s">
        <v>81</v>
      </c>
      <c r="B277" s="58" t="s">
        <v>47</v>
      </c>
      <c r="C277" s="56" t="str">
        <f t="shared" si="20"/>
        <v>ERNAKULAM1987-88</v>
      </c>
      <c r="D277" s="2">
        <f>VLOOKUP($C277,Calculations!$T$2:$AG$611,2,FALSE)</f>
        <v>333135.18027724337</v>
      </c>
      <c r="E277" s="2">
        <f>VLOOKUP($C277,Calculations!$T$2:$AG$611,3,FALSE)</f>
        <v>57683.010967110851</v>
      </c>
      <c r="F277" s="2">
        <f>VLOOKUP($C277,Calculations!$T$2:$AG$611,4,FALSE)</f>
        <v>37243.395657957866</v>
      </c>
      <c r="G277" s="2">
        <f>VLOOKUP($C277,Calculations!$T$2:$AG$611,5,FALSE)</f>
        <v>5124.6164721464156</v>
      </c>
      <c r="H277" s="2">
        <f>VLOOKUP($C277,Calculations!$T$2:$AG$611,6,FALSE)</f>
        <v>431.35446655892662</v>
      </c>
      <c r="I277" s="2">
        <f>VLOOKUP($C277,Calculations!$T$2:$AG$611,7,FALSE)</f>
        <v>2815.286933251246</v>
      </c>
      <c r="J277" s="2">
        <f>VLOOKUP($C277,Calculations!$T$2:$AG$611,8,FALSE)</f>
        <v>10053.922026616152</v>
      </c>
      <c r="K277" s="2">
        <f>VLOOKUP($C277,Calculations!$T$2:$AG$611,9,FALSE)</f>
        <v>2519.0260494807362</v>
      </c>
      <c r="L277" s="2">
        <f>VLOOKUP($C277,Calculations!$T$2:$AG$611,10,FALSE)</f>
        <v>3456.5633786070744</v>
      </c>
      <c r="M277" s="2">
        <f>VLOOKUP($C277,Calculations!$T$2:$AG$611,11,FALSE)</f>
        <v>0</v>
      </c>
      <c r="N277" s="2">
        <f>VLOOKUP($C277,Calculations!$T$2:$AG$611,12,FALSE)</f>
        <v>213808.00432551411</v>
      </c>
      <c r="O277" s="2">
        <f>VLOOKUP($C277,Calculations!$T$2:$AG$611,13,FALSE)</f>
        <v>84772.440592944797</v>
      </c>
      <c r="P277" s="2">
        <f>VLOOKUP($C277,Calculations!$T$2:$AG$611,14,FALSE)</f>
        <v>298580.44491845887</v>
      </c>
      <c r="R277" s="53">
        <f t="shared" si="21"/>
        <v>298580.44491845893</v>
      </c>
      <c r="S277" s="53">
        <f t="shared" si="22"/>
        <v>0</v>
      </c>
      <c r="U277" s="53">
        <f t="shared" si="23"/>
        <v>333135.18027724337</v>
      </c>
      <c r="V277" s="53">
        <f t="shared" si="24"/>
        <v>0</v>
      </c>
      <c r="W277" s="9"/>
    </row>
    <row r="278" spans="1:23" ht="14.45" customHeight="1" x14ac:dyDescent="0.25">
      <c r="A278" s="58" t="s">
        <v>81</v>
      </c>
      <c r="B278" s="58" t="s">
        <v>48</v>
      </c>
      <c r="C278" s="56" t="str">
        <f t="shared" si="20"/>
        <v>ERNAKULAM1988-89</v>
      </c>
      <c r="D278" s="2">
        <f>VLOOKUP($C278,Calculations!$T$2:$AG$611,2,FALSE)</f>
        <v>333135.18027724337</v>
      </c>
      <c r="E278" s="2">
        <f>VLOOKUP($C278,Calculations!$T$2:$AG$611,3,FALSE)</f>
        <v>57683.010967110851</v>
      </c>
      <c r="F278" s="2">
        <f>VLOOKUP($C278,Calculations!$T$2:$AG$611,4,FALSE)</f>
        <v>37310.84320879286</v>
      </c>
      <c r="G278" s="2">
        <f>VLOOKUP($C278,Calculations!$T$2:$AG$611,5,FALSE)</f>
        <v>5015.4515575772284</v>
      </c>
      <c r="H278" s="2">
        <f>VLOOKUP($C278,Calculations!$T$2:$AG$611,6,FALSE)</f>
        <v>465.97804704336249</v>
      </c>
      <c r="I278" s="2">
        <f>VLOOKUP($C278,Calculations!$T$2:$AG$611,7,FALSE)</f>
        <v>3136.3467803076319</v>
      </c>
      <c r="J278" s="2">
        <f>VLOOKUP($C278,Calculations!$T$2:$AG$611,8,FALSE)</f>
        <v>10320.875692014801</v>
      </c>
      <c r="K278" s="2">
        <f>VLOOKUP($C278,Calculations!$T$2:$AG$611,9,FALSE)</f>
        <v>2450.1973878458884</v>
      </c>
      <c r="L278" s="2">
        <f>VLOOKUP($C278,Calculations!$T$2:$AG$611,10,FALSE)</f>
        <v>3525.7524849584138</v>
      </c>
      <c r="M278" s="2">
        <f>VLOOKUP($C278,Calculations!$T$2:$AG$611,11,FALSE)</f>
        <v>0</v>
      </c>
      <c r="N278" s="2">
        <f>VLOOKUP($C278,Calculations!$T$2:$AG$611,12,FALSE)</f>
        <v>213226.72415159232</v>
      </c>
      <c r="O278" s="2">
        <f>VLOOKUP($C278,Calculations!$T$2:$AG$611,13,FALSE)</f>
        <v>84984.353065053321</v>
      </c>
      <c r="P278" s="2">
        <f>VLOOKUP($C278,Calculations!$T$2:$AG$611,14,FALSE)</f>
        <v>298211.07721664564</v>
      </c>
      <c r="R278" s="53">
        <f t="shared" si="21"/>
        <v>298211.07721664564</v>
      </c>
      <c r="S278" s="53">
        <f t="shared" si="22"/>
        <v>0</v>
      </c>
      <c r="U278" s="53">
        <f t="shared" si="23"/>
        <v>333135.18027724337</v>
      </c>
      <c r="V278" s="53">
        <f t="shared" si="24"/>
        <v>0</v>
      </c>
      <c r="W278" s="9"/>
    </row>
    <row r="279" spans="1:23" ht="14.45" customHeight="1" x14ac:dyDescent="0.25">
      <c r="A279" s="58" t="s">
        <v>81</v>
      </c>
      <c r="B279" s="58" t="s">
        <v>49</v>
      </c>
      <c r="C279" s="56" t="str">
        <f t="shared" si="20"/>
        <v>ERNAKULAM1989-90</v>
      </c>
      <c r="D279" s="2">
        <f>VLOOKUP($C279,Calculations!$T$2:$AG$611,2,FALSE)</f>
        <v>333135.18027724337</v>
      </c>
      <c r="E279" s="2">
        <f>VLOOKUP($C279,Calculations!$T$2:$AG$611,3,FALSE)</f>
        <v>57683.010967110851</v>
      </c>
      <c r="F279" s="2">
        <f>VLOOKUP($C279,Calculations!$T$2:$AG$611,4,FALSE)</f>
        <v>36625.281386846626</v>
      </c>
      <c r="G279" s="2">
        <f>VLOOKUP($C279,Calculations!$T$2:$AG$611,5,FALSE)</f>
        <v>4623.3333624744719</v>
      </c>
      <c r="H279" s="2">
        <f>VLOOKUP($C279,Calculations!$T$2:$AG$611,6,FALSE)</f>
        <v>409.85522133175476</v>
      </c>
      <c r="I279" s="2">
        <f>VLOOKUP($C279,Calculations!$T$2:$AG$611,7,FALSE)</f>
        <v>2901.8882478733167</v>
      </c>
      <c r="J279" s="2">
        <f>VLOOKUP($C279,Calculations!$T$2:$AG$611,8,FALSE)</f>
        <v>9400.2033369570327</v>
      </c>
      <c r="K279" s="2">
        <f>VLOOKUP($C279,Calculations!$T$2:$AG$611,9,FALSE)</f>
        <v>2194.9126043865622</v>
      </c>
      <c r="L279" s="2">
        <f>VLOOKUP($C279,Calculations!$T$2:$AG$611,10,FALSE)</f>
        <v>3208.5922687614816</v>
      </c>
      <c r="M279" s="2">
        <f>VLOOKUP($C279,Calculations!$T$2:$AG$611,11,FALSE)</f>
        <v>0</v>
      </c>
      <c r="N279" s="2">
        <f>VLOOKUP($C279,Calculations!$T$2:$AG$611,12,FALSE)</f>
        <v>216088.10288150125</v>
      </c>
      <c r="O279" s="2">
        <f>VLOOKUP($C279,Calculations!$T$2:$AG$611,13,FALSE)</f>
        <v>80241.415326261951</v>
      </c>
      <c r="P279" s="2">
        <f>VLOOKUP($C279,Calculations!$T$2:$AG$611,14,FALSE)</f>
        <v>296329.51820776321</v>
      </c>
      <c r="R279" s="53">
        <f t="shared" si="21"/>
        <v>296329.51820776321</v>
      </c>
      <c r="S279" s="53">
        <f t="shared" si="22"/>
        <v>0</v>
      </c>
      <c r="U279" s="53">
        <f t="shared" si="23"/>
        <v>333135.18027724337</v>
      </c>
      <c r="V279" s="53">
        <f t="shared" si="24"/>
        <v>0</v>
      </c>
      <c r="W279" s="9"/>
    </row>
    <row r="280" spans="1:23" ht="14.45" customHeight="1" x14ac:dyDescent="0.25">
      <c r="A280" s="58" t="s">
        <v>81</v>
      </c>
      <c r="B280" s="58" t="s">
        <v>67</v>
      </c>
      <c r="C280" s="56" t="str">
        <f t="shared" si="20"/>
        <v>ERNAKULAM1990-91</v>
      </c>
      <c r="D280" s="2">
        <f>VLOOKUP($C280,Calculations!$T$2:$AG$611,2,FALSE)</f>
        <v>333135.18027724337</v>
      </c>
      <c r="E280" s="2">
        <f>VLOOKUP($C280,Calculations!$T$2:$AG$611,3,FALSE)</f>
        <v>57683.010967110851</v>
      </c>
      <c r="F280" s="2">
        <f>VLOOKUP($C280,Calculations!$T$2:$AG$611,4,FALSE)</f>
        <v>37278.981835697501</v>
      </c>
      <c r="G280" s="2">
        <f>VLOOKUP($C280,Calculations!$T$2:$AG$611,5,FALSE)</f>
        <v>4260.973952303093</v>
      </c>
      <c r="H280" s="2">
        <f>VLOOKUP($C280,Calculations!$T$2:$AG$611,6,FALSE)</f>
        <v>235.38742003926794</v>
      </c>
      <c r="I280" s="2">
        <f>VLOOKUP($C280,Calculations!$T$2:$AG$611,7,FALSE)</f>
        <v>2881.6655202833608</v>
      </c>
      <c r="J280" s="2">
        <f>VLOOKUP($C280,Calculations!$T$2:$AG$611,8,FALSE)</f>
        <v>7589.3136764678611</v>
      </c>
      <c r="K280" s="2">
        <f>VLOOKUP($C280,Calculations!$T$2:$AG$611,9,FALSE)</f>
        <v>2095.9911029675895</v>
      </c>
      <c r="L280" s="2">
        <f>VLOOKUP($C280,Calculations!$T$2:$AG$611,10,FALSE)</f>
        <v>3218.8683132514429</v>
      </c>
      <c r="M280" s="2">
        <f>VLOOKUP($C280,Calculations!$T$2:$AG$611,11,FALSE)</f>
        <v>0</v>
      </c>
      <c r="N280" s="2">
        <f>VLOOKUP($C280,Calculations!$T$2:$AG$611,12,FALSE)</f>
        <v>217890.98748912237</v>
      </c>
      <c r="O280" s="2">
        <f>VLOOKUP($C280,Calculations!$T$2:$AG$611,13,FALSE)</f>
        <v>65906.302227871551</v>
      </c>
      <c r="P280" s="2">
        <f>VLOOKUP($C280,Calculations!$T$2:$AG$611,14,FALSE)</f>
        <v>283797.28971699398</v>
      </c>
      <c r="R280" s="53">
        <f t="shared" si="21"/>
        <v>283797.28971699392</v>
      </c>
      <c r="S280" s="53">
        <f t="shared" si="22"/>
        <v>0</v>
      </c>
      <c r="U280" s="53">
        <f t="shared" si="23"/>
        <v>333135.18027724337</v>
      </c>
      <c r="V280" s="53">
        <f t="shared" si="24"/>
        <v>0</v>
      </c>
      <c r="W280" s="9"/>
    </row>
    <row r="281" spans="1:23" ht="14.45" customHeight="1" x14ac:dyDescent="0.25">
      <c r="A281" s="58" t="s">
        <v>81</v>
      </c>
      <c r="B281" s="58" t="s">
        <v>50</v>
      </c>
      <c r="C281" s="56" t="str">
        <f t="shared" si="20"/>
        <v>ERNAKULAM1991-92</v>
      </c>
      <c r="D281" s="2">
        <f>VLOOKUP($C281,Calculations!$T$2:$AG$611,2,FALSE)</f>
        <v>333135.18027724337</v>
      </c>
      <c r="E281" s="2">
        <f>VLOOKUP($C281,Calculations!$T$2:$AG$611,3,FALSE)</f>
        <v>57683.010967110851</v>
      </c>
      <c r="F281" s="2">
        <f>VLOOKUP($C281,Calculations!$T$2:$AG$611,4,FALSE)</f>
        <v>37601.38504831375</v>
      </c>
      <c r="G281" s="2">
        <f>VLOOKUP($C281,Calculations!$T$2:$AG$611,5,FALSE)</f>
        <v>4101.3867494805381</v>
      </c>
      <c r="H281" s="2">
        <f>VLOOKUP($C281,Calculations!$T$2:$AG$611,6,FALSE)</f>
        <v>212.62440055014554</v>
      </c>
      <c r="I281" s="2">
        <f>VLOOKUP($C281,Calculations!$T$2:$AG$611,7,FALSE)</f>
        <v>2836.5058719218591</v>
      </c>
      <c r="J281" s="2">
        <f>VLOOKUP($C281,Calculations!$T$2:$AG$611,8,FALSE)</f>
        <v>7352.5098939482023</v>
      </c>
      <c r="K281" s="2">
        <f>VLOOKUP($C281,Calculations!$T$2:$AG$611,9,FALSE)</f>
        <v>2220.3617876146218</v>
      </c>
      <c r="L281" s="2">
        <f>VLOOKUP($C281,Calculations!$T$2:$AG$611,10,FALSE)</f>
        <v>2989.7798466427898</v>
      </c>
      <c r="M281" s="2">
        <f>VLOOKUP($C281,Calculations!$T$2:$AG$611,11,FALSE)</f>
        <v>0</v>
      </c>
      <c r="N281" s="2">
        <f>VLOOKUP($C281,Calculations!$T$2:$AG$611,12,FALSE)</f>
        <v>218137.61571166062</v>
      </c>
      <c r="O281" s="2">
        <f>VLOOKUP($C281,Calculations!$T$2:$AG$611,13,FALSE)</f>
        <v>67522.855880859162</v>
      </c>
      <c r="P281" s="2">
        <f>VLOOKUP($C281,Calculations!$T$2:$AG$611,14,FALSE)</f>
        <v>285660.47159251972</v>
      </c>
      <c r="R281" s="53">
        <f t="shared" si="21"/>
        <v>285660.47159251978</v>
      </c>
      <c r="S281" s="53">
        <f t="shared" si="22"/>
        <v>0</v>
      </c>
      <c r="U281" s="53">
        <f t="shared" si="23"/>
        <v>333135.18027724337</v>
      </c>
      <c r="V281" s="53">
        <f t="shared" si="24"/>
        <v>0</v>
      </c>
      <c r="W281" s="9"/>
    </row>
    <row r="282" spans="1:23" ht="14.45" customHeight="1" x14ac:dyDescent="0.25">
      <c r="A282" s="58" t="s">
        <v>81</v>
      </c>
      <c r="B282" s="58" t="s">
        <v>51</v>
      </c>
      <c r="C282" s="56" t="str">
        <f t="shared" si="20"/>
        <v>ERNAKULAM1992-93</v>
      </c>
      <c r="D282" s="2">
        <f>VLOOKUP($C282,Calculations!$T$2:$AG$611,2,FALSE)</f>
        <v>333135.18027724337</v>
      </c>
      <c r="E282" s="2">
        <f>VLOOKUP($C282,Calculations!$T$2:$AG$611,3,FALSE)</f>
        <v>57683.010967110851</v>
      </c>
      <c r="F282" s="2">
        <f>VLOOKUP($C282,Calculations!$T$2:$AG$611,4,FALSE)</f>
        <v>37899.956135215827</v>
      </c>
      <c r="G282" s="2">
        <f>VLOOKUP($C282,Calculations!$T$2:$AG$611,5,FALSE)</f>
        <v>4136.5890036469827</v>
      </c>
      <c r="H282" s="2">
        <f>VLOOKUP($C282,Calculations!$T$2:$AG$611,6,FALSE)</f>
        <v>208.5974244791081</v>
      </c>
      <c r="I282" s="2">
        <f>VLOOKUP($C282,Calculations!$T$2:$AG$611,7,FALSE)</f>
        <v>2849.8220887802281</v>
      </c>
      <c r="J282" s="2">
        <f>VLOOKUP($C282,Calculations!$T$2:$AG$611,8,FALSE)</f>
        <v>7515.2278243149331</v>
      </c>
      <c r="K282" s="2">
        <f>VLOOKUP($C282,Calculations!$T$2:$AG$611,9,FALSE)</f>
        <v>2395.4551351112427</v>
      </c>
      <c r="L282" s="2">
        <f>VLOOKUP($C282,Calculations!$T$2:$AG$611,10,FALSE)</f>
        <v>2666.4832620709385</v>
      </c>
      <c r="M282" s="2">
        <f>VLOOKUP($C282,Calculations!$T$2:$AG$611,11,FALSE)</f>
        <v>0</v>
      </c>
      <c r="N282" s="2">
        <f>VLOOKUP($C282,Calculations!$T$2:$AG$611,12,FALSE)</f>
        <v>217780.03843651325</v>
      </c>
      <c r="O282" s="2">
        <f>VLOOKUP($C282,Calculations!$T$2:$AG$611,13,FALSE)</f>
        <v>72663.450161252622</v>
      </c>
      <c r="P282" s="2">
        <f>VLOOKUP($C282,Calculations!$T$2:$AG$611,14,FALSE)</f>
        <v>290443.48859776591</v>
      </c>
      <c r="R282" s="53">
        <f t="shared" si="21"/>
        <v>290443.48859776586</v>
      </c>
      <c r="S282" s="53">
        <f t="shared" si="22"/>
        <v>0</v>
      </c>
      <c r="U282" s="53">
        <f t="shared" si="23"/>
        <v>333135.18027724337</v>
      </c>
      <c r="V282" s="53">
        <f t="shared" si="24"/>
        <v>0</v>
      </c>
      <c r="W282" s="9"/>
    </row>
    <row r="283" spans="1:23" ht="14.45" customHeight="1" x14ac:dyDescent="0.25">
      <c r="A283" s="58" t="s">
        <v>81</v>
      </c>
      <c r="B283" s="58" t="s">
        <v>52</v>
      </c>
      <c r="C283" s="56" t="str">
        <f t="shared" si="20"/>
        <v>ERNAKULAM1993-94</v>
      </c>
      <c r="D283" s="2">
        <f>VLOOKUP($C283,Calculations!$T$2:$AG$611,2,FALSE)</f>
        <v>333135.18027724337</v>
      </c>
      <c r="E283" s="2">
        <f>VLOOKUP($C283,Calculations!$T$2:$AG$611,3,FALSE)</f>
        <v>57683.010967110851</v>
      </c>
      <c r="F283" s="2">
        <f>VLOOKUP($C283,Calculations!$T$2:$AG$611,4,FALSE)</f>
        <v>40201.527222117904</v>
      </c>
      <c r="G283" s="2">
        <f>VLOOKUP($C283,Calculations!$T$2:$AG$611,5,FALSE)</f>
        <v>3810.7755889299988</v>
      </c>
      <c r="H283" s="2">
        <f>VLOOKUP($C283,Calculations!$T$2:$AG$611,6,FALSE)</f>
        <v>193.59754602575109</v>
      </c>
      <c r="I283" s="2">
        <f>VLOOKUP($C283,Calculations!$T$2:$AG$611,7,FALSE)</f>
        <v>3015.8293815788074</v>
      </c>
      <c r="J283" s="2">
        <f>VLOOKUP($C283,Calculations!$T$2:$AG$611,8,FALSE)</f>
        <v>7559.2302552477922</v>
      </c>
      <c r="K283" s="2">
        <f>VLOOKUP($C283,Calculations!$T$2:$AG$611,9,FALSE)</f>
        <v>2973.2439446649892</v>
      </c>
      <c r="L283" s="2">
        <f>VLOOKUP($C283,Calculations!$T$2:$AG$611,10,FALSE)</f>
        <v>2199.7386249345368</v>
      </c>
      <c r="M283" s="2">
        <f>VLOOKUP($C283,Calculations!$T$2:$AG$611,11,FALSE)</f>
        <v>0</v>
      </c>
      <c r="N283" s="2">
        <f>VLOOKUP($C283,Calculations!$T$2:$AG$611,12,FALSE)</f>
        <v>215498.22674663272</v>
      </c>
      <c r="O283" s="2">
        <f>VLOOKUP($C283,Calculations!$T$2:$AG$611,13,FALSE)</f>
        <v>57063.302992101817</v>
      </c>
      <c r="P283" s="2">
        <f>VLOOKUP($C283,Calculations!$T$2:$AG$611,14,FALSE)</f>
        <v>272561.52973873453</v>
      </c>
      <c r="R283" s="53">
        <f t="shared" si="21"/>
        <v>272561.52973873453</v>
      </c>
      <c r="S283" s="53">
        <f t="shared" si="22"/>
        <v>0</v>
      </c>
      <c r="U283" s="53">
        <f t="shared" si="23"/>
        <v>333135.18027724337</v>
      </c>
      <c r="V283" s="53">
        <f t="shared" si="24"/>
        <v>0</v>
      </c>
      <c r="W283" s="9"/>
    </row>
    <row r="284" spans="1:23" ht="14.45" customHeight="1" x14ac:dyDescent="0.25">
      <c r="A284" s="58" t="s">
        <v>81</v>
      </c>
      <c r="B284" s="58" t="s">
        <v>53</v>
      </c>
      <c r="C284" s="56" t="str">
        <f t="shared" si="20"/>
        <v>ERNAKULAM1994-95</v>
      </c>
      <c r="D284" s="2">
        <f>VLOOKUP($C284,Calculations!$T$2:$AG$611,2,FALSE)</f>
        <v>333135.18027724337</v>
      </c>
      <c r="E284" s="2">
        <f>VLOOKUP($C284,Calculations!$T$2:$AG$611,3,FALSE)</f>
        <v>57683.010967110851</v>
      </c>
      <c r="F284" s="2">
        <f>VLOOKUP($C284,Calculations!$T$2:$AG$611,4,FALSE)</f>
        <v>38629.338183498396</v>
      </c>
      <c r="G284" s="2">
        <f>VLOOKUP($C284,Calculations!$T$2:$AG$611,5,FALSE)</f>
        <v>3915.1756112231269</v>
      </c>
      <c r="H284" s="2">
        <f>VLOOKUP($C284,Calculations!$T$2:$AG$611,6,FALSE)</f>
        <v>178.14013752375314</v>
      </c>
      <c r="I284" s="2">
        <f>VLOOKUP($C284,Calculations!$T$2:$AG$611,7,FALSE)</f>
        <v>2629.9390601256969</v>
      </c>
      <c r="J284" s="2">
        <f>VLOOKUP($C284,Calculations!$T$2:$AG$611,8,FALSE)</f>
        <v>6319.9676708314337</v>
      </c>
      <c r="K284" s="2">
        <f>VLOOKUP($C284,Calculations!$T$2:$AG$611,9,FALSE)</f>
        <v>2546.7349646182233</v>
      </c>
      <c r="L284" s="2">
        <f>VLOOKUP($C284,Calculations!$T$2:$AG$611,10,FALSE)</f>
        <v>2830.8070742937202</v>
      </c>
      <c r="M284" s="2">
        <f>VLOOKUP($C284,Calculations!$T$2:$AG$611,11,FALSE)</f>
        <v>0</v>
      </c>
      <c r="N284" s="2">
        <f>VLOOKUP($C284,Calculations!$T$2:$AG$611,12,FALSE)</f>
        <v>218402.06660801815</v>
      </c>
      <c r="O284" s="2">
        <f>VLOOKUP($C284,Calculations!$T$2:$AG$611,13,FALSE)</f>
        <v>49824.987969019778</v>
      </c>
      <c r="P284" s="2">
        <f>VLOOKUP($C284,Calculations!$T$2:$AG$611,14,FALSE)</f>
        <v>268227.05457703792</v>
      </c>
      <c r="R284" s="53">
        <f t="shared" si="21"/>
        <v>268227.05457703792</v>
      </c>
      <c r="S284" s="53">
        <f t="shared" si="22"/>
        <v>0</v>
      </c>
      <c r="U284" s="53">
        <f t="shared" si="23"/>
        <v>333135.18027724337</v>
      </c>
      <c r="V284" s="53">
        <f t="shared" si="24"/>
        <v>0</v>
      </c>
      <c r="W284" s="9"/>
    </row>
    <row r="285" spans="1:23" ht="14.45" customHeight="1" x14ac:dyDescent="0.25">
      <c r="A285" s="58" t="s">
        <v>81</v>
      </c>
      <c r="B285" s="58" t="s">
        <v>54</v>
      </c>
      <c r="C285" s="56" t="str">
        <f t="shared" si="20"/>
        <v>ERNAKULAM1995-96</v>
      </c>
      <c r="D285" s="2">
        <f>VLOOKUP($C285,Calculations!$T$2:$AG$611,2,FALSE)</f>
        <v>333135.18027724337</v>
      </c>
      <c r="E285" s="2">
        <f>VLOOKUP($C285,Calculations!$T$2:$AG$611,3,FALSE)</f>
        <v>57683.010967110851</v>
      </c>
      <c r="F285" s="2">
        <f>VLOOKUP($C285,Calculations!$T$2:$AG$611,4,FALSE)</f>
        <v>38034.61201316087</v>
      </c>
      <c r="G285" s="2">
        <f>VLOOKUP($C285,Calculations!$T$2:$AG$611,5,FALSE)</f>
        <v>3739.535085713384</v>
      </c>
      <c r="H285" s="2">
        <f>VLOOKUP($C285,Calculations!$T$2:$AG$611,6,FALSE)</f>
        <v>132.37346119757291</v>
      </c>
      <c r="I285" s="2">
        <f>VLOOKUP($C285,Calculations!$T$2:$AG$611,7,FALSE)</f>
        <v>2257.9470752140501</v>
      </c>
      <c r="J285" s="2">
        <f>VLOOKUP($C285,Calculations!$T$2:$AG$611,8,FALSE)</f>
        <v>6051.1904717793896</v>
      </c>
      <c r="K285" s="2">
        <f>VLOOKUP($C285,Calculations!$T$2:$AG$611,9,FALSE)</f>
        <v>2568.8880598987716</v>
      </c>
      <c r="L285" s="2">
        <f>VLOOKUP($C285,Calculations!$T$2:$AG$611,10,FALSE)</f>
        <v>3069.826968045385</v>
      </c>
      <c r="M285" s="2">
        <f>VLOOKUP($C285,Calculations!$T$2:$AG$611,11,FALSE)</f>
        <v>0</v>
      </c>
      <c r="N285" s="2">
        <f>VLOOKUP($C285,Calculations!$T$2:$AG$611,12,FALSE)</f>
        <v>219597.79617512308</v>
      </c>
      <c r="O285" s="2">
        <f>VLOOKUP($C285,Calculations!$T$2:$AG$611,13,FALSE)</f>
        <v>52211.721966565834</v>
      </c>
      <c r="P285" s="2">
        <f>VLOOKUP($C285,Calculations!$T$2:$AG$611,14,FALSE)</f>
        <v>271809.51814168895</v>
      </c>
      <c r="R285" s="53">
        <f t="shared" si="21"/>
        <v>271809.5181416889</v>
      </c>
      <c r="S285" s="53">
        <f t="shared" si="22"/>
        <v>0</v>
      </c>
      <c r="U285" s="53">
        <f t="shared" si="23"/>
        <v>333135.18027724337</v>
      </c>
      <c r="V285" s="53">
        <f t="shared" si="24"/>
        <v>0</v>
      </c>
      <c r="W285" s="9"/>
    </row>
    <row r="286" spans="1:23" ht="14.45" customHeight="1" x14ac:dyDescent="0.25">
      <c r="A286" s="58" t="s">
        <v>81</v>
      </c>
      <c r="B286" s="58" t="s">
        <v>55</v>
      </c>
      <c r="C286" s="56" t="str">
        <f t="shared" si="20"/>
        <v>ERNAKULAM1996-97</v>
      </c>
      <c r="D286" s="2">
        <f>VLOOKUP($C286,Calculations!$T$2:$AG$611,2,FALSE)</f>
        <v>333135.18027724337</v>
      </c>
      <c r="E286" s="2">
        <f>VLOOKUP($C286,Calculations!$T$2:$AG$611,3,FALSE)</f>
        <v>57683.010967110851</v>
      </c>
      <c r="F286" s="2">
        <f>VLOOKUP($C286,Calculations!$T$2:$AG$611,4,FALSE)</f>
        <v>37214.647305389575</v>
      </c>
      <c r="G286" s="2">
        <f>VLOOKUP($C286,Calculations!$T$2:$AG$611,5,FALSE)</f>
        <v>3153.9912389490405</v>
      </c>
      <c r="H286" s="2">
        <f>VLOOKUP($C286,Calculations!$T$2:$AG$611,6,FALSE)</f>
        <v>108.31963060214099</v>
      </c>
      <c r="I286" s="2">
        <f>VLOOKUP($C286,Calculations!$T$2:$AG$611,7,FALSE)</f>
        <v>1693.3033371070001</v>
      </c>
      <c r="J286" s="2">
        <f>VLOOKUP($C286,Calculations!$T$2:$AG$611,8,FALSE)</f>
        <v>5028.0669293726014</v>
      </c>
      <c r="K286" s="2">
        <f>VLOOKUP($C286,Calculations!$T$2:$AG$611,9,FALSE)</f>
        <v>2882.9947389291106</v>
      </c>
      <c r="L286" s="2">
        <f>VLOOKUP($C286,Calculations!$T$2:$AG$611,10,FALSE)</f>
        <v>3807.2374022491244</v>
      </c>
      <c r="M286" s="2">
        <f>VLOOKUP($C286,Calculations!$T$2:$AG$611,11,FALSE)</f>
        <v>0</v>
      </c>
      <c r="N286" s="2">
        <f>VLOOKUP($C286,Calculations!$T$2:$AG$611,12,FALSE)</f>
        <v>221563.60872753392</v>
      </c>
      <c r="O286" s="2">
        <f>VLOOKUP($C286,Calculations!$T$2:$AG$611,13,FALSE)</f>
        <v>51153.584817015835</v>
      </c>
      <c r="P286" s="2">
        <f>VLOOKUP($C286,Calculations!$T$2:$AG$611,14,FALSE)</f>
        <v>272717.19354454975</v>
      </c>
      <c r="R286" s="53">
        <f t="shared" si="21"/>
        <v>272717.19354454975</v>
      </c>
      <c r="S286" s="53">
        <f t="shared" si="22"/>
        <v>0</v>
      </c>
      <c r="U286" s="53">
        <f t="shared" si="23"/>
        <v>333135.18027724337</v>
      </c>
      <c r="V286" s="53">
        <f t="shared" si="24"/>
        <v>0</v>
      </c>
      <c r="W286" s="9"/>
    </row>
    <row r="287" spans="1:23" ht="14.45" customHeight="1" x14ac:dyDescent="0.25">
      <c r="A287" s="58" t="s">
        <v>81</v>
      </c>
      <c r="B287" s="58" t="s">
        <v>56</v>
      </c>
      <c r="C287" s="56" t="str">
        <f t="shared" si="20"/>
        <v>ERNAKULAM1997-98</v>
      </c>
      <c r="D287" s="2">
        <f>VLOOKUP($C287,Calculations!$T$2:$AG$611,2,FALSE)</f>
        <v>333135.18027724337</v>
      </c>
      <c r="E287" s="2">
        <f>VLOOKUP($C287,Calculations!$T$2:$AG$611,3,FALSE)</f>
        <v>57683.010967110851</v>
      </c>
      <c r="F287" s="2">
        <f>VLOOKUP($C287,Calculations!$T$2:$AG$611,4,FALSE)</f>
        <v>36413.467837966753</v>
      </c>
      <c r="G287" s="2">
        <f>VLOOKUP($C287,Calculations!$T$2:$AG$611,5,FALSE)</f>
        <v>3051.9784543752157</v>
      </c>
      <c r="H287" s="2">
        <f>VLOOKUP($C287,Calculations!$T$2:$AG$611,6,FALSE)</f>
        <v>91.583465637413056</v>
      </c>
      <c r="I287" s="2">
        <f>VLOOKUP($C287,Calculations!$T$2:$AG$611,7,FALSE)</f>
        <v>1697.4615974694884</v>
      </c>
      <c r="J287" s="2">
        <f>VLOOKUP($C287,Calculations!$T$2:$AG$611,8,FALSE)</f>
        <v>5373.6865799141633</v>
      </c>
      <c r="K287" s="2">
        <f>VLOOKUP($C287,Calculations!$T$2:$AG$611,9,FALSE)</f>
        <v>2888.4328503245029</v>
      </c>
      <c r="L287" s="2">
        <f>VLOOKUP($C287,Calculations!$T$2:$AG$611,10,FALSE)</f>
        <v>4507.8379360528834</v>
      </c>
      <c r="M287" s="2">
        <f>VLOOKUP($C287,Calculations!$T$2:$AG$611,11,FALSE)</f>
        <v>0</v>
      </c>
      <c r="N287" s="2">
        <f>VLOOKUP($C287,Calculations!$T$2:$AG$611,12,FALSE)</f>
        <v>221427.72058839208</v>
      </c>
      <c r="O287" s="2">
        <f>VLOOKUP($C287,Calculations!$T$2:$AG$611,13,FALSE)</f>
        <v>50397.082578381334</v>
      </c>
      <c r="P287" s="2">
        <f>VLOOKUP($C287,Calculations!$T$2:$AG$611,14,FALSE)</f>
        <v>271824.8031667734</v>
      </c>
      <c r="R287" s="53">
        <f t="shared" si="21"/>
        <v>271824.8031667734</v>
      </c>
      <c r="S287" s="53">
        <f t="shared" si="22"/>
        <v>0</v>
      </c>
      <c r="U287" s="53">
        <f t="shared" si="23"/>
        <v>333135.18027724337</v>
      </c>
      <c r="V287" s="53">
        <f t="shared" si="24"/>
        <v>0</v>
      </c>
      <c r="W287" s="9"/>
    </row>
    <row r="288" spans="1:23" ht="14.45" customHeight="1" x14ac:dyDescent="0.25">
      <c r="A288" s="58" t="s">
        <v>81</v>
      </c>
      <c r="B288" s="58" t="s">
        <v>57</v>
      </c>
      <c r="C288" s="56" t="str">
        <f t="shared" si="20"/>
        <v>ERNAKULAM1998-99</v>
      </c>
      <c r="D288" s="2">
        <f>VLOOKUP($C288,Calculations!$T$2:$AG$611,2,FALSE)</f>
        <v>333135.18027724337</v>
      </c>
      <c r="E288" s="2">
        <f>VLOOKUP($C288,Calculations!$T$2:$AG$611,3,FALSE)</f>
        <v>57683.010967110851</v>
      </c>
      <c r="F288" s="2">
        <f>VLOOKUP($C288,Calculations!$T$2:$AG$611,4,FALSE)</f>
        <v>37297.168628403539</v>
      </c>
      <c r="G288" s="2">
        <f>VLOOKUP($C288,Calculations!$T$2:$AG$611,5,FALSE)</f>
        <v>1712.361664473583</v>
      </c>
      <c r="H288" s="2">
        <f>VLOOKUP($C288,Calculations!$T$2:$AG$611,6,FALSE)</f>
        <v>74.809181557890582</v>
      </c>
      <c r="I288" s="2">
        <f>VLOOKUP($C288,Calculations!$T$2:$AG$611,7,FALSE)</f>
        <v>1601.1081325479749</v>
      </c>
      <c r="J288" s="2">
        <f>VLOOKUP($C288,Calculations!$T$2:$AG$611,8,FALSE)</f>
        <v>4987.1715240317699</v>
      </c>
      <c r="K288" s="2">
        <f>VLOOKUP($C288,Calculations!$T$2:$AG$611,9,FALSE)</f>
        <v>3813.5710745131469</v>
      </c>
      <c r="L288" s="2">
        <f>VLOOKUP($C288,Calculations!$T$2:$AG$611,10,FALSE)</f>
        <v>4874.3858360305858</v>
      </c>
      <c r="M288" s="2">
        <f>VLOOKUP($C288,Calculations!$T$2:$AG$611,11,FALSE)</f>
        <v>0</v>
      </c>
      <c r="N288" s="2">
        <f>VLOOKUP($C288,Calculations!$T$2:$AG$611,12,FALSE)</f>
        <v>221091.59326857404</v>
      </c>
      <c r="O288" s="2">
        <f>VLOOKUP($C288,Calculations!$T$2:$AG$611,13,FALSE)</f>
        <v>48384.124630302598</v>
      </c>
      <c r="P288" s="2">
        <f>VLOOKUP($C288,Calculations!$T$2:$AG$611,14,FALSE)</f>
        <v>269475.71789887658</v>
      </c>
      <c r="R288" s="53">
        <f t="shared" si="21"/>
        <v>269475.71789887664</v>
      </c>
      <c r="S288" s="53">
        <f t="shared" si="22"/>
        <v>0</v>
      </c>
      <c r="U288" s="53">
        <f t="shared" si="23"/>
        <v>333135.18027724337</v>
      </c>
      <c r="V288" s="53">
        <f t="shared" si="24"/>
        <v>0</v>
      </c>
      <c r="W288" s="9"/>
    </row>
    <row r="289" spans="1:23" ht="14.45" customHeight="1" x14ac:dyDescent="0.25">
      <c r="A289" s="58" t="s">
        <v>81</v>
      </c>
      <c r="B289" s="58" t="s">
        <v>58</v>
      </c>
      <c r="C289" s="56" t="str">
        <f t="shared" si="20"/>
        <v>ERNAKULAM1999-00</v>
      </c>
      <c r="D289" s="2">
        <f>VLOOKUP($C289,Calculations!$T$2:$AG$611,2,FALSE)</f>
        <v>333135.18027724337</v>
      </c>
      <c r="E289" s="2">
        <f>VLOOKUP($C289,Calculations!$T$2:$AG$611,3,FALSE)</f>
        <v>57683.010967110851</v>
      </c>
      <c r="F289" s="2">
        <f>VLOOKUP($C289,Calculations!$T$2:$AG$611,4,FALSE)</f>
        <v>42701.241694681863</v>
      </c>
      <c r="G289" s="2">
        <f>VLOOKUP($C289,Calculations!$T$2:$AG$611,5,FALSE)</f>
        <v>1905.5222852082286</v>
      </c>
      <c r="H289" s="2">
        <f>VLOOKUP($C289,Calculations!$T$2:$AG$611,6,FALSE)</f>
        <v>45.437077598539787</v>
      </c>
      <c r="I289" s="2">
        <f>VLOOKUP($C289,Calculations!$T$2:$AG$611,7,FALSE)</f>
        <v>1399.2345850841104</v>
      </c>
      <c r="J289" s="2">
        <f>VLOOKUP($C289,Calculations!$T$2:$AG$611,8,FALSE)</f>
        <v>5188.8360221968333</v>
      </c>
      <c r="K289" s="2">
        <f>VLOOKUP($C289,Calculations!$T$2:$AG$611,9,FALSE)</f>
        <v>3447.9450715824578</v>
      </c>
      <c r="L289" s="2">
        <f>VLOOKUP($C289,Calculations!$T$2:$AG$611,10,FALSE)</f>
        <v>7086.8486644463519</v>
      </c>
      <c r="M289" s="2">
        <f>VLOOKUP($C289,Calculations!$T$2:$AG$611,11,FALSE)</f>
        <v>0</v>
      </c>
      <c r="N289" s="2">
        <f>VLOOKUP($C289,Calculations!$T$2:$AG$611,12,FALSE)</f>
        <v>213677.10390933414</v>
      </c>
      <c r="O289" s="2">
        <f>VLOOKUP($C289,Calculations!$T$2:$AG$611,13,FALSE)</f>
        <v>63977.589485467121</v>
      </c>
      <c r="P289" s="2">
        <f>VLOOKUP($C289,Calculations!$T$2:$AG$611,14,FALSE)</f>
        <v>277654.69339480123</v>
      </c>
      <c r="R289" s="53">
        <f t="shared" si="21"/>
        <v>277654.69339480123</v>
      </c>
      <c r="S289" s="53">
        <f t="shared" si="22"/>
        <v>0</v>
      </c>
      <c r="U289" s="53">
        <f t="shared" si="23"/>
        <v>333135.18027724337</v>
      </c>
      <c r="V289" s="53">
        <f t="shared" si="24"/>
        <v>0</v>
      </c>
      <c r="W289" s="9"/>
    </row>
    <row r="290" spans="1:23" ht="14.45" customHeight="1" x14ac:dyDescent="0.25">
      <c r="A290" s="58" t="s">
        <v>81</v>
      </c>
      <c r="B290" s="58" t="s">
        <v>59</v>
      </c>
      <c r="C290" s="56" t="str">
        <f t="shared" si="20"/>
        <v>ERNAKULAM2000-01</v>
      </c>
      <c r="D290" s="2">
        <f>VLOOKUP($C290,Calculations!$T$2:$AG$611,2,FALSE)</f>
        <v>333135.18027724337</v>
      </c>
      <c r="E290" s="2">
        <f>VLOOKUP($C290,Calculations!$T$2:$AG$611,3,FALSE)</f>
        <v>57683.010967110851</v>
      </c>
      <c r="F290" s="2">
        <f>VLOOKUP($C290,Calculations!$T$2:$AG$611,4,FALSE)</f>
        <v>43996.766932518774</v>
      </c>
      <c r="G290" s="2">
        <f>VLOOKUP($C290,Calculations!$T$2:$AG$611,5,FALSE)</f>
        <v>1973.6813768224558</v>
      </c>
      <c r="H290" s="2">
        <f>VLOOKUP($C290,Calculations!$T$2:$AG$611,6,FALSE)</f>
        <v>34.611829707463869</v>
      </c>
      <c r="I290" s="2">
        <f>VLOOKUP($C290,Calculations!$T$2:$AG$611,7,FALSE)</f>
        <v>1000.8895396907899</v>
      </c>
      <c r="J290" s="2">
        <f>VLOOKUP($C290,Calculations!$T$2:$AG$611,8,FALSE)</f>
        <v>7214.4484283242073</v>
      </c>
      <c r="K290" s="2">
        <f>VLOOKUP($C290,Calculations!$T$2:$AG$611,9,FALSE)</f>
        <v>2467.9527283705784</v>
      </c>
      <c r="L290" s="2">
        <f>VLOOKUP($C290,Calculations!$T$2:$AG$611,10,FALSE)</f>
        <v>6235.0841734560709</v>
      </c>
      <c r="M290" s="2">
        <f>VLOOKUP($C290,Calculations!$T$2:$AG$611,11,FALSE)</f>
        <v>0</v>
      </c>
      <c r="N290" s="2">
        <f>VLOOKUP($C290,Calculations!$T$2:$AG$611,12,FALSE)</f>
        <v>212528.73430124216</v>
      </c>
      <c r="O290" s="2">
        <f>VLOOKUP($C290,Calculations!$T$2:$AG$611,13,FALSE)</f>
        <v>61527.861996845153</v>
      </c>
      <c r="P290" s="2">
        <f>VLOOKUP($C290,Calculations!$T$2:$AG$611,14,FALSE)</f>
        <v>274056.59629808733</v>
      </c>
      <c r="R290" s="53">
        <f t="shared" si="21"/>
        <v>274056.59629808733</v>
      </c>
      <c r="S290" s="53">
        <f t="shared" si="22"/>
        <v>0</v>
      </c>
      <c r="U290" s="53">
        <f t="shared" si="23"/>
        <v>333135.18027724337</v>
      </c>
      <c r="V290" s="53">
        <f t="shared" si="24"/>
        <v>0</v>
      </c>
      <c r="W290" s="9"/>
    </row>
    <row r="291" spans="1:23" ht="14.45" customHeight="1" x14ac:dyDescent="0.25">
      <c r="A291" s="58" t="s">
        <v>81</v>
      </c>
      <c r="B291" s="58" t="s">
        <v>60</v>
      </c>
      <c r="C291" s="56" t="str">
        <f t="shared" si="20"/>
        <v>ERNAKULAM2001-02</v>
      </c>
      <c r="D291" s="2">
        <f>VLOOKUP($C291,Calculations!$T$2:$AG$611,2,FALSE)</f>
        <v>333135.18027724337</v>
      </c>
      <c r="E291" s="2">
        <f>VLOOKUP($C291,Calculations!$T$2:$AG$611,3,FALSE)</f>
        <v>57683.010967110851</v>
      </c>
      <c r="F291" s="2">
        <f>VLOOKUP($C291,Calculations!$T$2:$AG$611,4,FALSE)</f>
        <v>45628.210623971579</v>
      </c>
      <c r="G291" s="2">
        <f>VLOOKUP($C291,Calculations!$T$2:$AG$611,5,FALSE)</f>
        <v>2030.3720580123329</v>
      </c>
      <c r="H291" s="2">
        <f>VLOOKUP($C291,Calculations!$T$2:$AG$611,6,FALSE)</f>
        <v>44.057244339203791</v>
      </c>
      <c r="I291" s="2">
        <f>VLOOKUP($C291,Calculations!$T$2:$AG$611,7,FALSE)</f>
        <v>762.26299184924278</v>
      </c>
      <c r="J291" s="2">
        <f>VLOOKUP($C291,Calculations!$T$2:$AG$611,8,FALSE)</f>
        <v>7439.7883186187164</v>
      </c>
      <c r="K291" s="2">
        <f>VLOOKUP($C291,Calculations!$T$2:$AG$611,9,FALSE)</f>
        <v>3053.1654571721178</v>
      </c>
      <c r="L291" s="2">
        <f>VLOOKUP($C291,Calculations!$T$2:$AG$611,10,FALSE)</f>
        <v>7083.0732304537514</v>
      </c>
      <c r="M291" s="2">
        <f>VLOOKUP($C291,Calculations!$T$2:$AG$611,11,FALSE)</f>
        <v>0</v>
      </c>
      <c r="N291" s="2">
        <f>VLOOKUP($C291,Calculations!$T$2:$AG$611,12,FALSE)</f>
        <v>209411.23938571554</v>
      </c>
      <c r="O291" s="2">
        <f>VLOOKUP($C291,Calculations!$T$2:$AG$611,13,FALSE)</f>
        <v>61754.015184079719</v>
      </c>
      <c r="P291" s="2">
        <f>VLOOKUP($C291,Calculations!$T$2:$AG$611,14,FALSE)</f>
        <v>271165.25456979527</v>
      </c>
      <c r="R291" s="53">
        <f t="shared" si="21"/>
        <v>271165.25456979527</v>
      </c>
      <c r="S291" s="53">
        <f t="shared" si="22"/>
        <v>0</v>
      </c>
      <c r="U291" s="53">
        <f t="shared" si="23"/>
        <v>333135.18027724331</v>
      </c>
      <c r="V291" s="53">
        <f t="shared" si="24"/>
        <v>0</v>
      </c>
      <c r="W291" s="9"/>
    </row>
    <row r="292" spans="1:23" ht="14.45" customHeight="1" x14ac:dyDescent="0.25">
      <c r="A292" s="58" t="s">
        <v>81</v>
      </c>
      <c r="B292" s="58" t="s">
        <v>61</v>
      </c>
      <c r="C292" s="56" t="str">
        <f t="shared" si="20"/>
        <v>ERNAKULAM2002-03</v>
      </c>
      <c r="D292" s="2">
        <f>VLOOKUP($C292,Calculations!$T$2:$AG$611,2,FALSE)</f>
        <v>333135.18027724337</v>
      </c>
      <c r="E292" s="2">
        <f>VLOOKUP($C292,Calculations!$T$2:$AG$611,3,FALSE)</f>
        <v>57683.010967110851</v>
      </c>
      <c r="F292" s="2">
        <f>VLOOKUP($C292,Calculations!$T$2:$AG$611,4,FALSE)</f>
        <v>46001.957009942482</v>
      </c>
      <c r="G292" s="2">
        <f>VLOOKUP($C292,Calculations!$T$2:$AG$611,5,FALSE)</f>
        <v>2060.818982189729</v>
      </c>
      <c r="H292" s="2">
        <f>VLOOKUP($C292,Calculations!$T$2:$AG$611,6,FALSE)</f>
        <v>49.48749445019979</v>
      </c>
      <c r="I292" s="2">
        <f>VLOOKUP($C292,Calculations!$T$2:$AG$611,7,FALSE)</f>
        <v>825.6368784600661</v>
      </c>
      <c r="J292" s="2">
        <f>VLOOKUP($C292,Calculations!$T$2:$AG$611,8,FALSE)</f>
        <v>7587.4084553468501</v>
      </c>
      <c r="K292" s="2">
        <f>VLOOKUP($C292,Calculations!$T$2:$AG$611,9,FALSE)</f>
        <v>2493.4850878721327</v>
      </c>
      <c r="L292" s="2">
        <f>VLOOKUP($C292,Calculations!$T$2:$AG$611,10,FALSE)</f>
        <v>6607.9361831345277</v>
      </c>
      <c r="M292" s="2">
        <f>VLOOKUP($C292,Calculations!$T$2:$AG$611,11,FALSE)</f>
        <v>0</v>
      </c>
      <c r="N292" s="2">
        <f>VLOOKUP($C292,Calculations!$T$2:$AG$611,12,FALSE)</f>
        <v>209825.43921873652</v>
      </c>
      <c r="O292" s="2">
        <f>VLOOKUP($C292,Calculations!$T$2:$AG$611,13,FALSE)</f>
        <v>59926.43364081654</v>
      </c>
      <c r="P292" s="2">
        <f>VLOOKUP($C292,Calculations!$T$2:$AG$611,14,FALSE)</f>
        <v>269751.87285955308</v>
      </c>
      <c r="R292" s="53">
        <f t="shared" si="21"/>
        <v>269751.87285955308</v>
      </c>
      <c r="S292" s="53">
        <f t="shared" si="22"/>
        <v>0</v>
      </c>
      <c r="U292" s="53">
        <f t="shared" si="23"/>
        <v>333135.18027724337</v>
      </c>
      <c r="V292" s="53">
        <f t="shared" si="24"/>
        <v>0</v>
      </c>
      <c r="W292" s="9"/>
    </row>
    <row r="293" spans="1:23" ht="14.45" customHeight="1" x14ac:dyDescent="0.25">
      <c r="A293" s="58" t="s">
        <v>81</v>
      </c>
      <c r="B293" s="58" t="s">
        <v>62</v>
      </c>
      <c r="C293" s="56" t="str">
        <f t="shared" si="20"/>
        <v>ERNAKULAM2003-04</v>
      </c>
      <c r="D293" s="2">
        <f>VLOOKUP($C293,Calculations!$T$2:$AG$611,2,FALSE)</f>
        <v>333135.18027724337</v>
      </c>
      <c r="E293" s="2">
        <f>VLOOKUP($C293,Calculations!$T$2:$AG$611,3,FALSE)</f>
        <v>57683.010967110851</v>
      </c>
      <c r="F293" s="2">
        <f>VLOOKUP($C293,Calculations!$T$2:$AG$611,4,FALSE)</f>
        <v>46356.748879037834</v>
      </c>
      <c r="G293" s="2">
        <f>VLOOKUP($C293,Calculations!$T$2:$AG$611,5,FALSE)</f>
        <v>2007.0684329700557</v>
      </c>
      <c r="H293" s="2">
        <f>VLOOKUP($C293,Calculations!$T$2:$AG$611,6,FALSE)</f>
        <v>32.611829707463869</v>
      </c>
      <c r="I293" s="2">
        <f>VLOOKUP($C293,Calculations!$T$2:$AG$611,7,FALSE)</f>
        <v>587.20968798855517</v>
      </c>
      <c r="J293" s="2">
        <f>VLOOKUP($C293,Calculations!$T$2:$AG$611,8,FALSE)</f>
        <v>6841.7830257798832</v>
      </c>
      <c r="K293" s="2">
        <f>VLOOKUP($C293,Calculations!$T$2:$AG$611,9,FALSE)</f>
        <v>3065.5835862084755</v>
      </c>
      <c r="L293" s="2">
        <f>VLOOKUP($C293,Calculations!$T$2:$AG$611,10,FALSE)</f>
        <v>7066.3346469450944</v>
      </c>
      <c r="M293" s="2">
        <f>VLOOKUP($C293,Calculations!$T$2:$AG$611,11,FALSE)</f>
        <v>64.60020047713482</v>
      </c>
      <c r="N293" s="2">
        <f>VLOOKUP($C293,Calculations!$T$2:$AG$611,12,FALSE)</f>
        <v>209430.22902101802</v>
      </c>
      <c r="O293" s="2">
        <f>VLOOKUP($C293,Calculations!$T$2:$AG$611,13,FALSE)</f>
        <v>55402.452960844559</v>
      </c>
      <c r="P293" s="2">
        <f>VLOOKUP($C293,Calculations!$T$2:$AG$611,14,FALSE)</f>
        <v>264832.68198186258</v>
      </c>
      <c r="R293" s="53">
        <f t="shared" si="21"/>
        <v>264832.68198186258</v>
      </c>
      <c r="S293" s="53">
        <f t="shared" si="22"/>
        <v>0</v>
      </c>
      <c r="U293" s="53">
        <f t="shared" si="23"/>
        <v>333135.18027724337</v>
      </c>
      <c r="V293" s="53">
        <f t="shared" si="24"/>
        <v>0</v>
      </c>
      <c r="W293" s="9"/>
    </row>
    <row r="294" spans="1:23" ht="14.45" customHeight="1" x14ac:dyDescent="0.25">
      <c r="A294" s="58" t="s">
        <v>81</v>
      </c>
      <c r="B294" s="58" t="s">
        <v>63</v>
      </c>
      <c r="C294" s="56" t="str">
        <f t="shared" si="20"/>
        <v>ERNAKULAM2004-05</v>
      </c>
      <c r="D294" s="2">
        <f>VLOOKUP($C294,Calculations!$T$2:$AG$611,2,FALSE)</f>
        <v>333135.18027724337</v>
      </c>
      <c r="E294" s="2">
        <f>VLOOKUP($C294,Calculations!$T$2:$AG$611,3,FALSE)</f>
        <v>57683.010967110851</v>
      </c>
      <c r="F294" s="2">
        <f>VLOOKUP($C294,Calculations!$T$2:$AG$611,4,FALSE)</f>
        <v>53535.496840303487</v>
      </c>
      <c r="G294" s="2">
        <f>VLOOKUP($C294,Calculations!$T$2:$AG$611,5,FALSE)</f>
        <v>1879.203901483696</v>
      </c>
      <c r="H294" s="2">
        <f>VLOOKUP($C294,Calculations!$T$2:$AG$611,6,FALSE)</f>
        <v>30.611890480785359</v>
      </c>
      <c r="I294" s="2">
        <f>VLOOKUP($C294,Calculations!$T$2:$AG$611,7,FALSE)</f>
        <v>558.7994041410883</v>
      </c>
      <c r="J294" s="2">
        <f>VLOOKUP($C294,Calculations!$T$2:$AG$611,8,FALSE)</f>
        <v>7456.5853197272945</v>
      </c>
      <c r="K294" s="2">
        <f>VLOOKUP($C294,Calculations!$T$2:$AG$611,9,FALSE)</f>
        <v>3088.942642275566</v>
      </c>
      <c r="L294" s="2">
        <f>VLOOKUP($C294,Calculations!$T$2:$AG$611,10,FALSE)</f>
        <v>6426.2125536674075</v>
      </c>
      <c r="M294" s="2">
        <f>VLOOKUP($C294,Calculations!$T$2:$AG$611,11,FALSE)</f>
        <v>0</v>
      </c>
      <c r="N294" s="2">
        <f>VLOOKUP($C294,Calculations!$T$2:$AG$611,12,FALSE)</f>
        <v>202476.31675805317</v>
      </c>
      <c r="O294" s="2">
        <f>VLOOKUP($C294,Calculations!$T$2:$AG$611,13,FALSE)</f>
        <v>68155.943276943028</v>
      </c>
      <c r="P294" s="2">
        <f>VLOOKUP($C294,Calculations!$T$2:$AG$611,14,FALSE)</f>
        <v>270632.2600349962</v>
      </c>
      <c r="R294" s="53">
        <f t="shared" si="21"/>
        <v>270632.2600349962</v>
      </c>
      <c r="S294" s="53">
        <f t="shared" si="22"/>
        <v>0</v>
      </c>
      <c r="U294" s="53">
        <f t="shared" si="23"/>
        <v>333135.18027724337</v>
      </c>
      <c r="V294" s="53">
        <f t="shared" si="24"/>
        <v>0</v>
      </c>
      <c r="W294" s="9"/>
    </row>
    <row r="295" spans="1:23" ht="14.45" customHeight="1" x14ac:dyDescent="0.25">
      <c r="A295" s="58" t="s">
        <v>81</v>
      </c>
      <c r="B295" s="58" t="s">
        <v>64</v>
      </c>
      <c r="C295" s="56" t="str">
        <f t="shared" si="20"/>
        <v>ERNAKULAM2005-06</v>
      </c>
      <c r="D295" s="2">
        <f>VLOOKUP($C295,Calculations!$T$2:$AG$611,2,FALSE)</f>
        <v>388708.0649541844</v>
      </c>
      <c r="E295" s="2">
        <f>VLOOKUP($C295,Calculations!$T$2:$AG$611,3,FALSE)</f>
        <v>108308.36111263894</v>
      </c>
      <c r="F295" s="2">
        <f>VLOOKUP($C295,Calculations!$T$2:$AG$611,4,FALSE)</f>
        <v>54515.240240513842</v>
      </c>
      <c r="G295" s="2">
        <f>VLOOKUP($C295,Calculations!$T$2:$AG$611,5,FALSE)</f>
        <v>2095.1760040254553</v>
      </c>
      <c r="H295" s="2">
        <f>VLOOKUP($C295,Calculations!$T$2:$AG$611,6,FALSE)</f>
        <v>29.232057221449363</v>
      </c>
      <c r="I295" s="2">
        <f>VLOOKUP($C295,Calculations!$T$2:$AG$611,7,FALSE)</f>
        <v>540.69479205406753</v>
      </c>
      <c r="J295" s="2">
        <f>VLOOKUP($C295,Calculations!$T$2:$AG$611,8,FALSE)</f>
        <v>10766.862099480044</v>
      </c>
      <c r="K295" s="2">
        <f>VLOOKUP($C295,Calculations!$T$2:$AG$611,9,FALSE)</f>
        <v>7328.117383296335</v>
      </c>
      <c r="L295" s="2">
        <f>VLOOKUP($C295,Calculations!$T$2:$AG$611,10,FALSE)</f>
        <v>12531.910721063983</v>
      </c>
      <c r="M295" s="2">
        <f>VLOOKUP($C295,Calculations!$T$2:$AG$611,11,FALSE)</f>
        <v>11658.30769594238</v>
      </c>
      <c r="N295" s="2">
        <f>VLOOKUP($C295,Calculations!$T$2:$AG$611,12,FALSE)</f>
        <v>180934.16284794791</v>
      </c>
      <c r="O295" s="2">
        <f>VLOOKUP($C295,Calculations!$T$2:$AG$611,13,FALSE)</f>
        <v>83916.711821206656</v>
      </c>
      <c r="P295" s="2">
        <f>VLOOKUP($C295,Calculations!$T$2:$AG$611,14,FALSE)</f>
        <v>264850.87466915452</v>
      </c>
      <c r="R295" s="53">
        <f t="shared" si="21"/>
        <v>264850.87466915458</v>
      </c>
      <c r="S295" s="53">
        <f t="shared" si="22"/>
        <v>0</v>
      </c>
      <c r="U295" s="53">
        <f t="shared" si="23"/>
        <v>388708.06495418434</v>
      </c>
      <c r="V295" s="53">
        <f t="shared" si="24"/>
        <v>0</v>
      </c>
      <c r="W295" s="9"/>
    </row>
    <row r="296" spans="1:23" ht="14.45" customHeight="1" x14ac:dyDescent="0.25">
      <c r="A296" s="58" t="s">
        <v>81</v>
      </c>
      <c r="B296" s="58" t="s">
        <v>65</v>
      </c>
      <c r="C296" s="56" t="str">
        <f t="shared" si="20"/>
        <v>ERNAKULAM2006-07</v>
      </c>
      <c r="D296" s="2">
        <f>VLOOKUP($C296,Calculations!$T$2:$AG$611,2,FALSE)</f>
        <v>388708.0649541844</v>
      </c>
      <c r="E296" s="2">
        <f>VLOOKUP($C296,Calculations!$T$2:$AG$611,3,FALSE)</f>
        <v>108308.36111263894</v>
      </c>
      <c r="F296" s="2">
        <f>VLOOKUP($C296,Calculations!$T$2:$AG$611,4,FALSE)</f>
        <v>45810.464324691631</v>
      </c>
      <c r="G296" s="2">
        <f>VLOOKUP($C296,Calculations!$T$2:$AG$611,5,FALSE)</f>
        <v>1065.2804135673623</v>
      </c>
      <c r="H296" s="2">
        <f>VLOOKUP($C296,Calculations!$T$2:$AG$611,6,FALSE)</f>
        <v>50.475743673227768</v>
      </c>
      <c r="I296" s="2">
        <f>VLOOKUP($C296,Calculations!$T$2:$AG$611,7,FALSE)</f>
        <v>151.16775143840957</v>
      </c>
      <c r="J296" s="2">
        <f>VLOOKUP($C296,Calculations!$T$2:$AG$611,8,FALSE)</f>
        <v>9042.2983057017427</v>
      </c>
      <c r="K296" s="2">
        <f>VLOOKUP($C296,Calculations!$T$2:$AG$611,9,FALSE)</f>
        <v>5942.7719800258501</v>
      </c>
      <c r="L296" s="2">
        <f>VLOOKUP($C296,Calculations!$T$2:$AG$611,10,FALSE)</f>
        <v>9528.6415293919399</v>
      </c>
      <c r="M296" s="2">
        <f>VLOOKUP($C296,Calculations!$T$2:$AG$611,11,FALSE)</f>
        <v>12523.574615360269</v>
      </c>
      <c r="N296" s="2">
        <f>VLOOKUP($C296,Calculations!$T$2:$AG$611,12,FALSE)</f>
        <v>196285.02917769502</v>
      </c>
      <c r="O296" s="2">
        <f>VLOOKUP($C296,Calculations!$T$2:$AG$611,13,FALSE)</f>
        <v>63862.350143295938</v>
      </c>
      <c r="P296" s="2">
        <f>VLOOKUP($C296,Calculations!$T$2:$AG$611,14,FALSE)</f>
        <v>260147.37932099096</v>
      </c>
      <c r="R296" s="53">
        <f t="shared" si="21"/>
        <v>260147.37932099096</v>
      </c>
      <c r="S296" s="53">
        <f t="shared" si="22"/>
        <v>0</v>
      </c>
      <c r="U296" s="53">
        <f t="shared" si="23"/>
        <v>388708.0649541844</v>
      </c>
      <c r="V296" s="53">
        <f t="shared" si="24"/>
        <v>0</v>
      </c>
      <c r="W296" s="9"/>
    </row>
    <row r="297" spans="1:23" ht="14.45" customHeight="1" x14ac:dyDescent="0.25">
      <c r="A297" s="58" t="s">
        <v>81</v>
      </c>
      <c r="B297" s="58" t="s">
        <v>66</v>
      </c>
      <c r="C297" s="56" t="str">
        <f t="shared" si="20"/>
        <v>ERNAKULAM2007-08</v>
      </c>
      <c r="D297" s="2">
        <f>VLOOKUP($C297,Calculations!$T$2:$AG$611,2,FALSE)</f>
        <v>388708.0649541844</v>
      </c>
      <c r="E297" s="2">
        <f>VLOOKUP($C297,Calculations!$T$2:$AG$611,3,FALSE)</f>
        <v>108308.36111263894</v>
      </c>
      <c r="F297" s="2">
        <f>VLOOKUP($C297,Calculations!$T$2:$AG$611,4,FALSE)</f>
        <v>44492.608625366287</v>
      </c>
      <c r="G297" s="2">
        <f>VLOOKUP($C297,Calculations!$T$2:$AG$611,5,FALSE)</f>
        <v>901.65514121730553</v>
      </c>
      <c r="H297" s="2">
        <f>VLOOKUP($C297,Calculations!$T$2:$AG$611,6,FALSE)</f>
        <v>33.475743673227768</v>
      </c>
      <c r="I297" s="2">
        <f>VLOOKUP($C297,Calculations!$T$2:$AG$611,7,FALSE)</f>
        <v>178.10649540959992</v>
      </c>
      <c r="J297" s="2">
        <f>VLOOKUP($C297,Calculations!$T$2:$AG$611,8,FALSE)</f>
        <v>8470.2804383452221</v>
      </c>
      <c r="K297" s="2">
        <f>VLOOKUP($C297,Calculations!$T$2:$AG$611,9,FALSE)</f>
        <v>5477.6226551949094</v>
      </c>
      <c r="L297" s="2">
        <f>VLOOKUP($C297,Calculations!$T$2:$AG$611,10,FALSE)</f>
        <v>9945.1793204479291</v>
      </c>
      <c r="M297" s="2">
        <f>VLOOKUP($C297,Calculations!$T$2:$AG$611,11,FALSE)</f>
        <v>11625.183031323961</v>
      </c>
      <c r="N297" s="2">
        <f>VLOOKUP($C297,Calculations!$T$2:$AG$611,12,FALSE)</f>
        <v>199275.59239056701</v>
      </c>
      <c r="O297" s="2">
        <f>VLOOKUP($C297,Calculations!$T$2:$AG$611,13,FALSE)</f>
        <v>41678.002960565937</v>
      </c>
      <c r="P297" s="2">
        <f>VLOOKUP($C297,Calculations!$T$2:$AG$611,14,FALSE)</f>
        <v>240953.59535113297</v>
      </c>
      <c r="R297" s="53">
        <f t="shared" si="21"/>
        <v>240953.59535113294</v>
      </c>
      <c r="S297" s="53">
        <f t="shared" si="22"/>
        <v>0</v>
      </c>
      <c r="U297" s="53">
        <f t="shared" si="23"/>
        <v>388708.06495418434</v>
      </c>
      <c r="V297" s="53">
        <f t="shared" si="24"/>
        <v>0</v>
      </c>
      <c r="W297" s="9"/>
    </row>
    <row r="298" spans="1:23" ht="14.45" customHeight="1" x14ac:dyDescent="0.25">
      <c r="A298" s="58" t="s">
        <v>81</v>
      </c>
      <c r="B298" s="58" t="s">
        <v>68</v>
      </c>
      <c r="C298" s="56" t="str">
        <f t="shared" si="20"/>
        <v>ERNAKULAM2008-09</v>
      </c>
      <c r="D298" s="2">
        <f>VLOOKUP($C298,Calculations!$T$2:$AG$611,2,FALSE)</f>
        <v>388708.0649541844</v>
      </c>
      <c r="E298" s="2">
        <f>VLOOKUP($C298,Calculations!$T$2:$AG$611,3,FALSE)</f>
        <v>108308.36111263894</v>
      </c>
      <c r="F298" s="2">
        <f>VLOOKUP($C298,Calculations!$T$2:$AG$611,4,FALSE)</f>
        <v>40918.663304837057</v>
      </c>
      <c r="G298" s="2">
        <f>VLOOKUP($C298,Calculations!$T$2:$AG$611,5,FALSE)</f>
        <v>1720.2209924767401</v>
      </c>
      <c r="H298" s="2">
        <f>VLOOKUP($C298,Calculations!$T$2:$AG$611,6,FALSE)</f>
        <v>36.475743673227768</v>
      </c>
      <c r="I298" s="2">
        <f>VLOOKUP($C298,Calculations!$T$2:$AG$611,7,FALSE)</f>
        <v>176.81257442612599</v>
      </c>
      <c r="J298" s="2">
        <f>VLOOKUP($C298,Calculations!$T$2:$AG$611,8,FALSE)</f>
        <v>9120.4139861421736</v>
      </c>
      <c r="K298" s="2">
        <f>VLOOKUP($C298,Calculations!$T$2:$AG$611,9,FALSE)</f>
        <v>6612.7519849526916</v>
      </c>
      <c r="L298" s="2">
        <f>VLOOKUP($C298,Calculations!$T$2:$AG$611,10,FALSE)</f>
        <v>11013.705714278723</v>
      </c>
      <c r="M298" s="2">
        <f>VLOOKUP($C298,Calculations!$T$2:$AG$611,11,FALSE)</f>
        <v>11988.084081593606</v>
      </c>
      <c r="N298" s="2">
        <f>VLOOKUP($C298,Calculations!$T$2:$AG$611,12,FALSE)</f>
        <v>198812.57545916512</v>
      </c>
      <c r="O298" s="2">
        <f>VLOOKUP($C298,Calculations!$T$2:$AG$611,13,FALSE)</f>
        <v>34571.187432052488</v>
      </c>
      <c r="P298" s="2">
        <f>VLOOKUP($C298,Calculations!$T$2:$AG$611,14,FALSE)</f>
        <v>233383.7628912176</v>
      </c>
      <c r="R298" s="53">
        <f t="shared" si="21"/>
        <v>233383.7628912176</v>
      </c>
      <c r="S298" s="53">
        <f t="shared" si="22"/>
        <v>0</v>
      </c>
      <c r="U298" s="53">
        <f t="shared" si="23"/>
        <v>388708.06495418434</v>
      </c>
      <c r="V298" s="53">
        <f t="shared" si="24"/>
        <v>0</v>
      </c>
      <c r="W298" s="9"/>
    </row>
    <row r="299" spans="1:23" ht="14.45" customHeight="1" x14ac:dyDescent="0.25">
      <c r="A299" s="58" t="s">
        <v>81</v>
      </c>
      <c r="B299" s="58" t="s">
        <v>69</v>
      </c>
      <c r="C299" s="56" t="str">
        <f t="shared" si="20"/>
        <v>ERNAKULAM2009-10</v>
      </c>
      <c r="D299" s="2">
        <f>VLOOKUP($C299,Calculations!$T$2:$AG$611,2,FALSE)</f>
        <v>388708.0649541844</v>
      </c>
      <c r="E299" s="2">
        <f>VLOOKUP($C299,Calculations!$T$2:$AG$611,3,FALSE)</f>
        <v>108308.36111263894</v>
      </c>
      <c r="F299" s="2">
        <f>VLOOKUP($C299,Calculations!$T$2:$AG$611,4,FALSE)</f>
        <v>39085.381857049782</v>
      </c>
      <c r="G299" s="2">
        <f>VLOOKUP($C299,Calculations!$T$2:$AG$611,5,FALSE)</f>
        <v>1594.8769585082136</v>
      </c>
      <c r="H299" s="2">
        <f>VLOOKUP($C299,Calculations!$T$2:$AG$611,6,FALSE)</f>
        <v>39.475743673227768</v>
      </c>
      <c r="I299" s="2">
        <f>VLOOKUP($C299,Calculations!$T$2:$AG$611,7,FALSE)</f>
        <v>174.03001408672486</v>
      </c>
      <c r="J299" s="2">
        <f>VLOOKUP($C299,Calculations!$T$2:$AG$611,8,FALSE)</f>
        <v>10450.731507952049</v>
      </c>
      <c r="K299" s="2">
        <f>VLOOKUP($C299,Calculations!$T$2:$AG$611,9,FALSE)</f>
        <v>7337.9421044526662</v>
      </c>
      <c r="L299" s="2">
        <f>VLOOKUP($C299,Calculations!$T$2:$AG$611,10,FALSE)</f>
        <v>11073.972558845246</v>
      </c>
      <c r="M299" s="2">
        <f>VLOOKUP($C299,Calculations!$T$2:$AG$611,11,FALSE)</f>
        <v>12346.084081593606</v>
      </c>
      <c r="N299" s="2">
        <f>VLOOKUP($C299,Calculations!$T$2:$AG$611,12,FALSE)</f>
        <v>198297.20901538397</v>
      </c>
      <c r="O299" s="2">
        <f>VLOOKUP($C299,Calculations!$T$2:$AG$611,13,FALSE)</f>
        <v>35504.905296761681</v>
      </c>
      <c r="P299" s="2">
        <f>VLOOKUP($C299,Calculations!$T$2:$AG$611,14,FALSE)</f>
        <v>233802.11431214563</v>
      </c>
      <c r="R299" s="53">
        <f t="shared" si="21"/>
        <v>233802.11431214566</v>
      </c>
      <c r="S299" s="53">
        <f t="shared" si="22"/>
        <v>0</v>
      </c>
      <c r="U299" s="53">
        <f t="shared" si="23"/>
        <v>388708.06495418446</v>
      </c>
      <c r="V299" s="53">
        <f t="shared" si="24"/>
        <v>0</v>
      </c>
      <c r="W299" s="9"/>
    </row>
    <row r="300" spans="1:23" ht="14.45" customHeight="1" x14ac:dyDescent="0.25">
      <c r="A300" s="58" t="s">
        <v>81</v>
      </c>
      <c r="B300" s="58" t="s">
        <v>70</v>
      </c>
      <c r="C300" s="56" t="str">
        <f t="shared" si="20"/>
        <v>ERNAKULAM2010-11</v>
      </c>
      <c r="D300" s="2">
        <f>VLOOKUP($C300,Calculations!$T$2:$AG$611,2,FALSE)</f>
        <v>388708.0649541844</v>
      </c>
      <c r="E300" s="2">
        <f>VLOOKUP($C300,Calculations!$T$2:$AG$611,3,FALSE)</f>
        <v>108308.36111263894</v>
      </c>
      <c r="F300" s="2">
        <f>VLOOKUP($C300,Calculations!$T$2:$AG$611,4,FALSE)</f>
        <v>42310.486286068568</v>
      </c>
      <c r="G300" s="2">
        <f>VLOOKUP($C300,Calculations!$T$2:$AG$611,5,FALSE)</f>
        <v>875.81971416901001</v>
      </c>
      <c r="H300" s="2">
        <f>VLOOKUP($C300,Calculations!$T$2:$AG$611,6,FALSE)</f>
        <v>24.751329485471857</v>
      </c>
      <c r="I300" s="2">
        <f>VLOOKUP($C300,Calculations!$T$2:$AG$611,7,FALSE)</f>
        <v>201.87694033210005</v>
      </c>
      <c r="J300" s="2">
        <f>VLOOKUP($C300,Calculations!$T$2:$AG$611,8,FALSE)</f>
        <v>11703.725455950274</v>
      </c>
      <c r="K300" s="2">
        <f>VLOOKUP($C300,Calculations!$T$2:$AG$611,9,FALSE)</f>
        <v>7688.3870873630303</v>
      </c>
      <c r="L300" s="2">
        <f>VLOOKUP($C300,Calculations!$T$2:$AG$611,10,FALSE)</f>
        <v>10616.134760889152</v>
      </c>
      <c r="M300" s="2">
        <f>VLOOKUP($C300,Calculations!$T$2:$AG$611,11,FALSE)</f>
        <v>11810.084446233535</v>
      </c>
      <c r="N300" s="2">
        <f>VLOOKUP($C300,Calculations!$T$2:$AG$611,12,FALSE)</f>
        <v>195168.43782105431</v>
      </c>
      <c r="O300" s="2">
        <f>VLOOKUP($C300,Calculations!$T$2:$AG$611,13,FALSE)</f>
        <v>34957.068226588919</v>
      </c>
      <c r="P300" s="2">
        <f>VLOOKUP($C300,Calculations!$T$2:$AG$611,14,FALSE)</f>
        <v>230125.50604764326</v>
      </c>
      <c r="R300" s="53">
        <f t="shared" si="21"/>
        <v>230125.50604764323</v>
      </c>
      <c r="S300" s="53">
        <f t="shared" si="22"/>
        <v>0</v>
      </c>
      <c r="U300" s="53">
        <f t="shared" si="23"/>
        <v>388708.0649541844</v>
      </c>
      <c r="V300" s="53">
        <f t="shared" si="24"/>
        <v>0</v>
      </c>
      <c r="W300" s="9"/>
    </row>
    <row r="301" spans="1:23" ht="14.45" customHeight="1" x14ac:dyDescent="0.25">
      <c r="A301" s="58" t="s">
        <v>81</v>
      </c>
      <c r="B301" s="58" t="s">
        <v>71</v>
      </c>
      <c r="C301" s="56" t="str">
        <f t="shared" si="20"/>
        <v>ERNAKULAM2011-12</v>
      </c>
      <c r="D301" s="2">
        <f>VLOOKUP($C301,Calculations!$T$2:$AG$611,2,FALSE)</f>
        <v>388708.0649541844</v>
      </c>
      <c r="E301" s="2">
        <f>VLOOKUP($C301,Calculations!$T$2:$AG$611,3,FALSE)</f>
        <v>108308.36111263894</v>
      </c>
      <c r="F301" s="2">
        <f>VLOOKUP($C301,Calculations!$T$2:$AG$611,4,FALSE)</f>
        <v>42524.292093780474</v>
      </c>
      <c r="G301" s="2">
        <f>VLOOKUP($C301,Calculations!$T$2:$AG$611,5,FALSE)</f>
        <v>793.37929403778799</v>
      </c>
      <c r="H301" s="2">
        <f>VLOOKUP($C301,Calculations!$T$2:$AG$611,6,FALSE)</f>
        <v>15.573163632775888</v>
      </c>
      <c r="I301" s="2">
        <f>VLOOKUP($C301,Calculations!$T$2:$AG$611,7,FALSE)</f>
        <v>192.39622238350353</v>
      </c>
      <c r="J301" s="2">
        <f>VLOOKUP($C301,Calculations!$T$2:$AG$611,8,FALSE)</f>
        <v>12863.569591402891</v>
      </c>
      <c r="K301" s="2">
        <f>VLOOKUP($C301,Calculations!$T$2:$AG$611,9,FALSE)</f>
        <v>8814.6910894341672</v>
      </c>
      <c r="L301" s="2">
        <f>VLOOKUP($C301,Calculations!$T$2:$AG$611,10,FALSE)</f>
        <v>10657.57078446569</v>
      </c>
      <c r="M301" s="2">
        <f>VLOOKUP($C301,Calculations!$T$2:$AG$611,11,FALSE)</f>
        <v>21921.034637115092</v>
      </c>
      <c r="N301" s="2">
        <f>VLOOKUP($C301,Calculations!$T$2:$AG$611,12,FALSE)</f>
        <v>182617.19696529309</v>
      </c>
      <c r="O301" s="2">
        <f>VLOOKUP($C301,Calculations!$T$2:$AG$611,13,FALSE)</f>
        <v>42348.643998022002</v>
      </c>
      <c r="P301" s="2">
        <f>VLOOKUP($C301,Calculations!$T$2:$AG$611,14,FALSE)</f>
        <v>224965.8409633151</v>
      </c>
      <c r="R301" s="53">
        <f t="shared" si="21"/>
        <v>224965.8409633151</v>
      </c>
      <c r="S301" s="53">
        <f t="shared" si="22"/>
        <v>0</v>
      </c>
      <c r="U301" s="53">
        <f t="shared" si="23"/>
        <v>388708.06495418446</v>
      </c>
      <c r="V301" s="53">
        <f t="shared" si="24"/>
        <v>0</v>
      </c>
      <c r="W301" s="9"/>
    </row>
    <row r="302" spans="1:23" ht="14.45" customHeight="1" x14ac:dyDescent="0.25">
      <c r="A302" s="58" t="s">
        <v>81</v>
      </c>
      <c r="B302" s="58" t="s">
        <v>72</v>
      </c>
      <c r="C302" s="56" t="str">
        <f t="shared" si="20"/>
        <v>ERNAKULAM2012-13</v>
      </c>
      <c r="D302" s="2">
        <f>VLOOKUP($C302,Calculations!$T$2:$AG$611,2,FALSE)</f>
        <v>388708.0649541844</v>
      </c>
      <c r="E302" s="2">
        <f>VLOOKUP($C302,Calculations!$T$2:$AG$611,3,FALSE)</f>
        <v>108308.36111263894</v>
      </c>
      <c r="F302" s="2">
        <f>VLOOKUP($C302,Calculations!$T$2:$AG$611,4,FALSE)</f>
        <v>43214.828730695874</v>
      </c>
      <c r="G302" s="2">
        <f>VLOOKUP($C302,Calculations!$T$2:$AG$611,5,FALSE)</f>
        <v>812.1902890079424</v>
      </c>
      <c r="H302" s="2">
        <f>VLOOKUP($C302,Calculations!$T$2:$AG$611,6,FALSE)</f>
        <v>19.282413299787876</v>
      </c>
      <c r="I302" s="2">
        <f>VLOOKUP($C302,Calculations!$T$2:$AG$611,7,FALSE)</f>
        <v>172.90183967243846</v>
      </c>
      <c r="J302" s="2">
        <f>VLOOKUP($C302,Calculations!$T$2:$AG$611,8,FALSE)</f>
        <v>10850.353745440481</v>
      </c>
      <c r="K302" s="2">
        <f>VLOOKUP($C302,Calculations!$T$2:$AG$611,9,FALSE)</f>
        <v>9660.0985162851375</v>
      </c>
      <c r="L302" s="2">
        <f>VLOOKUP($C302,Calculations!$T$2:$AG$611,10,FALSE)</f>
        <v>11955.03750042287</v>
      </c>
      <c r="M302" s="2">
        <f>VLOOKUP($C302,Calculations!$T$2:$AG$611,11,FALSE)</f>
        <v>12989.034394021804</v>
      </c>
      <c r="N302" s="2">
        <f>VLOOKUP($C302,Calculations!$T$2:$AG$611,12,FALSE)</f>
        <v>190725.97641269915</v>
      </c>
      <c r="O302" s="2">
        <f>VLOOKUP($C302,Calculations!$T$2:$AG$611,13,FALSE)</f>
        <v>23971.708754583397</v>
      </c>
      <c r="P302" s="2">
        <f>VLOOKUP($C302,Calculations!$T$2:$AG$611,14,FALSE)</f>
        <v>214697.68516728253</v>
      </c>
      <c r="R302" s="53">
        <f t="shared" si="21"/>
        <v>214697.68516728256</v>
      </c>
      <c r="S302" s="53">
        <f t="shared" si="22"/>
        <v>0</v>
      </c>
      <c r="U302" s="53">
        <f t="shared" si="23"/>
        <v>388708.06495418446</v>
      </c>
      <c r="V302" s="53">
        <f t="shared" si="24"/>
        <v>0</v>
      </c>
      <c r="W302" s="9"/>
    </row>
    <row r="303" spans="1:23" ht="14.45" customHeight="1" x14ac:dyDescent="0.25">
      <c r="A303" s="58" t="s">
        <v>81</v>
      </c>
      <c r="B303" s="58" t="s">
        <v>73</v>
      </c>
      <c r="C303" s="56" t="str">
        <f t="shared" si="20"/>
        <v>ERNAKULAM2013-14</v>
      </c>
      <c r="D303" s="2">
        <f>VLOOKUP($C303,Calculations!$T$2:$AG$611,2,FALSE)</f>
        <v>388708.0649541844</v>
      </c>
      <c r="E303" s="2">
        <f>VLOOKUP($C303,Calculations!$T$2:$AG$611,3,FALSE)</f>
        <v>108308.36111263894</v>
      </c>
      <c r="F303" s="2">
        <f>VLOOKUP($C303,Calculations!$T$2:$AG$611,4,FALSE)</f>
        <v>43287.943227308373</v>
      </c>
      <c r="G303" s="2">
        <f>VLOOKUP($C303,Calculations!$T$2:$AG$611,5,FALSE)</f>
        <v>926.12702745952345</v>
      </c>
      <c r="H303" s="2">
        <f>VLOOKUP($C303,Calculations!$T$2:$AG$611,6,FALSE)</f>
        <v>0</v>
      </c>
      <c r="I303" s="2">
        <f>VLOOKUP($C303,Calculations!$T$2:$AG$611,7,FALSE)</f>
        <v>168.10497607656256</v>
      </c>
      <c r="J303" s="2">
        <f>VLOOKUP($C303,Calculations!$T$2:$AG$611,8,FALSE)</f>
        <v>11511.910325890583</v>
      </c>
      <c r="K303" s="2">
        <f>VLOOKUP($C303,Calculations!$T$2:$AG$611,9,FALSE)</f>
        <v>10581.879028053081</v>
      </c>
      <c r="L303" s="2">
        <f>VLOOKUP($C303,Calculations!$T$2:$AG$611,10,FALSE)</f>
        <v>9898.0435613343197</v>
      </c>
      <c r="M303" s="2">
        <f>VLOOKUP($C303,Calculations!$T$2:$AG$611,11,FALSE)</f>
        <v>13091.034394021804</v>
      </c>
      <c r="N303" s="2">
        <f>VLOOKUP($C303,Calculations!$T$2:$AG$611,12,FALSE)</f>
        <v>190934.66130140121</v>
      </c>
      <c r="O303" s="2">
        <f>VLOOKUP($C303,Calculations!$T$2:$AG$611,13,FALSE)</f>
        <v>24209.045962529326</v>
      </c>
      <c r="P303" s="2">
        <f>VLOOKUP($C303,Calculations!$T$2:$AG$611,14,FALSE)</f>
        <v>215143.70726393056</v>
      </c>
      <c r="R303" s="53">
        <f t="shared" si="21"/>
        <v>215143.70726393053</v>
      </c>
      <c r="S303" s="53">
        <f t="shared" si="22"/>
        <v>0</v>
      </c>
      <c r="U303" s="53">
        <f t="shared" si="23"/>
        <v>388708.06495418446</v>
      </c>
      <c r="V303" s="53">
        <f t="shared" si="24"/>
        <v>0</v>
      </c>
      <c r="W303" s="9"/>
    </row>
    <row r="304" spans="1:23" ht="14.45" customHeight="1" x14ac:dyDescent="0.25">
      <c r="A304" s="58" t="s">
        <v>81</v>
      </c>
      <c r="B304" s="58" t="s">
        <v>74</v>
      </c>
      <c r="C304" s="56" t="str">
        <f t="shared" si="20"/>
        <v>ERNAKULAM2014-15</v>
      </c>
      <c r="D304" s="2">
        <f>VLOOKUP($C304,Calculations!$T$2:$AG$611,2,FALSE)</f>
        <v>388708.0649541844</v>
      </c>
      <c r="E304" s="2">
        <f>VLOOKUP($C304,Calculations!$T$2:$AG$611,3,FALSE)</f>
        <v>108308.36111263894</v>
      </c>
      <c r="F304" s="2">
        <f>VLOOKUP($C304,Calculations!$T$2:$AG$611,4,FALSE)</f>
        <v>45023.22053369799</v>
      </c>
      <c r="G304" s="2">
        <f>VLOOKUP($C304,Calculations!$T$2:$AG$611,5,FALSE)</f>
        <v>630.01595252488789</v>
      </c>
      <c r="H304" s="2">
        <f>VLOOKUP($C304,Calculations!$T$2:$AG$611,6,FALSE)</f>
        <v>0</v>
      </c>
      <c r="I304" s="2">
        <f>VLOOKUP($C304,Calculations!$T$2:$AG$611,7,FALSE)</f>
        <v>240.29129664249422</v>
      </c>
      <c r="J304" s="2">
        <f>VLOOKUP($C304,Calculations!$T$2:$AG$611,8,FALSE)</f>
        <v>12566.128859470969</v>
      </c>
      <c r="K304" s="2">
        <f>VLOOKUP($C304,Calculations!$T$2:$AG$611,9,FALSE)</f>
        <v>7551.7168167743084</v>
      </c>
      <c r="L304" s="2">
        <f>VLOOKUP($C304,Calculations!$T$2:$AG$611,10,FALSE)</f>
        <v>9312.9057062404408</v>
      </c>
      <c r="M304" s="2">
        <f>VLOOKUP($C304,Calculations!$T$2:$AG$611,11,FALSE)</f>
        <v>13706.012402013517</v>
      </c>
      <c r="N304" s="2">
        <f>VLOOKUP($C304,Calculations!$T$2:$AG$611,12,FALSE)</f>
        <v>191369.41227418085</v>
      </c>
      <c r="O304" s="2">
        <f>VLOOKUP($C304,Calculations!$T$2:$AG$611,13,FALSE)</f>
        <v>26763.168052097284</v>
      </c>
      <c r="P304" s="2">
        <f>VLOOKUP($C304,Calculations!$T$2:$AG$611,14,FALSE)</f>
        <v>218132.58032627811</v>
      </c>
      <c r="R304" s="53">
        <f t="shared" si="21"/>
        <v>218132.58032627814</v>
      </c>
      <c r="S304" s="53">
        <f t="shared" si="22"/>
        <v>0</v>
      </c>
      <c r="U304" s="53">
        <f t="shared" si="23"/>
        <v>388708.06495418446</v>
      </c>
      <c r="V304" s="53">
        <f t="shared" si="24"/>
        <v>0</v>
      </c>
      <c r="W304" s="9"/>
    </row>
    <row r="305" spans="1:23" ht="14.45" customHeight="1" x14ac:dyDescent="0.25">
      <c r="A305" s="58" t="s">
        <v>81</v>
      </c>
      <c r="B305" s="58" t="s">
        <v>75</v>
      </c>
      <c r="C305" s="56" t="str">
        <f t="shared" si="20"/>
        <v>ERNAKULAM2015-16</v>
      </c>
      <c r="D305" s="2">
        <f>VLOOKUP($C305,Calculations!$T$2:$AG$611,2,FALSE)</f>
        <v>388708.0649541844</v>
      </c>
      <c r="E305" s="2">
        <f>VLOOKUP($C305,Calculations!$T$2:$AG$611,3,FALSE)</f>
        <v>108308.36111263894</v>
      </c>
      <c r="F305" s="2">
        <f>VLOOKUP($C305,Calculations!$T$2:$AG$611,4,FALSE)</f>
        <v>45546.590280764445</v>
      </c>
      <c r="G305" s="2">
        <f>VLOOKUP($C305,Calculations!$T$2:$AG$611,5,FALSE)</f>
        <v>601.73469391820822</v>
      </c>
      <c r="H305" s="2">
        <f>VLOOKUP($C305,Calculations!$T$2:$AG$611,6,FALSE)</f>
        <v>0</v>
      </c>
      <c r="I305" s="2">
        <f>VLOOKUP($C305,Calculations!$T$2:$AG$611,7,FALSE)</f>
        <v>273.63307156035717</v>
      </c>
      <c r="J305" s="2">
        <f>VLOOKUP($C305,Calculations!$T$2:$AG$611,8,FALSE)</f>
        <v>12809.474120644467</v>
      </c>
      <c r="K305" s="2">
        <f>VLOOKUP($C305,Calculations!$T$2:$AG$611,9,FALSE)</f>
        <v>8135.2822197937949</v>
      </c>
      <c r="L305" s="2">
        <f>VLOOKUP($C305,Calculations!$T$2:$AG$611,10,FALSE)</f>
        <v>11172.049244566522</v>
      </c>
      <c r="M305" s="2">
        <f>VLOOKUP($C305,Calculations!$T$2:$AG$611,11,FALSE)</f>
        <v>13705.012402013517</v>
      </c>
      <c r="N305" s="2">
        <f>VLOOKUP($C305,Calculations!$T$2:$AG$611,12,FALSE)</f>
        <v>188155.92780828415</v>
      </c>
      <c r="O305" s="2">
        <f>VLOOKUP($C305,Calculations!$T$2:$AG$611,13,FALSE)</f>
        <v>28756.345954404223</v>
      </c>
      <c r="P305" s="2">
        <f>VLOOKUP($C305,Calculations!$T$2:$AG$611,14,FALSE)</f>
        <v>216912.27376268836</v>
      </c>
      <c r="R305" s="53">
        <f t="shared" si="21"/>
        <v>216912.27376268836</v>
      </c>
      <c r="S305" s="53">
        <f t="shared" si="22"/>
        <v>0</v>
      </c>
      <c r="U305" s="53">
        <f t="shared" si="23"/>
        <v>388708.06495418446</v>
      </c>
      <c r="V305" s="53">
        <f t="shared" si="24"/>
        <v>0</v>
      </c>
      <c r="W305" s="9"/>
    </row>
    <row r="306" spans="1:23" ht="14.45" customHeight="1" x14ac:dyDescent="0.25">
      <c r="A306" s="58" t="s">
        <v>81</v>
      </c>
      <c r="B306" s="58" t="s">
        <v>190</v>
      </c>
      <c r="C306" s="56" t="str">
        <f t="shared" si="20"/>
        <v>ERNAKULAM2016-17</v>
      </c>
      <c r="D306" s="2">
        <f>VLOOKUP($C306,Calculations!$T$2:$AG$611,2,FALSE)</f>
        <v>388708.0649541844</v>
      </c>
      <c r="E306" s="2">
        <f>VLOOKUP($C306,Calculations!$T$2:$AG$611,3,FALSE)</f>
        <v>108308.36111263894</v>
      </c>
      <c r="F306" s="2">
        <f>VLOOKUP($C306,Calculations!$T$2:$AG$611,4,FALSE)</f>
        <v>47049.766821507772</v>
      </c>
      <c r="G306" s="2">
        <f>VLOOKUP($C306,Calculations!$T$2:$AG$611,5,FALSE)</f>
        <v>677.49021741325055</v>
      </c>
      <c r="H306" s="2">
        <f>VLOOKUP($C306,Calculations!$T$2:$AG$611,6,FALSE)</f>
        <v>0</v>
      </c>
      <c r="I306" s="2">
        <f>VLOOKUP($C306,Calculations!$T$2:$AG$611,7,FALSE)</f>
        <v>190.20263912939669</v>
      </c>
      <c r="J306" s="2">
        <f>VLOOKUP($C306,Calculations!$T$2:$AG$611,8,FALSE)</f>
        <v>13872.37774111509</v>
      </c>
      <c r="K306" s="2">
        <f>VLOOKUP($C306,Calculations!$T$2:$AG$611,9,FALSE)</f>
        <v>8250.8972030806581</v>
      </c>
      <c r="L306" s="2">
        <f>VLOOKUP($C306,Calculations!$T$2:$AG$611,10,FALSE)</f>
        <v>9180.4964340135175</v>
      </c>
      <c r="M306" s="2">
        <f>VLOOKUP($C306,Calculations!$T$2:$AG$611,11,FALSE)</f>
        <v>13773.356743653101</v>
      </c>
      <c r="N306" s="2">
        <f>VLOOKUP($C306,Calculations!$T$2:$AG$611,12,FALSE)</f>
        <v>187405.11604163269</v>
      </c>
      <c r="O306" s="2">
        <f>VLOOKUP($C306,Calculations!$T$2:$AG$611,13,FALSE)</f>
        <v>30031.917044880971</v>
      </c>
      <c r="P306" s="2">
        <f>VLOOKUP($C306,Calculations!$T$2:$AG$611,14,FALSE)</f>
        <v>217437.03308651366</v>
      </c>
      <c r="R306" s="53">
        <f t="shared" si="21"/>
        <v>217437.03308651366</v>
      </c>
      <c r="S306" s="53">
        <f t="shared" si="22"/>
        <v>0</v>
      </c>
      <c r="U306" s="53">
        <f t="shared" si="23"/>
        <v>388708.0649541844</v>
      </c>
      <c r="V306" s="53">
        <f t="shared" si="24"/>
        <v>0</v>
      </c>
      <c r="W306" s="9"/>
    </row>
    <row r="307" spans="1:23" ht="14.45" customHeight="1" x14ac:dyDescent="0.25">
      <c r="A307" s="58" t="s">
        <v>82</v>
      </c>
      <c r="B307" s="56" t="s">
        <v>38</v>
      </c>
      <c r="C307" s="56" t="str">
        <f t="shared" si="20"/>
        <v>THRISSUR1956-57</v>
      </c>
      <c r="D307" s="2">
        <f>VLOOKUP($C307,Calculations!$T$2:$AG$611,2,FALSE)</f>
        <v>290474.62818822562</v>
      </c>
      <c r="E307" s="2">
        <f>VLOOKUP($C307,Calculations!$T$2:$AG$611,3,FALSE)</f>
        <v>129921.91994855535</v>
      </c>
      <c r="F307" s="2">
        <f>VLOOKUP($C307,Calculations!$T$2:$AG$611,4,FALSE)</f>
        <v>12131.904702221947</v>
      </c>
      <c r="G307" s="2">
        <f>VLOOKUP($C307,Calculations!$T$2:$AG$611,5,FALSE)</f>
        <v>6736.1432878171381</v>
      </c>
      <c r="H307" s="2">
        <f>VLOOKUP($C307,Calculations!$T$2:$AG$611,6,FALSE)</f>
        <v>2808.708641498496</v>
      </c>
      <c r="I307" s="2">
        <f>VLOOKUP($C307,Calculations!$T$2:$AG$611,7,FALSE)</f>
        <v>1566.9212869547084</v>
      </c>
      <c r="J307" s="2">
        <f>VLOOKUP($C307,Calculations!$T$2:$AG$611,8,FALSE)</f>
        <v>5063.8573450370695</v>
      </c>
      <c r="K307" s="2">
        <f>VLOOKUP($C307,Calculations!$T$2:$AG$611,9,FALSE)</f>
        <v>1401.1979308260045</v>
      </c>
      <c r="L307" s="2">
        <f>VLOOKUP($C307,Calculations!$T$2:$AG$611,10,FALSE)</f>
        <v>2397.6395856114518</v>
      </c>
      <c r="M307" s="2">
        <f>VLOOKUP($C307,Calculations!$T$2:$AG$611,11,FALSE)</f>
        <v>0</v>
      </c>
      <c r="N307" s="2">
        <f>VLOOKUP($C307,Calculations!$T$2:$AG$611,12,FALSE)</f>
        <v>128446.33545970346</v>
      </c>
      <c r="O307" s="2">
        <f>VLOOKUP($C307,Calculations!$T$2:$AG$611,13,FALSE)</f>
        <v>56929.326698664896</v>
      </c>
      <c r="P307" s="2">
        <f>VLOOKUP($C307,Calculations!$T$2:$AG$611,14,FALSE)</f>
        <v>185375.66215836836</v>
      </c>
      <c r="R307" s="53">
        <f t="shared" si="21"/>
        <v>185375.66215836836</v>
      </c>
      <c r="S307" s="53">
        <f t="shared" si="22"/>
        <v>0</v>
      </c>
      <c r="U307" s="53">
        <f t="shared" si="23"/>
        <v>290474.62818822562</v>
      </c>
      <c r="V307" s="53">
        <f t="shared" si="24"/>
        <v>0</v>
      </c>
      <c r="W307" s="9"/>
    </row>
    <row r="308" spans="1:23" ht="14.45" customHeight="1" x14ac:dyDescent="0.25">
      <c r="A308" s="58" t="s">
        <v>82</v>
      </c>
      <c r="B308" s="56" t="s">
        <v>35</v>
      </c>
      <c r="C308" s="56" t="str">
        <f t="shared" si="20"/>
        <v>THRISSUR1957-58</v>
      </c>
      <c r="D308" s="2">
        <f>VLOOKUP($C308,Calculations!$T$2:$AG$611,2,FALSE)</f>
        <v>294262</v>
      </c>
      <c r="E308" s="2">
        <f>VLOOKUP($C308,Calculations!$T$2:$AG$611,3,FALSE)</f>
        <v>132933</v>
      </c>
      <c r="F308" s="2">
        <f>VLOOKUP($C308,Calculations!$T$2:$AG$611,4,FALSE)</f>
        <v>11984</v>
      </c>
      <c r="G308" s="2">
        <f>VLOOKUP($C308,Calculations!$T$2:$AG$611,5,FALSE)</f>
        <v>6659</v>
      </c>
      <c r="H308" s="2">
        <f>VLOOKUP($C308,Calculations!$T$2:$AG$611,6,FALSE)</f>
        <v>2775</v>
      </c>
      <c r="I308" s="2">
        <f>VLOOKUP($C308,Calculations!$T$2:$AG$611,7,FALSE)</f>
        <v>1667</v>
      </c>
      <c r="J308" s="2">
        <f>VLOOKUP($C308,Calculations!$T$2:$AG$611,8,FALSE)</f>
        <v>5458</v>
      </c>
      <c r="K308" s="2">
        <f>VLOOKUP($C308,Calculations!$T$2:$AG$611,9,FALSE)</f>
        <v>1392</v>
      </c>
      <c r="L308" s="2">
        <f>VLOOKUP($C308,Calculations!$T$2:$AG$611,10,FALSE)</f>
        <v>2303</v>
      </c>
      <c r="M308" s="2">
        <f>VLOOKUP($C308,Calculations!$T$2:$AG$611,11,FALSE)</f>
        <v>0</v>
      </c>
      <c r="N308" s="2">
        <f>VLOOKUP($C308,Calculations!$T$2:$AG$611,12,FALSE)</f>
        <v>129091</v>
      </c>
      <c r="O308" s="2">
        <f>VLOOKUP($C308,Calculations!$T$2:$AG$611,13,FALSE)</f>
        <v>58096</v>
      </c>
      <c r="P308" s="2">
        <f>VLOOKUP($C308,Calculations!$T$2:$AG$611,14,FALSE)</f>
        <v>187187</v>
      </c>
      <c r="R308" s="53">
        <f t="shared" si="21"/>
        <v>187187</v>
      </c>
      <c r="S308" s="53">
        <f t="shared" si="22"/>
        <v>0</v>
      </c>
      <c r="U308" s="53">
        <f t="shared" si="23"/>
        <v>294262</v>
      </c>
      <c r="V308" s="53">
        <f t="shared" si="24"/>
        <v>0</v>
      </c>
      <c r="W308" s="9"/>
    </row>
    <row r="309" spans="1:23" ht="14.45" customHeight="1" x14ac:dyDescent="0.25">
      <c r="A309" s="58" t="s">
        <v>82</v>
      </c>
      <c r="B309" s="56" t="s">
        <v>36</v>
      </c>
      <c r="C309" s="56" t="str">
        <f t="shared" si="20"/>
        <v>THRISSUR1958-59</v>
      </c>
      <c r="D309" s="2">
        <f>VLOOKUP($C309,Calculations!$T$2:$AG$611,2,FALSE)</f>
        <v>294262</v>
      </c>
      <c r="E309" s="2">
        <f>VLOOKUP($C309,Calculations!$T$2:$AG$611,3,FALSE)</f>
        <v>137908.58343705517</v>
      </c>
      <c r="F309" s="2">
        <f>VLOOKUP($C309,Calculations!$T$2:$AG$611,4,FALSE)</f>
        <v>12054.397952604248</v>
      </c>
      <c r="G309" s="2">
        <f>VLOOKUP($C309,Calculations!$T$2:$AG$611,5,FALSE)</f>
        <v>6127.8477843456585</v>
      </c>
      <c r="H309" s="2">
        <f>VLOOKUP($C309,Calculations!$T$2:$AG$611,6,FALSE)</f>
        <v>2717.6947008192474</v>
      </c>
      <c r="I309" s="2">
        <f>VLOOKUP($C309,Calculations!$T$2:$AG$611,7,FALSE)</f>
        <v>1629.9057953467263</v>
      </c>
      <c r="J309" s="2">
        <f>VLOOKUP($C309,Calculations!$T$2:$AG$611,8,FALSE)</f>
        <v>5006.83731255364</v>
      </c>
      <c r="K309" s="2">
        <f>VLOOKUP($C309,Calculations!$T$2:$AG$611,9,FALSE)</f>
        <v>1277.5628617401956</v>
      </c>
      <c r="L309" s="2">
        <f>VLOOKUP($C309,Calculations!$T$2:$AG$611,10,FALSE)</f>
        <v>2392.0231432989176</v>
      </c>
      <c r="M309" s="2">
        <f>VLOOKUP($C309,Calculations!$T$2:$AG$611,11,FALSE)</f>
        <v>0</v>
      </c>
      <c r="N309" s="2">
        <f>VLOOKUP($C309,Calculations!$T$2:$AG$611,12,FALSE)</f>
        <v>125147.14701223624</v>
      </c>
      <c r="O309" s="2">
        <f>VLOOKUP($C309,Calculations!$T$2:$AG$611,13,FALSE)</f>
        <v>64676.113406363002</v>
      </c>
      <c r="P309" s="2">
        <f>VLOOKUP($C309,Calculations!$T$2:$AG$611,14,FALSE)</f>
        <v>189823.26041859924</v>
      </c>
      <c r="R309" s="53">
        <f t="shared" si="21"/>
        <v>189823.26041859924</v>
      </c>
      <c r="S309" s="53">
        <f t="shared" si="22"/>
        <v>0</v>
      </c>
      <c r="U309" s="53">
        <f t="shared" si="23"/>
        <v>294262</v>
      </c>
      <c r="V309" s="53">
        <f t="shared" si="24"/>
        <v>0</v>
      </c>
      <c r="W309" s="9"/>
    </row>
    <row r="310" spans="1:23" ht="14.45" customHeight="1" x14ac:dyDescent="0.25">
      <c r="A310" s="58" t="s">
        <v>82</v>
      </c>
      <c r="B310" s="56" t="s">
        <v>37</v>
      </c>
      <c r="C310" s="56" t="str">
        <f t="shared" si="20"/>
        <v>THRISSUR1959-60</v>
      </c>
      <c r="D310" s="2">
        <f>VLOOKUP($C310,Calculations!$T$2:$AG$611,2,FALSE)</f>
        <v>294262</v>
      </c>
      <c r="E310" s="2">
        <f>VLOOKUP($C310,Calculations!$T$2:$AG$611,3,FALSE)</f>
        <v>137908.58343705517</v>
      </c>
      <c r="F310" s="2">
        <f>VLOOKUP($C310,Calculations!$T$2:$AG$611,4,FALSE)</f>
        <v>12124.795905208495</v>
      </c>
      <c r="G310" s="2">
        <f>VLOOKUP($C310,Calculations!$T$2:$AG$611,5,FALSE)</f>
        <v>5596.695568691317</v>
      </c>
      <c r="H310" s="2">
        <f>VLOOKUP($C310,Calculations!$T$2:$AG$611,6,FALSE)</f>
        <v>2660.3894016384943</v>
      </c>
      <c r="I310" s="2">
        <f>VLOOKUP($C310,Calculations!$T$2:$AG$611,7,FALSE)</f>
        <v>1592.8115906934524</v>
      </c>
      <c r="J310" s="2">
        <f>VLOOKUP($C310,Calculations!$T$2:$AG$611,8,FALSE)</f>
        <v>4555.67462510728</v>
      </c>
      <c r="K310" s="2">
        <f>VLOOKUP($C310,Calculations!$T$2:$AG$611,9,FALSE)</f>
        <v>1163.1257234803911</v>
      </c>
      <c r="L310" s="2">
        <f>VLOOKUP($C310,Calculations!$T$2:$AG$611,10,FALSE)</f>
        <v>2481.0462865978352</v>
      </c>
      <c r="M310" s="2">
        <f>VLOOKUP($C310,Calculations!$T$2:$AG$611,11,FALSE)</f>
        <v>0</v>
      </c>
      <c r="N310" s="2">
        <f>VLOOKUP($C310,Calculations!$T$2:$AG$611,12,FALSE)</f>
        <v>126178.8774615275</v>
      </c>
      <c r="O310" s="2">
        <f>VLOOKUP($C310,Calculations!$T$2:$AG$611,13,FALSE)</f>
        <v>69089.404453684081</v>
      </c>
      <c r="P310" s="2">
        <f>VLOOKUP($C310,Calculations!$T$2:$AG$611,14,FALSE)</f>
        <v>195268.28191521158</v>
      </c>
      <c r="R310" s="53">
        <f t="shared" si="21"/>
        <v>195268.28191521158</v>
      </c>
      <c r="S310" s="53">
        <f t="shared" si="22"/>
        <v>0</v>
      </c>
      <c r="U310" s="53">
        <f t="shared" si="23"/>
        <v>294262</v>
      </c>
      <c r="V310" s="53">
        <f t="shared" si="24"/>
        <v>0</v>
      </c>
      <c r="W310" s="9"/>
    </row>
    <row r="311" spans="1:23" ht="14.45" customHeight="1" x14ac:dyDescent="0.25">
      <c r="A311" s="58" t="s">
        <v>82</v>
      </c>
      <c r="B311" s="56" t="s">
        <v>15</v>
      </c>
      <c r="C311" s="56" t="str">
        <f t="shared" si="20"/>
        <v>THRISSUR1960-61</v>
      </c>
      <c r="D311" s="2">
        <f>VLOOKUP($C311,Calculations!$T$2:$AG$611,2,FALSE)</f>
        <v>294262</v>
      </c>
      <c r="E311" s="2">
        <f>VLOOKUP($C311,Calculations!$T$2:$AG$611,3,FALSE)</f>
        <v>132933</v>
      </c>
      <c r="F311" s="2">
        <f>VLOOKUP($C311,Calculations!$T$2:$AG$611,4,FALSE)</f>
        <v>12769</v>
      </c>
      <c r="G311" s="2">
        <f>VLOOKUP($C311,Calculations!$T$2:$AG$611,5,FALSE)</f>
        <v>5057</v>
      </c>
      <c r="H311" s="2">
        <f>VLOOKUP($C311,Calculations!$T$2:$AG$611,6,FALSE)</f>
        <v>1401</v>
      </c>
      <c r="I311" s="2">
        <f>VLOOKUP($C311,Calculations!$T$2:$AG$611,7,FALSE)</f>
        <v>1586</v>
      </c>
      <c r="J311" s="2">
        <f>VLOOKUP($C311,Calculations!$T$2:$AG$611,8,FALSE)</f>
        <v>8935</v>
      </c>
      <c r="K311" s="2">
        <f>VLOOKUP($C311,Calculations!$T$2:$AG$611,9,FALSE)</f>
        <v>965</v>
      </c>
      <c r="L311" s="2">
        <f>VLOOKUP($C311,Calculations!$T$2:$AG$611,10,FALSE)</f>
        <v>4624</v>
      </c>
      <c r="M311" s="2">
        <f>VLOOKUP($C311,Calculations!$T$2:$AG$611,11,FALSE)</f>
        <v>0</v>
      </c>
      <c r="N311" s="2">
        <f>VLOOKUP($C311,Calculations!$T$2:$AG$611,12,FALSE)</f>
        <v>125992</v>
      </c>
      <c r="O311" s="2">
        <f>VLOOKUP($C311,Calculations!$T$2:$AG$611,13,FALSE)</f>
        <v>70850</v>
      </c>
      <c r="P311" s="2">
        <f>VLOOKUP($C311,Calculations!$T$2:$AG$611,14,FALSE)</f>
        <v>196842</v>
      </c>
      <c r="R311" s="53">
        <f t="shared" si="21"/>
        <v>196842</v>
      </c>
      <c r="S311" s="53">
        <f t="shared" si="22"/>
        <v>0</v>
      </c>
      <c r="U311" s="53">
        <f t="shared" si="23"/>
        <v>294262</v>
      </c>
      <c r="V311" s="53">
        <f t="shared" si="24"/>
        <v>0</v>
      </c>
      <c r="W311" s="9"/>
    </row>
    <row r="312" spans="1:23" ht="14.45" customHeight="1" x14ac:dyDescent="0.25">
      <c r="A312" s="58" t="s">
        <v>82</v>
      </c>
      <c r="B312" s="56" t="s">
        <v>0</v>
      </c>
      <c r="C312" s="56" t="str">
        <f t="shared" si="20"/>
        <v>THRISSUR1961-62</v>
      </c>
      <c r="D312" s="2">
        <f>VLOOKUP($C312,Calculations!$T$2:$AG$611,2,FALSE)</f>
        <v>294262</v>
      </c>
      <c r="E312" s="2">
        <f>VLOOKUP($C312,Calculations!$T$2:$AG$611,3,FALSE)</f>
        <v>132933</v>
      </c>
      <c r="F312" s="2">
        <f>VLOOKUP($C312,Calculations!$T$2:$AG$611,4,FALSE)</f>
        <v>13883</v>
      </c>
      <c r="G312" s="2">
        <f>VLOOKUP($C312,Calculations!$T$2:$AG$611,5,FALSE)</f>
        <v>4363</v>
      </c>
      <c r="H312" s="2">
        <f>VLOOKUP($C312,Calculations!$T$2:$AG$611,6,FALSE)</f>
        <v>869</v>
      </c>
      <c r="I312" s="2">
        <f>VLOOKUP($C312,Calculations!$T$2:$AG$611,7,FALSE)</f>
        <v>1632</v>
      </c>
      <c r="J312" s="2">
        <f>VLOOKUP($C312,Calculations!$T$2:$AG$611,8,FALSE)</f>
        <v>8733</v>
      </c>
      <c r="K312" s="2">
        <f>VLOOKUP($C312,Calculations!$T$2:$AG$611,9,FALSE)</f>
        <v>839</v>
      </c>
      <c r="L312" s="2">
        <f>VLOOKUP($C312,Calculations!$T$2:$AG$611,10,FALSE)</f>
        <v>4325</v>
      </c>
      <c r="M312" s="2">
        <f>VLOOKUP($C312,Calculations!$T$2:$AG$611,11,FALSE)</f>
        <v>0</v>
      </c>
      <c r="N312" s="2">
        <f>VLOOKUP($C312,Calculations!$T$2:$AG$611,12,FALSE)</f>
        <v>126685</v>
      </c>
      <c r="O312" s="2">
        <f>VLOOKUP($C312,Calculations!$T$2:$AG$611,13,FALSE)</f>
        <v>62449</v>
      </c>
      <c r="P312" s="2">
        <f>VLOOKUP($C312,Calculations!$T$2:$AG$611,14,FALSE)</f>
        <v>189134</v>
      </c>
      <c r="R312" s="53">
        <f t="shared" si="21"/>
        <v>189134</v>
      </c>
      <c r="S312" s="53">
        <f t="shared" si="22"/>
        <v>0</v>
      </c>
      <c r="U312" s="53">
        <f t="shared" si="23"/>
        <v>294262</v>
      </c>
      <c r="V312" s="53">
        <f t="shared" si="24"/>
        <v>0</v>
      </c>
      <c r="W312" s="9"/>
    </row>
    <row r="313" spans="1:23" ht="14.45" customHeight="1" x14ac:dyDescent="0.25">
      <c r="A313" s="58" t="s">
        <v>82</v>
      </c>
      <c r="B313" s="56" t="s">
        <v>1</v>
      </c>
      <c r="C313" s="56" t="str">
        <f t="shared" si="20"/>
        <v>THRISSUR1962-63</v>
      </c>
      <c r="D313" s="2">
        <f>VLOOKUP($C313,Calculations!$T$2:$AG$611,2,FALSE)</f>
        <v>294262</v>
      </c>
      <c r="E313" s="2">
        <f>VLOOKUP($C313,Calculations!$T$2:$AG$611,3,FALSE)</f>
        <v>132929</v>
      </c>
      <c r="F313" s="2">
        <f>VLOOKUP($C313,Calculations!$T$2:$AG$611,4,FALSE)</f>
        <v>13883</v>
      </c>
      <c r="G313" s="2">
        <f>VLOOKUP($C313,Calculations!$T$2:$AG$611,5,FALSE)</f>
        <v>3240</v>
      </c>
      <c r="H313" s="2">
        <f>VLOOKUP($C313,Calculations!$T$2:$AG$611,6,FALSE)</f>
        <v>649</v>
      </c>
      <c r="I313" s="2">
        <f>VLOOKUP($C313,Calculations!$T$2:$AG$611,7,FALSE)</f>
        <v>1501</v>
      </c>
      <c r="J313" s="2">
        <f>VLOOKUP($C313,Calculations!$T$2:$AG$611,8,FALSE)</f>
        <v>4802</v>
      </c>
      <c r="K313" s="2">
        <f>VLOOKUP($C313,Calculations!$T$2:$AG$611,9,FALSE)</f>
        <v>603</v>
      </c>
      <c r="L313" s="2">
        <f>VLOOKUP($C313,Calculations!$T$2:$AG$611,10,FALSE)</f>
        <v>2455</v>
      </c>
      <c r="M313" s="2">
        <f>VLOOKUP($C313,Calculations!$T$2:$AG$611,11,FALSE)</f>
        <v>0</v>
      </c>
      <c r="N313" s="2">
        <f>VLOOKUP($C313,Calculations!$T$2:$AG$611,12,FALSE)</f>
        <v>134200</v>
      </c>
      <c r="O313" s="2">
        <f>VLOOKUP($C313,Calculations!$T$2:$AG$611,13,FALSE)</f>
        <v>69834</v>
      </c>
      <c r="P313" s="2">
        <f>VLOOKUP($C313,Calculations!$T$2:$AG$611,14,FALSE)</f>
        <v>204034</v>
      </c>
      <c r="R313" s="53">
        <f t="shared" si="21"/>
        <v>204034</v>
      </c>
      <c r="S313" s="53">
        <f t="shared" si="22"/>
        <v>0</v>
      </c>
      <c r="U313" s="53">
        <f t="shared" si="23"/>
        <v>294262</v>
      </c>
      <c r="V313" s="53">
        <f t="shared" si="24"/>
        <v>0</v>
      </c>
      <c r="W313" s="9"/>
    </row>
    <row r="314" spans="1:23" ht="14.45" customHeight="1" x14ac:dyDescent="0.25">
      <c r="A314" s="58" t="s">
        <v>82</v>
      </c>
      <c r="B314" s="56" t="s">
        <v>2</v>
      </c>
      <c r="C314" s="56" t="str">
        <f t="shared" si="20"/>
        <v>THRISSUR1963-64</v>
      </c>
      <c r="D314" s="2">
        <f>VLOOKUP($C314,Calculations!$T$2:$AG$611,2,FALSE)</f>
        <v>294262</v>
      </c>
      <c r="E314" s="2">
        <f>VLOOKUP($C314,Calculations!$T$2:$AG$611,3,FALSE)</f>
        <v>132920</v>
      </c>
      <c r="F314" s="2">
        <f>VLOOKUP($C314,Calculations!$T$2:$AG$611,4,FALSE)</f>
        <v>14605</v>
      </c>
      <c r="G314" s="2">
        <f>VLOOKUP($C314,Calculations!$T$2:$AG$611,5,FALSE)</f>
        <v>3266</v>
      </c>
      <c r="H314" s="2">
        <f>VLOOKUP($C314,Calculations!$T$2:$AG$611,6,FALSE)</f>
        <v>544</v>
      </c>
      <c r="I314" s="2">
        <f>VLOOKUP($C314,Calculations!$T$2:$AG$611,7,FALSE)</f>
        <v>1518</v>
      </c>
      <c r="J314" s="2">
        <f>VLOOKUP($C314,Calculations!$T$2:$AG$611,8,FALSE)</f>
        <v>4353</v>
      </c>
      <c r="K314" s="2">
        <f>VLOOKUP($C314,Calculations!$T$2:$AG$611,9,FALSE)</f>
        <v>651</v>
      </c>
      <c r="L314" s="2">
        <f>VLOOKUP($C314,Calculations!$T$2:$AG$611,10,FALSE)</f>
        <v>1808</v>
      </c>
      <c r="M314" s="2">
        <f>VLOOKUP($C314,Calculations!$T$2:$AG$611,11,FALSE)</f>
        <v>0</v>
      </c>
      <c r="N314" s="2">
        <f>VLOOKUP($C314,Calculations!$T$2:$AG$611,12,FALSE)</f>
        <v>134597</v>
      </c>
      <c r="O314" s="2">
        <f>VLOOKUP($C314,Calculations!$T$2:$AG$611,13,FALSE)</f>
        <v>67859</v>
      </c>
      <c r="P314" s="2">
        <f>VLOOKUP($C314,Calculations!$T$2:$AG$611,14,FALSE)</f>
        <v>202456</v>
      </c>
      <c r="R314" s="53">
        <f t="shared" si="21"/>
        <v>202456</v>
      </c>
      <c r="S314" s="53">
        <f t="shared" si="22"/>
        <v>0</v>
      </c>
      <c r="U314" s="53">
        <f t="shared" si="23"/>
        <v>294262</v>
      </c>
      <c r="V314" s="53">
        <f t="shared" si="24"/>
        <v>0</v>
      </c>
      <c r="W314" s="9"/>
    </row>
    <row r="315" spans="1:23" ht="14.45" customHeight="1" x14ac:dyDescent="0.25">
      <c r="A315" s="58" t="s">
        <v>82</v>
      </c>
      <c r="B315" s="56" t="s">
        <v>3</v>
      </c>
      <c r="C315" s="56" t="str">
        <f t="shared" si="20"/>
        <v>THRISSUR1964-65</v>
      </c>
      <c r="D315" s="2">
        <f>VLOOKUP($C315,Calculations!$T$2:$AG$611,2,FALSE)</f>
        <v>294262</v>
      </c>
      <c r="E315" s="2">
        <f>VLOOKUP($C315,Calculations!$T$2:$AG$611,3,FALSE)</f>
        <v>132919</v>
      </c>
      <c r="F315" s="2">
        <f>VLOOKUP($C315,Calculations!$T$2:$AG$611,4,FALSE)</f>
        <v>15170</v>
      </c>
      <c r="G315" s="2">
        <f>VLOOKUP($C315,Calculations!$T$2:$AG$611,5,FALSE)</f>
        <v>3328</v>
      </c>
      <c r="H315" s="2">
        <f>VLOOKUP($C315,Calculations!$T$2:$AG$611,6,FALSE)</f>
        <v>544</v>
      </c>
      <c r="I315" s="2">
        <f>VLOOKUP($C315,Calculations!$T$2:$AG$611,7,FALSE)</f>
        <v>1355</v>
      </c>
      <c r="J315" s="2">
        <f>VLOOKUP($C315,Calculations!$T$2:$AG$611,8,FALSE)</f>
        <v>2791</v>
      </c>
      <c r="K315" s="2">
        <f>VLOOKUP($C315,Calculations!$T$2:$AG$611,9,FALSE)</f>
        <v>627</v>
      </c>
      <c r="L315" s="2">
        <f>VLOOKUP($C315,Calculations!$T$2:$AG$611,10,FALSE)</f>
        <v>1007</v>
      </c>
      <c r="M315" s="2">
        <f>VLOOKUP($C315,Calculations!$T$2:$AG$611,11,FALSE)</f>
        <v>0</v>
      </c>
      <c r="N315" s="2">
        <f>VLOOKUP($C315,Calculations!$T$2:$AG$611,12,FALSE)</f>
        <v>136521</v>
      </c>
      <c r="O315" s="2">
        <f>VLOOKUP($C315,Calculations!$T$2:$AG$611,13,FALSE)</f>
        <v>72010</v>
      </c>
      <c r="P315" s="2">
        <f>VLOOKUP($C315,Calculations!$T$2:$AG$611,14,FALSE)</f>
        <v>208531</v>
      </c>
      <c r="R315" s="53">
        <f t="shared" si="21"/>
        <v>208531</v>
      </c>
      <c r="S315" s="53">
        <f t="shared" si="22"/>
        <v>0</v>
      </c>
      <c r="U315" s="53">
        <f t="shared" si="23"/>
        <v>294262</v>
      </c>
      <c r="V315" s="53">
        <f t="shared" si="24"/>
        <v>0</v>
      </c>
      <c r="W315" s="9"/>
    </row>
    <row r="316" spans="1:23" ht="14.45" customHeight="1" x14ac:dyDescent="0.25">
      <c r="A316" s="58" t="s">
        <v>82</v>
      </c>
      <c r="B316" s="56" t="s">
        <v>4</v>
      </c>
      <c r="C316" s="56" t="str">
        <f t="shared" si="20"/>
        <v>THRISSUR1965-66</v>
      </c>
      <c r="D316" s="2">
        <f>VLOOKUP($C316,Calculations!$T$2:$AG$611,2,FALSE)</f>
        <v>294262</v>
      </c>
      <c r="E316" s="2">
        <f>VLOOKUP($C316,Calculations!$T$2:$AG$611,3,FALSE)</f>
        <v>132805</v>
      </c>
      <c r="F316" s="2">
        <f>VLOOKUP($C316,Calculations!$T$2:$AG$611,4,FALSE)</f>
        <v>15200</v>
      </c>
      <c r="G316" s="2">
        <f>VLOOKUP($C316,Calculations!$T$2:$AG$611,5,FALSE)</f>
        <v>3155</v>
      </c>
      <c r="H316" s="2">
        <f>VLOOKUP($C316,Calculations!$T$2:$AG$611,6,FALSE)</f>
        <v>500</v>
      </c>
      <c r="I316" s="2">
        <f>VLOOKUP($C316,Calculations!$T$2:$AG$611,7,FALSE)</f>
        <v>1160</v>
      </c>
      <c r="J316" s="2">
        <f>VLOOKUP($C316,Calculations!$T$2:$AG$611,8,FALSE)</f>
        <v>2620</v>
      </c>
      <c r="K316" s="2">
        <f>VLOOKUP($C316,Calculations!$T$2:$AG$611,9,FALSE)</f>
        <v>605</v>
      </c>
      <c r="L316" s="2">
        <f>VLOOKUP($C316,Calculations!$T$2:$AG$611,10,FALSE)</f>
        <v>1630</v>
      </c>
      <c r="M316" s="2">
        <f>VLOOKUP($C316,Calculations!$T$2:$AG$611,11,FALSE)</f>
        <v>0</v>
      </c>
      <c r="N316" s="2">
        <f>VLOOKUP($C316,Calculations!$T$2:$AG$611,12,FALSE)</f>
        <v>136587</v>
      </c>
      <c r="O316" s="2">
        <f>VLOOKUP($C316,Calculations!$T$2:$AG$611,13,FALSE)</f>
        <v>71965</v>
      </c>
      <c r="P316" s="2">
        <f>VLOOKUP($C316,Calculations!$T$2:$AG$611,14,FALSE)</f>
        <v>208552</v>
      </c>
      <c r="R316" s="53">
        <f t="shared" si="21"/>
        <v>208552</v>
      </c>
      <c r="S316" s="53">
        <f t="shared" si="22"/>
        <v>0</v>
      </c>
      <c r="U316" s="53">
        <f t="shared" si="23"/>
        <v>294262</v>
      </c>
      <c r="V316" s="53">
        <f t="shared" si="24"/>
        <v>0</v>
      </c>
      <c r="W316" s="9"/>
    </row>
    <row r="317" spans="1:23" ht="14.45" customHeight="1" x14ac:dyDescent="0.25">
      <c r="A317" s="58" t="s">
        <v>82</v>
      </c>
      <c r="B317" s="56" t="s">
        <v>5</v>
      </c>
      <c r="C317" s="56" t="str">
        <f t="shared" si="20"/>
        <v>THRISSUR1966-67</v>
      </c>
      <c r="D317" s="2">
        <f>VLOOKUP($C317,Calculations!$T$2:$AG$611,2,FALSE)</f>
        <v>294262</v>
      </c>
      <c r="E317" s="2">
        <f>VLOOKUP($C317,Calculations!$T$2:$AG$611,3,FALSE)</f>
        <v>132376</v>
      </c>
      <c r="F317" s="2">
        <f>VLOOKUP($C317,Calculations!$T$2:$AG$611,4,FALSE)</f>
        <v>15892</v>
      </c>
      <c r="G317" s="2">
        <f>VLOOKUP($C317,Calculations!$T$2:$AG$611,5,FALSE)</f>
        <v>2667</v>
      </c>
      <c r="H317" s="2">
        <f>VLOOKUP($C317,Calculations!$T$2:$AG$611,6,FALSE)</f>
        <v>500</v>
      </c>
      <c r="I317" s="2">
        <f>VLOOKUP($C317,Calculations!$T$2:$AG$611,7,FALSE)</f>
        <v>1160</v>
      </c>
      <c r="J317" s="2">
        <f>VLOOKUP($C317,Calculations!$T$2:$AG$611,8,FALSE)</f>
        <v>2710</v>
      </c>
      <c r="K317" s="2">
        <f>VLOOKUP($C317,Calculations!$T$2:$AG$611,9,FALSE)</f>
        <v>437</v>
      </c>
      <c r="L317" s="2">
        <f>VLOOKUP($C317,Calculations!$T$2:$AG$611,10,FALSE)</f>
        <v>1860</v>
      </c>
      <c r="M317" s="2">
        <f>VLOOKUP($C317,Calculations!$T$2:$AG$611,11,FALSE)</f>
        <v>0</v>
      </c>
      <c r="N317" s="2">
        <f>VLOOKUP($C317,Calculations!$T$2:$AG$611,12,FALSE)</f>
        <v>136660</v>
      </c>
      <c r="O317" s="2">
        <f>VLOOKUP($C317,Calculations!$T$2:$AG$611,13,FALSE)</f>
        <v>77390</v>
      </c>
      <c r="P317" s="2">
        <f>VLOOKUP($C317,Calculations!$T$2:$AG$611,14,FALSE)</f>
        <v>214050</v>
      </c>
      <c r="R317" s="53">
        <f t="shared" si="21"/>
        <v>214050</v>
      </c>
      <c r="S317" s="53">
        <f t="shared" si="22"/>
        <v>0</v>
      </c>
      <c r="U317" s="53">
        <f t="shared" si="23"/>
        <v>294262</v>
      </c>
      <c r="V317" s="53">
        <f t="shared" si="24"/>
        <v>0</v>
      </c>
      <c r="W317" s="9"/>
    </row>
    <row r="318" spans="1:23" ht="14.45" customHeight="1" x14ac:dyDescent="0.25">
      <c r="A318" s="58" t="s">
        <v>82</v>
      </c>
      <c r="B318" s="56" t="s">
        <v>6</v>
      </c>
      <c r="C318" s="56" t="str">
        <f t="shared" si="20"/>
        <v>THRISSUR1967-68</v>
      </c>
      <c r="D318" s="2">
        <f>VLOOKUP($C318,Calculations!$T$2:$AG$611,2,FALSE)</f>
        <v>294262</v>
      </c>
      <c r="E318" s="2">
        <f>VLOOKUP($C318,Calculations!$T$2:$AG$611,3,FALSE)</f>
        <v>132376</v>
      </c>
      <c r="F318" s="2">
        <f>VLOOKUP($C318,Calculations!$T$2:$AG$611,4,FALSE)</f>
        <v>15890</v>
      </c>
      <c r="G318" s="2">
        <f>VLOOKUP($C318,Calculations!$T$2:$AG$611,5,FALSE)</f>
        <v>2100</v>
      </c>
      <c r="H318" s="2">
        <f>VLOOKUP($C318,Calculations!$T$2:$AG$611,6,FALSE)</f>
        <v>500</v>
      </c>
      <c r="I318" s="2">
        <f>VLOOKUP($C318,Calculations!$T$2:$AG$611,7,FALSE)</f>
        <v>1160</v>
      </c>
      <c r="J318" s="2">
        <f>VLOOKUP($C318,Calculations!$T$2:$AG$611,8,FALSE)</f>
        <v>2761</v>
      </c>
      <c r="K318" s="2">
        <f>VLOOKUP($C318,Calculations!$T$2:$AG$611,9,FALSE)</f>
        <v>437</v>
      </c>
      <c r="L318" s="2">
        <f>VLOOKUP($C318,Calculations!$T$2:$AG$611,10,FALSE)</f>
        <v>1860</v>
      </c>
      <c r="M318" s="2">
        <f>VLOOKUP($C318,Calculations!$T$2:$AG$611,11,FALSE)</f>
        <v>0</v>
      </c>
      <c r="N318" s="2">
        <f>VLOOKUP($C318,Calculations!$T$2:$AG$611,12,FALSE)</f>
        <v>137178</v>
      </c>
      <c r="O318" s="2">
        <f>VLOOKUP($C318,Calculations!$T$2:$AG$611,13,FALSE)</f>
        <v>82829</v>
      </c>
      <c r="P318" s="2">
        <f>VLOOKUP($C318,Calculations!$T$2:$AG$611,14,FALSE)</f>
        <v>220007</v>
      </c>
      <c r="R318" s="53">
        <f t="shared" si="21"/>
        <v>220007</v>
      </c>
      <c r="S318" s="53">
        <f t="shared" si="22"/>
        <v>0</v>
      </c>
      <c r="U318" s="53">
        <f t="shared" si="23"/>
        <v>294262</v>
      </c>
      <c r="V318" s="53">
        <f t="shared" si="24"/>
        <v>0</v>
      </c>
      <c r="W318" s="9"/>
    </row>
    <row r="319" spans="1:23" ht="14.45" customHeight="1" x14ac:dyDescent="0.25">
      <c r="A319" s="58" t="s">
        <v>82</v>
      </c>
      <c r="B319" s="63" t="s">
        <v>7</v>
      </c>
      <c r="C319" s="56" t="str">
        <f t="shared" si="20"/>
        <v>THRISSUR1968-69</v>
      </c>
      <c r="D319" s="2">
        <f>VLOOKUP($C319,Calculations!$T$2:$AG$611,2,FALSE)</f>
        <v>294262</v>
      </c>
      <c r="E319" s="2">
        <f>VLOOKUP($C319,Calculations!$T$2:$AG$611,3,FALSE)</f>
        <v>132376</v>
      </c>
      <c r="F319" s="2">
        <f>VLOOKUP($C319,Calculations!$T$2:$AG$611,4,FALSE)</f>
        <v>16208</v>
      </c>
      <c r="G319" s="2">
        <f>VLOOKUP($C319,Calculations!$T$2:$AG$611,5,FALSE)</f>
        <v>2079</v>
      </c>
      <c r="H319" s="2">
        <f>VLOOKUP($C319,Calculations!$T$2:$AG$611,6,FALSE)</f>
        <v>500</v>
      </c>
      <c r="I319" s="2">
        <f>VLOOKUP($C319,Calculations!$T$2:$AG$611,7,FALSE)</f>
        <v>911</v>
      </c>
      <c r="J319" s="2">
        <f>VLOOKUP($C319,Calculations!$T$2:$AG$611,8,FALSE)</f>
        <v>1909</v>
      </c>
      <c r="K319" s="2">
        <f>VLOOKUP($C319,Calculations!$T$2:$AG$611,9,FALSE)</f>
        <v>431</v>
      </c>
      <c r="L319" s="2">
        <f>VLOOKUP($C319,Calculations!$T$2:$AG$611,10,FALSE)</f>
        <v>1847</v>
      </c>
      <c r="M319" s="2">
        <f>VLOOKUP($C319,Calculations!$T$2:$AG$611,11,FALSE)</f>
        <v>0</v>
      </c>
      <c r="N319" s="2">
        <f>VLOOKUP($C319,Calculations!$T$2:$AG$611,12,FALSE)</f>
        <v>138001</v>
      </c>
      <c r="O319" s="2">
        <f>VLOOKUP($C319,Calculations!$T$2:$AG$611,13,FALSE)</f>
        <v>92578</v>
      </c>
      <c r="P319" s="2">
        <f>VLOOKUP($C319,Calculations!$T$2:$AG$611,14,FALSE)</f>
        <v>230579</v>
      </c>
      <c r="R319" s="53">
        <f t="shared" si="21"/>
        <v>230579</v>
      </c>
      <c r="S319" s="53">
        <f t="shared" si="22"/>
        <v>0</v>
      </c>
      <c r="U319" s="53">
        <f t="shared" si="23"/>
        <v>294262</v>
      </c>
      <c r="V319" s="53">
        <f t="shared" si="24"/>
        <v>0</v>
      </c>
      <c r="W319" s="9"/>
    </row>
    <row r="320" spans="1:23" ht="14.45" customHeight="1" x14ac:dyDescent="0.25">
      <c r="A320" s="58" t="s">
        <v>82</v>
      </c>
      <c r="B320" s="63" t="s">
        <v>8</v>
      </c>
      <c r="C320" s="56" t="str">
        <f t="shared" si="20"/>
        <v>THRISSUR1969-70</v>
      </c>
      <c r="D320" s="2">
        <f>VLOOKUP($C320,Calculations!$T$2:$AG$611,2,FALSE)</f>
        <v>294262</v>
      </c>
      <c r="E320" s="2">
        <f>VLOOKUP($C320,Calculations!$T$2:$AG$611,3,FALSE)</f>
        <v>132373</v>
      </c>
      <c r="F320" s="2">
        <f>VLOOKUP($C320,Calculations!$T$2:$AG$611,4,FALSE)</f>
        <v>16305</v>
      </c>
      <c r="G320" s="2">
        <f>VLOOKUP($C320,Calculations!$T$2:$AG$611,5,FALSE)</f>
        <v>1958</v>
      </c>
      <c r="H320" s="2">
        <f>VLOOKUP($C320,Calculations!$T$2:$AG$611,6,FALSE)</f>
        <v>500</v>
      </c>
      <c r="I320" s="2">
        <f>VLOOKUP($C320,Calculations!$T$2:$AG$611,7,FALSE)</f>
        <v>1287</v>
      </c>
      <c r="J320" s="2">
        <f>VLOOKUP($C320,Calculations!$T$2:$AG$611,8,FALSE)</f>
        <v>1797</v>
      </c>
      <c r="K320" s="2">
        <f>VLOOKUP($C320,Calculations!$T$2:$AG$611,9,FALSE)</f>
        <v>371</v>
      </c>
      <c r="L320" s="2">
        <f>VLOOKUP($C320,Calculations!$T$2:$AG$611,10,FALSE)</f>
        <v>1681</v>
      </c>
      <c r="M320" s="2">
        <f>VLOOKUP($C320,Calculations!$T$2:$AG$611,11,FALSE)</f>
        <v>0</v>
      </c>
      <c r="N320" s="2">
        <f>VLOOKUP($C320,Calculations!$T$2:$AG$611,12,FALSE)</f>
        <v>137990</v>
      </c>
      <c r="O320" s="2">
        <f>VLOOKUP($C320,Calculations!$T$2:$AG$611,13,FALSE)</f>
        <v>98415</v>
      </c>
      <c r="P320" s="2">
        <f>VLOOKUP($C320,Calculations!$T$2:$AG$611,14,FALSE)</f>
        <v>236405</v>
      </c>
      <c r="R320" s="53">
        <f t="shared" si="21"/>
        <v>236405</v>
      </c>
      <c r="S320" s="53">
        <f t="shared" si="22"/>
        <v>0</v>
      </c>
      <c r="U320" s="53">
        <f t="shared" si="23"/>
        <v>294262</v>
      </c>
      <c r="V320" s="53">
        <f t="shared" si="24"/>
        <v>0</v>
      </c>
      <c r="W320" s="9"/>
    </row>
    <row r="321" spans="1:23" ht="14.45" customHeight="1" x14ac:dyDescent="0.25">
      <c r="A321" s="58" t="s">
        <v>82</v>
      </c>
      <c r="B321" s="63" t="s">
        <v>16</v>
      </c>
      <c r="C321" s="56" t="str">
        <f t="shared" si="20"/>
        <v>THRISSUR1970-71</v>
      </c>
      <c r="D321" s="2">
        <f>VLOOKUP($C321,Calculations!$T$2:$AG$611,2,FALSE)</f>
        <v>294262</v>
      </c>
      <c r="E321" s="2">
        <f>VLOOKUP($C321,Calculations!$T$2:$AG$611,3,FALSE)</f>
        <v>132373</v>
      </c>
      <c r="F321" s="2">
        <f>VLOOKUP($C321,Calculations!$T$2:$AG$611,4,FALSE)</f>
        <v>16752</v>
      </c>
      <c r="G321" s="2">
        <f>VLOOKUP($C321,Calculations!$T$2:$AG$611,5,FALSE)</f>
        <v>1910</v>
      </c>
      <c r="H321" s="2">
        <f>VLOOKUP($C321,Calculations!$T$2:$AG$611,6,FALSE)</f>
        <v>500</v>
      </c>
      <c r="I321" s="2">
        <f>VLOOKUP($C321,Calculations!$T$2:$AG$611,7,FALSE)</f>
        <v>1211</v>
      </c>
      <c r="J321" s="2">
        <f>VLOOKUP($C321,Calculations!$T$2:$AG$611,8,FALSE)</f>
        <v>1769</v>
      </c>
      <c r="K321" s="2">
        <f>VLOOKUP($C321,Calculations!$T$2:$AG$611,9,FALSE)</f>
        <v>373</v>
      </c>
      <c r="L321" s="2">
        <f>VLOOKUP($C321,Calculations!$T$2:$AG$611,10,FALSE)</f>
        <v>1736</v>
      </c>
      <c r="M321" s="2">
        <f>VLOOKUP($C321,Calculations!$T$2:$AG$611,11,FALSE)</f>
        <v>0</v>
      </c>
      <c r="N321" s="2">
        <f>VLOOKUP($C321,Calculations!$T$2:$AG$611,12,FALSE)</f>
        <v>137638</v>
      </c>
      <c r="O321" s="2">
        <f>VLOOKUP($C321,Calculations!$T$2:$AG$611,13,FALSE)</f>
        <v>100132</v>
      </c>
      <c r="P321" s="2">
        <f>VLOOKUP($C321,Calculations!$T$2:$AG$611,14,FALSE)</f>
        <v>237770</v>
      </c>
      <c r="R321" s="53">
        <f t="shared" si="21"/>
        <v>237770</v>
      </c>
      <c r="S321" s="53">
        <f t="shared" si="22"/>
        <v>0</v>
      </c>
      <c r="U321" s="53">
        <f t="shared" si="23"/>
        <v>294262</v>
      </c>
      <c r="V321" s="53">
        <f t="shared" si="24"/>
        <v>0</v>
      </c>
      <c r="W321" s="9"/>
    </row>
    <row r="322" spans="1:23" ht="14.45" customHeight="1" x14ac:dyDescent="0.25">
      <c r="A322" s="58" t="s">
        <v>82</v>
      </c>
      <c r="B322" s="63" t="s">
        <v>17</v>
      </c>
      <c r="C322" s="56" t="str">
        <f t="shared" si="20"/>
        <v>THRISSUR1971-72</v>
      </c>
      <c r="D322" s="2">
        <f>VLOOKUP($C322,Calculations!$T$2:$AG$611,2,FALSE)</f>
        <v>294262</v>
      </c>
      <c r="E322" s="2">
        <f>VLOOKUP($C322,Calculations!$T$2:$AG$611,3,FALSE)</f>
        <v>132373</v>
      </c>
      <c r="F322" s="2">
        <f>VLOOKUP($C322,Calculations!$T$2:$AG$611,4,FALSE)</f>
        <v>16813</v>
      </c>
      <c r="G322" s="2">
        <f>VLOOKUP($C322,Calculations!$T$2:$AG$611,5,FALSE)</f>
        <v>1831</v>
      </c>
      <c r="H322" s="2">
        <f>VLOOKUP($C322,Calculations!$T$2:$AG$611,6,FALSE)</f>
        <v>500</v>
      </c>
      <c r="I322" s="2">
        <f>VLOOKUP($C322,Calculations!$T$2:$AG$611,7,FALSE)</f>
        <v>1110</v>
      </c>
      <c r="J322" s="2">
        <f>VLOOKUP($C322,Calculations!$T$2:$AG$611,8,FALSE)</f>
        <v>1725</v>
      </c>
      <c r="K322" s="2">
        <f>VLOOKUP($C322,Calculations!$T$2:$AG$611,9,FALSE)</f>
        <v>341</v>
      </c>
      <c r="L322" s="2">
        <f>VLOOKUP($C322,Calculations!$T$2:$AG$611,10,FALSE)</f>
        <v>1663</v>
      </c>
      <c r="M322" s="2">
        <f>VLOOKUP($C322,Calculations!$T$2:$AG$611,11,FALSE)</f>
        <v>0</v>
      </c>
      <c r="N322" s="2">
        <f>VLOOKUP($C322,Calculations!$T$2:$AG$611,12,FALSE)</f>
        <v>137906</v>
      </c>
      <c r="O322" s="2">
        <f>VLOOKUP($C322,Calculations!$T$2:$AG$611,13,FALSE)</f>
        <v>101891</v>
      </c>
      <c r="P322" s="2">
        <f>VLOOKUP($C322,Calculations!$T$2:$AG$611,14,FALSE)</f>
        <v>239797</v>
      </c>
      <c r="R322" s="53">
        <f t="shared" si="21"/>
        <v>239797</v>
      </c>
      <c r="S322" s="53">
        <f t="shared" si="22"/>
        <v>0</v>
      </c>
      <c r="U322" s="53">
        <f t="shared" si="23"/>
        <v>294262</v>
      </c>
      <c r="V322" s="53">
        <f t="shared" si="24"/>
        <v>0</v>
      </c>
      <c r="W322" s="9"/>
    </row>
    <row r="323" spans="1:23" ht="14.45" customHeight="1" x14ac:dyDescent="0.25">
      <c r="A323" s="58" t="s">
        <v>82</v>
      </c>
      <c r="B323" s="63" t="s">
        <v>9</v>
      </c>
      <c r="C323" s="56" t="str">
        <f t="shared" ref="C323:C386" si="25">A323&amp;B323</f>
        <v>THRISSUR1972-73</v>
      </c>
      <c r="D323" s="2">
        <f>VLOOKUP($C323,Calculations!$T$2:$AG$611,2,FALSE)</f>
        <v>294262</v>
      </c>
      <c r="E323" s="2">
        <f>VLOOKUP($C323,Calculations!$T$2:$AG$611,3,FALSE)</f>
        <v>132373</v>
      </c>
      <c r="F323" s="2">
        <f>VLOOKUP($C323,Calculations!$T$2:$AG$611,4,FALSE)</f>
        <v>16813</v>
      </c>
      <c r="G323" s="2">
        <f>VLOOKUP($C323,Calculations!$T$2:$AG$611,5,FALSE)</f>
        <v>1804</v>
      </c>
      <c r="H323" s="2">
        <f>VLOOKUP($C323,Calculations!$T$2:$AG$611,6,FALSE)</f>
        <v>500</v>
      </c>
      <c r="I323" s="2">
        <f>VLOOKUP($C323,Calculations!$T$2:$AG$611,7,FALSE)</f>
        <v>1037</v>
      </c>
      <c r="J323" s="2">
        <f>VLOOKUP($C323,Calculations!$T$2:$AG$611,8,FALSE)</f>
        <v>1636</v>
      </c>
      <c r="K323" s="2">
        <f>VLOOKUP($C323,Calculations!$T$2:$AG$611,9,FALSE)</f>
        <v>341</v>
      </c>
      <c r="L323" s="2">
        <f>VLOOKUP($C323,Calculations!$T$2:$AG$611,10,FALSE)</f>
        <v>1880</v>
      </c>
      <c r="M323" s="2">
        <f>VLOOKUP($C323,Calculations!$T$2:$AG$611,11,FALSE)</f>
        <v>0</v>
      </c>
      <c r="N323" s="2">
        <f>VLOOKUP($C323,Calculations!$T$2:$AG$611,12,FALSE)</f>
        <v>137878</v>
      </c>
      <c r="O323" s="2">
        <f>VLOOKUP($C323,Calculations!$T$2:$AG$611,13,FALSE)</f>
        <v>104189</v>
      </c>
      <c r="P323" s="2">
        <f>VLOOKUP($C323,Calculations!$T$2:$AG$611,14,FALSE)</f>
        <v>242067</v>
      </c>
      <c r="R323" s="53">
        <f t="shared" ref="R323:R386" si="26">N323+O323</f>
        <v>242067</v>
      </c>
      <c r="S323" s="53">
        <f t="shared" ref="S323:S386" si="27">R323-P323</f>
        <v>0</v>
      </c>
      <c r="U323" s="53">
        <f t="shared" ref="U323:U386" si="28">SUM(E323:N323)</f>
        <v>294262</v>
      </c>
      <c r="V323" s="53">
        <f t="shared" ref="V323:V386" si="29">D323-U323</f>
        <v>0</v>
      </c>
      <c r="W323" s="9"/>
    </row>
    <row r="324" spans="1:23" ht="14.45" customHeight="1" x14ac:dyDescent="0.25">
      <c r="A324" s="58" t="s">
        <v>82</v>
      </c>
      <c r="B324" s="63" t="s">
        <v>10</v>
      </c>
      <c r="C324" s="56" t="str">
        <f t="shared" si="25"/>
        <v>THRISSUR1973-74</v>
      </c>
      <c r="D324" s="2">
        <f>VLOOKUP($C324,Calculations!$T$2:$AG$611,2,FALSE)</f>
        <v>299149</v>
      </c>
      <c r="E324" s="2">
        <f>VLOOKUP($C324,Calculations!$T$2:$AG$611,3,FALSE)</f>
        <v>131934</v>
      </c>
      <c r="F324" s="2">
        <f>VLOOKUP($C324,Calculations!$T$2:$AG$611,4,FALSE)</f>
        <v>18491</v>
      </c>
      <c r="G324" s="2">
        <f>VLOOKUP($C324,Calculations!$T$2:$AG$611,5,FALSE)</f>
        <v>2206</v>
      </c>
      <c r="H324" s="2">
        <f>VLOOKUP($C324,Calculations!$T$2:$AG$611,6,FALSE)</f>
        <v>500</v>
      </c>
      <c r="I324" s="2">
        <f>VLOOKUP($C324,Calculations!$T$2:$AG$611,7,FALSE)</f>
        <v>3364</v>
      </c>
      <c r="J324" s="2">
        <f>VLOOKUP($C324,Calculations!$T$2:$AG$611,8,FALSE)</f>
        <v>1934</v>
      </c>
      <c r="K324" s="2">
        <f>VLOOKUP($C324,Calculations!$T$2:$AG$611,9,FALSE)</f>
        <v>414</v>
      </c>
      <c r="L324" s="2">
        <f>VLOOKUP($C324,Calculations!$T$2:$AG$611,10,FALSE)</f>
        <v>1744</v>
      </c>
      <c r="M324" s="2">
        <f>VLOOKUP($C324,Calculations!$T$2:$AG$611,11,FALSE)</f>
        <v>0</v>
      </c>
      <c r="N324" s="2">
        <f>VLOOKUP($C324,Calculations!$T$2:$AG$611,12,FALSE)</f>
        <v>138562</v>
      </c>
      <c r="O324" s="2">
        <f>VLOOKUP($C324,Calculations!$T$2:$AG$611,13,FALSE)</f>
        <v>107353</v>
      </c>
      <c r="P324" s="2">
        <f>VLOOKUP($C324,Calculations!$T$2:$AG$611,14,FALSE)</f>
        <v>245915</v>
      </c>
      <c r="R324" s="53">
        <f t="shared" si="26"/>
        <v>245915</v>
      </c>
      <c r="S324" s="53">
        <f t="shared" si="27"/>
        <v>0</v>
      </c>
      <c r="U324" s="53">
        <f t="shared" si="28"/>
        <v>299149</v>
      </c>
      <c r="V324" s="53">
        <f t="shared" si="29"/>
        <v>0</v>
      </c>
      <c r="W324" s="9"/>
    </row>
    <row r="325" spans="1:23" ht="14.45" customHeight="1" x14ac:dyDescent="0.25">
      <c r="A325" s="58" t="s">
        <v>82</v>
      </c>
      <c r="B325" s="63" t="s">
        <v>11</v>
      </c>
      <c r="C325" s="56" t="str">
        <f t="shared" si="25"/>
        <v>THRISSUR1974-75</v>
      </c>
      <c r="D325" s="2">
        <f>VLOOKUP($C325,Calculations!$T$2:$AG$611,2,FALSE)</f>
        <v>299149</v>
      </c>
      <c r="E325" s="2">
        <f>VLOOKUP($C325,Calculations!$T$2:$AG$611,3,FALSE)</f>
        <v>131634</v>
      </c>
      <c r="F325" s="2">
        <f>VLOOKUP($C325,Calculations!$T$2:$AG$611,4,FALSE)</f>
        <v>18748</v>
      </c>
      <c r="G325" s="2">
        <f>VLOOKUP($C325,Calculations!$T$2:$AG$611,5,FALSE)</f>
        <v>2156</v>
      </c>
      <c r="H325" s="2">
        <f>VLOOKUP($C325,Calculations!$T$2:$AG$611,6,FALSE)</f>
        <v>500</v>
      </c>
      <c r="I325" s="2">
        <f>VLOOKUP($C325,Calculations!$T$2:$AG$611,7,FALSE)</f>
        <v>3326</v>
      </c>
      <c r="J325" s="2">
        <f>VLOOKUP($C325,Calculations!$T$2:$AG$611,8,FALSE)</f>
        <v>1493</v>
      </c>
      <c r="K325" s="2">
        <f>VLOOKUP($C325,Calculations!$T$2:$AG$611,9,FALSE)</f>
        <v>414</v>
      </c>
      <c r="L325" s="2">
        <f>VLOOKUP($C325,Calculations!$T$2:$AG$611,10,FALSE)</f>
        <v>1546</v>
      </c>
      <c r="M325" s="2">
        <f>VLOOKUP($C325,Calculations!$T$2:$AG$611,11,FALSE)</f>
        <v>0</v>
      </c>
      <c r="N325" s="2">
        <f>VLOOKUP($C325,Calculations!$T$2:$AG$611,12,FALSE)</f>
        <v>139332</v>
      </c>
      <c r="O325" s="2">
        <f>VLOOKUP($C325,Calculations!$T$2:$AG$611,13,FALSE)</f>
        <v>107025</v>
      </c>
      <c r="P325" s="2">
        <f>VLOOKUP($C325,Calculations!$T$2:$AG$611,14,FALSE)</f>
        <v>246357</v>
      </c>
      <c r="R325" s="53">
        <f t="shared" si="26"/>
        <v>246357</v>
      </c>
      <c r="S325" s="53">
        <f t="shared" si="27"/>
        <v>0</v>
      </c>
      <c r="U325" s="53">
        <f t="shared" si="28"/>
        <v>299149</v>
      </c>
      <c r="V325" s="53">
        <f t="shared" si="29"/>
        <v>0</v>
      </c>
      <c r="W325" s="9"/>
    </row>
    <row r="326" spans="1:23" ht="14.45" customHeight="1" x14ac:dyDescent="0.25">
      <c r="A326" s="58" t="s">
        <v>82</v>
      </c>
      <c r="B326" s="63" t="s">
        <v>12</v>
      </c>
      <c r="C326" s="56" t="str">
        <f t="shared" si="25"/>
        <v>THRISSUR1975-76</v>
      </c>
      <c r="D326" s="2">
        <f>VLOOKUP($C326,Calculations!$T$2:$AG$611,2,FALSE)</f>
        <v>299390</v>
      </c>
      <c r="E326" s="2">
        <f>VLOOKUP($C326,Calculations!$T$2:$AG$611,3,FALSE)</f>
        <v>103619</v>
      </c>
      <c r="F326" s="2">
        <f>VLOOKUP($C326,Calculations!$T$2:$AG$611,4,FALSE)</f>
        <v>18029</v>
      </c>
      <c r="G326" s="2">
        <f>VLOOKUP($C326,Calculations!$T$2:$AG$611,5,FALSE)</f>
        <v>3957</v>
      </c>
      <c r="H326" s="2">
        <f>VLOOKUP($C326,Calculations!$T$2:$AG$611,6,FALSE)</f>
        <v>668</v>
      </c>
      <c r="I326" s="2">
        <f>VLOOKUP($C326,Calculations!$T$2:$AG$611,7,FALSE)</f>
        <v>2401</v>
      </c>
      <c r="J326" s="2">
        <f>VLOOKUP($C326,Calculations!$T$2:$AG$611,8,FALSE)</f>
        <v>4027</v>
      </c>
      <c r="K326" s="2">
        <f>VLOOKUP($C326,Calculations!$T$2:$AG$611,9,FALSE)</f>
        <v>1593</v>
      </c>
      <c r="L326" s="2">
        <f>VLOOKUP($C326,Calculations!$T$2:$AG$611,10,FALSE)</f>
        <v>3583</v>
      </c>
      <c r="M326" s="2">
        <f>VLOOKUP($C326,Calculations!$T$2:$AG$611,11,FALSE)</f>
        <v>0</v>
      </c>
      <c r="N326" s="2">
        <f>VLOOKUP($C326,Calculations!$T$2:$AG$611,12,FALSE)</f>
        <v>161513</v>
      </c>
      <c r="O326" s="2">
        <f>VLOOKUP($C326,Calculations!$T$2:$AG$611,13,FALSE)</f>
        <v>85573</v>
      </c>
      <c r="P326" s="2">
        <f>VLOOKUP($C326,Calculations!$T$2:$AG$611,14,FALSE)</f>
        <v>247086</v>
      </c>
      <c r="R326" s="53">
        <f t="shared" si="26"/>
        <v>247086</v>
      </c>
      <c r="S326" s="53">
        <f t="shared" si="27"/>
        <v>0</v>
      </c>
      <c r="U326" s="53">
        <f t="shared" si="28"/>
        <v>299390</v>
      </c>
      <c r="V326" s="53">
        <f t="shared" si="29"/>
        <v>0</v>
      </c>
      <c r="W326" s="9"/>
    </row>
    <row r="327" spans="1:23" ht="14.45" customHeight="1" x14ac:dyDescent="0.25">
      <c r="A327" s="58" t="s">
        <v>82</v>
      </c>
      <c r="B327" s="63" t="s">
        <v>13</v>
      </c>
      <c r="C327" s="56" t="str">
        <f t="shared" si="25"/>
        <v>THRISSUR1976-77</v>
      </c>
      <c r="D327" s="2">
        <f>VLOOKUP($C327,Calculations!$T$2:$AG$611,2,FALSE)</f>
        <v>299390</v>
      </c>
      <c r="E327" s="2">
        <f>VLOOKUP($C327,Calculations!$T$2:$AG$611,3,FALSE)</f>
        <v>103619</v>
      </c>
      <c r="F327" s="2">
        <f>VLOOKUP($C327,Calculations!$T$2:$AG$611,4,FALSE)</f>
        <v>18986</v>
      </c>
      <c r="G327" s="2">
        <f>VLOOKUP($C327,Calculations!$T$2:$AG$611,5,FALSE)</f>
        <v>4158</v>
      </c>
      <c r="H327" s="2">
        <f>VLOOKUP($C327,Calculations!$T$2:$AG$611,6,FALSE)</f>
        <v>328</v>
      </c>
      <c r="I327" s="2">
        <f>VLOOKUP($C327,Calculations!$T$2:$AG$611,7,FALSE)</f>
        <v>1803</v>
      </c>
      <c r="J327" s="2">
        <f>VLOOKUP($C327,Calculations!$T$2:$AG$611,8,FALSE)</f>
        <v>4968</v>
      </c>
      <c r="K327" s="2">
        <f>VLOOKUP($C327,Calculations!$T$2:$AG$611,9,FALSE)</f>
        <v>1379</v>
      </c>
      <c r="L327" s="2">
        <f>VLOOKUP($C327,Calculations!$T$2:$AG$611,10,FALSE)</f>
        <v>4067</v>
      </c>
      <c r="M327" s="2">
        <f>VLOOKUP($C327,Calculations!$T$2:$AG$611,11,FALSE)</f>
        <v>0</v>
      </c>
      <c r="N327" s="2">
        <f>VLOOKUP($C327,Calculations!$T$2:$AG$611,12,FALSE)</f>
        <v>160082</v>
      </c>
      <c r="O327" s="2">
        <f>VLOOKUP($C327,Calculations!$T$2:$AG$611,13,FALSE)</f>
        <v>72491</v>
      </c>
      <c r="P327" s="2">
        <f>VLOOKUP($C327,Calculations!$T$2:$AG$611,14,FALSE)</f>
        <v>232573</v>
      </c>
      <c r="R327" s="53">
        <f t="shared" si="26"/>
        <v>232573</v>
      </c>
      <c r="S327" s="53">
        <f t="shared" si="27"/>
        <v>0</v>
      </c>
      <c r="U327" s="53">
        <f t="shared" si="28"/>
        <v>299390</v>
      </c>
      <c r="V327" s="53">
        <f t="shared" si="29"/>
        <v>0</v>
      </c>
      <c r="W327" s="9"/>
    </row>
    <row r="328" spans="1:23" ht="14.45" customHeight="1" x14ac:dyDescent="0.25">
      <c r="A328" s="58" t="s">
        <v>82</v>
      </c>
      <c r="B328" s="63" t="s">
        <v>18</v>
      </c>
      <c r="C328" s="56" t="str">
        <f t="shared" si="25"/>
        <v>THRISSUR1977-78</v>
      </c>
      <c r="D328" s="2">
        <f>VLOOKUP($C328,Calculations!$T$2:$AG$611,2,FALSE)</f>
        <v>299390</v>
      </c>
      <c r="E328" s="2">
        <f>VLOOKUP($C328,Calculations!$T$2:$AG$611,3,FALSE)</f>
        <v>103619</v>
      </c>
      <c r="F328" s="2">
        <f>VLOOKUP($C328,Calculations!$T$2:$AG$611,4,FALSE)</f>
        <v>20310</v>
      </c>
      <c r="G328" s="2">
        <f>VLOOKUP($C328,Calculations!$T$2:$AG$611,5,FALSE)</f>
        <v>3055</v>
      </c>
      <c r="H328" s="2">
        <f>VLOOKUP($C328,Calculations!$T$2:$AG$611,6,FALSE)</f>
        <v>267</v>
      </c>
      <c r="I328" s="2">
        <f>VLOOKUP($C328,Calculations!$T$2:$AG$611,7,FALSE)</f>
        <v>1542</v>
      </c>
      <c r="J328" s="2">
        <f>VLOOKUP($C328,Calculations!$T$2:$AG$611,8,FALSE)</f>
        <v>5295</v>
      </c>
      <c r="K328" s="2">
        <f>VLOOKUP($C328,Calculations!$T$2:$AG$611,9,FALSE)</f>
        <v>1009</v>
      </c>
      <c r="L328" s="2">
        <f>VLOOKUP($C328,Calculations!$T$2:$AG$611,10,FALSE)</f>
        <v>4501</v>
      </c>
      <c r="M328" s="2">
        <f>VLOOKUP($C328,Calculations!$T$2:$AG$611,11,FALSE)</f>
        <v>0</v>
      </c>
      <c r="N328" s="2">
        <f>VLOOKUP($C328,Calculations!$T$2:$AG$611,12,FALSE)</f>
        <v>159792</v>
      </c>
      <c r="O328" s="2">
        <f>VLOOKUP($C328,Calculations!$T$2:$AG$611,13,FALSE)</f>
        <v>74194</v>
      </c>
      <c r="P328" s="2">
        <f>VLOOKUP($C328,Calculations!$T$2:$AG$611,14,FALSE)</f>
        <v>233986</v>
      </c>
      <c r="R328" s="53">
        <f t="shared" si="26"/>
        <v>233986</v>
      </c>
      <c r="S328" s="53">
        <f t="shared" si="27"/>
        <v>0</v>
      </c>
      <c r="U328" s="53">
        <f t="shared" si="28"/>
        <v>299390</v>
      </c>
      <c r="V328" s="53">
        <f t="shared" si="29"/>
        <v>0</v>
      </c>
      <c r="W328" s="9"/>
    </row>
    <row r="329" spans="1:23" ht="14.45" customHeight="1" x14ac:dyDescent="0.25">
      <c r="A329" s="58" t="s">
        <v>82</v>
      </c>
      <c r="B329" s="64" t="s">
        <v>19</v>
      </c>
      <c r="C329" s="56" t="str">
        <f t="shared" si="25"/>
        <v>THRISSUR1978-79</v>
      </c>
      <c r="D329" s="2">
        <f>VLOOKUP($C329,Calculations!$T$2:$AG$611,2,FALSE)</f>
        <v>299390</v>
      </c>
      <c r="E329" s="2">
        <f>VLOOKUP($C329,Calculations!$T$2:$AG$611,3,FALSE)</f>
        <v>103619</v>
      </c>
      <c r="F329" s="2">
        <f>VLOOKUP($C329,Calculations!$T$2:$AG$611,4,FALSE)</f>
        <v>21146</v>
      </c>
      <c r="G329" s="2">
        <f>VLOOKUP($C329,Calculations!$T$2:$AG$611,5,FALSE)</f>
        <v>2269</v>
      </c>
      <c r="H329" s="2">
        <f>VLOOKUP($C329,Calculations!$T$2:$AG$611,6,FALSE)</f>
        <v>225</v>
      </c>
      <c r="I329" s="2">
        <f>VLOOKUP($C329,Calculations!$T$2:$AG$611,7,FALSE)</f>
        <v>1416</v>
      </c>
      <c r="J329" s="2">
        <f>VLOOKUP($C329,Calculations!$T$2:$AG$611,8,FALSE)</f>
        <v>5141</v>
      </c>
      <c r="K329" s="2">
        <f>VLOOKUP($C329,Calculations!$T$2:$AG$611,9,FALSE)</f>
        <v>3080</v>
      </c>
      <c r="L329" s="2">
        <f>VLOOKUP($C329,Calculations!$T$2:$AG$611,10,FALSE)</f>
        <v>4266</v>
      </c>
      <c r="M329" s="2">
        <f>VLOOKUP($C329,Calculations!$T$2:$AG$611,11,FALSE)</f>
        <v>0</v>
      </c>
      <c r="N329" s="2">
        <f>VLOOKUP($C329,Calculations!$T$2:$AG$611,12,FALSE)</f>
        <v>158228</v>
      </c>
      <c r="O329" s="2">
        <f>VLOOKUP($C329,Calculations!$T$2:$AG$611,13,FALSE)</f>
        <v>79332</v>
      </c>
      <c r="P329" s="2">
        <f>VLOOKUP($C329,Calculations!$T$2:$AG$611,14,FALSE)</f>
        <v>237560</v>
      </c>
      <c r="R329" s="53">
        <f t="shared" si="26"/>
        <v>237560</v>
      </c>
      <c r="S329" s="53">
        <f t="shared" si="27"/>
        <v>0</v>
      </c>
      <c r="U329" s="53">
        <f t="shared" si="28"/>
        <v>299390</v>
      </c>
      <c r="V329" s="53">
        <f t="shared" si="29"/>
        <v>0</v>
      </c>
      <c r="W329" s="9"/>
    </row>
    <row r="330" spans="1:23" ht="14.45" customHeight="1" x14ac:dyDescent="0.25">
      <c r="A330" s="58" t="s">
        <v>82</v>
      </c>
      <c r="B330" s="58" t="s">
        <v>40</v>
      </c>
      <c r="C330" s="56" t="str">
        <f t="shared" si="25"/>
        <v>THRISSUR1979-80</v>
      </c>
      <c r="D330" s="2">
        <f>VLOOKUP($C330,Calculations!$T$2:$AG$611,2,FALSE)</f>
        <v>299390</v>
      </c>
      <c r="E330" s="2">
        <f>VLOOKUP($C330,Calculations!$T$2:$AG$611,3,FALSE)</f>
        <v>103619</v>
      </c>
      <c r="F330" s="2">
        <f>VLOOKUP($C330,Calculations!$T$2:$AG$611,4,FALSE)</f>
        <v>21596</v>
      </c>
      <c r="G330" s="2">
        <f>VLOOKUP($C330,Calculations!$T$2:$AG$611,5,FALSE)</f>
        <v>2666</v>
      </c>
      <c r="H330" s="2">
        <f>VLOOKUP($C330,Calculations!$T$2:$AG$611,6,FALSE)</f>
        <v>212</v>
      </c>
      <c r="I330" s="2">
        <f>VLOOKUP($C330,Calculations!$T$2:$AG$611,7,FALSE)</f>
        <v>1340</v>
      </c>
      <c r="J330" s="2">
        <f>VLOOKUP($C330,Calculations!$T$2:$AG$611,8,FALSE)</f>
        <v>4922</v>
      </c>
      <c r="K330" s="2">
        <f>VLOOKUP($C330,Calculations!$T$2:$AG$611,9,FALSE)</f>
        <v>2933</v>
      </c>
      <c r="L330" s="2">
        <f>VLOOKUP($C330,Calculations!$T$2:$AG$611,10,FALSE)</f>
        <v>4954</v>
      </c>
      <c r="M330" s="2">
        <f>VLOOKUP($C330,Calculations!$T$2:$AG$611,11,FALSE)</f>
        <v>0</v>
      </c>
      <c r="N330" s="2">
        <f>VLOOKUP($C330,Calculations!$T$2:$AG$611,12,FALSE)</f>
        <v>157148</v>
      </c>
      <c r="O330" s="2">
        <f>VLOOKUP($C330,Calculations!$T$2:$AG$611,13,FALSE)</f>
        <v>71857</v>
      </c>
      <c r="P330" s="2">
        <f>VLOOKUP($C330,Calculations!$T$2:$AG$611,14,FALSE)</f>
        <v>229005</v>
      </c>
      <c r="R330" s="53">
        <f t="shared" si="26"/>
        <v>229005</v>
      </c>
      <c r="S330" s="53">
        <f t="shared" si="27"/>
        <v>0</v>
      </c>
      <c r="U330" s="53">
        <f t="shared" si="28"/>
        <v>299390</v>
      </c>
      <c r="V330" s="53">
        <f t="shared" si="29"/>
        <v>0</v>
      </c>
      <c r="W330" s="9"/>
    </row>
    <row r="331" spans="1:23" ht="14.45" customHeight="1" x14ac:dyDescent="0.25">
      <c r="A331" s="58" t="s">
        <v>82</v>
      </c>
      <c r="B331" s="58" t="s">
        <v>42</v>
      </c>
      <c r="C331" s="56" t="str">
        <f t="shared" si="25"/>
        <v>THRISSUR1980-81</v>
      </c>
      <c r="D331" s="2">
        <f>VLOOKUP($C331,Calculations!$T$2:$AG$611,2,FALSE)</f>
        <v>299390</v>
      </c>
      <c r="E331" s="2">
        <f>VLOOKUP($C331,Calculations!$T$2:$AG$611,3,FALSE)</f>
        <v>103619</v>
      </c>
      <c r="F331" s="2">
        <f>VLOOKUP($C331,Calculations!$T$2:$AG$611,4,FALSE)</f>
        <v>21642</v>
      </c>
      <c r="G331" s="2">
        <f>VLOOKUP($C331,Calculations!$T$2:$AG$611,5,FALSE)</f>
        <v>2492</v>
      </c>
      <c r="H331" s="2">
        <f>VLOOKUP($C331,Calculations!$T$2:$AG$611,6,FALSE)</f>
        <v>187</v>
      </c>
      <c r="I331" s="2">
        <f>VLOOKUP($C331,Calculations!$T$2:$AG$611,7,FALSE)</f>
        <v>1307</v>
      </c>
      <c r="J331" s="2">
        <f>VLOOKUP($C331,Calculations!$T$2:$AG$611,8,FALSE)</f>
        <v>5452</v>
      </c>
      <c r="K331" s="2">
        <f>VLOOKUP($C331,Calculations!$T$2:$AG$611,9,FALSE)</f>
        <v>3021</v>
      </c>
      <c r="L331" s="2">
        <f>VLOOKUP($C331,Calculations!$T$2:$AG$611,10,FALSE)</f>
        <v>4860</v>
      </c>
      <c r="M331" s="2">
        <f>VLOOKUP($C331,Calculations!$T$2:$AG$611,11,FALSE)</f>
        <v>0</v>
      </c>
      <c r="N331" s="2">
        <f>VLOOKUP($C331,Calculations!$T$2:$AG$611,12,FALSE)</f>
        <v>156810</v>
      </c>
      <c r="O331" s="2">
        <f>VLOOKUP($C331,Calculations!$T$2:$AG$611,13,FALSE)</f>
        <v>74645</v>
      </c>
      <c r="P331" s="2">
        <f>VLOOKUP($C331,Calculations!$T$2:$AG$611,14,FALSE)</f>
        <v>231455</v>
      </c>
      <c r="R331" s="53">
        <f t="shared" si="26"/>
        <v>231455</v>
      </c>
      <c r="S331" s="53">
        <f t="shared" si="27"/>
        <v>0</v>
      </c>
      <c r="U331" s="53">
        <f t="shared" si="28"/>
        <v>299390</v>
      </c>
      <c r="V331" s="53">
        <f t="shared" si="29"/>
        <v>0</v>
      </c>
      <c r="W331" s="9"/>
    </row>
    <row r="332" spans="1:23" ht="14.45" customHeight="1" x14ac:dyDescent="0.25">
      <c r="A332" s="58" t="s">
        <v>82</v>
      </c>
      <c r="B332" s="58" t="s">
        <v>43</v>
      </c>
      <c r="C332" s="56" t="str">
        <f t="shared" si="25"/>
        <v>THRISSUR1981-82</v>
      </c>
      <c r="D332" s="2">
        <f>VLOOKUP($C332,Calculations!$T$2:$AG$611,2,FALSE)</f>
        <v>299390</v>
      </c>
      <c r="E332" s="2">
        <f>VLOOKUP($C332,Calculations!$T$2:$AG$611,3,FALSE)</f>
        <v>103619</v>
      </c>
      <c r="F332" s="2">
        <f>VLOOKUP($C332,Calculations!$T$2:$AG$611,4,FALSE)</f>
        <v>22107</v>
      </c>
      <c r="G332" s="2">
        <f>VLOOKUP($C332,Calculations!$T$2:$AG$611,5,FALSE)</f>
        <v>2437</v>
      </c>
      <c r="H332" s="2">
        <f>VLOOKUP($C332,Calculations!$T$2:$AG$611,6,FALSE)</f>
        <v>157</v>
      </c>
      <c r="I332" s="2">
        <f>VLOOKUP($C332,Calculations!$T$2:$AG$611,7,FALSE)</f>
        <v>1425</v>
      </c>
      <c r="J332" s="2">
        <f>VLOOKUP($C332,Calculations!$T$2:$AG$611,8,FALSE)</f>
        <v>5493</v>
      </c>
      <c r="K332" s="2">
        <f>VLOOKUP($C332,Calculations!$T$2:$AG$611,9,FALSE)</f>
        <v>3090</v>
      </c>
      <c r="L332" s="2">
        <f>VLOOKUP($C332,Calculations!$T$2:$AG$611,10,FALSE)</f>
        <v>4561</v>
      </c>
      <c r="M332" s="2">
        <f>VLOOKUP($C332,Calculations!$T$2:$AG$611,11,FALSE)</f>
        <v>0</v>
      </c>
      <c r="N332" s="2">
        <f>VLOOKUP($C332,Calculations!$T$2:$AG$611,12,FALSE)</f>
        <v>156501</v>
      </c>
      <c r="O332" s="2">
        <f>VLOOKUP($C332,Calculations!$T$2:$AG$611,13,FALSE)</f>
        <v>83394</v>
      </c>
      <c r="P332" s="2">
        <f>VLOOKUP($C332,Calculations!$T$2:$AG$611,14,FALSE)</f>
        <v>239895</v>
      </c>
      <c r="R332" s="53">
        <f t="shared" si="26"/>
        <v>239895</v>
      </c>
      <c r="S332" s="53">
        <f t="shared" si="27"/>
        <v>0</v>
      </c>
      <c r="U332" s="53">
        <f t="shared" si="28"/>
        <v>299390</v>
      </c>
      <c r="V332" s="53">
        <f t="shared" si="29"/>
        <v>0</v>
      </c>
      <c r="W332" s="9"/>
    </row>
    <row r="333" spans="1:23" ht="14.45" customHeight="1" x14ac:dyDescent="0.25">
      <c r="A333" s="58" t="s">
        <v>82</v>
      </c>
      <c r="B333" s="58" t="s">
        <v>44</v>
      </c>
      <c r="C333" s="56" t="str">
        <f t="shared" si="25"/>
        <v>THRISSUR1982-83</v>
      </c>
      <c r="D333" s="2">
        <f>VLOOKUP($C333,Calculations!$T$2:$AG$611,2,FALSE)</f>
        <v>299390</v>
      </c>
      <c r="E333" s="2">
        <f>VLOOKUP($C333,Calculations!$T$2:$AG$611,3,FALSE)</f>
        <v>103619</v>
      </c>
      <c r="F333" s="2">
        <f>VLOOKUP($C333,Calculations!$T$2:$AG$611,4,FALSE)</f>
        <v>22328</v>
      </c>
      <c r="G333" s="2">
        <f>VLOOKUP($C333,Calculations!$T$2:$AG$611,5,FALSE)</f>
        <v>2443</v>
      </c>
      <c r="H333" s="2">
        <f>VLOOKUP($C333,Calculations!$T$2:$AG$611,6,FALSE)</f>
        <v>157</v>
      </c>
      <c r="I333" s="2">
        <f>VLOOKUP($C333,Calculations!$T$2:$AG$611,7,FALSE)</f>
        <v>1267</v>
      </c>
      <c r="J333" s="2">
        <f>VLOOKUP($C333,Calculations!$T$2:$AG$611,8,FALSE)</f>
        <v>5473</v>
      </c>
      <c r="K333" s="2">
        <f>VLOOKUP($C333,Calculations!$T$2:$AG$611,9,FALSE)</f>
        <v>2793</v>
      </c>
      <c r="L333" s="2">
        <f>VLOOKUP($C333,Calculations!$T$2:$AG$611,10,FALSE)</f>
        <v>4561</v>
      </c>
      <c r="M333" s="2">
        <f>VLOOKUP($C333,Calculations!$T$2:$AG$611,11,FALSE)</f>
        <v>0</v>
      </c>
      <c r="N333" s="2">
        <f>VLOOKUP($C333,Calculations!$T$2:$AG$611,12,FALSE)</f>
        <v>156749</v>
      </c>
      <c r="O333" s="2">
        <f>VLOOKUP($C333,Calculations!$T$2:$AG$611,13,FALSE)</f>
        <v>72106</v>
      </c>
      <c r="P333" s="2">
        <f>VLOOKUP($C333,Calculations!$T$2:$AG$611,14,FALSE)</f>
        <v>228855</v>
      </c>
      <c r="R333" s="53">
        <f t="shared" si="26"/>
        <v>228855</v>
      </c>
      <c r="S333" s="53">
        <f t="shared" si="27"/>
        <v>0</v>
      </c>
      <c r="U333" s="53">
        <f t="shared" si="28"/>
        <v>299390</v>
      </c>
      <c r="V333" s="53">
        <f t="shared" si="29"/>
        <v>0</v>
      </c>
      <c r="W333" s="9"/>
    </row>
    <row r="334" spans="1:23" ht="14.45" customHeight="1" x14ac:dyDescent="0.25">
      <c r="A334" s="58" t="s">
        <v>82</v>
      </c>
      <c r="B334" s="58" t="s">
        <v>45</v>
      </c>
      <c r="C334" s="56" t="str">
        <f t="shared" si="25"/>
        <v>THRISSUR1983-84</v>
      </c>
      <c r="D334" s="2">
        <f>VLOOKUP($C334,Calculations!$T$2:$AG$611,2,FALSE)</f>
        <v>299390</v>
      </c>
      <c r="E334" s="2">
        <f>VLOOKUP($C334,Calculations!$T$2:$AG$611,3,FALSE)</f>
        <v>103619</v>
      </c>
      <c r="F334" s="2">
        <f>VLOOKUP($C334,Calculations!$T$2:$AG$611,4,FALSE)</f>
        <v>22026</v>
      </c>
      <c r="G334" s="2">
        <f>VLOOKUP($C334,Calculations!$T$2:$AG$611,5,FALSE)</f>
        <v>2457</v>
      </c>
      <c r="H334" s="2">
        <f>VLOOKUP($C334,Calculations!$T$2:$AG$611,6,FALSE)</f>
        <v>150</v>
      </c>
      <c r="I334" s="2">
        <f>VLOOKUP($C334,Calculations!$T$2:$AG$611,7,FALSE)</f>
        <v>1333</v>
      </c>
      <c r="J334" s="2">
        <f>VLOOKUP($C334,Calculations!$T$2:$AG$611,8,FALSE)</f>
        <v>5452</v>
      </c>
      <c r="K334" s="2">
        <f>VLOOKUP($C334,Calculations!$T$2:$AG$611,9,FALSE)</f>
        <v>3087</v>
      </c>
      <c r="L334" s="2">
        <f>VLOOKUP($C334,Calculations!$T$2:$AG$611,10,FALSE)</f>
        <v>4660</v>
      </c>
      <c r="M334" s="2">
        <f>VLOOKUP($C334,Calculations!$T$2:$AG$611,11,FALSE)</f>
        <v>0</v>
      </c>
      <c r="N334" s="2">
        <f>VLOOKUP($C334,Calculations!$T$2:$AG$611,12,FALSE)</f>
        <v>156606</v>
      </c>
      <c r="O334" s="2">
        <f>VLOOKUP($C334,Calculations!$T$2:$AG$611,13,FALSE)</f>
        <v>70558</v>
      </c>
      <c r="P334" s="2">
        <f>VLOOKUP($C334,Calculations!$T$2:$AG$611,14,FALSE)</f>
        <v>227164</v>
      </c>
      <c r="R334" s="53">
        <f t="shared" si="26"/>
        <v>227164</v>
      </c>
      <c r="S334" s="53">
        <f t="shared" si="27"/>
        <v>0</v>
      </c>
      <c r="U334" s="53">
        <f t="shared" si="28"/>
        <v>299390</v>
      </c>
      <c r="V334" s="53">
        <f t="shared" si="29"/>
        <v>0</v>
      </c>
      <c r="W334" s="9"/>
    </row>
    <row r="335" spans="1:23" ht="14.45" customHeight="1" x14ac:dyDescent="0.25">
      <c r="A335" s="58" t="s">
        <v>82</v>
      </c>
      <c r="B335" s="58" t="s">
        <v>39</v>
      </c>
      <c r="C335" s="56" t="str">
        <f t="shared" si="25"/>
        <v>THRISSUR1984-85</v>
      </c>
      <c r="D335" s="2">
        <f>VLOOKUP($C335,Calculations!$T$2:$AG$611,2,FALSE)</f>
        <v>299390</v>
      </c>
      <c r="E335" s="2">
        <f>VLOOKUP($C335,Calculations!$T$2:$AG$611,3,FALSE)</f>
        <v>103619</v>
      </c>
      <c r="F335" s="2">
        <f>VLOOKUP($C335,Calculations!$T$2:$AG$611,4,FALSE)</f>
        <v>22074</v>
      </c>
      <c r="G335" s="2">
        <f>VLOOKUP($C335,Calculations!$T$2:$AG$611,5,FALSE)</f>
        <v>2205</v>
      </c>
      <c r="H335" s="2">
        <f>VLOOKUP($C335,Calculations!$T$2:$AG$611,6,FALSE)</f>
        <v>149</v>
      </c>
      <c r="I335" s="2">
        <f>VLOOKUP($C335,Calculations!$T$2:$AG$611,7,FALSE)</f>
        <v>1367</v>
      </c>
      <c r="J335" s="2">
        <f>VLOOKUP($C335,Calculations!$T$2:$AG$611,8,FALSE)</f>
        <v>5190</v>
      </c>
      <c r="K335" s="2">
        <f>VLOOKUP($C335,Calculations!$T$2:$AG$611,9,FALSE)</f>
        <v>3100</v>
      </c>
      <c r="L335" s="2">
        <f>VLOOKUP($C335,Calculations!$T$2:$AG$611,10,FALSE)</f>
        <v>4753</v>
      </c>
      <c r="M335" s="2">
        <f>VLOOKUP($C335,Calculations!$T$2:$AG$611,11,FALSE)</f>
        <v>0</v>
      </c>
      <c r="N335" s="2">
        <f>VLOOKUP($C335,Calculations!$T$2:$AG$611,12,FALSE)</f>
        <v>156933</v>
      </c>
      <c r="O335" s="2">
        <f>VLOOKUP($C335,Calculations!$T$2:$AG$611,13,FALSE)</f>
        <v>72800</v>
      </c>
      <c r="P335" s="2">
        <f>VLOOKUP($C335,Calculations!$T$2:$AG$611,14,FALSE)</f>
        <v>229733</v>
      </c>
      <c r="R335" s="53">
        <f t="shared" si="26"/>
        <v>229733</v>
      </c>
      <c r="S335" s="53">
        <f t="shared" si="27"/>
        <v>0</v>
      </c>
      <c r="U335" s="53">
        <f t="shared" si="28"/>
        <v>299390</v>
      </c>
      <c r="V335" s="53">
        <f t="shared" si="29"/>
        <v>0</v>
      </c>
      <c r="W335" s="9"/>
    </row>
    <row r="336" spans="1:23" ht="14.45" customHeight="1" x14ac:dyDescent="0.25">
      <c r="A336" s="58" t="s">
        <v>82</v>
      </c>
      <c r="B336" s="58" t="s">
        <v>84</v>
      </c>
      <c r="C336" s="56" t="str">
        <f t="shared" si="25"/>
        <v>THRISSUR1985-86</v>
      </c>
      <c r="D336" s="2">
        <f>VLOOKUP($C336,Calculations!$T$2:$AG$611,2,FALSE)</f>
        <v>299390</v>
      </c>
      <c r="E336" s="2">
        <f>VLOOKUP($C336,Calculations!$T$2:$AG$611,3,FALSE)</f>
        <v>103619</v>
      </c>
      <c r="F336" s="2">
        <f>VLOOKUP($C336,Calculations!$T$2:$AG$611,4,FALSE)</f>
        <v>22653</v>
      </c>
      <c r="G336" s="2">
        <f>VLOOKUP($C336,Calculations!$T$2:$AG$611,5,FALSE)</f>
        <v>2261</v>
      </c>
      <c r="H336" s="2">
        <f>VLOOKUP($C336,Calculations!$T$2:$AG$611,6,FALSE)</f>
        <v>136</v>
      </c>
      <c r="I336" s="2">
        <f>VLOOKUP($C336,Calculations!$T$2:$AG$611,7,FALSE)</f>
        <v>1361</v>
      </c>
      <c r="J336" s="2">
        <f>VLOOKUP($C336,Calculations!$T$2:$AG$611,8,FALSE)</f>
        <v>5503</v>
      </c>
      <c r="K336" s="2">
        <f>VLOOKUP($C336,Calculations!$T$2:$AG$611,9,FALSE)</f>
        <v>3087</v>
      </c>
      <c r="L336" s="2">
        <f>VLOOKUP($C336,Calculations!$T$2:$AG$611,10,FALSE)</f>
        <v>4891</v>
      </c>
      <c r="M336" s="2">
        <f>VLOOKUP($C336,Calculations!$T$2:$AG$611,11,FALSE)</f>
        <v>0</v>
      </c>
      <c r="N336" s="2">
        <f>VLOOKUP($C336,Calculations!$T$2:$AG$611,12,FALSE)</f>
        <v>155879</v>
      </c>
      <c r="O336" s="2">
        <f>VLOOKUP($C336,Calculations!$T$2:$AG$611,13,FALSE)</f>
        <v>63102</v>
      </c>
      <c r="P336" s="2">
        <f>VLOOKUP($C336,Calculations!$T$2:$AG$611,14,FALSE)</f>
        <v>218981</v>
      </c>
      <c r="R336" s="53">
        <f t="shared" si="26"/>
        <v>218981</v>
      </c>
      <c r="S336" s="53">
        <f t="shared" si="27"/>
        <v>0</v>
      </c>
      <c r="U336" s="53">
        <f t="shared" si="28"/>
        <v>299390</v>
      </c>
      <c r="V336" s="53">
        <f t="shared" si="29"/>
        <v>0</v>
      </c>
      <c r="W336" s="9"/>
    </row>
    <row r="337" spans="1:23" ht="14.45" customHeight="1" x14ac:dyDescent="0.25">
      <c r="A337" s="58" t="s">
        <v>82</v>
      </c>
      <c r="B337" s="58" t="s">
        <v>46</v>
      </c>
      <c r="C337" s="56" t="str">
        <f t="shared" si="25"/>
        <v>THRISSUR1986-87</v>
      </c>
      <c r="D337" s="2">
        <f>VLOOKUP($C337,Calculations!$T$2:$AG$611,2,FALSE)</f>
        <v>299390</v>
      </c>
      <c r="E337" s="2">
        <f>VLOOKUP($C337,Calculations!$T$2:$AG$611,3,FALSE)</f>
        <v>103619</v>
      </c>
      <c r="F337" s="2">
        <f>VLOOKUP($C337,Calculations!$T$2:$AG$611,4,FALSE)</f>
        <v>21012</v>
      </c>
      <c r="G337" s="2">
        <f>VLOOKUP($C337,Calculations!$T$2:$AG$611,5,FALSE)</f>
        <v>2034</v>
      </c>
      <c r="H337" s="2">
        <f>VLOOKUP($C337,Calculations!$T$2:$AG$611,6,FALSE)</f>
        <v>123</v>
      </c>
      <c r="I337" s="2">
        <f>VLOOKUP($C337,Calculations!$T$2:$AG$611,7,FALSE)</f>
        <v>1309</v>
      </c>
      <c r="J337" s="2">
        <f>VLOOKUP($C337,Calculations!$T$2:$AG$611,8,FALSE)</f>
        <v>5385</v>
      </c>
      <c r="K337" s="2">
        <f>VLOOKUP($C337,Calculations!$T$2:$AG$611,9,FALSE)</f>
        <v>2868</v>
      </c>
      <c r="L337" s="2">
        <f>VLOOKUP($C337,Calculations!$T$2:$AG$611,10,FALSE)</f>
        <v>4702</v>
      </c>
      <c r="M337" s="2">
        <f>VLOOKUP($C337,Calculations!$T$2:$AG$611,11,FALSE)</f>
        <v>0</v>
      </c>
      <c r="N337" s="2">
        <f>VLOOKUP($C337,Calculations!$T$2:$AG$611,12,FALSE)</f>
        <v>158338</v>
      </c>
      <c r="O337" s="2">
        <f>VLOOKUP($C337,Calculations!$T$2:$AG$611,13,FALSE)</f>
        <v>56444</v>
      </c>
      <c r="P337" s="2">
        <f>VLOOKUP($C337,Calculations!$T$2:$AG$611,14,FALSE)</f>
        <v>214782</v>
      </c>
      <c r="R337" s="53">
        <f t="shared" si="26"/>
        <v>214782</v>
      </c>
      <c r="S337" s="53">
        <f t="shared" si="27"/>
        <v>0</v>
      </c>
      <c r="U337" s="53">
        <f t="shared" si="28"/>
        <v>299390</v>
      </c>
      <c r="V337" s="53">
        <f t="shared" si="29"/>
        <v>0</v>
      </c>
      <c r="W337" s="9"/>
    </row>
    <row r="338" spans="1:23" ht="14.45" customHeight="1" x14ac:dyDescent="0.25">
      <c r="A338" s="58" t="s">
        <v>82</v>
      </c>
      <c r="B338" s="58" t="s">
        <v>47</v>
      </c>
      <c r="C338" s="56" t="str">
        <f t="shared" si="25"/>
        <v>THRISSUR1987-88</v>
      </c>
      <c r="D338" s="2">
        <f>VLOOKUP($C338,Calculations!$T$2:$AG$611,2,FALSE)</f>
        <v>299390</v>
      </c>
      <c r="E338" s="2">
        <f>VLOOKUP($C338,Calculations!$T$2:$AG$611,3,FALSE)</f>
        <v>103619</v>
      </c>
      <c r="F338" s="2">
        <f>VLOOKUP($C338,Calculations!$T$2:$AG$611,4,FALSE)</f>
        <v>24212</v>
      </c>
      <c r="G338" s="2">
        <f>VLOOKUP($C338,Calculations!$T$2:$AG$611,5,FALSE)</f>
        <v>1706</v>
      </c>
      <c r="H338" s="2">
        <f>VLOOKUP($C338,Calculations!$T$2:$AG$611,6,FALSE)</f>
        <v>92</v>
      </c>
      <c r="I338" s="2">
        <f>VLOOKUP($C338,Calculations!$T$2:$AG$611,7,FALSE)</f>
        <v>1125</v>
      </c>
      <c r="J338" s="2">
        <f>VLOOKUP($C338,Calculations!$T$2:$AG$611,8,FALSE)</f>
        <v>4528</v>
      </c>
      <c r="K338" s="2">
        <f>VLOOKUP($C338,Calculations!$T$2:$AG$611,9,FALSE)</f>
        <v>2964</v>
      </c>
      <c r="L338" s="2">
        <f>VLOOKUP($C338,Calculations!$T$2:$AG$611,10,FALSE)</f>
        <v>5305</v>
      </c>
      <c r="M338" s="2">
        <f>VLOOKUP($C338,Calculations!$T$2:$AG$611,11,FALSE)</f>
        <v>0</v>
      </c>
      <c r="N338" s="2">
        <f>VLOOKUP($C338,Calculations!$T$2:$AG$611,12,FALSE)</f>
        <v>155839</v>
      </c>
      <c r="O338" s="2">
        <f>VLOOKUP($C338,Calculations!$T$2:$AG$611,13,FALSE)</f>
        <v>59580</v>
      </c>
      <c r="P338" s="2">
        <f>VLOOKUP($C338,Calculations!$T$2:$AG$611,14,FALSE)</f>
        <v>215419</v>
      </c>
      <c r="R338" s="53">
        <f t="shared" si="26"/>
        <v>215419</v>
      </c>
      <c r="S338" s="53">
        <f t="shared" si="27"/>
        <v>0</v>
      </c>
      <c r="U338" s="53">
        <f t="shared" si="28"/>
        <v>299390</v>
      </c>
      <c r="V338" s="53">
        <f t="shared" si="29"/>
        <v>0</v>
      </c>
      <c r="W338" s="9"/>
    </row>
    <row r="339" spans="1:23" ht="14.45" customHeight="1" x14ac:dyDescent="0.25">
      <c r="A339" s="58" t="s">
        <v>82</v>
      </c>
      <c r="B339" s="58" t="s">
        <v>48</v>
      </c>
      <c r="C339" s="56" t="str">
        <f t="shared" si="25"/>
        <v>THRISSUR1988-89</v>
      </c>
      <c r="D339" s="2">
        <f>VLOOKUP($C339,Calculations!$T$2:$AG$611,2,FALSE)</f>
        <v>299390</v>
      </c>
      <c r="E339" s="2">
        <f>VLOOKUP($C339,Calculations!$T$2:$AG$611,3,FALSE)</f>
        <v>103619</v>
      </c>
      <c r="F339" s="2">
        <f>VLOOKUP($C339,Calculations!$T$2:$AG$611,4,FALSE)</f>
        <v>24392</v>
      </c>
      <c r="G339" s="2">
        <f>VLOOKUP($C339,Calculations!$T$2:$AG$611,5,FALSE)</f>
        <v>1781</v>
      </c>
      <c r="H339" s="2">
        <f>VLOOKUP($C339,Calculations!$T$2:$AG$611,6,FALSE)</f>
        <v>104</v>
      </c>
      <c r="I339" s="2">
        <f>VLOOKUP($C339,Calculations!$T$2:$AG$611,7,FALSE)</f>
        <v>1144</v>
      </c>
      <c r="J339" s="2">
        <f>VLOOKUP($C339,Calculations!$T$2:$AG$611,8,FALSE)</f>
        <v>4303</v>
      </c>
      <c r="K339" s="2">
        <f>VLOOKUP($C339,Calculations!$T$2:$AG$611,9,FALSE)</f>
        <v>3042</v>
      </c>
      <c r="L339" s="2">
        <f>VLOOKUP($C339,Calculations!$T$2:$AG$611,10,FALSE)</f>
        <v>5156</v>
      </c>
      <c r="M339" s="2">
        <f>VLOOKUP($C339,Calculations!$T$2:$AG$611,11,FALSE)</f>
        <v>0</v>
      </c>
      <c r="N339" s="2">
        <f>VLOOKUP($C339,Calculations!$T$2:$AG$611,12,FALSE)</f>
        <v>155849</v>
      </c>
      <c r="O339" s="2">
        <f>VLOOKUP($C339,Calculations!$T$2:$AG$611,13,FALSE)</f>
        <v>59004</v>
      </c>
      <c r="P339" s="2">
        <f>VLOOKUP($C339,Calculations!$T$2:$AG$611,14,FALSE)</f>
        <v>214853</v>
      </c>
      <c r="R339" s="53">
        <f t="shared" si="26"/>
        <v>214853</v>
      </c>
      <c r="S339" s="53">
        <f t="shared" si="27"/>
        <v>0</v>
      </c>
      <c r="U339" s="53">
        <f t="shared" si="28"/>
        <v>299390</v>
      </c>
      <c r="V339" s="53">
        <f t="shared" si="29"/>
        <v>0</v>
      </c>
      <c r="W339" s="9"/>
    </row>
    <row r="340" spans="1:23" ht="14.45" customHeight="1" x14ac:dyDescent="0.25">
      <c r="A340" s="58" t="s">
        <v>82</v>
      </c>
      <c r="B340" s="58" t="s">
        <v>49</v>
      </c>
      <c r="C340" s="56" t="str">
        <f t="shared" si="25"/>
        <v>THRISSUR1989-90</v>
      </c>
      <c r="D340" s="2">
        <f>VLOOKUP($C340,Calculations!$T$2:$AG$611,2,FALSE)</f>
        <v>299390</v>
      </c>
      <c r="E340" s="2">
        <f>VLOOKUP($C340,Calculations!$T$2:$AG$611,3,FALSE)</f>
        <v>103619</v>
      </c>
      <c r="F340" s="2">
        <f>VLOOKUP($C340,Calculations!$T$2:$AG$611,4,FALSE)</f>
        <v>25452</v>
      </c>
      <c r="G340" s="2">
        <f>VLOOKUP($C340,Calculations!$T$2:$AG$611,5,FALSE)</f>
        <v>1608</v>
      </c>
      <c r="H340" s="2">
        <f>VLOOKUP($C340,Calculations!$T$2:$AG$611,6,FALSE)</f>
        <v>91</v>
      </c>
      <c r="I340" s="2">
        <f>VLOOKUP($C340,Calculations!$T$2:$AG$611,7,FALSE)</f>
        <v>1087</v>
      </c>
      <c r="J340" s="2">
        <f>VLOOKUP($C340,Calculations!$T$2:$AG$611,8,FALSE)</f>
        <v>4155</v>
      </c>
      <c r="K340" s="2">
        <f>VLOOKUP($C340,Calculations!$T$2:$AG$611,9,FALSE)</f>
        <v>3184</v>
      </c>
      <c r="L340" s="2">
        <f>VLOOKUP($C340,Calculations!$T$2:$AG$611,10,FALSE)</f>
        <v>5606</v>
      </c>
      <c r="M340" s="2">
        <f>VLOOKUP($C340,Calculations!$T$2:$AG$611,11,FALSE)</f>
        <v>0</v>
      </c>
      <c r="N340" s="2">
        <f>VLOOKUP($C340,Calculations!$T$2:$AG$611,12,FALSE)</f>
        <v>154588</v>
      </c>
      <c r="O340" s="2">
        <f>VLOOKUP($C340,Calculations!$T$2:$AG$611,13,FALSE)</f>
        <v>59511</v>
      </c>
      <c r="P340" s="2">
        <f>VLOOKUP($C340,Calculations!$T$2:$AG$611,14,FALSE)</f>
        <v>214099</v>
      </c>
      <c r="R340" s="53">
        <f t="shared" si="26"/>
        <v>214099</v>
      </c>
      <c r="S340" s="53">
        <f t="shared" si="27"/>
        <v>0</v>
      </c>
      <c r="U340" s="53">
        <f t="shared" si="28"/>
        <v>299390</v>
      </c>
      <c r="V340" s="53">
        <f t="shared" si="29"/>
        <v>0</v>
      </c>
      <c r="W340" s="9"/>
    </row>
    <row r="341" spans="1:23" ht="14.45" customHeight="1" x14ac:dyDescent="0.25">
      <c r="A341" s="58" t="s">
        <v>82</v>
      </c>
      <c r="B341" s="58" t="s">
        <v>67</v>
      </c>
      <c r="C341" s="56" t="str">
        <f t="shared" si="25"/>
        <v>THRISSUR1990-91</v>
      </c>
      <c r="D341" s="2">
        <f>VLOOKUP($C341,Calculations!$T$2:$AG$611,2,FALSE)</f>
        <v>299390</v>
      </c>
      <c r="E341" s="2">
        <f>VLOOKUP($C341,Calculations!$T$2:$AG$611,3,FALSE)</f>
        <v>103619</v>
      </c>
      <c r="F341" s="2">
        <f>VLOOKUP($C341,Calculations!$T$2:$AG$611,4,FALSE)</f>
        <v>27485</v>
      </c>
      <c r="G341" s="2">
        <f>VLOOKUP($C341,Calculations!$T$2:$AG$611,5,FALSE)</f>
        <v>1448</v>
      </c>
      <c r="H341" s="2">
        <f>VLOOKUP($C341,Calculations!$T$2:$AG$611,6,FALSE)</f>
        <v>76</v>
      </c>
      <c r="I341" s="2">
        <f>VLOOKUP($C341,Calculations!$T$2:$AG$611,7,FALSE)</f>
        <v>971</v>
      </c>
      <c r="J341" s="2">
        <f>VLOOKUP($C341,Calculations!$T$2:$AG$611,8,FALSE)</f>
        <v>3175</v>
      </c>
      <c r="K341" s="2">
        <f>VLOOKUP($C341,Calculations!$T$2:$AG$611,9,FALSE)</f>
        <v>3352</v>
      </c>
      <c r="L341" s="2">
        <f>VLOOKUP($C341,Calculations!$T$2:$AG$611,10,FALSE)</f>
        <v>5314</v>
      </c>
      <c r="M341" s="2">
        <f>VLOOKUP($C341,Calculations!$T$2:$AG$611,11,FALSE)</f>
        <v>0</v>
      </c>
      <c r="N341" s="2">
        <f>VLOOKUP($C341,Calculations!$T$2:$AG$611,12,FALSE)</f>
        <v>153950</v>
      </c>
      <c r="O341" s="2">
        <f>VLOOKUP($C341,Calculations!$T$2:$AG$611,13,FALSE)</f>
        <v>60505</v>
      </c>
      <c r="P341" s="2">
        <f>VLOOKUP($C341,Calculations!$T$2:$AG$611,14,FALSE)</f>
        <v>214455</v>
      </c>
      <c r="R341" s="53">
        <f t="shared" si="26"/>
        <v>214455</v>
      </c>
      <c r="S341" s="53">
        <f t="shared" si="27"/>
        <v>0</v>
      </c>
      <c r="U341" s="53">
        <f t="shared" si="28"/>
        <v>299390</v>
      </c>
      <c r="V341" s="53">
        <f t="shared" si="29"/>
        <v>0</v>
      </c>
      <c r="W341" s="9"/>
    </row>
    <row r="342" spans="1:23" ht="14.45" customHeight="1" x14ac:dyDescent="0.25">
      <c r="A342" s="58" t="s">
        <v>82</v>
      </c>
      <c r="B342" s="58" t="s">
        <v>50</v>
      </c>
      <c r="C342" s="56" t="str">
        <f t="shared" si="25"/>
        <v>THRISSUR1991-92</v>
      </c>
      <c r="D342" s="2">
        <f>VLOOKUP($C342,Calculations!$T$2:$AG$611,2,FALSE)</f>
        <v>299390</v>
      </c>
      <c r="E342" s="2">
        <f>VLOOKUP($C342,Calculations!$T$2:$AG$611,3,FALSE)</f>
        <v>103619</v>
      </c>
      <c r="F342" s="2">
        <f>VLOOKUP($C342,Calculations!$T$2:$AG$611,4,FALSE)</f>
        <v>27534</v>
      </c>
      <c r="G342" s="2">
        <f>VLOOKUP($C342,Calculations!$T$2:$AG$611,5,FALSE)</f>
        <v>1377</v>
      </c>
      <c r="H342" s="2">
        <f>VLOOKUP($C342,Calculations!$T$2:$AG$611,6,FALSE)</f>
        <v>67</v>
      </c>
      <c r="I342" s="2">
        <f>VLOOKUP($C342,Calculations!$T$2:$AG$611,7,FALSE)</f>
        <v>748</v>
      </c>
      <c r="J342" s="2">
        <f>VLOOKUP($C342,Calculations!$T$2:$AG$611,8,FALSE)</f>
        <v>3096</v>
      </c>
      <c r="K342" s="2">
        <f>VLOOKUP($C342,Calculations!$T$2:$AG$611,9,FALSE)</f>
        <v>3111</v>
      </c>
      <c r="L342" s="2">
        <f>VLOOKUP($C342,Calculations!$T$2:$AG$611,10,FALSE)</f>
        <v>5064</v>
      </c>
      <c r="M342" s="2">
        <f>VLOOKUP($C342,Calculations!$T$2:$AG$611,11,FALSE)</f>
        <v>0</v>
      </c>
      <c r="N342" s="2">
        <f>VLOOKUP($C342,Calculations!$T$2:$AG$611,12,FALSE)</f>
        <v>154774</v>
      </c>
      <c r="O342" s="2">
        <f>VLOOKUP($C342,Calculations!$T$2:$AG$611,13,FALSE)</f>
        <v>56872</v>
      </c>
      <c r="P342" s="2">
        <f>VLOOKUP($C342,Calculations!$T$2:$AG$611,14,FALSE)</f>
        <v>211646</v>
      </c>
      <c r="R342" s="53">
        <f t="shared" si="26"/>
        <v>211646</v>
      </c>
      <c r="S342" s="53">
        <f t="shared" si="27"/>
        <v>0</v>
      </c>
      <c r="U342" s="53">
        <f t="shared" si="28"/>
        <v>299390</v>
      </c>
      <c r="V342" s="53">
        <f t="shared" si="29"/>
        <v>0</v>
      </c>
      <c r="W342" s="9"/>
    </row>
    <row r="343" spans="1:23" ht="14.45" customHeight="1" x14ac:dyDescent="0.25">
      <c r="A343" s="58" t="s">
        <v>82</v>
      </c>
      <c r="B343" s="58" t="s">
        <v>51</v>
      </c>
      <c r="C343" s="56" t="str">
        <f t="shared" si="25"/>
        <v>THRISSUR1992-93</v>
      </c>
      <c r="D343" s="2">
        <f>VLOOKUP($C343,Calculations!$T$2:$AG$611,2,FALSE)</f>
        <v>299390</v>
      </c>
      <c r="E343" s="2">
        <f>VLOOKUP($C343,Calculations!$T$2:$AG$611,3,FALSE)</f>
        <v>103619</v>
      </c>
      <c r="F343" s="2">
        <f>VLOOKUP($C343,Calculations!$T$2:$AG$611,4,FALSE)</f>
        <v>27613</v>
      </c>
      <c r="G343" s="2">
        <f>VLOOKUP($C343,Calculations!$T$2:$AG$611,5,FALSE)</f>
        <v>1394</v>
      </c>
      <c r="H343" s="2">
        <f>VLOOKUP($C343,Calculations!$T$2:$AG$611,6,FALSE)</f>
        <v>72</v>
      </c>
      <c r="I343" s="2">
        <f>VLOOKUP($C343,Calculations!$T$2:$AG$611,7,FALSE)</f>
        <v>751</v>
      </c>
      <c r="J343" s="2">
        <f>VLOOKUP($C343,Calculations!$T$2:$AG$611,8,FALSE)</f>
        <v>2904</v>
      </c>
      <c r="K343" s="2">
        <f>VLOOKUP($C343,Calculations!$T$2:$AG$611,9,FALSE)</f>
        <v>3644</v>
      </c>
      <c r="L343" s="2">
        <f>VLOOKUP($C343,Calculations!$T$2:$AG$611,10,FALSE)</f>
        <v>4701</v>
      </c>
      <c r="M343" s="2">
        <f>VLOOKUP($C343,Calculations!$T$2:$AG$611,11,FALSE)</f>
        <v>0</v>
      </c>
      <c r="N343" s="2">
        <f>VLOOKUP($C343,Calculations!$T$2:$AG$611,12,FALSE)</f>
        <v>154692</v>
      </c>
      <c r="O343" s="2">
        <f>VLOOKUP($C343,Calculations!$T$2:$AG$611,13,FALSE)</f>
        <v>57056</v>
      </c>
      <c r="P343" s="2">
        <f>VLOOKUP($C343,Calculations!$T$2:$AG$611,14,FALSE)</f>
        <v>211748</v>
      </c>
      <c r="R343" s="53">
        <f t="shared" si="26"/>
        <v>211748</v>
      </c>
      <c r="S343" s="53">
        <f t="shared" si="27"/>
        <v>0</v>
      </c>
      <c r="U343" s="53">
        <f t="shared" si="28"/>
        <v>299390</v>
      </c>
      <c r="V343" s="53">
        <f t="shared" si="29"/>
        <v>0</v>
      </c>
      <c r="W343" s="9"/>
    </row>
    <row r="344" spans="1:23" ht="14.45" customHeight="1" x14ac:dyDescent="0.25">
      <c r="A344" s="58" t="s">
        <v>82</v>
      </c>
      <c r="B344" s="58" t="s">
        <v>52</v>
      </c>
      <c r="C344" s="56" t="str">
        <f t="shared" si="25"/>
        <v>THRISSUR1993-94</v>
      </c>
      <c r="D344" s="2">
        <f>VLOOKUP($C344,Calculations!$T$2:$AG$611,2,FALSE)</f>
        <v>299390</v>
      </c>
      <c r="E344" s="2">
        <f>VLOOKUP($C344,Calculations!$T$2:$AG$611,3,FALSE)</f>
        <v>103619</v>
      </c>
      <c r="F344" s="2">
        <f>VLOOKUP($C344,Calculations!$T$2:$AG$611,4,FALSE)</f>
        <v>27692</v>
      </c>
      <c r="G344" s="2">
        <f>VLOOKUP($C344,Calculations!$T$2:$AG$611,5,FALSE)</f>
        <v>1011</v>
      </c>
      <c r="H344" s="2">
        <f>VLOOKUP($C344,Calculations!$T$2:$AG$611,6,FALSE)</f>
        <v>62</v>
      </c>
      <c r="I344" s="2">
        <f>VLOOKUP($C344,Calculations!$T$2:$AG$611,7,FALSE)</f>
        <v>622</v>
      </c>
      <c r="J344" s="2">
        <f>VLOOKUP($C344,Calculations!$T$2:$AG$611,8,FALSE)</f>
        <v>2682</v>
      </c>
      <c r="K344" s="2">
        <f>VLOOKUP($C344,Calculations!$T$2:$AG$611,9,FALSE)</f>
        <v>3464</v>
      </c>
      <c r="L344" s="2">
        <f>VLOOKUP($C344,Calculations!$T$2:$AG$611,10,FALSE)</f>
        <v>4512</v>
      </c>
      <c r="M344" s="2">
        <f>VLOOKUP($C344,Calculations!$T$2:$AG$611,11,FALSE)</f>
        <v>0</v>
      </c>
      <c r="N344" s="2">
        <f>VLOOKUP($C344,Calculations!$T$2:$AG$611,12,FALSE)</f>
        <v>155726</v>
      </c>
      <c r="O344" s="2">
        <f>VLOOKUP($C344,Calculations!$T$2:$AG$611,13,FALSE)</f>
        <v>64204</v>
      </c>
      <c r="P344" s="2">
        <f>VLOOKUP($C344,Calculations!$T$2:$AG$611,14,FALSE)</f>
        <v>219930</v>
      </c>
      <c r="R344" s="53">
        <f t="shared" si="26"/>
        <v>219930</v>
      </c>
      <c r="S344" s="53">
        <f t="shared" si="27"/>
        <v>0</v>
      </c>
      <c r="U344" s="53">
        <f t="shared" si="28"/>
        <v>299390</v>
      </c>
      <c r="V344" s="53">
        <f t="shared" si="29"/>
        <v>0</v>
      </c>
      <c r="W344" s="9"/>
    </row>
    <row r="345" spans="1:23" ht="14.45" customHeight="1" x14ac:dyDescent="0.25">
      <c r="A345" s="58" t="s">
        <v>82</v>
      </c>
      <c r="B345" s="58" t="s">
        <v>53</v>
      </c>
      <c r="C345" s="56" t="str">
        <f t="shared" si="25"/>
        <v>THRISSUR1994-95</v>
      </c>
      <c r="D345" s="2">
        <f>VLOOKUP($C345,Calculations!$T$2:$AG$611,2,FALSE)</f>
        <v>299390</v>
      </c>
      <c r="E345" s="2">
        <f>VLOOKUP($C345,Calculations!$T$2:$AG$611,3,FALSE)</f>
        <v>103619</v>
      </c>
      <c r="F345" s="2">
        <f>VLOOKUP($C345,Calculations!$T$2:$AG$611,4,FALSE)</f>
        <v>28527</v>
      </c>
      <c r="G345" s="2">
        <f>VLOOKUP($C345,Calculations!$T$2:$AG$611,5,FALSE)</f>
        <v>1037</v>
      </c>
      <c r="H345" s="2">
        <f>VLOOKUP($C345,Calculations!$T$2:$AG$611,6,FALSE)</f>
        <v>67</v>
      </c>
      <c r="I345" s="2">
        <f>VLOOKUP($C345,Calculations!$T$2:$AG$611,7,FALSE)</f>
        <v>744</v>
      </c>
      <c r="J345" s="2">
        <f>VLOOKUP($C345,Calculations!$T$2:$AG$611,8,FALSE)</f>
        <v>3115</v>
      </c>
      <c r="K345" s="2">
        <f>VLOOKUP($C345,Calculations!$T$2:$AG$611,9,FALSE)</f>
        <v>2961</v>
      </c>
      <c r="L345" s="2">
        <f>VLOOKUP($C345,Calculations!$T$2:$AG$611,10,FALSE)</f>
        <v>5579</v>
      </c>
      <c r="M345" s="2">
        <f>VLOOKUP($C345,Calculations!$T$2:$AG$611,11,FALSE)</f>
        <v>0</v>
      </c>
      <c r="N345" s="2">
        <f>VLOOKUP($C345,Calculations!$T$2:$AG$611,12,FALSE)</f>
        <v>153741</v>
      </c>
      <c r="O345" s="2">
        <f>VLOOKUP($C345,Calculations!$T$2:$AG$611,13,FALSE)</f>
        <v>61004</v>
      </c>
      <c r="P345" s="2">
        <f>VLOOKUP($C345,Calculations!$T$2:$AG$611,14,FALSE)</f>
        <v>214745</v>
      </c>
      <c r="R345" s="53">
        <f t="shared" si="26"/>
        <v>214745</v>
      </c>
      <c r="S345" s="53">
        <f t="shared" si="27"/>
        <v>0</v>
      </c>
      <c r="U345" s="53">
        <f t="shared" si="28"/>
        <v>299390</v>
      </c>
      <c r="V345" s="53">
        <f t="shared" si="29"/>
        <v>0</v>
      </c>
      <c r="W345" s="9"/>
    </row>
    <row r="346" spans="1:23" ht="14.45" customHeight="1" x14ac:dyDescent="0.25">
      <c r="A346" s="58" t="s">
        <v>82</v>
      </c>
      <c r="B346" s="58" t="s">
        <v>54</v>
      </c>
      <c r="C346" s="56" t="str">
        <f t="shared" si="25"/>
        <v>THRISSUR1995-96</v>
      </c>
      <c r="D346" s="2">
        <f>VLOOKUP($C346,Calculations!$T$2:$AG$611,2,FALSE)</f>
        <v>299390</v>
      </c>
      <c r="E346" s="2">
        <f>VLOOKUP($C346,Calculations!$T$2:$AG$611,3,FALSE)</f>
        <v>103619</v>
      </c>
      <c r="F346" s="2">
        <f>VLOOKUP($C346,Calculations!$T$2:$AG$611,4,FALSE)</f>
        <v>26885</v>
      </c>
      <c r="G346" s="2">
        <f>VLOOKUP($C346,Calculations!$T$2:$AG$611,5,FALSE)</f>
        <v>799</v>
      </c>
      <c r="H346" s="2">
        <f>VLOOKUP($C346,Calculations!$T$2:$AG$611,6,FALSE)</f>
        <v>59</v>
      </c>
      <c r="I346" s="2">
        <f>VLOOKUP($C346,Calculations!$T$2:$AG$611,7,FALSE)</f>
        <v>606</v>
      </c>
      <c r="J346" s="2">
        <f>VLOOKUP($C346,Calculations!$T$2:$AG$611,8,FALSE)</f>
        <v>2552</v>
      </c>
      <c r="K346" s="2">
        <f>VLOOKUP($C346,Calculations!$T$2:$AG$611,9,FALSE)</f>
        <v>2725</v>
      </c>
      <c r="L346" s="2">
        <f>VLOOKUP($C346,Calculations!$T$2:$AG$611,10,FALSE)</f>
        <v>5835</v>
      </c>
      <c r="M346" s="2">
        <f>VLOOKUP($C346,Calculations!$T$2:$AG$611,11,FALSE)</f>
        <v>0</v>
      </c>
      <c r="N346" s="2">
        <f>VLOOKUP($C346,Calculations!$T$2:$AG$611,12,FALSE)</f>
        <v>156310</v>
      </c>
      <c r="O346" s="2">
        <f>VLOOKUP($C346,Calculations!$T$2:$AG$611,13,FALSE)</f>
        <v>56312</v>
      </c>
      <c r="P346" s="2">
        <f>VLOOKUP($C346,Calculations!$T$2:$AG$611,14,FALSE)</f>
        <v>212622</v>
      </c>
      <c r="R346" s="53">
        <f t="shared" si="26"/>
        <v>212622</v>
      </c>
      <c r="S346" s="53">
        <f t="shared" si="27"/>
        <v>0</v>
      </c>
      <c r="U346" s="53">
        <f t="shared" si="28"/>
        <v>299390</v>
      </c>
      <c r="V346" s="53">
        <f t="shared" si="29"/>
        <v>0</v>
      </c>
      <c r="W346" s="9"/>
    </row>
    <row r="347" spans="1:23" ht="14.45" customHeight="1" x14ac:dyDescent="0.25">
      <c r="A347" s="58" t="s">
        <v>82</v>
      </c>
      <c r="B347" s="58" t="s">
        <v>55</v>
      </c>
      <c r="C347" s="56" t="str">
        <f t="shared" si="25"/>
        <v>THRISSUR1996-97</v>
      </c>
      <c r="D347" s="2">
        <f>VLOOKUP($C347,Calculations!$T$2:$AG$611,2,FALSE)</f>
        <v>299390</v>
      </c>
      <c r="E347" s="2">
        <f>VLOOKUP($C347,Calculations!$T$2:$AG$611,3,FALSE)</f>
        <v>103619</v>
      </c>
      <c r="F347" s="2">
        <f>VLOOKUP($C347,Calculations!$T$2:$AG$611,4,FALSE)</f>
        <v>25787</v>
      </c>
      <c r="G347" s="2">
        <f>VLOOKUP($C347,Calculations!$T$2:$AG$611,5,FALSE)</f>
        <v>710</v>
      </c>
      <c r="H347" s="2">
        <f>VLOOKUP($C347,Calculations!$T$2:$AG$611,6,FALSE)</f>
        <v>46</v>
      </c>
      <c r="I347" s="2">
        <f>VLOOKUP($C347,Calculations!$T$2:$AG$611,7,FALSE)</f>
        <v>749</v>
      </c>
      <c r="J347" s="2">
        <f>VLOOKUP($C347,Calculations!$T$2:$AG$611,8,FALSE)</f>
        <v>2292</v>
      </c>
      <c r="K347" s="2">
        <f>VLOOKUP($C347,Calculations!$T$2:$AG$611,9,FALSE)</f>
        <v>3053</v>
      </c>
      <c r="L347" s="2">
        <f>VLOOKUP($C347,Calculations!$T$2:$AG$611,10,FALSE)</f>
        <v>6041</v>
      </c>
      <c r="M347" s="2">
        <f>VLOOKUP($C347,Calculations!$T$2:$AG$611,11,FALSE)</f>
        <v>0</v>
      </c>
      <c r="N347" s="2">
        <f>VLOOKUP($C347,Calculations!$T$2:$AG$611,12,FALSE)</f>
        <v>157093</v>
      </c>
      <c r="O347" s="2">
        <f>VLOOKUP($C347,Calculations!$T$2:$AG$611,13,FALSE)</f>
        <v>46982</v>
      </c>
      <c r="P347" s="2">
        <f>VLOOKUP($C347,Calculations!$T$2:$AG$611,14,FALSE)</f>
        <v>204075</v>
      </c>
      <c r="R347" s="53">
        <f t="shared" si="26"/>
        <v>204075</v>
      </c>
      <c r="S347" s="53">
        <f t="shared" si="27"/>
        <v>0</v>
      </c>
      <c r="U347" s="53">
        <f t="shared" si="28"/>
        <v>299390</v>
      </c>
      <c r="V347" s="53">
        <f t="shared" si="29"/>
        <v>0</v>
      </c>
      <c r="W347" s="9"/>
    </row>
    <row r="348" spans="1:23" ht="14.45" customHeight="1" x14ac:dyDescent="0.25">
      <c r="A348" s="58" t="s">
        <v>82</v>
      </c>
      <c r="B348" s="58" t="s">
        <v>56</v>
      </c>
      <c r="C348" s="56" t="str">
        <f t="shared" si="25"/>
        <v>THRISSUR1997-98</v>
      </c>
      <c r="D348" s="2">
        <f>VLOOKUP($C348,Calculations!$T$2:$AG$611,2,FALSE)</f>
        <v>299390</v>
      </c>
      <c r="E348" s="2">
        <f>VLOOKUP($C348,Calculations!$T$2:$AG$611,3,FALSE)</f>
        <v>103619</v>
      </c>
      <c r="F348" s="2">
        <f>VLOOKUP($C348,Calculations!$T$2:$AG$611,4,FALSE)</f>
        <v>24624</v>
      </c>
      <c r="G348" s="2">
        <f>VLOOKUP($C348,Calculations!$T$2:$AG$611,5,FALSE)</f>
        <v>574</v>
      </c>
      <c r="H348" s="2">
        <f>VLOOKUP($C348,Calculations!$T$2:$AG$611,6,FALSE)</f>
        <v>53</v>
      </c>
      <c r="I348" s="2">
        <f>VLOOKUP($C348,Calculations!$T$2:$AG$611,7,FALSE)</f>
        <v>699</v>
      </c>
      <c r="J348" s="2">
        <f>VLOOKUP($C348,Calculations!$T$2:$AG$611,8,FALSE)</f>
        <v>2007</v>
      </c>
      <c r="K348" s="2">
        <f>VLOOKUP($C348,Calculations!$T$2:$AG$611,9,FALSE)</f>
        <v>2568</v>
      </c>
      <c r="L348" s="2">
        <f>VLOOKUP($C348,Calculations!$T$2:$AG$611,10,FALSE)</f>
        <v>6813</v>
      </c>
      <c r="M348" s="2">
        <f>VLOOKUP($C348,Calculations!$T$2:$AG$611,11,FALSE)</f>
        <v>0</v>
      </c>
      <c r="N348" s="2">
        <f>VLOOKUP($C348,Calculations!$T$2:$AG$611,12,FALSE)</f>
        <v>158433</v>
      </c>
      <c r="O348" s="2">
        <f>VLOOKUP($C348,Calculations!$T$2:$AG$611,13,FALSE)</f>
        <v>26241</v>
      </c>
      <c r="P348" s="2">
        <f>VLOOKUP($C348,Calculations!$T$2:$AG$611,14,FALSE)</f>
        <v>184674</v>
      </c>
      <c r="R348" s="53">
        <f t="shared" si="26"/>
        <v>184674</v>
      </c>
      <c r="S348" s="53">
        <f t="shared" si="27"/>
        <v>0</v>
      </c>
      <c r="U348" s="53">
        <f t="shared" si="28"/>
        <v>299390</v>
      </c>
      <c r="V348" s="53">
        <f t="shared" si="29"/>
        <v>0</v>
      </c>
      <c r="W348" s="9"/>
    </row>
    <row r="349" spans="1:23" ht="14.45" customHeight="1" x14ac:dyDescent="0.25">
      <c r="A349" s="58" t="s">
        <v>82</v>
      </c>
      <c r="B349" s="58" t="s">
        <v>57</v>
      </c>
      <c r="C349" s="56" t="str">
        <f t="shared" si="25"/>
        <v>THRISSUR1998-99</v>
      </c>
      <c r="D349" s="2">
        <f>VLOOKUP($C349,Calculations!$T$2:$AG$611,2,FALSE)</f>
        <v>299390</v>
      </c>
      <c r="E349" s="2">
        <f>VLOOKUP($C349,Calculations!$T$2:$AG$611,3,FALSE)</f>
        <v>103619</v>
      </c>
      <c r="F349" s="2">
        <f>VLOOKUP($C349,Calculations!$T$2:$AG$611,4,FALSE)</f>
        <v>27377</v>
      </c>
      <c r="G349" s="2">
        <f>VLOOKUP($C349,Calculations!$T$2:$AG$611,5,FALSE)</f>
        <v>296</v>
      </c>
      <c r="H349" s="2">
        <f>VLOOKUP($C349,Calculations!$T$2:$AG$611,6,FALSE)</f>
        <v>46</v>
      </c>
      <c r="I349" s="2">
        <f>VLOOKUP($C349,Calculations!$T$2:$AG$611,7,FALSE)</f>
        <v>622</v>
      </c>
      <c r="J349" s="2">
        <f>VLOOKUP($C349,Calculations!$T$2:$AG$611,8,FALSE)</f>
        <v>2807</v>
      </c>
      <c r="K349" s="2">
        <f>VLOOKUP($C349,Calculations!$T$2:$AG$611,9,FALSE)</f>
        <v>3209</v>
      </c>
      <c r="L349" s="2">
        <f>VLOOKUP($C349,Calculations!$T$2:$AG$611,10,FALSE)</f>
        <v>7450</v>
      </c>
      <c r="M349" s="2">
        <f>VLOOKUP($C349,Calculations!$T$2:$AG$611,11,FALSE)</f>
        <v>0</v>
      </c>
      <c r="N349" s="2">
        <f>VLOOKUP($C349,Calculations!$T$2:$AG$611,12,FALSE)</f>
        <v>153964</v>
      </c>
      <c r="O349" s="2">
        <f>VLOOKUP($C349,Calculations!$T$2:$AG$611,13,FALSE)</f>
        <v>32448</v>
      </c>
      <c r="P349" s="2">
        <f>VLOOKUP($C349,Calculations!$T$2:$AG$611,14,FALSE)</f>
        <v>186412</v>
      </c>
      <c r="R349" s="53">
        <f t="shared" si="26"/>
        <v>186412</v>
      </c>
      <c r="S349" s="53">
        <f t="shared" si="27"/>
        <v>0</v>
      </c>
      <c r="U349" s="53">
        <f t="shared" si="28"/>
        <v>299390</v>
      </c>
      <c r="V349" s="53">
        <f t="shared" si="29"/>
        <v>0</v>
      </c>
      <c r="W349" s="9"/>
    </row>
    <row r="350" spans="1:23" ht="14.45" customHeight="1" x14ac:dyDescent="0.25">
      <c r="A350" s="58" t="s">
        <v>82</v>
      </c>
      <c r="B350" s="58" t="s">
        <v>58</v>
      </c>
      <c r="C350" s="56" t="str">
        <f t="shared" si="25"/>
        <v>THRISSUR1999-00</v>
      </c>
      <c r="D350" s="2">
        <f>VLOOKUP($C350,Calculations!$T$2:$AG$611,2,FALSE)</f>
        <v>299390</v>
      </c>
      <c r="E350" s="2">
        <f>VLOOKUP($C350,Calculations!$T$2:$AG$611,3,FALSE)</f>
        <v>103619</v>
      </c>
      <c r="F350" s="2">
        <f>VLOOKUP($C350,Calculations!$T$2:$AG$611,4,FALSE)</f>
        <v>32321</v>
      </c>
      <c r="G350" s="2">
        <f>VLOOKUP($C350,Calculations!$T$2:$AG$611,5,FALSE)</f>
        <v>494</v>
      </c>
      <c r="H350" s="2">
        <f>VLOOKUP($C350,Calculations!$T$2:$AG$611,6,FALSE)</f>
        <v>27</v>
      </c>
      <c r="I350" s="2">
        <f>VLOOKUP($C350,Calculations!$T$2:$AG$611,7,FALSE)</f>
        <v>821</v>
      </c>
      <c r="J350" s="2">
        <f>VLOOKUP($C350,Calculations!$T$2:$AG$611,8,FALSE)</f>
        <v>3087</v>
      </c>
      <c r="K350" s="2">
        <f>VLOOKUP($C350,Calculations!$T$2:$AG$611,9,FALSE)</f>
        <v>3555</v>
      </c>
      <c r="L350" s="2">
        <f>VLOOKUP($C350,Calculations!$T$2:$AG$611,10,FALSE)</f>
        <v>7936</v>
      </c>
      <c r="M350" s="2">
        <f>VLOOKUP($C350,Calculations!$T$2:$AG$611,11,FALSE)</f>
        <v>0</v>
      </c>
      <c r="N350" s="2">
        <f>VLOOKUP($C350,Calculations!$T$2:$AG$611,12,FALSE)</f>
        <v>147530</v>
      </c>
      <c r="O350" s="2">
        <f>VLOOKUP($C350,Calculations!$T$2:$AG$611,13,FALSE)</f>
        <v>50986</v>
      </c>
      <c r="P350" s="2">
        <f>VLOOKUP($C350,Calculations!$T$2:$AG$611,14,FALSE)</f>
        <v>198516</v>
      </c>
      <c r="R350" s="53">
        <f t="shared" si="26"/>
        <v>198516</v>
      </c>
      <c r="S350" s="53">
        <f t="shared" si="27"/>
        <v>0</v>
      </c>
      <c r="U350" s="53">
        <f t="shared" si="28"/>
        <v>299390</v>
      </c>
      <c r="V350" s="53">
        <f t="shared" si="29"/>
        <v>0</v>
      </c>
      <c r="W350" s="9"/>
    </row>
    <row r="351" spans="1:23" ht="14.45" customHeight="1" x14ac:dyDescent="0.25">
      <c r="A351" s="58" t="s">
        <v>82</v>
      </c>
      <c r="B351" s="58" t="s">
        <v>59</v>
      </c>
      <c r="C351" s="56" t="str">
        <f t="shared" si="25"/>
        <v>THRISSUR2000-01</v>
      </c>
      <c r="D351" s="2">
        <f>VLOOKUP($C351,Calculations!$T$2:$AG$611,2,FALSE)</f>
        <v>299390</v>
      </c>
      <c r="E351" s="2">
        <f>VLOOKUP($C351,Calculations!$T$2:$AG$611,3,FALSE)</f>
        <v>103619</v>
      </c>
      <c r="F351" s="2">
        <f>VLOOKUP($C351,Calculations!$T$2:$AG$611,4,FALSE)</f>
        <v>33739</v>
      </c>
      <c r="G351" s="2">
        <f>VLOOKUP($C351,Calculations!$T$2:$AG$611,5,FALSE)</f>
        <v>500</v>
      </c>
      <c r="H351" s="2">
        <f>VLOOKUP($C351,Calculations!$T$2:$AG$611,6,FALSE)</f>
        <v>11</v>
      </c>
      <c r="I351" s="2">
        <f>VLOOKUP($C351,Calculations!$T$2:$AG$611,7,FALSE)</f>
        <v>816</v>
      </c>
      <c r="J351" s="2">
        <f>VLOOKUP($C351,Calculations!$T$2:$AG$611,8,FALSE)</f>
        <v>2486</v>
      </c>
      <c r="K351" s="2">
        <f>VLOOKUP($C351,Calculations!$T$2:$AG$611,9,FALSE)</f>
        <v>4280</v>
      </c>
      <c r="L351" s="2">
        <f>VLOOKUP($C351,Calculations!$T$2:$AG$611,10,FALSE)</f>
        <v>8689</v>
      </c>
      <c r="M351" s="2">
        <f>VLOOKUP($C351,Calculations!$T$2:$AG$611,11,FALSE)</f>
        <v>0</v>
      </c>
      <c r="N351" s="2">
        <f>VLOOKUP($C351,Calculations!$T$2:$AG$611,12,FALSE)</f>
        <v>145250</v>
      </c>
      <c r="O351" s="2">
        <f>VLOOKUP($C351,Calculations!$T$2:$AG$611,13,FALSE)</f>
        <v>52578</v>
      </c>
      <c r="P351" s="2">
        <f>VLOOKUP($C351,Calculations!$T$2:$AG$611,14,FALSE)</f>
        <v>197828</v>
      </c>
      <c r="R351" s="53">
        <f t="shared" si="26"/>
        <v>197828</v>
      </c>
      <c r="S351" s="53">
        <f t="shared" si="27"/>
        <v>0</v>
      </c>
      <c r="U351" s="53">
        <f t="shared" si="28"/>
        <v>299390</v>
      </c>
      <c r="V351" s="53">
        <f t="shared" si="29"/>
        <v>0</v>
      </c>
      <c r="W351" s="9"/>
    </row>
    <row r="352" spans="1:23" ht="14.45" customHeight="1" x14ac:dyDescent="0.25">
      <c r="A352" s="58" t="s">
        <v>82</v>
      </c>
      <c r="B352" s="58" t="s">
        <v>60</v>
      </c>
      <c r="C352" s="56" t="str">
        <f t="shared" si="25"/>
        <v>THRISSUR2001-02</v>
      </c>
      <c r="D352" s="2">
        <f>VLOOKUP($C352,Calculations!$T$2:$AG$611,2,FALSE)</f>
        <v>299390</v>
      </c>
      <c r="E352" s="2">
        <f>VLOOKUP($C352,Calculations!$T$2:$AG$611,3,FALSE)</f>
        <v>103619</v>
      </c>
      <c r="F352" s="2">
        <f>VLOOKUP($C352,Calculations!$T$2:$AG$611,4,FALSE)</f>
        <v>35060</v>
      </c>
      <c r="G352" s="2">
        <f>VLOOKUP($C352,Calculations!$T$2:$AG$611,5,FALSE)</f>
        <v>512</v>
      </c>
      <c r="H352" s="2">
        <f>VLOOKUP($C352,Calculations!$T$2:$AG$611,6,FALSE)</f>
        <v>13</v>
      </c>
      <c r="I352" s="2">
        <f>VLOOKUP($C352,Calculations!$T$2:$AG$611,7,FALSE)</f>
        <v>857</v>
      </c>
      <c r="J352" s="2">
        <f>VLOOKUP($C352,Calculations!$T$2:$AG$611,8,FALSE)</f>
        <v>3009</v>
      </c>
      <c r="K352" s="2">
        <f>VLOOKUP($C352,Calculations!$T$2:$AG$611,9,FALSE)</f>
        <v>4451</v>
      </c>
      <c r="L352" s="2">
        <f>VLOOKUP($C352,Calculations!$T$2:$AG$611,10,FALSE)</f>
        <v>9384</v>
      </c>
      <c r="M352" s="2">
        <f>VLOOKUP($C352,Calculations!$T$2:$AG$611,11,FALSE)</f>
        <v>0</v>
      </c>
      <c r="N352" s="2">
        <f>VLOOKUP($C352,Calculations!$T$2:$AG$611,12,FALSE)</f>
        <v>142485</v>
      </c>
      <c r="O352" s="2">
        <f>VLOOKUP($C352,Calculations!$T$2:$AG$611,13,FALSE)</f>
        <v>49098</v>
      </c>
      <c r="P352" s="2">
        <f>VLOOKUP($C352,Calculations!$T$2:$AG$611,14,FALSE)</f>
        <v>191583</v>
      </c>
      <c r="R352" s="53">
        <f t="shared" si="26"/>
        <v>191583</v>
      </c>
      <c r="S352" s="53">
        <f t="shared" si="27"/>
        <v>0</v>
      </c>
      <c r="U352" s="53">
        <f t="shared" si="28"/>
        <v>299390</v>
      </c>
      <c r="V352" s="53">
        <f t="shared" si="29"/>
        <v>0</v>
      </c>
      <c r="W352" s="9"/>
    </row>
    <row r="353" spans="1:23" ht="14.45" customHeight="1" x14ac:dyDescent="0.25">
      <c r="A353" s="58" t="s">
        <v>82</v>
      </c>
      <c r="B353" s="58" t="s">
        <v>61</v>
      </c>
      <c r="C353" s="56" t="str">
        <f t="shared" si="25"/>
        <v>THRISSUR2002-03</v>
      </c>
      <c r="D353" s="2">
        <f>VLOOKUP($C353,Calculations!$T$2:$AG$611,2,FALSE)</f>
        <v>299390</v>
      </c>
      <c r="E353" s="2">
        <f>VLOOKUP($C353,Calculations!$T$2:$AG$611,3,FALSE)</f>
        <v>103619</v>
      </c>
      <c r="F353" s="2">
        <f>VLOOKUP($C353,Calculations!$T$2:$AG$611,4,FALSE)</f>
        <v>34949</v>
      </c>
      <c r="G353" s="2">
        <f>VLOOKUP($C353,Calculations!$T$2:$AG$611,5,FALSE)</f>
        <v>243</v>
      </c>
      <c r="H353" s="2">
        <f>VLOOKUP($C353,Calculations!$T$2:$AG$611,6,FALSE)</f>
        <v>17</v>
      </c>
      <c r="I353" s="2">
        <f>VLOOKUP($C353,Calculations!$T$2:$AG$611,7,FALSE)</f>
        <v>595</v>
      </c>
      <c r="J353" s="2">
        <f>VLOOKUP($C353,Calculations!$T$2:$AG$611,8,FALSE)</f>
        <v>2953</v>
      </c>
      <c r="K353" s="2">
        <f>VLOOKUP($C353,Calculations!$T$2:$AG$611,9,FALSE)</f>
        <v>5730</v>
      </c>
      <c r="L353" s="2">
        <f>VLOOKUP($C353,Calculations!$T$2:$AG$611,10,FALSE)</f>
        <v>8169</v>
      </c>
      <c r="M353" s="2">
        <f>VLOOKUP($C353,Calculations!$T$2:$AG$611,11,FALSE)</f>
        <v>0</v>
      </c>
      <c r="N353" s="2">
        <f>VLOOKUP($C353,Calculations!$T$2:$AG$611,12,FALSE)</f>
        <v>143115</v>
      </c>
      <c r="O353" s="2">
        <f>VLOOKUP($C353,Calculations!$T$2:$AG$611,13,FALSE)</f>
        <v>52769</v>
      </c>
      <c r="P353" s="2">
        <f>VLOOKUP($C353,Calculations!$T$2:$AG$611,14,FALSE)</f>
        <v>195884</v>
      </c>
      <c r="R353" s="53">
        <f t="shared" si="26"/>
        <v>195884</v>
      </c>
      <c r="S353" s="53">
        <f t="shared" si="27"/>
        <v>0</v>
      </c>
      <c r="U353" s="53">
        <f t="shared" si="28"/>
        <v>299390</v>
      </c>
      <c r="V353" s="53">
        <f t="shared" si="29"/>
        <v>0</v>
      </c>
      <c r="W353" s="9"/>
    </row>
    <row r="354" spans="1:23" ht="14.45" customHeight="1" x14ac:dyDescent="0.25">
      <c r="A354" s="58" t="s">
        <v>82</v>
      </c>
      <c r="B354" s="58" t="s">
        <v>62</v>
      </c>
      <c r="C354" s="56" t="str">
        <f t="shared" si="25"/>
        <v>THRISSUR2003-04</v>
      </c>
      <c r="D354" s="2">
        <f>VLOOKUP($C354,Calculations!$T$2:$AG$611,2,FALSE)</f>
        <v>299390</v>
      </c>
      <c r="E354" s="2">
        <f>VLOOKUP($C354,Calculations!$T$2:$AG$611,3,FALSE)</f>
        <v>103619</v>
      </c>
      <c r="F354" s="2">
        <f>VLOOKUP($C354,Calculations!$T$2:$AG$611,4,FALSE)</f>
        <v>35541</v>
      </c>
      <c r="G354" s="2">
        <f>VLOOKUP($C354,Calculations!$T$2:$AG$611,5,FALSE)</f>
        <v>415</v>
      </c>
      <c r="H354" s="2">
        <f>VLOOKUP($C354,Calculations!$T$2:$AG$611,6,FALSE)</f>
        <v>42</v>
      </c>
      <c r="I354" s="2">
        <f>VLOOKUP($C354,Calculations!$T$2:$AG$611,7,FALSE)</f>
        <v>651</v>
      </c>
      <c r="J354" s="2">
        <f>VLOOKUP($C354,Calculations!$T$2:$AG$611,8,FALSE)</f>
        <v>3038</v>
      </c>
      <c r="K354" s="2">
        <f>VLOOKUP($C354,Calculations!$T$2:$AG$611,9,FALSE)</f>
        <v>5224</v>
      </c>
      <c r="L354" s="2">
        <f>VLOOKUP($C354,Calculations!$T$2:$AG$611,10,FALSE)</f>
        <v>9159</v>
      </c>
      <c r="M354" s="2">
        <f>VLOOKUP($C354,Calculations!$T$2:$AG$611,11,FALSE)</f>
        <v>16</v>
      </c>
      <c r="N354" s="2">
        <f>VLOOKUP($C354,Calculations!$T$2:$AG$611,12,FALSE)</f>
        <v>141685</v>
      </c>
      <c r="O354" s="2">
        <f>VLOOKUP($C354,Calculations!$T$2:$AG$611,13,FALSE)</f>
        <v>54058</v>
      </c>
      <c r="P354" s="2">
        <f>VLOOKUP($C354,Calculations!$T$2:$AG$611,14,FALSE)</f>
        <v>195743</v>
      </c>
      <c r="R354" s="53">
        <f t="shared" si="26"/>
        <v>195743</v>
      </c>
      <c r="S354" s="53">
        <f t="shared" si="27"/>
        <v>0</v>
      </c>
      <c r="U354" s="53">
        <f t="shared" si="28"/>
        <v>299390</v>
      </c>
      <c r="V354" s="53">
        <f t="shared" si="29"/>
        <v>0</v>
      </c>
      <c r="W354" s="9"/>
    </row>
    <row r="355" spans="1:23" ht="14.45" customHeight="1" x14ac:dyDescent="0.25">
      <c r="A355" s="58" t="s">
        <v>82</v>
      </c>
      <c r="B355" s="58" t="s">
        <v>63</v>
      </c>
      <c r="C355" s="56" t="str">
        <f t="shared" si="25"/>
        <v>THRISSUR2004-05</v>
      </c>
      <c r="D355" s="2">
        <f>VLOOKUP($C355,Calculations!$T$2:$AG$611,2,FALSE)</f>
        <v>299390</v>
      </c>
      <c r="E355" s="2">
        <f>VLOOKUP($C355,Calculations!$T$2:$AG$611,3,FALSE)</f>
        <v>103619</v>
      </c>
      <c r="F355" s="2">
        <f>VLOOKUP($C355,Calculations!$T$2:$AG$611,4,FALSE)</f>
        <v>40464</v>
      </c>
      <c r="G355" s="2">
        <f>VLOOKUP($C355,Calculations!$T$2:$AG$611,5,FALSE)</f>
        <v>377</v>
      </c>
      <c r="H355" s="2">
        <f>VLOOKUP($C355,Calculations!$T$2:$AG$611,6,FALSE)</f>
        <v>40</v>
      </c>
      <c r="I355" s="2">
        <f>VLOOKUP($C355,Calculations!$T$2:$AG$611,7,FALSE)</f>
        <v>537</v>
      </c>
      <c r="J355" s="2">
        <f>VLOOKUP($C355,Calculations!$T$2:$AG$611,8,FALSE)</f>
        <v>2937</v>
      </c>
      <c r="K355" s="2">
        <f>VLOOKUP($C355,Calculations!$T$2:$AG$611,9,FALSE)</f>
        <v>4911</v>
      </c>
      <c r="L355" s="2">
        <f>VLOOKUP($C355,Calculations!$T$2:$AG$611,10,FALSE)</f>
        <v>9658</v>
      </c>
      <c r="M355" s="2">
        <f>VLOOKUP($C355,Calculations!$T$2:$AG$611,11,FALSE)</f>
        <v>0</v>
      </c>
      <c r="N355" s="2">
        <f>VLOOKUP($C355,Calculations!$T$2:$AG$611,12,FALSE)</f>
        <v>136847</v>
      </c>
      <c r="O355" s="2">
        <f>VLOOKUP($C355,Calculations!$T$2:$AG$611,13,FALSE)</f>
        <v>62009</v>
      </c>
      <c r="P355" s="2">
        <f>VLOOKUP($C355,Calculations!$T$2:$AG$611,14,FALSE)</f>
        <v>198856</v>
      </c>
      <c r="R355" s="53">
        <f t="shared" si="26"/>
        <v>198856</v>
      </c>
      <c r="S355" s="53">
        <f t="shared" si="27"/>
        <v>0</v>
      </c>
      <c r="U355" s="53">
        <f t="shared" si="28"/>
        <v>299390</v>
      </c>
      <c r="V355" s="53">
        <f t="shared" si="29"/>
        <v>0</v>
      </c>
      <c r="W355" s="9"/>
    </row>
    <row r="356" spans="1:23" ht="14.45" customHeight="1" x14ac:dyDescent="0.25">
      <c r="A356" s="58" t="s">
        <v>82</v>
      </c>
      <c r="B356" s="58" t="s">
        <v>64</v>
      </c>
      <c r="C356" s="56" t="str">
        <f t="shared" si="25"/>
        <v>THRISSUR2005-06</v>
      </c>
      <c r="D356" s="2">
        <f>VLOOKUP($C356,Calculations!$T$2:$AG$611,2,FALSE)</f>
        <v>302919</v>
      </c>
      <c r="E356" s="2">
        <f>VLOOKUP($C356,Calculations!$T$2:$AG$611,3,FALSE)</f>
        <v>103619</v>
      </c>
      <c r="F356" s="2">
        <f>VLOOKUP($C356,Calculations!$T$2:$AG$611,4,FALSE)</f>
        <v>36630</v>
      </c>
      <c r="G356" s="2">
        <f>VLOOKUP($C356,Calculations!$T$2:$AG$611,5,FALSE)</f>
        <v>345</v>
      </c>
      <c r="H356" s="2">
        <f>VLOOKUP($C356,Calculations!$T$2:$AG$611,6,FALSE)</f>
        <v>38</v>
      </c>
      <c r="I356" s="2">
        <f>VLOOKUP($C356,Calculations!$T$2:$AG$611,7,FALSE)</f>
        <v>488</v>
      </c>
      <c r="J356" s="2">
        <f>VLOOKUP($C356,Calculations!$T$2:$AG$611,8,FALSE)</f>
        <v>3136</v>
      </c>
      <c r="K356" s="2">
        <f>VLOOKUP($C356,Calculations!$T$2:$AG$611,9,FALSE)</f>
        <v>5385</v>
      </c>
      <c r="L356" s="2">
        <f>VLOOKUP($C356,Calculations!$T$2:$AG$611,10,FALSE)</f>
        <v>9786</v>
      </c>
      <c r="M356" s="2">
        <f>VLOOKUP($C356,Calculations!$T$2:$AG$611,11,FALSE)</f>
        <v>3896</v>
      </c>
      <c r="N356" s="2">
        <f>VLOOKUP($C356,Calculations!$T$2:$AG$611,12,FALSE)</f>
        <v>139596</v>
      </c>
      <c r="O356" s="2">
        <f>VLOOKUP($C356,Calculations!$T$2:$AG$611,13,FALSE)</f>
        <v>53591</v>
      </c>
      <c r="P356" s="2">
        <f>VLOOKUP($C356,Calculations!$T$2:$AG$611,14,FALSE)</f>
        <v>193187</v>
      </c>
      <c r="R356" s="53">
        <f t="shared" si="26"/>
        <v>193187</v>
      </c>
      <c r="S356" s="53">
        <f t="shared" si="27"/>
        <v>0</v>
      </c>
      <c r="U356" s="53">
        <f t="shared" si="28"/>
        <v>302919</v>
      </c>
      <c r="V356" s="53">
        <f t="shared" si="29"/>
        <v>0</v>
      </c>
      <c r="W356" s="9"/>
    </row>
    <row r="357" spans="1:23" ht="14.45" customHeight="1" x14ac:dyDescent="0.25">
      <c r="A357" s="58" t="s">
        <v>82</v>
      </c>
      <c r="B357" s="58" t="s">
        <v>65</v>
      </c>
      <c r="C357" s="56" t="str">
        <f t="shared" si="25"/>
        <v>THRISSUR2006-07</v>
      </c>
      <c r="D357" s="2">
        <f>VLOOKUP($C357,Calculations!$T$2:$AG$611,2,FALSE)</f>
        <v>302919</v>
      </c>
      <c r="E357" s="2">
        <f>VLOOKUP($C357,Calculations!$T$2:$AG$611,3,FALSE)</f>
        <v>103619</v>
      </c>
      <c r="F357" s="2">
        <f>VLOOKUP($C357,Calculations!$T$2:$AG$611,4,FALSE)</f>
        <v>32820</v>
      </c>
      <c r="G357" s="2">
        <f>VLOOKUP($C357,Calculations!$T$2:$AG$611,5,FALSE)</f>
        <v>349</v>
      </c>
      <c r="H357" s="2">
        <f>VLOOKUP($C357,Calculations!$T$2:$AG$611,6,FALSE)</f>
        <v>31</v>
      </c>
      <c r="I357" s="2">
        <f>VLOOKUP($C357,Calculations!$T$2:$AG$611,7,FALSE)</f>
        <v>454</v>
      </c>
      <c r="J357" s="2">
        <f>VLOOKUP($C357,Calculations!$T$2:$AG$611,8,FALSE)</f>
        <v>5482</v>
      </c>
      <c r="K357" s="2">
        <f>VLOOKUP($C357,Calculations!$T$2:$AG$611,9,FALSE)</f>
        <v>5199</v>
      </c>
      <c r="L357" s="2">
        <f>VLOOKUP($C357,Calculations!$T$2:$AG$611,10,FALSE)</f>
        <v>16030</v>
      </c>
      <c r="M357" s="2">
        <f>VLOOKUP($C357,Calculations!$T$2:$AG$611,11,FALSE)</f>
        <v>7256</v>
      </c>
      <c r="N357" s="2">
        <f>VLOOKUP($C357,Calculations!$T$2:$AG$611,12,FALSE)</f>
        <v>131679</v>
      </c>
      <c r="O357" s="2">
        <f>VLOOKUP($C357,Calculations!$T$2:$AG$611,13,FALSE)</f>
        <v>50766</v>
      </c>
      <c r="P357" s="2">
        <f>VLOOKUP($C357,Calculations!$T$2:$AG$611,14,FALSE)</f>
        <v>182445</v>
      </c>
      <c r="R357" s="53">
        <f t="shared" si="26"/>
        <v>182445</v>
      </c>
      <c r="S357" s="53">
        <f t="shared" si="27"/>
        <v>0</v>
      </c>
      <c r="U357" s="53">
        <f t="shared" si="28"/>
        <v>302919</v>
      </c>
      <c r="V357" s="53">
        <f t="shared" si="29"/>
        <v>0</v>
      </c>
      <c r="W357" s="9"/>
    </row>
    <row r="358" spans="1:23" ht="14.45" customHeight="1" x14ac:dyDescent="0.25">
      <c r="A358" s="58" t="s">
        <v>82</v>
      </c>
      <c r="B358" s="58" t="s">
        <v>66</v>
      </c>
      <c r="C358" s="56" t="str">
        <f t="shared" si="25"/>
        <v>THRISSUR2007-08</v>
      </c>
      <c r="D358" s="2">
        <f>VLOOKUP($C358,Calculations!$T$2:$AG$611,2,FALSE)</f>
        <v>302919</v>
      </c>
      <c r="E358" s="2">
        <f>VLOOKUP($C358,Calculations!$T$2:$AG$611,3,FALSE)</f>
        <v>103619</v>
      </c>
      <c r="F358" s="2">
        <f>VLOOKUP($C358,Calculations!$T$2:$AG$611,4,FALSE)</f>
        <v>35355</v>
      </c>
      <c r="G358" s="2">
        <f>VLOOKUP($C358,Calculations!$T$2:$AG$611,5,FALSE)</f>
        <v>424</v>
      </c>
      <c r="H358" s="2">
        <f>VLOOKUP($C358,Calculations!$T$2:$AG$611,6,FALSE)</f>
        <v>7</v>
      </c>
      <c r="I358" s="2">
        <f>VLOOKUP($C358,Calculations!$T$2:$AG$611,7,FALSE)</f>
        <v>382</v>
      </c>
      <c r="J358" s="2">
        <f>VLOOKUP($C358,Calculations!$T$2:$AG$611,8,FALSE)</f>
        <v>6090</v>
      </c>
      <c r="K358" s="2">
        <f>VLOOKUP($C358,Calculations!$T$2:$AG$611,9,FALSE)</f>
        <v>6050</v>
      </c>
      <c r="L358" s="2">
        <f>VLOOKUP($C358,Calculations!$T$2:$AG$611,10,FALSE)</f>
        <v>14617</v>
      </c>
      <c r="M358" s="2">
        <f>VLOOKUP($C358,Calculations!$T$2:$AG$611,11,FALSE)</f>
        <v>7025</v>
      </c>
      <c r="N358" s="2">
        <f>VLOOKUP($C358,Calculations!$T$2:$AG$611,12,FALSE)</f>
        <v>129350</v>
      </c>
      <c r="O358" s="2">
        <f>VLOOKUP($C358,Calculations!$T$2:$AG$611,13,FALSE)</f>
        <v>44871</v>
      </c>
      <c r="P358" s="2">
        <f>VLOOKUP($C358,Calculations!$T$2:$AG$611,14,FALSE)</f>
        <v>174221</v>
      </c>
      <c r="R358" s="53">
        <f t="shared" si="26"/>
        <v>174221</v>
      </c>
      <c r="S358" s="53">
        <f t="shared" si="27"/>
        <v>0</v>
      </c>
      <c r="U358" s="53">
        <f t="shared" si="28"/>
        <v>302919</v>
      </c>
      <c r="V358" s="53">
        <f t="shared" si="29"/>
        <v>0</v>
      </c>
      <c r="W358" s="9"/>
    </row>
    <row r="359" spans="1:23" ht="14.45" customHeight="1" x14ac:dyDescent="0.25">
      <c r="A359" s="58" t="s">
        <v>82</v>
      </c>
      <c r="B359" s="58" t="s">
        <v>68</v>
      </c>
      <c r="C359" s="56" t="str">
        <f t="shared" si="25"/>
        <v>THRISSUR2008-09</v>
      </c>
      <c r="D359" s="2">
        <f>VLOOKUP($C359,Calculations!$T$2:$AG$611,2,FALSE)</f>
        <v>302919</v>
      </c>
      <c r="E359" s="2">
        <f>VLOOKUP($C359,Calculations!$T$2:$AG$611,3,FALSE)</f>
        <v>103619</v>
      </c>
      <c r="F359" s="2">
        <f>VLOOKUP($C359,Calculations!$T$2:$AG$611,4,FALSE)</f>
        <v>35908</v>
      </c>
      <c r="G359" s="2">
        <f>VLOOKUP($C359,Calculations!$T$2:$AG$611,5,FALSE)</f>
        <v>346</v>
      </c>
      <c r="H359" s="2">
        <f>VLOOKUP($C359,Calculations!$T$2:$AG$611,6,FALSE)</f>
        <v>29</v>
      </c>
      <c r="I359" s="2">
        <f>VLOOKUP($C359,Calculations!$T$2:$AG$611,7,FALSE)</f>
        <v>395</v>
      </c>
      <c r="J359" s="2">
        <f>VLOOKUP($C359,Calculations!$T$2:$AG$611,8,FALSE)</f>
        <v>8510</v>
      </c>
      <c r="K359" s="2">
        <f>VLOOKUP($C359,Calculations!$T$2:$AG$611,9,FALSE)</f>
        <v>5549</v>
      </c>
      <c r="L359" s="2">
        <f>VLOOKUP($C359,Calculations!$T$2:$AG$611,10,FALSE)</f>
        <v>10698</v>
      </c>
      <c r="M359" s="2">
        <f>VLOOKUP($C359,Calculations!$T$2:$AG$611,11,FALSE)</f>
        <v>8531</v>
      </c>
      <c r="N359" s="2">
        <f>VLOOKUP($C359,Calculations!$T$2:$AG$611,12,FALSE)</f>
        <v>129334</v>
      </c>
      <c r="O359" s="2">
        <f>VLOOKUP($C359,Calculations!$T$2:$AG$611,13,FALSE)</f>
        <v>44010</v>
      </c>
      <c r="P359" s="2">
        <f>VLOOKUP($C359,Calculations!$T$2:$AG$611,14,FALSE)</f>
        <v>173344</v>
      </c>
      <c r="R359" s="53">
        <f t="shared" si="26"/>
        <v>173344</v>
      </c>
      <c r="S359" s="53">
        <f t="shared" si="27"/>
        <v>0</v>
      </c>
      <c r="U359" s="53">
        <f t="shared" si="28"/>
        <v>302919</v>
      </c>
      <c r="V359" s="53">
        <f t="shared" si="29"/>
        <v>0</v>
      </c>
      <c r="W359" s="9"/>
    </row>
    <row r="360" spans="1:23" ht="14.45" customHeight="1" x14ac:dyDescent="0.25">
      <c r="A360" s="58" t="s">
        <v>82</v>
      </c>
      <c r="B360" s="58" t="s">
        <v>69</v>
      </c>
      <c r="C360" s="56" t="str">
        <f t="shared" si="25"/>
        <v>THRISSUR2009-10</v>
      </c>
      <c r="D360" s="2">
        <f>VLOOKUP($C360,Calculations!$T$2:$AG$611,2,FALSE)</f>
        <v>302919</v>
      </c>
      <c r="E360" s="2">
        <f>VLOOKUP($C360,Calculations!$T$2:$AG$611,3,FALSE)</f>
        <v>103619</v>
      </c>
      <c r="F360" s="2">
        <f>VLOOKUP($C360,Calculations!$T$2:$AG$611,4,FALSE)</f>
        <v>33862</v>
      </c>
      <c r="G360" s="2">
        <f>VLOOKUP($C360,Calculations!$T$2:$AG$611,5,FALSE)</f>
        <v>292</v>
      </c>
      <c r="H360" s="2">
        <f>VLOOKUP($C360,Calculations!$T$2:$AG$611,6,FALSE)</f>
        <v>29</v>
      </c>
      <c r="I360" s="2">
        <f>VLOOKUP($C360,Calculations!$T$2:$AG$611,7,FALSE)</f>
        <v>341</v>
      </c>
      <c r="J360" s="2">
        <f>VLOOKUP($C360,Calculations!$T$2:$AG$611,8,FALSE)</f>
        <v>6855</v>
      </c>
      <c r="K360" s="2">
        <f>VLOOKUP($C360,Calculations!$T$2:$AG$611,9,FALSE)</f>
        <v>5437</v>
      </c>
      <c r="L360" s="2">
        <f>VLOOKUP($C360,Calculations!$T$2:$AG$611,10,FALSE)</f>
        <v>12629</v>
      </c>
      <c r="M360" s="2">
        <f>VLOOKUP($C360,Calculations!$T$2:$AG$611,11,FALSE)</f>
        <v>8531</v>
      </c>
      <c r="N360" s="2">
        <f>VLOOKUP($C360,Calculations!$T$2:$AG$611,12,FALSE)</f>
        <v>131324</v>
      </c>
      <c r="O360" s="2">
        <f>VLOOKUP($C360,Calculations!$T$2:$AG$611,13,FALSE)</f>
        <v>38733</v>
      </c>
      <c r="P360" s="2">
        <f>VLOOKUP($C360,Calculations!$T$2:$AG$611,14,FALSE)</f>
        <v>170057</v>
      </c>
      <c r="R360" s="53">
        <f t="shared" si="26"/>
        <v>170057</v>
      </c>
      <c r="S360" s="53">
        <f t="shared" si="27"/>
        <v>0</v>
      </c>
      <c r="U360" s="53">
        <f t="shared" si="28"/>
        <v>302919</v>
      </c>
      <c r="V360" s="53">
        <f t="shared" si="29"/>
        <v>0</v>
      </c>
      <c r="W360" s="9"/>
    </row>
    <row r="361" spans="1:23" ht="14.45" customHeight="1" x14ac:dyDescent="0.25">
      <c r="A361" s="58" t="s">
        <v>82</v>
      </c>
      <c r="B361" s="58" t="s">
        <v>70</v>
      </c>
      <c r="C361" s="56" t="str">
        <f t="shared" si="25"/>
        <v>THRISSUR2010-11</v>
      </c>
      <c r="D361" s="2">
        <f>VLOOKUP($C361,Calculations!$T$2:$AG$611,2,FALSE)</f>
        <v>302919</v>
      </c>
      <c r="E361" s="2">
        <f>VLOOKUP($C361,Calculations!$T$2:$AG$611,3,FALSE)</f>
        <v>103619</v>
      </c>
      <c r="F361" s="2">
        <f>VLOOKUP($C361,Calculations!$T$2:$AG$611,4,FALSE)</f>
        <v>36707</v>
      </c>
      <c r="G361" s="2">
        <f>VLOOKUP($C361,Calculations!$T$2:$AG$611,5,FALSE)</f>
        <v>247</v>
      </c>
      <c r="H361" s="2">
        <f>VLOOKUP($C361,Calculations!$T$2:$AG$611,6,FALSE)</f>
        <v>5</v>
      </c>
      <c r="I361" s="2">
        <f>VLOOKUP($C361,Calculations!$T$2:$AG$611,7,FALSE)</f>
        <v>350</v>
      </c>
      <c r="J361" s="2">
        <f>VLOOKUP($C361,Calculations!$T$2:$AG$611,8,FALSE)</f>
        <v>6766</v>
      </c>
      <c r="K361" s="2">
        <f>VLOOKUP($C361,Calculations!$T$2:$AG$611,9,FALSE)</f>
        <v>6364</v>
      </c>
      <c r="L361" s="2">
        <f>VLOOKUP($C361,Calculations!$T$2:$AG$611,10,FALSE)</f>
        <v>13139</v>
      </c>
      <c r="M361" s="2">
        <f>VLOOKUP($C361,Calculations!$T$2:$AG$611,11,FALSE)</f>
        <v>8537</v>
      </c>
      <c r="N361" s="2">
        <f>VLOOKUP($C361,Calculations!$T$2:$AG$611,12,FALSE)</f>
        <v>127185</v>
      </c>
      <c r="O361" s="2">
        <f>VLOOKUP($C361,Calculations!$T$2:$AG$611,13,FALSE)</f>
        <v>34031</v>
      </c>
      <c r="P361" s="2">
        <f>VLOOKUP($C361,Calculations!$T$2:$AG$611,14,FALSE)</f>
        <v>161216</v>
      </c>
      <c r="R361" s="53">
        <f t="shared" si="26"/>
        <v>161216</v>
      </c>
      <c r="S361" s="53">
        <f t="shared" si="27"/>
        <v>0</v>
      </c>
      <c r="U361" s="53">
        <f t="shared" si="28"/>
        <v>302919</v>
      </c>
      <c r="V361" s="53">
        <f t="shared" si="29"/>
        <v>0</v>
      </c>
      <c r="W361" s="9"/>
    </row>
    <row r="362" spans="1:23" ht="14.45" customHeight="1" x14ac:dyDescent="0.25">
      <c r="A362" s="58" t="s">
        <v>82</v>
      </c>
      <c r="B362" s="58" t="s">
        <v>71</v>
      </c>
      <c r="C362" s="56" t="str">
        <f t="shared" si="25"/>
        <v>THRISSUR2011-12</v>
      </c>
      <c r="D362" s="2">
        <f>VLOOKUP($C362,Calculations!$T$2:$AG$611,2,FALSE)</f>
        <v>302919</v>
      </c>
      <c r="E362" s="2">
        <f>VLOOKUP($C362,Calculations!$T$2:$AG$611,3,FALSE)</f>
        <v>103619</v>
      </c>
      <c r="F362" s="2">
        <f>VLOOKUP($C362,Calculations!$T$2:$AG$611,4,FALSE)</f>
        <v>37998</v>
      </c>
      <c r="G362" s="2">
        <f>VLOOKUP($C362,Calculations!$T$2:$AG$611,5,FALSE)</f>
        <v>206</v>
      </c>
      <c r="H362" s="2">
        <f>VLOOKUP($C362,Calculations!$T$2:$AG$611,6,FALSE)</f>
        <v>0</v>
      </c>
      <c r="I362" s="2">
        <f>VLOOKUP($C362,Calculations!$T$2:$AG$611,7,FALSE)</f>
        <v>272</v>
      </c>
      <c r="J362" s="2">
        <f>VLOOKUP($C362,Calculations!$T$2:$AG$611,8,FALSE)</f>
        <v>6428</v>
      </c>
      <c r="K362" s="2">
        <f>VLOOKUP($C362,Calculations!$T$2:$AG$611,9,FALSE)</f>
        <v>7927</v>
      </c>
      <c r="L362" s="2">
        <f>VLOOKUP($C362,Calculations!$T$2:$AG$611,10,FALSE)</f>
        <v>11241</v>
      </c>
      <c r="M362" s="2">
        <f>VLOOKUP($C362,Calculations!$T$2:$AG$611,11,FALSE)</f>
        <v>6333</v>
      </c>
      <c r="N362" s="2">
        <f>VLOOKUP($C362,Calculations!$T$2:$AG$611,12,FALSE)</f>
        <v>128895</v>
      </c>
      <c r="O362" s="2">
        <f>VLOOKUP($C362,Calculations!$T$2:$AG$611,13,FALSE)</f>
        <v>52392</v>
      </c>
      <c r="P362" s="2">
        <f>VLOOKUP($C362,Calculations!$T$2:$AG$611,14,FALSE)</f>
        <v>181287</v>
      </c>
      <c r="R362" s="53">
        <f t="shared" si="26"/>
        <v>181287</v>
      </c>
      <c r="S362" s="53">
        <f t="shared" si="27"/>
        <v>0</v>
      </c>
      <c r="U362" s="53">
        <f t="shared" si="28"/>
        <v>302919</v>
      </c>
      <c r="V362" s="53">
        <f t="shared" si="29"/>
        <v>0</v>
      </c>
      <c r="W362" s="9"/>
    </row>
    <row r="363" spans="1:23" ht="14.45" customHeight="1" x14ac:dyDescent="0.25">
      <c r="A363" s="58" t="s">
        <v>82</v>
      </c>
      <c r="B363" s="58" t="s">
        <v>72</v>
      </c>
      <c r="C363" s="56" t="str">
        <f t="shared" si="25"/>
        <v>THRISSUR2012-13</v>
      </c>
      <c r="D363" s="2">
        <f>VLOOKUP($C363,Calculations!$T$2:$AG$611,2,FALSE)</f>
        <v>302919</v>
      </c>
      <c r="E363" s="2">
        <f>VLOOKUP($C363,Calculations!$T$2:$AG$611,3,FALSE)</f>
        <v>103619</v>
      </c>
      <c r="F363" s="2">
        <f>VLOOKUP($C363,Calculations!$T$2:$AG$611,4,FALSE)</f>
        <v>37445</v>
      </c>
      <c r="G363" s="2">
        <f>VLOOKUP($C363,Calculations!$T$2:$AG$611,5,FALSE)</f>
        <v>406</v>
      </c>
      <c r="H363" s="2">
        <f>VLOOKUP($C363,Calculations!$T$2:$AG$611,6,FALSE)</f>
        <v>12</v>
      </c>
      <c r="I363" s="2">
        <f>VLOOKUP($C363,Calculations!$T$2:$AG$611,7,FALSE)</f>
        <v>244</v>
      </c>
      <c r="J363" s="2">
        <f>VLOOKUP($C363,Calculations!$T$2:$AG$611,8,FALSE)</f>
        <v>8814</v>
      </c>
      <c r="K363" s="2">
        <f>VLOOKUP($C363,Calculations!$T$2:$AG$611,9,FALSE)</f>
        <v>8133</v>
      </c>
      <c r="L363" s="2">
        <f>VLOOKUP($C363,Calculations!$T$2:$AG$611,10,FALSE)</f>
        <v>8796</v>
      </c>
      <c r="M363" s="2">
        <f>VLOOKUP($C363,Calculations!$T$2:$AG$611,11,FALSE)</f>
        <v>6799</v>
      </c>
      <c r="N363" s="2">
        <f>VLOOKUP($C363,Calculations!$T$2:$AG$611,12,FALSE)</f>
        <v>128651</v>
      </c>
      <c r="O363" s="2">
        <f>VLOOKUP($C363,Calculations!$T$2:$AG$611,13,FALSE)</f>
        <v>48529</v>
      </c>
      <c r="P363" s="2">
        <f>VLOOKUP($C363,Calculations!$T$2:$AG$611,14,FALSE)</f>
        <v>177180</v>
      </c>
      <c r="R363" s="53">
        <f t="shared" si="26"/>
        <v>177180</v>
      </c>
      <c r="S363" s="53">
        <f t="shared" si="27"/>
        <v>0</v>
      </c>
      <c r="U363" s="53">
        <f t="shared" si="28"/>
        <v>302919</v>
      </c>
      <c r="V363" s="53">
        <f t="shared" si="29"/>
        <v>0</v>
      </c>
      <c r="W363" s="9"/>
    </row>
    <row r="364" spans="1:23" ht="14.45" customHeight="1" x14ac:dyDescent="0.25">
      <c r="A364" s="58" t="s">
        <v>82</v>
      </c>
      <c r="B364" s="58" t="s">
        <v>73</v>
      </c>
      <c r="C364" s="56" t="str">
        <f t="shared" si="25"/>
        <v>THRISSUR2013-14</v>
      </c>
      <c r="D364" s="2">
        <f>VLOOKUP($C364,Calculations!$T$2:$AG$611,2,FALSE)</f>
        <v>302919</v>
      </c>
      <c r="E364" s="2">
        <f>VLOOKUP($C364,Calculations!$T$2:$AG$611,3,FALSE)</f>
        <v>103619</v>
      </c>
      <c r="F364" s="2">
        <f>VLOOKUP($C364,Calculations!$T$2:$AG$611,4,FALSE)</f>
        <v>37613</v>
      </c>
      <c r="G364" s="2">
        <f>VLOOKUP($C364,Calculations!$T$2:$AG$611,5,FALSE)</f>
        <v>259</v>
      </c>
      <c r="H364" s="2">
        <f>VLOOKUP($C364,Calculations!$T$2:$AG$611,6,FALSE)</f>
        <v>3</v>
      </c>
      <c r="I364" s="2">
        <f>VLOOKUP($C364,Calculations!$T$2:$AG$611,7,FALSE)</f>
        <v>191</v>
      </c>
      <c r="J364" s="2">
        <f>VLOOKUP($C364,Calculations!$T$2:$AG$611,8,FALSE)</f>
        <v>8279</v>
      </c>
      <c r="K364" s="2">
        <f>VLOOKUP($C364,Calculations!$T$2:$AG$611,9,FALSE)</f>
        <v>8256</v>
      </c>
      <c r="L364" s="2">
        <f>VLOOKUP($C364,Calculations!$T$2:$AG$611,10,FALSE)</f>
        <v>9515</v>
      </c>
      <c r="M364" s="2">
        <f>VLOOKUP($C364,Calculations!$T$2:$AG$611,11,FALSE)</f>
        <v>6799</v>
      </c>
      <c r="N364" s="2">
        <f>VLOOKUP($C364,Calculations!$T$2:$AG$611,12,FALSE)</f>
        <v>128385</v>
      </c>
      <c r="O364" s="2">
        <f>VLOOKUP($C364,Calculations!$T$2:$AG$611,13,FALSE)</f>
        <v>49233</v>
      </c>
      <c r="P364" s="2">
        <f>VLOOKUP($C364,Calculations!$T$2:$AG$611,14,FALSE)</f>
        <v>177618</v>
      </c>
      <c r="R364" s="53">
        <f t="shared" si="26"/>
        <v>177618</v>
      </c>
      <c r="S364" s="53">
        <f t="shared" si="27"/>
        <v>0</v>
      </c>
      <c r="U364" s="53">
        <f t="shared" si="28"/>
        <v>302919</v>
      </c>
      <c r="V364" s="53">
        <f t="shared" si="29"/>
        <v>0</v>
      </c>
      <c r="W364" s="9"/>
    </row>
    <row r="365" spans="1:23" ht="14.45" customHeight="1" x14ac:dyDescent="0.25">
      <c r="A365" s="58" t="s">
        <v>82</v>
      </c>
      <c r="B365" s="58" t="s">
        <v>74</v>
      </c>
      <c r="C365" s="56" t="str">
        <f t="shared" si="25"/>
        <v>THRISSUR2014-15</v>
      </c>
      <c r="D365" s="2">
        <f>VLOOKUP($C365,Calculations!$T$2:$AG$611,2,FALSE)</f>
        <v>302919</v>
      </c>
      <c r="E365" s="2">
        <f>VLOOKUP($C365,Calculations!$T$2:$AG$611,3,FALSE)</f>
        <v>103619</v>
      </c>
      <c r="F365" s="2">
        <f>VLOOKUP($C365,Calculations!$T$2:$AG$611,4,FALSE)</f>
        <v>37874</v>
      </c>
      <c r="G365" s="2">
        <f>VLOOKUP($C365,Calculations!$T$2:$AG$611,5,FALSE)</f>
        <v>151</v>
      </c>
      <c r="H365" s="2">
        <f>VLOOKUP($C365,Calculations!$T$2:$AG$611,6,FALSE)</f>
        <v>2</v>
      </c>
      <c r="I365" s="2">
        <f>VLOOKUP($C365,Calculations!$T$2:$AG$611,7,FALSE)</f>
        <v>176</v>
      </c>
      <c r="J365" s="2">
        <f>VLOOKUP($C365,Calculations!$T$2:$AG$611,8,FALSE)</f>
        <v>9063</v>
      </c>
      <c r="K365" s="2">
        <f>VLOOKUP($C365,Calculations!$T$2:$AG$611,9,FALSE)</f>
        <v>7699</v>
      </c>
      <c r="L365" s="2">
        <f>VLOOKUP($C365,Calculations!$T$2:$AG$611,10,FALSE)</f>
        <v>7753</v>
      </c>
      <c r="M365" s="2">
        <f>VLOOKUP($C365,Calculations!$T$2:$AG$611,11,FALSE)</f>
        <v>6765</v>
      </c>
      <c r="N365" s="2">
        <f>VLOOKUP($C365,Calculations!$T$2:$AG$611,12,FALSE)</f>
        <v>129817</v>
      </c>
      <c r="O365" s="2">
        <f>VLOOKUP($C365,Calculations!$T$2:$AG$611,13,FALSE)</f>
        <v>44980</v>
      </c>
      <c r="P365" s="2">
        <f>VLOOKUP($C365,Calculations!$T$2:$AG$611,14,FALSE)</f>
        <v>174797</v>
      </c>
      <c r="R365" s="53">
        <f t="shared" si="26"/>
        <v>174797</v>
      </c>
      <c r="S365" s="53">
        <f t="shared" si="27"/>
        <v>0</v>
      </c>
      <c r="U365" s="53">
        <f t="shared" si="28"/>
        <v>302919</v>
      </c>
      <c r="V365" s="53">
        <f t="shared" si="29"/>
        <v>0</v>
      </c>
      <c r="W365" s="9"/>
    </row>
    <row r="366" spans="1:23" ht="14.45" customHeight="1" x14ac:dyDescent="0.25">
      <c r="A366" s="58" t="s">
        <v>82</v>
      </c>
      <c r="B366" s="58" t="s">
        <v>75</v>
      </c>
      <c r="C366" s="56" t="str">
        <f t="shared" si="25"/>
        <v>THRISSUR2015-16</v>
      </c>
      <c r="D366" s="2">
        <f>VLOOKUP($C366,Calculations!$T$2:$AG$611,2,FALSE)</f>
        <v>302919</v>
      </c>
      <c r="E366" s="2">
        <f>VLOOKUP($C366,Calculations!$T$2:$AG$611,3,FALSE)</f>
        <v>103619</v>
      </c>
      <c r="F366" s="2">
        <f>VLOOKUP($C366,Calculations!$T$2:$AG$611,4,FALSE)</f>
        <v>38313</v>
      </c>
      <c r="G366" s="2">
        <f>VLOOKUP($C366,Calculations!$T$2:$AG$611,5,FALSE)</f>
        <v>254</v>
      </c>
      <c r="H366" s="2">
        <f>VLOOKUP($C366,Calculations!$T$2:$AG$611,6,FALSE)</f>
        <v>0</v>
      </c>
      <c r="I366" s="2">
        <f>VLOOKUP($C366,Calculations!$T$2:$AG$611,7,FALSE)</f>
        <v>187</v>
      </c>
      <c r="J366" s="2">
        <f>VLOOKUP($C366,Calculations!$T$2:$AG$611,8,FALSE)</f>
        <v>9734</v>
      </c>
      <c r="K366" s="2">
        <f>VLOOKUP($C366,Calculations!$T$2:$AG$611,9,FALSE)</f>
        <v>6024</v>
      </c>
      <c r="L366" s="2">
        <f>VLOOKUP($C366,Calculations!$T$2:$AG$611,10,FALSE)</f>
        <v>8081</v>
      </c>
      <c r="M366" s="2">
        <f>VLOOKUP($C366,Calculations!$T$2:$AG$611,11,FALSE)</f>
        <v>6765</v>
      </c>
      <c r="N366" s="2">
        <f>VLOOKUP($C366,Calculations!$T$2:$AG$611,12,FALSE)</f>
        <v>129942</v>
      </c>
      <c r="O366" s="2">
        <f>VLOOKUP($C366,Calculations!$T$2:$AG$611,13,FALSE)</f>
        <v>44333</v>
      </c>
      <c r="P366" s="2">
        <f>VLOOKUP($C366,Calculations!$T$2:$AG$611,14,FALSE)</f>
        <v>174275</v>
      </c>
      <c r="R366" s="53">
        <f t="shared" si="26"/>
        <v>174275</v>
      </c>
      <c r="S366" s="53">
        <f t="shared" si="27"/>
        <v>0</v>
      </c>
      <c r="U366" s="53">
        <f t="shared" si="28"/>
        <v>302919</v>
      </c>
      <c r="V366" s="53">
        <f t="shared" si="29"/>
        <v>0</v>
      </c>
      <c r="W366" s="9"/>
    </row>
    <row r="367" spans="1:23" ht="14.45" customHeight="1" x14ac:dyDescent="0.25">
      <c r="A367" s="58" t="s">
        <v>82</v>
      </c>
      <c r="B367" s="58" t="s">
        <v>190</v>
      </c>
      <c r="C367" s="56" t="str">
        <f t="shared" si="25"/>
        <v>THRISSUR2016-17</v>
      </c>
      <c r="D367" s="2">
        <f>VLOOKUP($C367,Calculations!$T$2:$AG$611,2,FALSE)</f>
        <v>302919</v>
      </c>
      <c r="E367" s="2">
        <f>VLOOKUP($C367,Calculations!$T$2:$AG$611,3,FALSE)</f>
        <v>103619</v>
      </c>
      <c r="F367" s="2">
        <f>VLOOKUP($C367,Calculations!$T$2:$AG$611,4,FALSE)</f>
        <v>39026</v>
      </c>
      <c r="G367" s="2">
        <f>VLOOKUP($C367,Calculations!$T$2:$AG$611,5,FALSE)</f>
        <v>91</v>
      </c>
      <c r="H367" s="2">
        <f>VLOOKUP($C367,Calculations!$T$2:$AG$611,6,FALSE)</f>
        <v>0</v>
      </c>
      <c r="I367" s="2">
        <f>VLOOKUP($C367,Calculations!$T$2:$AG$611,7,FALSE)</f>
        <v>201</v>
      </c>
      <c r="J367" s="2">
        <f>VLOOKUP($C367,Calculations!$T$2:$AG$611,8,FALSE)</f>
        <v>10170</v>
      </c>
      <c r="K367" s="2">
        <f>VLOOKUP($C367,Calculations!$T$2:$AG$611,9,FALSE)</f>
        <v>6031</v>
      </c>
      <c r="L367" s="2">
        <f>VLOOKUP($C367,Calculations!$T$2:$AG$611,10,FALSE)</f>
        <v>9813</v>
      </c>
      <c r="M367" s="2">
        <f>VLOOKUP($C367,Calculations!$T$2:$AG$611,11,FALSE)</f>
        <v>5499</v>
      </c>
      <c r="N367" s="2">
        <f>VLOOKUP($C367,Calculations!$T$2:$AG$611,12,FALSE)</f>
        <v>128469</v>
      </c>
      <c r="O367" s="2">
        <f>VLOOKUP($C367,Calculations!$T$2:$AG$611,13,FALSE)</f>
        <v>42509.05</v>
      </c>
      <c r="P367" s="2">
        <f>VLOOKUP($C367,Calculations!$T$2:$AG$611,14,FALSE)</f>
        <v>170978.05</v>
      </c>
      <c r="R367" s="53">
        <f t="shared" si="26"/>
        <v>170978.05</v>
      </c>
      <c r="S367" s="53">
        <f t="shared" si="27"/>
        <v>0</v>
      </c>
      <c r="U367" s="53">
        <f t="shared" si="28"/>
        <v>302919</v>
      </c>
      <c r="V367" s="53">
        <f t="shared" si="29"/>
        <v>0</v>
      </c>
      <c r="W367" s="9"/>
    </row>
    <row r="368" spans="1:23" ht="14.45" customHeight="1" x14ac:dyDescent="0.25">
      <c r="A368" s="58" t="s">
        <v>83</v>
      </c>
      <c r="B368" s="56" t="s">
        <v>38</v>
      </c>
      <c r="C368" s="56" t="str">
        <f t="shared" si="25"/>
        <v>PALAKKAD1956-57</v>
      </c>
      <c r="D368" s="2">
        <f>VLOOKUP($C368,Calculations!$T$2:$AG$611,2,FALSE)</f>
        <v>503854.46173256106</v>
      </c>
      <c r="E368" s="2">
        <f>VLOOKUP($C368,Calculations!$T$2:$AG$611,3,FALSE)</f>
        <v>97428.001414183746</v>
      </c>
      <c r="F368" s="2">
        <f>VLOOKUP($C368,Calculations!$T$2:$AG$611,4,FALSE)</f>
        <v>62050.481209779042</v>
      </c>
      <c r="G368" s="2">
        <f>VLOOKUP($C368,Calculations!$T$2:$AG$611,5,FALSE)</f>
        <v>29221.650571433194</v>
      </c>
      <c r="H368" s="2">
        <f>VLOOKUP($C368,Calculations!$T$2:$AG$611,6,FALSE)</f>
        <v>6447.3780347190705</v>
      </c>
      <c r="I368" s="2">
        <f>VLOOKUP($C368,Calculations!$T$2:$AG$611,7,FALSE)</f>
        <v>40992.803986431791</v>
      </c>
      <c r="J368" s="2">
        <f>VLOOKUP($C368,Calculations!$T$2:$AG$611,8,FALSE)</f>
        <v>22481.188590618032</v>
      </c>
      <c r="K368" s="2">
        <f>VLOOKUP($C368,Calculations!$T$2:$AG$611,9,FALSE)</f>
        <v>14664.261103644565</v>
      </c>
      <c r="L368" s="2">
        <f>VLOOKUP($C368,Calculations!$T$2:$AG$611,10,FALSE)</f>
        <v>9431.2709535623726</v>
      </c>
      <c r="M368" s="2">
        <f>VLOOKUP($C368,Calculations!$T$2:$AG$611,11,FALSE)</f>
        <v>0</v>
      </c>
      <c r="N368" s="2">
        <f>VLOOKUP($C368,Calculations!$T$2:$AG$611,12,FALSE)</f>
        <v>221137.42586818925</v>
      </c>
      <c r="O368" s="2">
        <f>VLOOKUP($C368,Calculations!$T$2:$AG$611,13,FALSE)</f>
        <v>75890.651385472214</v>
      </c>
      <c r="P368" s="2">
        <f>VLOOKUP($C368,Calculations!$T$2:$AG$611,14,FALSE)</f>
        <v>297028.07725366147</v>
      </c>
      <c r="R368" s="53">
        <f t="shared" si="26"/>
        <v>297028.07725366147</v>
      </c>
      <c r="S368" s="53">
        <f t="shared" si="27"/>
        <v>0</v>
      </c>
      <c r="U368" s="53">
        <f t="shared" si="28"/>
        <v>503854.46173256106</v>
      </c>
      <c r="V368" s="53">
        <f t="shared" si="29"/>
        <v>0</v>
      </c>
      <c r="W368" s="9"/>
    </row>
    <row r="369" spans="1:23" ht="14.45" customHeight="1" x14ac:dyDescent="0.25">
      <c r="A369" s="58" t="s">
        <v>83</v>
      </c>
      <c r="B369" s="56" t="s">
        <v>35</v>
      </c>
      <c r="C369" s="56" t="str">
        <f t="shared" si="25"/>
        <v>PALAKKAD1957-58</v>
      </c>
      <c r="D369" s="2">
        <f>VLOOKUP($C369,Calculations!$T$2:$AG$611,2,FALSE)</f>
        <v>510424</v>
      </c>
      <c r="E369" s="2">
        <f>VLOOKUP($C369,Calculations!$T$2:$AG$611,3,FALSE)</f>
        <v>99686</v>
      </c>
      <c r="F369" s="2">
        <f>VLOOKUP($C369,Calculations!$T$2:$AG$611,4,FALSE)</f>
        <v>61294</v>
      </c>
      <c r="G369" s="2">
        <f>VLOOKUP($C369,Calculations!$T$2:$AG$611,5,FALSE)</f>
        <v>28887</v>
      </c>
      <c r="H369" s="2">
        <f>VLOOKUP($C369,Calculations!$T$2:$AG$611,6,FALSE)</f>
        <v>6370</v>
      </c>
      <c r="I369" s="2">
        <f>VLOOKUP($C369,Calculations!$T$2:$AG$611,7,FALSE)</f>
        <v>43611</v>
      </c>
      <c r="J369" s="2">
        <f>VLOOKUP($C369,Calculations!$T$2:$AG$611,8,FALSE)</f>
        <v>24231</v>
      </c>
      <c r="K369" s="2">
        <f>VLOOKUP($C369,Calculations!$T$2:$AG$611,9,FALSE)</f>
        <v>14568</v>
      </c>
      <c r="L369" s="2">
        <f>VLOOKUP($C369,Calculations!$T$2:$AG$611,10,FALSE)</f>
        <v>9059</v>
      </c>
      <c r="M369" s="2">
        <f>VLOOKUP($C369,Calculations!$T$2:$AG$611,11,FALSE)</f>
        <v>0</v>
      </c>
      <c r="N369" s="2">
        <f>VLOOKUP($C369,Calculations!$T$2:$AG$611,12,FALSE)</f>
        <v>222718</v>
      </c>
      <c r="O369" s="2">
        <f>VLOOKUP($C369,Calculations!$T$2:$AG$611,13,FALSE)</f>
        <v>76243</v>
      </c>
      <c r="P369" s="2">
        <f>VLOOKUP($C369,Calculations!$T$2:$AG$611,14,FALSE)</f>
        <v>298953</v>
      </c>
      <c r="R369" s="53">
        <f t="shared" si="26"/>
        <v>298961</v>
      </c>
      <c r="S369" s="53">
        <f t="shared" si="27"/>
        <v>8</v>
      </c>
      <c r="U369" s="53">
        <f t="shared" si="28"/>
        <v>510424</v>
      </c>
      <c r="V369" s="53">
        <f t="shared" si="29"/>
        <v>0</v>
      </c>
      <c r="W369" s="9"/>
    </row>
    <row r="370" spans="1:23" ht="14.45" customHeight="1" x14ac:dyDescent="0.25">
      <c r="A370" s="58" t="s">
        <v>83</v>
      </c>
      <c r="B370" s="56" t="s">
        <v>36</v>
      </c>
      <c r="C370" s="56" t="str">
        <f t="shared" si="25"/>
        <v>PALAKKAD1958-59</v>
      </c>
      <c r="D370" s="2">
        <f>VLOOKUP($C370,Calculations!$T$2:$AG$611,2,FALSE)</f>
        <v>510424.00000000006</v>
      </c>
      <c r="E370" s="2">
        <f>VLOOKUP($C370,Calculations!$T$2:$AG$611,3,FALSE)</f>
        <v>103417.17292550595</v>
      </c>
      <c r="F370" s="2">
        <f>VLOOKUP($C370,Calculations!$T$2:$AG$611,4,FALSE)</f>
        <v>61654.061090364215</v>
      </c>
      <c r="G370" s="2">
        <f>VLOOKUP($C370,Calculations!$T$2:$AG$611,5,FALSE)</f>
        <v>26582.84110923457</v>
      </c>
      <c r="H370" s="2">
        <f>VLOOKUP($C370,Calculations!$T$2:$AG$611,6,FALSE)</f>
        <v>6238.4559438625602</v>
      </c>
      <c r="I370" s="2">
        <f>VLOOKUP($C370,Calculations!$T$2:$AG$611,7,FALSE)</f>
        <v>42640.564871545335</v>
      </c>
      <c r="J370" s="2">
        <f>VLOOKUP($C370,Calculations!$T$2:$AG$611,8,FALSE)</f>
        <v>22228.045972973116</v>
      </c>
      <c r="K370" s="2">
        <f>VLOOKUP($C370,Calculations!$T$2:$AG$611,9,FALSE)</f>
        <v>13370.356156487909</v>
      </c>
      <c r="L370" s="2">
        <f>VLOOKUP($C370,Calculations!$T$2:$AG$611,10,FALSE)</f>
        <v>9409.1783131328248</v>
      </c>
      <c r="M370" s="2">
        <f>VLOOKUP($C370,Calculations!$T$2:$AG$611,11,FALSE)</f>
        <v>0</v>
      </c>
      <c r="N370" s="2">
        <f>VLOOKUP($C370,Calculations!$T$2:$AG$611,12,FALSE)</f>
        <v>224883.32361689355</v>
      </c>
      <c r="O370" s="2">
        <f>VLOOKUP($C370,Calculations!$T$2:$AG$611,13,FALSE)</f>
        <v>78002.441406697035</v>
      </c>
      <c r="P370" s="2">
        <f>VLOOKUP($C370,Calculations!$T$2:$AG$611,14,FALSE)</f>
        <v>302885.76502359059</v>
      </c>
      <c r="R370" s="53">
        <f t="shared" si="26"/>
        <v>302885.76502359059</v>
      </c>
      <c r="S370" s="53">
        <f t="shared" si="27"/>
        <v>0</v>
      </c>
      <c r="U370" s="53">
        <f t="shared" si="28"/>
        <v>510424.00000000006</v>
      </c>
      <c r="V370" s="53">
        <f t="shared" si="29"/>
        <v>0</v>
      </c>
      <c r="W370" s="9"/>
    </row>
    <row r="371" spans="1:23" ht="14.45" customHeight="1" x14ac:dyDescent="0.25">
      <c r="A371" s="58" t="s">
        <v>83</v>
      </c>
      <c r="B371" s="56" t="s">
        <v>37</v>
      </c>
      <c r="C371" s="56" t="str">
        <f t="shared" si="25"/>
        <v>PALAKKAD1959-60</v>
      </c>
      <c r="D371" s="2">
        <f>VLOOKUP($C371,Calculations!$T$2:$AG$611,2,FALSE)</f>
        <v>510424.00000000006</v>
      </c>
      <c r="E371" s="2">
        <f>VLOOKUP($C371,Calculations!$T$2:$AG$611,3,FALSE)</f>
        <v>103417.17292550595</v>
      </c>
      <c r="F371" s="2">
        <f>VLOOKUP($C371,Calculations!$T$2:$AG$611,4,FALSE)</f>
        <v>62014.122180728431</v>
      </c>
      <c r="G371" s="2">
        <f>VLOOKUP($C371,Calculations!$T$2:$AG$611,5,FALSE)</f>
        <v>24278.682218469145</v>
      </c>
      <c r="H371" s="2">
        <f>VLOOKUP($C371,Calculations!$T$2:$AG$611,6,FALSE)</f>
        <v>6106.9118877251203</v>
      </c>
      <c r="I371" s="2">
        <f>VLOOKUP($C371,Calculations!$T$2:$AG$611,7,FALSE)</f>
        <v>41670.129743090678</v>
      </c>
      <c r="J371" s="2">
        <f>VLOOKUP($C371,Calculations!$T$2:$AG$611,8,FALSE)</f>
        <v>20225.091945946227</v>
      </c>
      <c r="K371" s="2">
        <f>VLOOKUP($C371,Calculations!$T$2:$AG$611,9,FALSE)</f>
        <v>12172.712312975818</v>
      </c>
      <c r="L371" s="2">
        <f>VLOOKUP($C371,Calculations!$T$2:$AG$611,10,FALSE)</f>
        <v>9759.3566262656495</v>
      </c>
      <c r="M371" s="2">
        <f>VLOOKUP($C371,Calculations!$T$2:$AG$611,11,FALSE)</f>
        <v>0</v>
      </c>
      <c r="N371" s="2">
        <f>VLOOKUP($C371,Calculations!$T$2:$AG$611,12,FALSE)</f>
        <v>230779.82015929307</v>
      </c>
      <c r="O371" s="2">
        <f>VLOOKUP($C371,Calculations!$T$2:$AG$611,13,FALSE)</f>
        <v>80658.507565221167</v>
      </c>
      <c r="P371" s="2">
        <f>VLOOKUP($C371,Calculations!$T$2:$AG$611,14,FALSE)</f>
        <v>311438.32772451424</v>
      </c>
      <c r="R371" s="53">
        <f t="shared" si="26"/>
        <v>311438.32772451424</v>
      </c>
      <c r="S371" s="53">
        <f t="shared" si="27"/>
        <v>0</v>
      </c>
      <c r="U371" s="53">
        <f t="shared" si="28"/>
        <v>510424.00000000006</v>
      </c>
      <c r="V371" s="53">
        <f t="shared" si="29"/>
        <v>0</v>
      </c>
      <c r="W371" s="9"/>
    </row>
    <row r="372" spans="1:23" ht="14.45" customHeight="1" x14ac:dyDescent="0.25">
      <c r="A372" s="58" t="s">
        <v>83</v>
      </c>
      <c r="B372" s="56" t="s">
        <v>15</v>
      </c>
      <c r="C372" s="56" t="str">
        <f t="shared" si="25"/>
        <v>PALAKKAD1960-61</v>
      </c>
      <c r="D372" s="2">
        <f>VLOOKUP($C372,Calculations!$T$2:$AG$611,2,FALSE)</f>
        <v>510424</v>
      </c>
      <c r="E372" s="2">
        <f>VLOOKUP($C372,Calculations!$T$2:$AG$611,3,FALSE)</f>
        <v>99665</v>
      </c>
      <c r="F372" s="2">
        <f>VLOOKUP($C372,Calculations!$T$2:$AG$611,4,FALSE)</f>
        <v>61294</v>
      </c>
      <c r="G372" s="2">
        <f>VLOOKUP($C372,Calculations!$T$2:$AG$611,5,FALSE)</f>
        <v>28492</v>
      </c>
      <c r="H372" s="2">
        <f>VLOOKUP($C372,Calculations!$T$2:$AG$611,6,FALSE)</f>
        <v>6265</v>
      </c>
      <c r="I372" s="2">
        <f>VLOOKUP($C372,Calculations!$T$2:$AG$611,7,FALSE)</f>
        <v>30164</v>
      </c>
      <c r="J372" s="2">
        <f>VLOOKUP($C372,Calculations!$T$2:$AG$611,8,FALSE)</f>
        <v>22737</v>
      </c>
      <c r="K372" s="2">
        <f>VLOOKUP($C372,Calculations!$T$2:$AG$611,9,FALSE)</f>
        <v>10880</v>
      </c>
      <c r="L372" s="2">
        <f>VLOOKUP($C372,Calculations!$T$2:$AG$611,10,FALSE)</f>
        <v>9297</v>
      </c>
      <c r="M372" s="2">
        <f>VLOOKUP($C372,Calculations!$T$2:$AG$611,11,FALSE)</f>
        <v>0</v>
      </c>
      <c r="N372" s="2">
        <f>VLOOKUP($C372,Calculations!$T$2:$AG$611,12,FALSE)</f>
        <v>241630</v>
      </c>
      <c r="O372" s="2">
        <f>VLOOKUP($C372,Calculations!$T$2:$AG$611,13,FALSE)</f>
        <v>76716</v>
      </c>
      <c r="P372" s="2">
        <f>VLOOKUP($C372,Calculations!$T$2:$AG$611,14,FALSE)</f>
        <v>318638</v>
      </c>
      <c r="R372" s="53">
        <f t="shared" si="26"/>
        <v>318346</v>
      </c>
      <c r="S372" s="53">
        <f t="shared" si="27"/>
        <v>-292</v>
      </c>
      <c r="U372" s="53">
        <f t="shared" si="28"/>
        <v>510424</v>
      </c>
      <c r="V372" s="53">
        <f t="shared" si="29"/>
        <v>0</v>
      </c>
      <c r="W372" s="9"/>
    </row>
    <row r="373" spans="1:23" ht="14.45" customHeight="1" x14ac:dyDescent="0.25">
      <c r="A373" s="58" t="s">
        <v>83</v>
      </c>
      <c r="B373" s="56" t="s">
        <v>0</v>
      </c>
      <c r="C373" s="56" t="str">
        <f t="shared" si="25"/>
        <v>PALAKKAD1961-62</v>
      </c>
      <c r="D373" s="2">
        <f>VLOOKUP($C373,Calculations!$T$2:$AG$611,2,FALSE)</f>
        <v>510424</v>
      </c>
      <c r="E373" s="2">
        <f>VLOOKUP($C373,Calculations!$T$2:$AG$611,3,FALSE)</f>
        <v>99665</v>
      </c>
      <c r="F373" s="2">
        <f>VLOOKUP($C373,Calculations!$T$2:$AG$611,4,FALSE)</f>
        <v>61487</v>
      </c>
      <c r="G373" s="2">
        <f>VLOOKUP($C373,Calculations!$T$2:$AG$611,5,FALSE)</f>
        <v>28094</v>
      </c>
      <c r="H373" s="2">
        <f>VLOOKUP($C373,Calculations!$T$2:$AG$611,6,FALSE)</f>
        <v>6265</v>
      </c>
      <c r="I373" s="2">
        <f>VLOOKUP($C373,Calculations!$T$2:$AG$611,7,FALSE)</f>
        <v>30164</v>
      </c>
      <c r="J373" s="2">
        <f>VLOOKUP($C373,Calculations!$T$2:$AG$611,8,FALSE)</f>
        <v>22737</v>
      </c>
      <c r="K373" s="2">
        <f>VLOOKUP($C373,Calculations!$T$2:$AG$611,9,FALSE)</f>
        <v>10680</v>
      </c>
      <c r="L373" s="2">
        <f>VLOOKUP($C373,Calculations!$T$2:$AG$611,10,FALSE)</f>
        <v>9572</v>
      </c>
      <c r="M373" s="2">
        <f>VLOOKUP($C373,Calculations!$T$2:$AG$611,11,FALSE)</f>
        <v>0</v>
      </c>
      <c r="N373" s="2">
        <f>VLOOKUP($C373,Calculations!$T$2:$AG$611,12,FALSE)</f>
        <v>241760</v>
      </c>
      <c r="O373" s="2">
        <f>VLOOKUP($C373,Calculations!$T$2:$AG$611,13,FALSE)</f>
        <v>76748</v>
      </c>
      <c r="P373" s="2">
        <f>VLOOKUP($C373,Calculations!$T$2:$AG$611,14,FALSE)</f>
        <v>318508</v>
      </c>
      <c r="R373" s="53">
        <f t="shared" si="26"/>
        <v>318508</v>
      </c>
      <c r="S373" s="53">
        <f t="shared" si="27"/>
        <v>0</v>
      </c>
      <c r="U373" s="53">
        <f t="shared" si="28"/>
        <v>510424</v>
      </c>
      <c r="V373" s="53">
        <f t="shared" si="29"/>
        <v>0</v>
      </c>
      <c r="W373" s="9"/>
    </row>
    <row r="374" spans="1:23" ht="14.45" customHeight="1" x14ac:dyDescent="0.25">
      <c r="A374" s="58" t="s">
        <v>83</v>
      </c>
      <c r="B374" s="56" t="s">
        <v>1</v>
      </c>
      <c r="C374" s="56" t="str">
        <f t="shared" si="25"/>
        <v>PALAKKAD1962-63</v>
      </c>
      <c r="D374" s="2">
        <f>VLOOKUP($C374,Calculations!$T$2:$AG$611,2,FALSE)</f>
        <v>510424</v>
      </c>
      <c r="E374" s="2">
        <f>VLOOKUP($C374,Calculations!$T$2:$AG$611,3,FALSE)</f>
        <v>99665</v>
      </c>
      <c r="F374" s="2">
        <f>VLOOKUP($C374,Calculations!$T$2:$AG$611,4,FALSE)</f>
        <v>61488</v>
      </c>
      <c r="G374" s="2">
        <f>VLOOKUP($C374,Calculations!$T$2:$AG$611,5,FALSE)</f>
        <v>28093</v>
      </c>
      <c r="H374" s="2">
        <f>VLOOKUP($C374,Calculations!$T$2:$AG$611,6,FALSE)</f>
        <v>6265</v>
      </c>
      <c r="I374" s="2">
        <f>VLOOKUP($C374,Calculations!$T$2:$AG$611,7,FALSE)</f>
        <v>31311</v>
      </c>
      <c r="J374" s="2">
        <f>VLOOKUP($C374,Calculations!$T$2:$AG$611,8,FALSE)</f>
        <v>22663</v>
      </c>
      <c r="K374" s="2">
        <f>VLOOKUP($C374,Calculations!$T$2:$AG$611,9,FALSE)</f>
        <v>6062</v>
      </c>
      <c r="L374" s="2">
        <f>VLOOKUP($C374,Calculations!$T$2:$AG$611,10,FALSE)</f>
        <v>7857</v>
      </c>
      <c r="M374" s="2">
        <f>VLOOKUP($C374,Calculations!$T$2:$AG$611,11,FALSE)</f>
        <v>0</v>
      </c>
      <c r="N374" s="2">
        <f>VLOOKUP($C374,Calculations!$T$2:$AG$611,12,FALSE)</f>
        <v>247020</v>
      </c>
      <c r="O374" s="2">
        <f>VLOOKUP($C374,Calculations!$T$2:$AG$611,13,FALSE)</f>
        <v>82106</v>
      </c>
      <c r="P374" s="2">
        <f>VLOOKUP($C374,Calculations!$T$2:$AG$611,14,FALSE)</f>
        <v>329126</v>
      </c>
      <c r="R374" s="53">
        <f t="shared" si="26"/>
        <v>329126</v>
      </c>
      <c r="S374" s="53">
        <f t="shared" si="27"/>
        <v>0</v>
      </c>
      <c r="U374" s="53">
        <f t="shared" si="28"/>
        <v>510424</v>
      </c>
      <c r="V374" s="53">
        <f t="shared" si="29"/>
        <v>0</v>
      </c>
      <c r="W374" s="9"/>
    </row>
    <row r="375" spans="1:23" ht="14.45" customHeight="1" x14ac:dyDescent="0.25">
      <c r="A375" s="58" t="s">
        <v>83</v>
      </c>
      <c r="B375" s="56" t="s">
        <v>2</v>
      </c>
      <c r="C375" s="56" t="str">
        <f t="shared" si="25"/>
        <v>PALAKKAD1963-64</v>
      </c>
      <c r="D375" s="2">
        <f>VLOOKUP($C375,Calculations!$T$2:$AG$611,2,FALSE)</f>
        <v>510424</v>
      </c>
      <c r="E375" s="2">
        <f>VLOOKUP($C375,Calculations!$T$2:$AG$611,3,FALSE)</f>
        <v>99664</v>
      </c>
      <c r="F375" s="2">
        <f>VLOOKUP($C375,Calculations!$T$2:$AG$611,4,FALSE)</f>
        <v>61600</v>
      </c>
      <c r="G375" s="2">
        <f>VLOOKUP($C375,Calculations!$T$2:$AG$611,5,FALSE)</f>
        <v>28094</v>
      </c>
      <c r="H375" s="2">
        <f>VLOOKUP($C375,Calculations!$T$2:$AG$611,6,FALSE)</f>
        <v>6266</v>
      </c>
      <c r="I375" s="2">
        <f>VLOOKUP($C375,Calculations!$T$2:$AG$611,7,FALSE)</f>
        <v>32332</v>
      </c>
      <c r="J375" s="2">
        <f>VLOOKUP($C375,Calculations!$T$2:$AG$611,8,FALSE)</f>
        <v>21788</v>
      </c>
      <c r="K375" s="2">
        <f>VLOOKUP($C375,Calculations!$T$2:$AG$611,9,FALSE)</f>
        <v>5625</v>
      </c>
      <c r="L375" s="2">
        <f>VLOOKUP($C375,Calculations!$T$2:$AG$611,10,FALSE)</f>
        <v>8600</v>
      </c>
      <c r="M375" s="2">
        <f>VLOOKUP($C375,Calculations!$T$2:$AG$611,11,FALSE)</f>
        <v>0</v>
      </c>
      <c r="N375" s="2">
        <f>VLOOKUP($C375,Calculations!$T$2:$AG$611,12,FALSE)</f>
        <v>246455</v>
      </c>
      <c r="O375" s="2">
        <f>VLOOKUP($C375,Calculations!$T$2:$AG$611,13,FALSE)</f>
        <v>77978</v>
      </c>
      <c r="P375" s="2">
        <f>VLOOKUP($C375,Calculations!$T$2:$AG$611,14,FALSE)</f>
        <v>324433</v>
      </c>
      <c r="R375" s="53">
        <f t="shared" si="26"/>
        <v>324433</v>
      </c>
      <c r="S375" s="53">
        <f t="shared" si="27"/>
        <v>0</v>
      </c>
      <c r="U375" s="53">
        <f t="shared" si="28"/>
        <v>510424</v>
      </c>
      <c r="V375" s="53">
        <f t="shared" si="29"/>
        <v>0</v>
      </c>
      <c r="W375" s="9"/>
    </row>
    <row r="376" spans="1:23" ht="14.45" customHeight="1" x14ac:dyDescent="0.25">
      <c r="A376" s="58" t="s">
        <v>83</v>
      </c>
      <c r="B376" s="56" t="s">
        <v>3</v>
      </c>
      <c r="C376" s="56" t="str">
        <f t="shared" si="25"/>
        <v>PALAKKAD1964-65</v>
      </c>
      <c r="D376" s="2">
        <f>VLOOKUP($C376,Calculations!$T$2:$AG$611,2,FALSE)</f>
        <v>510424</v>
      </c>
      <c r="E376" s="2">
        <f>VLOOKUP($C376,Calculations!$T$2:$AG$611,3,FALSE)</f>
        <v>99663</v>
      </c>
      <c r="F376" s="2">
        <f>VLOOKUP($C376,Calculations!$T$2:$AG$611,4,FALSE)</f>
        <v>61600</v>
      </c>
      <c r="G376" s="2">
        <f>VLOOKUP($C376,Calculations!$T$2:$AG$611,5,FALSE)</f>
        <v>28095</v>
      </c>
      <c r="H376" s="2">
        <f>VLOOKUP($C376,Calculations!$T$2:$AG$611,6,FALSE)</f>
        <v>6266</v>
      </c>
      <c r="I376" s="2">
        <f>VLOOKUP($C376,Calculations!$T$2:$AG$611,7,FALSE)</f>
        <v>30990</v>
      </c>
      <c r="J376" s="2">
        <f>VLOOKUP($C376,Calculations!$T$2:$AG$611,8,FALSE)</f>
        <v>20783</v>
      </c>
      <c r="K376" s="2">
        <f>VLOOKUP($C376,Calculations!$T$2:$AG$611,9,FALSE)</f>
        <v>5658</v>
      </c>
      <c r="L376" s="2">
        <f>VLOOKUP($C376,Calculations!$T$2:$AG$611,10,FALSE)</f>
        <v>9341</v>
      </c>
      <c r="M376" s="2">
        <f>VLOOKUP($C376,Calculations!$T$2:$AG$611,11,FALSE)</f>
        <v>0</v>
      </c>
      <c r="N376" s="2">
        <f>VLOOKUP($C376,Calculations!$T$2:$AG$611,12,FALSE)</f>
        <v>248028</v>
      </c>
      <c r="O376" s="2">
        <f>VLOOKUP($C376,Calculations!$T$2:$AG$611,13,FALSE)</f>
        <v>85077</v>
      </c>
      <c r="P376" s="2">
        <f>VLOOKUP($C376,Calculations!$T$2:$AG$611,14,FALSE)</f>
        <v>333105</v>
      </c>
      <c r="R376" s="53">
        <f t="shared" si="26"/>
        <v>333105</v>
      </c>
      <c r="S376" s="53">
        <f t="shared" si="27"/>
        <v>0</v>
      </c>
      <c r="U376" s="53">
        <f t="shared" si="28"/>
        <v>510424</v>
      </c>
      <c r="V376" s="53">
        <f t="shared" si="29"/>
        <v>0</v>
      </c>
      <c r="W376" s="9"/>
    </row>
    <row r="377" spans="1:23" ht="14.45" customHeight="1" x14ac:dyDescent="0.25">
      <c r="A377" s="58" t="s">
        <v>83</v>
      </c>
      <c r="B377" s="56" t="s">
        <v>4</v>
      </c>
      <c r="C377" s="56" t="str">
        <f t="shared" si="25"/>
        <v>PALAKKAD1965-66</v>
      </c>
      <c r="D377" s="2">
        <f>VLOOKUP($C377,Calculations!$T$2:$AG$611,2,FALSE)</f>
        <v>510424</v>
      </c>
      <c r="E377" s="2">
        <f>VLOOKUP($C377,Calculations!$T$2:$AG$611,3,FALSE)</f>
        <v>99663</v>
      </c>
      <c r="F377" s="2">
        <f>VLOOKUP($C377,Calculations!$T$2:$AG$611,4,FALSE)</f>
        <v>61600</v>
      </c>
      <c r="G377" s="2">
        <f>VLOOKUP($C377,Calculations!$T$2:$AG$611,5,FALSE)</f>
        <v>27800</v>
      </c>
      <c r="H377" s="2">
        <f>VLOOKUP($C377,Calculations!$T$2:$AG$611,6,FALSE)</f>
        <v>5000</v>
      </c>
      <c r="I377" s="2">
        <f>VLOOKUP($C377,Calculations!$T$2:$AG$611,7,FALSE)</f>
        <v>30995</v>
      </c>
      <c r="J377" s="2">
        <f>VLOOKUP($C377,Calculations!$T$2:$AG$611,8,FALSE)</f>
        <v>20705</v>
      </c>
      <c r="K377" s="2">
        <f>VLOOKUP($C377,Calculations!$T$2:$AG$611,9,FALSE)</f>
        <v>5115</v>
      </c>
      <c r="L377" s="2">
        <f>VLOOKUP($C377,Calculations!$T$2:$AG$611,10,FALSE)</f>
        <v>8760</v>
      </c>
      <c r="M377" s="2">
        <f>VLOOKUP($C377,Calculations!$T$2:$AG$611,11,FALSE)</f>
        <v>0</v>
      </c>
      <c r="N377" s="2">
        <f>VLOOKUP($C377,Calculations!$T$2:$AG$611,12,FALSE)</f>
        <v>250786</v>
      </c>
      <c r="O377" s="2">
        <f>VLOOKUP($C377,Calculations!$T$2:$AG$611,13,FALSE)</f>
        <v>87439</v>
      </c>
      <c r="P377" s="2">
        <f>VLOOKUP($C377,Calculations!$T$2:$AG$611,14,FALSE)</f>
        <v>338225</v>
      </c>
      <c r="R377" s="53">
        <f t="shared" si="26"/>
        <v>338225</v>
      </c>
      <c r="S377" s="53">
        <f t="shared" si="27"/>
        <v>0</v>
      </c>
      <c r="U377" s="53">
        <f t="shared" si="28"/>
        <v>510424</v>
      </c>
      <c r="V377" s="53">
        <f t="shared" si="29"/>
        <v>0</v>
      </c>
      <c r="W377" s="9"/>
    </row>
    <row r="378" spans="1:23" ht="14.45" customHeight="1" x14ac:dyDescent="0.25">
      <c r="A378" s="58" t="s">
        <v>83</v>
      </c>
      <c r="B378" s="56" t="s">
        <v>5</v>
      </c>
      <c r="C378" s="56" t="str">
        <f t="shared" si="25"/>
        <v>PALAKKAD1966-67</v>
      </c>
      <c r="D378" s="2">
        <f>VLOOKUP($C378,Calculations!$T$2:$AG$611,2,FALSE)</f>
        <v>510424</v>
      </c>
      <c r="E378" s="2">
        <f>VLOOKUP($C378,Calculations!$T$2:$AG$611,3,FALSE)</f>
        <v>99663</v>
      </c>
      <c r="F378" s="2">
        <f>VLOOKUP($C378,Calculations!$T$2:$AG$611,4,FALSE)</f>
        <v>61324</v>
      </c>
      <c r="G378" s="2">
        <f>VLOOKUP($C378,Calculations!$T$2:$AG$611,5,FALSE)</f>
        <v>22362</v>
      </c>
      <c r="H378" s="2">
        <f>VLOOKUP($C378,Calculations!$T$2:$AG$611,6,FALSE)</f>
        <v>5000</v>
      </c>
      <c r="I378" s="2">
        <f>VLOOKUP($C378,Calculations!$T$2:$AG$611,7,FALSE)</f>
        <v>30995</v>
      </c>
      <c r="J378" s="2">
        <f>VLOOKUP($C378,Calculations!$T$2:$AG$611,8,FALSE)</f>
        <v>19631</v>
      </c>
      <c r="K378" s="2">
        <f>VLOOKUP($C378,Calculations!$T$2:$AG$611,9,FALSE)</f>
        <v>3966</v>
      </c>
      <c r="L378" s="2">
        <f>VLOOKUP($C378,Calculations!$T$2:$AG$611,10,FALSE)</f>
        <v>7798</v>
      </c>
      <c r="M378" s="2">
        <f>VLOOKUP($C378,Calculations!$T$2:$AG$611,11,FALSE)</f>
        <v>0</v>
      </c>
      <c r="N378" s="2">
        <f>VLOOKUP($C378,Calculations!$T$2:$AG$611,12,FALSE)</f>
        <v>259685</v>
      </c>
      <c r="O378" s="2">
        <f>VLOOKUP($C378,Calculations!$T$2:$AG$611,13,FALSE)</f>
        <v>86054</v>
      </c>
      <c r="P378" s="2">
        <f>VLOOKUP($C378,Calculations!$T$2:$AG$611,14,FALSE)</f>
        <v>345739</v>
      </c>
      <c r="R378" s="53">
        <f t="shared" si="26"/>
        <v>345739</v>
      </c>
      <c r="S378" s="53">
        <f t="shared" si="27"/>
        <v>0</v>
      </c>
      <c r="U378" s="53">
        <f t="shared" si="28"/>
        <v>510424</v>
      </c>
      <c r="V378" s="53">
        <f t="shared" si="29"/>
        <v>0</v>
      </c>
      <c r="W378" s="9"/>
    </row>
    <row r="379" spans="1:23" ht="14.45" customHeight="1" x14ac:dyDescent="0.25">
      <c r="A379" s="58" t="s">
        <v>83</v>
      </c>
      <c r="B379" s="56" t="s">
        <v>6</v>
      </c>
      <c r="C379" s="56" t="str">
        <f t="shared" si="25"/>
        <v>PALAKKAD1967-68</v>
      </c>
      <c r="D379" s="2">
        <f>VLOOKUP($C379,Calculations!$T$2:$AG$611,2,FALSE)</f>
        <v>510424</v>
      </c>
      <c r="E379" s="2">
        <f>VLOOKUP($C379,Calculations!$T$2:$AG$611,3,FALSE)</f>
        <v>99663</v>
      </c>
      <c r="F379" s="2">
        <f>VLOOKUP($C379,Calculations!$T$2:$AG$611,4,FALSE)</f>
        <v>61935</v>
      </c>
      <c r="G379" s="2">
        <f>VLOOKUP($C379,Calculations!$T$2:$AG$611,5,FALSE)</f>
        <v>20800</v>
      </c>
      <c r="H379" s="2">
        <f>VLOOKUP($C379,Calculations!$T$2:$AG$611,6,FALSE)</f>
        <v>5000</v>
      </c>
      <c r="I379" s="2">
        <f>VLOOKUP($C379,Calculations!$T$2:$AG$611,7,FALSE)</f>
        <v>24303</v>
      </c>
      <c r="J379" s="2">
        <f>VLOOKUP($C379,Calculations!$T$2:$AG$611,8,FALSE)</f>
        <v>19631</v>
      </c>
      <c r="K379" s="2">
        <f>VLOOKUP($C379,Calculations!$T$2:$AG$611,9,FALSE)</f>
        <v>3966</v>
      </c>
      <c r="L379" s="2">
        <f>VLOOKUP($C379,Calculations!$T$2:$AG$611,10,FALSE)</f>
        <v>5044</v>
      </c>
      <c r="M379" s="2">
        <f>VLOOKUP($C379,Calculations!$T$2:$AG$611,11,FALSE)</f>
        <v>0</v>
      </c>
      <c r="N379" s="2">
        <f>VLOOKUP($C379,Calculations!$T$2:$AG$611,12,FALSE)</f>
        <v>270082</v>
      </c>
      <c r="O379" s="2">
        <f>VLOOKUP($C379,Calculations!$T$2:$AG$611,13,FALSE)</f>
        <v>88941</v>
      </c>
      <c r="P379" s="2">
        <f>VLOOKUP($C379,Calculations!$T$2:$AG$611,14,FALSE)</f>
        <v>359023</v>
      </c>
      <c r="R379" s="53">
        <f t="shared" si="26"/>
        <v>359023</v>
      </c>
      <c r="S379" s="53">
        <f t="shared" si="27"/>
        <v>0</v>
      </c>
      <c r="U379" s="53">
        <f t="shared" si="28"/>
        <v>510424</v>
      </c>
      <c r="V379" s="53">
        <f t="shared" si="29"/>
        <v>0</v>
      </c>
      <c r="W379" s="9"/>
    </row>
    <row r="380" spans="1:23" ht="14.45" customHeight="1" x14ac:dyDescent="0.25">
      <c r="A380" s="58" t="s">
        <v>83</v>
      </c>
      <c r="B380" s="63" t="s">
        <v>7</v>
      </c>
      <c r="C380" s="56" t="str">
        <f t="shared" si="25"/>
        <v>PALAKKAD1968-69</v>
      </c>
      <c r="D380" s="2">
        <f>VLOOKUP($C380,Calculations!$T$2:$AG$611,2,FALSE)</f>
        <v>510424</v>
      </c>
      <c r="E380" s="2">
        <f>VLOOKUP($C380,Calculations!$T$2:$AG$611,3,FALSE)</f>
        <v>99663</v>
      </c>
      <c r="F380" s="2">
        <f>VLOOKUP($C380,Calculations!$T$2:$AG$611,4,FALSE)</f>
        <v>63793</v>
      </c>
      <c r="G380" s="2">
        <f>VLOOKUP($C380,Calculations!$T$2:$AG$611,5,FALSE)</f>
        <v>19680</v>
      </c>
      <c r="H380" s="2">
        <f>VLOOKUP($C380,Calculations!$T$2:$AG$611,6,FALSE)</f>
        <v>5000</v>
      </c>
      <c r="I380" s="2">
        <f>VLOOKUP($C380,Calculations!$T$2:$AG$611,7,FALSE)</f>
        <v>20743</v>
      </c>
      <c r="J380" s="2">
        <f>VLOOKUP($C380,Calculations!$T$2:$AG$611,8,FALSE)</f>
        <v>19238</v>
      </c>
      <c r="K380" s="2">
        <f>VLOOKUP($C380,Calculations!$T$2:$AG$611,9,FALSE)</f>
        <v>3546</v>
      </c>
      <c r="L380" s="2">
        <f>VLOOKUP($C380,Calculations!$T$2:$AG$611,10,FALSE)</f>
        <v>4197</v>
      </c>
      <c r="M380" s="2">
        <f>VLOOKUP($C380,Calculations!$T$2:$AG$611,11,FALSE)</f>
        <v>0</v>
      </c>
      <c r="N380" s="2">
        <f>VLOOKUP($C380,Calculations!$T$2:$AG$611,12,FALSE)</f>
        <v>274564</v>
      </c>
      <c r="O380" s="2">
        <f>VLOOKUP($C380,Calculations!$T$2:$AG$611,13,FALSE)</f>
        <v>107066</v>
      </c>
      <c r="P380" s="2">
        <f>VLOOKUP($C380,Calculations!$T$2:$AG$611,14,FALSE)</f>
        <v>381630</v>
      </c>
      <c r="R380" s="53">
        <f t="shared" si="26"/>
        <v>381630</v>
      </c>
      <c r="S380" s="53">
        <f t="shared" si="27"/>
        <v>0</v>
      </c>
      <c r="U380" s="53">
        <f t="shared" si="28"/>
        <v>510424</v>
      </c>
      <c r="V380" s="53">
        <f t="shared" si="29"/>
        <v>0</v>
      </c>
      <c r="W380" s="9"/>
    </row>
    <row r="381" spans="1:23" ht="14.45" customHeight="1" x14ac:dyDescent="0.25">
      <c r="A381" s="58" t="s">
        <v>83</v>
      </c>
      <c r="B381" s="63" t="s">
        <v>8</v>
      </c>
      <c r="C381" s="56" t="str">
        <f t="shared" si="25"/>
        <v>PALAKKAD1969-70</v>
      </c>
      <c r="D381" s="2">
        <f>VLOOKUP($C381,Calculations!$T$2:$AG$611,2,FALSE)</f>
        <v>510424</v>
      </c>
      <c r="E381" s="2">
        <f>VLOOKUP($C381,Calculations!$T$2:$AG$611,3,FALSE)</f>
        <v>99663</v>
      </c>
      <c r="F381" s="2">
        <f>VLOOKUP($C381,Calculations!$T$2:$AG$611,4,FALSE)</f>
        <v>70810</v>
      </c>
      <c r="G381" s="2">
        <f>VLOOKUP($C381,Calculations!$T$2:$AG$611,5,FALSE)</f>
        <v>14498</v>
      </c>
      <c r="H381" s="2">
        <f>VLOOKUP($C381,Calculations!$T$2:$AG$611,6,FALSE)</f>
        <v>5000</v>
      </c>
      <c r="I381" s="2">
        <f>VLOOKUP($C381,Calculations!$T$2:$AG$611,7,FALSE)</f>
        <v>17414</v>
      </c>
      <c r="J381" s="2">
        <f>VLOOKUP($C381,Calculations!$T$2:$AG$611,8,FALSE)</f>
        <v>18095</v>
      </c>
      <c r="K381" s="2">
        <f>VLOOKUP($C381,Calculations!$T$2:$AG$611,9,FALSE)</f>
        <v>3546</v>
      </c>
      <c r="L381" s="2">
        <f>VLOOKUP($C381,Calculations!$T$2:$AG$611,10,FALSE)</f>
        <v>4281</v>
      </c>
      <c r="M381" s="2">
        <f>VLOOKUP($C381,Calculations!$T$2:$AG$611,11,FALSE)</f>
        <v>0</v>
      </c>
      <c r="N381" s="2">
        <f>VLOOKUP($C381,Calculations!$T$2:$AG$611,12,FALSE)</f>
        <v>277117</v>
      </c>
      <c r="O381" s="2">
        <f>VLOOKUP($C381,Calculations!$T$2:$AG$611,13,FALSE)</f>
        <v>112000</v>
      </c>
      <c r="P381" s="2">
        <f>VLOOKUP($C381,Calculations!$T$2:$AG$611,14,FALSE)</f>
        <v>389117</v>
      </c>
      <c r="R381" s="53">
        <f t="shared" si="26"/>
        <v>389117</v>
      </c>
      <c r="S381" s="53">
        <f t="shared" si="27"/>
        <v>0</v>
      </c>
      <c r="U381" s="53">
        <f t="shared" si="28"/>
        <v>510424</v>
      </c>
      <c r="V381" s="53">
        <f t="shared" si="29"/>
        <v>0</v>
      </c>
      <c r="W381" s="9"/>
    </row>
    <row r="382" spans="1:23" ht="14.45" customHeight="1" x14ac:dyDescent="0.25">
      <c r="A382" s="58" t="s">
        <v>83</v>
      </c>
      <c r="B382" s="63" t="s">
        <v>16</v>
      </c>
      <c r="C382" s="56" t="str">
        <f t="shared" si="25"/>
        <v>PALAKKAD1970-71</v>
      </c>
      <c r="D382" s="2">
        <f>VLOOKUP($C382,Calculations!$T$2:$AG$611,2,FALSE)</f>
        <v>510424</v>
      </c>
      <c r="E382" s="2">
        <f>VLOOKUP($C382,Calculations!$T$2:$AG$611,3,FALSE)</f>
        <v>99663</v>
      </c>
      <c r="F382" s="2">
        <f>VLOOKUP($C382,Calculations!$T$2:$AG$611,4,FALSE)</f>
        <v>72750</v>
      </c>
      <c r="G382" s="2">
        <f>VLOOKUP($C382,Calculations!$T$2:$AG$611,5,FALSE)</f>
        <v>14143</v>
      </c>
      <c r="H382" s="2">
        <f>VLOOKUP($C382,Calculations!$T$2:$AG$611,6,FALSE)</f>
        <v>5000</v>
      </c>
      <c r="I382" s="2">
        <f>VLOOKUP($C382,Calculations!$T$2:$AG$611,7,FALSE)</f>
        <v>16391</v>
      </c>
      <c r="J382" s="2">
        <f>VLOOKUP($C382,Calculations!$T$2:$AG$611,8,FALSE)</f>
        <v>17811</v>
      </c>
      <c r="K382" s="2">
        <f>VLOOKUP($C382,Calculations!$T$2:$AG$611,9,FALSE)</f>
        <v>3567</v>
      </c>
      <c r="L382" s="2">
        <f>VLOOKUP($C382,Calculations!$T$2:$AG$611,10,FALSE)</f>
        <v>4421</v>
      </c>
      <c r="M382" s="2">
        <f>VLOOKUP($C382,Calculations!$T$2:$AG$611,11,FALSE)</f>
        <v>0</v>
      </c>
      <c r="N382" s="2">
        <f>VLOOKUP($C382,Calculations!$T$2:$AG$611,12,FALSE)</f>
        <v>276677</v>
      </c>
      <c r="O382" s="2">
        <f>VLOOKUP($C382,Calculations!$T$2:$AG$611,13,FALSE)</f>
        <v>114687</v>
      </c>
      <c r="P382" s="2">
        <f>VLOOKUP($C382,Calculations!$T$2:$AG$611,14,FALSE)</f>
        <v>391364</v>
      </c>
      <c r="R382" s="53">
        <f t="shared" si="26"/>
        <v>391364</v>
      </c>
      <c r="S382" s="53">
        <f t="shared" si="27"/>
        <v>0</v>
      </c>
      <c r="U382" s="53">
        <f t="shared" si="28"/>
        <v>510423</v>
      </c>
      <c r="V382" s="53">
        <f t="shared" si="29"/>
        <v>1</v>
      </c>
      <c r="W382" s="9"/>
    </row>
    <row r="383" spans="1:23" ht="14.45" customHeight="1" x14ac:dyDescent="0.25">
      <c r="A383" s="58" t="s">
        <v>83</v>
      </c>
      <c r="B383" s="63" t="s">
        <v>17</v>
      </c>
      <c r="C383" s="56" t="str">
        <f t="shared" si="25"/>
        <v>PALAKKAD1971-72</v>
      </c>
      <c r="D383" s="2">
        <f>VLOOKUP($C383,Calculations!$T$2:$AG$611,2,FALSE)</f>
        <v>510424</v>
      </c>
      <c r="E383" s="2">
        <f>VLOOKUP($C383,Calculations!$T$2:$AG$611,3,FALSE)</f>
        <v>99663</v>
      </c>
      <c r="F383" s="2">
        <f>VLOOKUP($C383,Calculations!$T$2:$AG$611,4,FALSE)</f>
        <v>73015</v>
      </c>
      <c r="G383" s="2">
        <f>VLOOKUP($C383,Calculations!$T$2:$AG$611,5,FALSE)</f>
        <v>13554</v>
      </c>
      <c r="H383" s="2">
        <f>VLOOKUP($C383,Calculations!$T$2:$AG$611,6,FALSE)</f>
        <v>5000</v>
      </c>
      <c r="I383" s="2">
        <f>VLOOKUP($C383,Calculations!$T$2:$AG$611,7,FALSE)</f>
        <v>15025</v>
      </c>
      <c r="J383" s="2">
        <f>VLOOKUP($C383,Calculations!$T$2:$AG$611,8,FALSE)</f>
        <v>17366</v>
      </c>
      <c r="K383" s="2">
        <f>VLOOKUP($C383,Calculations!$T$2:$AG$611,9,FALSE)</f>
        <v>3257</v>
      </c>
      <c r="L383" s="2">
        <f>VLOOKUP($C383,Calculations!$T$2:$AG$611,10,FALSE)</f>
        <v>4236</v>
      </c>
      <c r="M383" s="2">
        <f>VLOOKUP($C383,Calculations!$T$2:$AG$611,11,FALSE)</f>
        <v>0</v>
      </c>
      <c r="N383" s="2">
        <f>VLOOKUP($C383,Calculations!$T$2:$AG$611,12,FALSE)</f>
        <v>279308</v>
      </c>
      <c r="O383" s="2">
        <f>VLOOKUP($C383,Calculations!$T$2:$AG$611,13,FALSE)</f>
        <v>115393</v>
      </c>
      <c r="P383" s="2">
        <f>VLOOKUP($C383,Calculations!$T$2:$AG$611,14,FALSE)</f>
        <v>394700</v>
      </c>
      <c r="R383" s="53">
        <f t="shared" si="26"/>
        <v>394701</v>
      </c>
      <c r="S383" s="53">
        <f t="shared" si="27"/>
        <v>1</v>
      </c>
      <c r="U383" s="53">
        <f t="shared" si="28"/>
        <v>510424</v>
      </c>
      <c r="V383" s="53">
        <f t="shared" si="29"/>
        <v>0</v>
      </c>
      <c r="W383" s="9"/>
    </row>
    <row r="384" spans="1:23" ht="14.45" customHeight="1" x14ac:dyDescent="0.25">
      <c r="A384" s="58" t="s">
        <v>83</v>
      </c>
      <c r="B384" s="63" t="s">
        <v>9</v>
      </c>
      <c r="C384" s="56" t="str">
        <f t="shared" si="25"/>
        <v>PALAKKAD1972-73</v>
      </c>
      <c r="D384" s="2">
        <f>VLOOKUP($C384,Calculations!$T$2:$AG$611,2,FALSE)</f>
        <v>510424</v>
      </c>
      <c r="E384" s="2">
        <f>VLOOKUP($C384,Calculations!$T$2:$AG$611,3,FALSE)</f>
        <v>99663</v>
      </c>
      <c r="F384" s="2">
        <f>VLOOKUP($C384,Calculations!$T$2:$AG$611,4,FALSE)</f>
        <v>73015</v>
      </c>
      <c r="G384" s="2">
        <f>VLOOKUP($C384,Calculations!$T$2:$AG$611,5,FALSE)</f>
        <v>13358</v>
      </c>
      <c r="H384" s="2">
        <f>VLOOKUP($C384,Calculations!$T$2:$AG$611,6,FALSE)</f>
        <v>5000</v>
      </c>
      <c r="I384" s="2">
        <f>VLOOKUP($C384,Calculations!$T$2:$AG$611,7,FALSE)</f>
        <v>14032</v>
      </c>
      <c r="J384" s="2">
        <f>VLOOKUP($C384,Calculations!$T$2:$AG$611,8,FALSE)</f>
        <v>16475</v>
      </c>
      <c r="K384" s="2">
        <f>VLOOKUP($C384,Calculations!$T$2:$AG$611,9,FALSE)</f>
        <v>3257</v>
      </c>
      <c r="L384" s="2">
        <f>VLOOKUP($C384,Calculations!$T$2:$AG$611,10,FALSE)</f>
        <v>4789</v>
      </c>
      <c r="M384" s="2">
        <f>VLOOKUP($C384,Calculations!$T$2:$AG$611,11,FALSE)</f>
        <v>0</v>
      </c>
      <c r="N384" s="2">
        <f>VLOOKUP($C384,Calculations!$T$2:$AG$611,12,FALSE)</f>
        <v>280835</v>
      </c>
      <c r="O384" s="2">
        <f>VLOOKUP($C384,Calculations!$T$2:$AG$611,13,FALSE)</f>
        <v>117601</v>
      </c>
      <c r="P384" s="2">
        <f>VLOOKUP($C384,Calculations!$T$2:$AG$611,14,FALSE)</f>
        <v>398436</v>
      </c>
      <c r="R384" s="53">
        <f t="shared" si="26"/>
        <v>398436</v>
      </c>
      <c r="S384" s="53">
        <f t="shared" si="27"/>
        <v>0</v>
      </c>
      <c r="U384" s="53">
        <f t="shared" si="28"/>
        <v>510424</v>
      </c>
      <c r="V384" s="53">
        <f t="shared" si="29"/>
        <v>0</v>
      </c>
      <c r="W384" s="9"/>
    </row>
    <row r="385" spans="1:23" ht="14.45" customHeight="1" x14ac:dyDescent="0.25">
      <c r="A385" s="58" t="s">
        <v>83</v>
      </c>
      <c r="B385" s="63" t="s">
        <v>10</v>
      </c>
      <c r="C385" s="56" t="str">
        <f t="shared" si="25"/>
        <v>PALAKKAD1973-74</v>
      </c>
      <c r="D385" s="2">
        <f>VLOOKUP($C385,Calculations!$T$2:$AG$611,2,FALSE)</f>
        <v>509449.91261700529</v>
      </c>
      <c r="E385" s="2">
        <f>VLOOKUP($C385,Calculations!$T$2:$AG$611,3,FALSE)</f>
        <v>86644.224256112546</v>
      </c>
      <c r="F385" s="2">
        <f>VLOOKUP($C385,Calculations!$T$2:$AG$611,4,FALSE)</f>
        <v>55255.12236772012</v>
      </c>
      <c r="G385" s="2">
        <f>VLOOKUP($C385,Calculations!$T$2:$AG$611,5,FALSE)</f>
        <v>11694.608038985465</v>
      </c>
      <c r="H385" s="2">
        <f>VLOOKUP($C385,Calculations!$T$2:$AG$611,6,FALSE)</f>
        <v>3282.1941907743822</v>
      </c>
      <c r="I385" s="2">
        <f>VLOOKUP($C385,Calculations!$T$2:$AG$611,7,FALSE)</f>
        <v>3007.3877401258928</v>
      </c>
      <c r="J385" s="2">
        <f>VLOOKUP($C385,Calculations!$T$2:$AG$611,8,FALSE)</f>
        <v>8759.5811861974507</v>
      </c>
      <c r="K385" s="2">
        <f>VLOOKUP($C385,Calculations!$T$2:$AG$611,9,FALSE)</f>
        <v>3348.6305757585642</v>
      </c>
      <c r="L385" s="2">
        <f>VLOOKUP($C385,Calculations!$T$2:$AG$611,10,FALSE)</f>
        <v>3067.3375433504016</v>
      </c>
      <c r="M385" s="2">
        <f>VLOOKUP($C385,Calculations!$T$2:$AG$611,11,FALSE)</f>
        <v>0</v>
      </c>
      <c r="N385" s="2">
        <f>VLOOKUP($C385,Calculations!$T$2:$AG$611,12,FALSE)</f>
        <v>334390.8267179805</v>
      </c>
      <c r="O385" s="2">
        <f>VLOOKUP($C385,Calculations!$T$2:$AG$611,13,FALSE)</f>
        <v>60585.623669591121</v>
      </c>
      <c r="P385" s="2">
        <f>VLOOKUP($C385,Calculations!$T$2:$AG$611,14,FALSE)</f>
        <v>394976.45038757159</v>
      </c>
      <c r="R385" s="53">
        <f t="shared" si="26"/>
        <v>394976.45038757159</v>
      </c>
      <c r="S385" s="53">
        <f t="shared" si="27"/>
        <v>0</v>
      </c>
      <c r="U385" s="53">
        <f t="shared" si="28"/>
        <v>509449.91261700529</v>
      </c>
      <c r="V385" s="53">
        <f t="shared" si="29"/>
        <v>0</v>
      </c>
      <c r="W385" s="9"/>
    </row>
    <row r="386" spans="1:23" ht="14.45" customHeight="1" x14ac:dyDescent="0.25">
      <c r="A386" s="58" t="s">
        <v>83</v>
      </c>
      <c r="B386" s="63" t="s">
        <v>11</v>
      </c>
      <c r="C386" s="56" t="str">
        <f t="shared" si="25"/>
        <v>PALAKKAD1974-75</v>
      </c>
      <c r="D386" s="2">
        <f>VLOOKUP($C386,Calculations!$T$2:$AG$611,2,FALSE)</f>
        <v>509449.91261700529</v>
      </c>
      <c r="E386" s="2">
        <f>VLOOKUP($C386,Calculations!$T$2:$AG$611,3,FALSE)</f>
        <v>86644.224256112546</v>
      </c>
      <c r="F386" s="2">
        <f>VLOOKUP($C386,Calculations!$T$2:$AG$611,4,FALSE)</f>
        <v>55765.046522183446</v>
      </c>
      <c r="G386" s="2">
        <f>VLOOKUP($C386,Calculations!$T$2:$AG$611,5,FALSE)</f>
        <v>11492.280568148462</v>
      </c>
      <c r="H386" s="2">
        <f>VLOOKUP($C386,Calculations!$T$2:$AG$611,6,FALSE)</f>
        <v>3282.1941907743822</v>
      </c>
      <c r="I386" s="2">
        <f>VLOOKUP($C386,Calculations!$T$2:$AG$611,7,FALSE)</f>
        <v>2444.9552036789405</v>
      </c>
      <c r="J386" s="2">
        <f>VLOOKUP($C386,Calculations!$T$2:$AG$611,8,FALSE)</f>
        <v>8665.7906759944781</v>
      </c>
      <c r="K386" s="2">
        <f>VLOOKUP($C386,Calculations!$T$2:$AG$611,9,FALSE)</f>
        <v>3157.2454882967504</v>
      </c>
      <c r="L386" s="2">
        <f>VLOOKUP($C386,Calculations!$T$2:$AG$611,10,FALSE)</f>
        <v>3014.2297299500997</v>
      </c>
      <c r="M386" s="2">
        <f>VLOOKUP($C386,Calculations!$T$2:$AG$611,11,FALSE)</f>
        <v>0</v>
      </c>
      <c r="N386" s="2">
        <f>VLOOKUP($C386,Calculations!$T$2:$AG$611,12,FALSE)</f>
        <v>334983.94598186621</v>
      </c>
      <c r="O386" s="2">
        <f>VLOOKUP($C386,Calculations!$T$2:$AG$611,13,FALSE)</f>
        <v>65062.735236402383</v>
      </c>
      <c r="P386" s="2">
        <f>VLOOKUP($C386,Calculations!$T$2:$AG$611,14,FALSE)</f>
        <v>400046.68121826858</v>
      </c>
      <c r="R386" s="53">
        <f t="shared" si="26"/>
        <v>400046.68121826858</v>
      </c>
      <c r="S386" s="53">
        <f t="shared" si="27"/>
        <v>0</v>
      </c>
      <c r="U386" s="53">
        <f t="shared" si="28"/>
        <v>509449.91261700535</v>
      </c>
      <c r="V386" s="53">
        <f t="shared" si="29"/>
        <v>0</v>
      </c>
      <c r="W386" s="9"/>
    </row>
    <row r="387" spans="1:23" ht="14.45" customHeight="1" x14ac:dyDescent="0.25">
      <c r="A387" s="58" t="s">
        <v>83</v>
      </c>
      <c r="B387" s="63" t="s">
        <v>12</v>
      </c>
      <c r="C387" s="56" t="str">
        <f t="shared" ref="C387:C450" si="30">A387&amp;B387</f>
        <v>PALAKKAD1975-76</v>
      </c>
      <c r="D387" s="2">
        <f>VLOOKUP($C387,Calculations!$T$2:$AG$611,2,FALSE)</f>
        <v>511379.78721611603</v>
      </c>
      <c r="E387" s="2">
        <f>VLOOKUP($C387,Calculations!$T$2:$AG$611,3,FALSE)</f>
        <v>156870.29954719893</v>
      </c>
      <c r="F387" s="2">
        <f>VLOOKUP($C387,Calculations!$T$2:$AG$611,4,FALSE)</f>
        <v>34916.561041170651</v>
      </c>
      <c r="G387" s="2">
        <f>VLOOKUP($C387,Calculations!$T$2:$AG$611,5,FALSE)</f>
        <v>13572.620495091483</v>
      </c>
      <c r="H387" s="2">
        <f>VLOOKUP($C387,Calculations!$T$2:$AG$611,6,FALSE)</f>
        <v>1944.5987899938032</v>
      </c>
      <c r="I387" s="2">
        <f>VLOOKUP($C387,Calculations!$T$2:$AG$611,7,FALSE)</f>
        <v>9253.0323320613588</v>
      </c>
      <c r="J387" s="2">
        <f>VLOOKUP($C387,Calculations!$T$2:$AG$611,8,FALSE)</f>
        <v>20953.826682647879</v>
      </c>
      <c r="K387" s="2">
        <f>VLOOKUP($C387,Calculations!$T$2:$AG$611,9,FALSE)</f>
        <v>4385.8294385919135</v>
      </c>
      <c r="L387" s="2">
        <f>VLOOKUP($C387,Calculations!$T$2:$AG$611,10,FALSE)</f>
        <v>7427.3091467988652</v>
      </c>
      <c r="M387" s="2">
        <f>VLOOKUP($C387,Calculations!$T$2:$AG$611,11,FALSE)</f>
        <v>0</v>
      </c>
      <c r="N387" s="2">
        <f>VLOOKUP($C387,Calculations!$T$2:$AG$611,12,FALSE)</f>
        <v>262049.70974256113</v>
      </c>
      <c r="O387" s="2">
        <f>VLOOKUP($C387,Calculations!$T$2:$AG$611,13,FALSE)</f>
        <v>114917.09594979507</v>
      </c>
      <c r="P387" s="2">
        <f>VLOOKUP($C387,Calculations!$T$2:$AG$611,14,FALSE)</f>
        <v>376966.8056923562</v>
      </c>
      <c r="R387" s="53">
        <f t="shared" ref="R387:R450" si="31">N387+O387</f>
        <v>376966.8056923562</v>
      </c>
      <c r="S387" s="53">
        <f t="shared" ref="S387:S450" si="32">R387-P387</f>
        <v>0</v>
      </c>
      <c r="U387" s="53">
        <f t="shared" ref="U387:U450" si="33">SUM(E387:N387)</f>
        <v>511373.78721611598</v>
      </c>
      <c r="V387" s="53">
        <f t="shared" ref="V387:V450" si="34">D387-U387</f>
        <v>6.0000000000582077</v>
      </c>
      <c r="W387" s="9"/>
    </row>
    <row r="388" spans="1:23" ht="14.45" customHeight="1" x14ac:dyDescent="0.25">
      <c r="A388" s="58" t="s">
        <v>83</v>
      </c>
      <c r="B388" s="63" t="s">
        <v>13</v>
      </c>
      <c r="C388" s="56" t="str">
        <f t="shared" si="30"/>
        <v>PALAKKAD1976-77</v>
      </c>
      <c r="D388" s="2">
        <f>VLOOKUP($C388,Calculations!$T$2:$AG$611,2,FALSE)</f>
        <v>511379.78721611603</v>
      </c>
      <c r="E388" s="2">
        <f>VLOOKUP($C388,Calculations!$T$2:$AG$611,3,FALSE)</f>
        <v>156870.29954719893</v>
      </c>
      <c r="F388" s="2">
        <f>VLOOKUP($C388,Calculations!$T$2:$AG$611,4,FALSE)</f>
        <v>34408.803781677052</v>
      </c>
      <c r="G388" s="2">
        <f>VLOOKUP($C388,Calculations!$T$2:$AG$611,5,FALSE)</f>
        <v>12654.302550471282</v>
      </c>
      <c r="H388" s="2">
        <f>VLOOKUP($C388,Calculations!$T$2:$AG$611,6,FALSE)</f>
        <v>1720.5119532957176</v>
      </c>
      <c r="I388" s="2">
        <f>VLOOKUP($C388,Calculations!$T$2:$AG$611,7,FALSE)</f>
        <v>8888.9868073448361</v>
      </c>
      <c r="J388" s="2">
        <f>VLOOKUP($C388,Calculations!$T$2:$AG$611,8,FALSE)</f>
        <v>21028.481624321885</v>
      </c>
      <c r="K388" s="2">
        <f>VLOOKUP($C388,Calculations!$T$2:$AG$611,9,FALSE)</f>
        <v>4797.6796717871784</v>
      </c>
      <c r="L388" s="2">
        <f>VLOOKUP($C388,Calculations!$T$2:$AG$611,10,FALSE)</f>
        <v>8062.3898464933736</v>
      </c>
      <c r="M388" s="2">
        <f>VLOOKUP($C388,Calculations!$T$2:$AG$611,11,FALSE)</f>
        <v>0</v>
      </c>
      <c r="N388" s="2">
        <f>VLOOKUP($C388,Calculations!$T$2:$AG$611,12,FALSE)</f>
        <v>262948.33143352577</v>
      </c>
      <c r="O388" s="2">
        <f>VLOOKUP($C388,Calculations!$T$2:$AG$611,13,FALSE)</f>
        <v>102574.07844927868</v>
      </c>
      <c r="P388" s="2">
        <f>VLOOKUP($C388,Calculations!$T$2:$AG$611,14,FALSE)</f>
        <v>365522.40988280444</v>
      </c>
      <c r="R388" s="53">
        <f t="shared" si="31"/>
        <v>365522.40988280444</v>
      </c>
      <c r="S388" s="53">
        <f t="shared" si="32"/>
        <v>0</v>
      </c>
      <c r="U388" s="53">
        <f t="shared" si="33"/>
        <v>511379.78721611598</v>
      </c>
      <c r="V388" s="53">
        <f t="shared" si="34"/>
        <v>0</v>
      </c>
      <c r="W388" s="9"/>
    </row>
    <row r="389" spans="1:23" ht="14.45" customHeight="1" x14ac:dyDescent="0.25">
      <c r="A389" s="58" t="s">
        <v>83</v>
      </c>
      <c r="B389" s="63" t="s">
        <v>18</v>
      </c>
      <c r="C389" s="56" t="str">
        <f t="shared" si="30"/>
        <v>PALAKKAD1977-78</v>
      </c>
      <c r="D389" s="2">
        <f>VLOOKUP($C389,Calculations!$T$2:$AG$611,2,FALSE)</f>
        <v>511379.78721611603</v>
      </c>
      <c r="E389" s="2">
        <f>VLOOKUP($C389,Calculations!$T$2:$AG$611,3,FALSE)</f>
        <v>156870.29954719893</v>
      </c>
      <c r="F389" s="2">
        <f>VLOOKUP($C389,Calculations!$T$2:$AG$611,4,FALSE)</f>
        <v>36007.102396638511</v>
      </c>
      <c r="G389" s="2">
        <f>VLOOKUP($C389,Calculations!$T$2:$AG$611,5,FALSE)</f>
        <v>12654.302550471282</v>
      </c>
      <c r="H389" s="2">
        <f>VLOOKUP($C389,Calculations!$T$2:$AG$611,6,FALSE)</f>
        <v>1301.5322885750627</v>
      </c>
      <c r="I389" s="2">
        <f>VLOOKUP($C389,Calculations!$T$2:$AG$611,7,FALSE)</f>
        <v>9986.9868073448361</v>
      </c>
      <c r="J389" s="2">
        <f>VLOOKUP($C389,Calculations!$T$2:$AG$611,8,FALSE)</f>
        <v>22705.471456682215</v>
      </c>
      <c r="K389" s="2">
        <f>VLOOKUP($C389,Calculations!$T$2:$AG$611,9,FALSE)</f>
        <v>6244.7842780731226</v>
      </c>
      <c r="L389" s="2">
        <f>VLOOKUP($C389,Calculations!$T$2:$AG$611,10,FALSE)</f>
        <v>8067.6958813041538</v>
      </c>
      <c r="M389" s="2">
        <f>VLOOKUP($C389,Calculations!$T$2:$AG$611,11,FALSE)</f>
        <v>0</v>
      </c>
      <c r="N389" s="2">
        <f>VLOOKUP($C389,Calculations!$T$2:$AG$611,12,FALSE)</f>
        <v>257541.61200982792</v>
      </c>
      <c r="O389" s="2">
        <f>VLOOKUP($C389,Calculations!$T$2:$AG$611,13,FALSE)</f>
        <v>115805.09072328583</v>
      </c>
      <c r="P389" s="2">
        <f>VLOOKUP($C389,Calculations!$T$2:$AG$611,14,FALSE)</f>
        <v>373346.70273311372</v>
      </c>
      <c r="R389" s="53">
        <f t="shared" si="31"/>
        <v>373346.70273311378</v>
      </c>
      <c r="S389" s="53">
        <f t="shared" si="32"/>
        <v>0</v>
      </c>
      <c r="U389" s="53">
        <f t="shared" si="33"/>
        <v>511379.78721611598</v>
      </c>
      <c r="V389" s="53">
        <f t="shared" si="34"/>
        <v>0</v>
      </c>
      <c r="W389" s="9"/>
    </row>
    <row r="390" spans="1:23" ht="14.45" customHeight="1" x14ac:dyDescent="0.25">
      <c r="A390" s="58" t="s">
        <v>83</v>
      </c>
      <c r="B390" s="64" t="s">
        <v>19</v>
      </c>
      <c r="C390" s="56" t="str">
        <f t="shared" si="30"/>
        <v>PALAKKAD1978-79</v>
      </c>
      <c r="D390" s="2">
        <f>VLOOKUP($C390,Calculations!$T$2:$AG$611,2,FALSE)</f>
        <v>511379.78721611603</v>
      </c>
      <c r="E390" s="2">
        <f>VLOOKUP($C390,Calculations!$T$2:$AG$611,3,FALSE)</f>
        <v>156870.29954719893</v>
      </c>
      <c r="F390" s="2">
        <f>VLOOKUP($C390,Calculations!$T$2:$AG$611,4,FALSE)</f>
        <v>36046.966828109544</v>
      </c>
      <c r="G390" s="2">
        <f>VLOOKUP($C390,Calculations!$T$2:$AG$611,5,FALSE)</f>
        <v>12891.311435265212</v>
      </c>
      <c r="H390" s="2">
        <f>VLOOKUP($C390,Calculations!$T$2:$AG$611,6,FALSE)</f>
        <v>616.69497080982353</v>
      </c>
      <c r="I390" s="2">
        <f>VLOOKUP($C390,Calculations!$T$2:$AG$611,7,FALSE)</f>
        <v>8886.8999706467494</v>
      </c>
      <c r="J390" s="2">
        <f>VLOOKUP($C390,Calculations!$T$2:$AG$611,8,FALSE)</f>
        <v>25701.404313840601</v>
      </c>
      <c r="K390" s="2">
        <f>VLOOKUP($C390,Calculations!$T$2:$AG$611,9,FALSE)</f>
        <v>5633.6974413750368</v>
      </c>
      <c r="L390" s="2">
        <f>VLOOKUP($C390,Calculations!$T$2:$AG$611,10,FALSE)</f>
        <v>8000.2565664307531</v>
      </c>
      <c r="M390" s="2">
        <f>VLOOKUP($C390,Calculations!$T$2:$AG$611,11,FALSE)</f>
        <v>0</v>
      </c>
      <c r="N390" s="2">
        <f>VLOOKUP($C390,Calculations!$T$2:$AG$611,12,FALSE)</f>
        <v>256732.25614243938</v>
      </c>
      <c r="O390" s="2">
        <f>VLOOKUP($C390,Calculations!$T$2:$AG$611,13,FALSE)</f>
        <v>120226.14771479512</v>
      </c>
      <c r="P390" s="2">
        <f>VLOOKUP($C390,Calculations!$T$2:$AG$611,14,FALSE)</f>
        <v>376958.40385723452</v>
      </c>
      <c r="R390" s="53">
        <f t="shared" si="31"/>
        <v>376958.40385723452</v>
      </c>
      <c r="S390" s="53">
        <f t="shared" si="32"/>
        <v>0</v>
      </c>
      <c r="U390" s="53">
        <f t="shared" si="33"/>
        <v>511379.78721611603</v>
      </c>
      <c r="V390" s="53">
        <f t="shared" si="34"/>
        <v>0</v>
      </c>
      <c r="W390" s="9"/>
    </row>
    <row r="391" spans="1:23" ht="14.45" customHeight="1" x14ac:dyDescent="0.25">
      <c r="A391" s="58" t="s">
        <v>83</v>
      </c>
      <c r="B391" s="58" t="s">
        <v>40</v>
      </c>
      <c r="C391" s="56" t="str">
        <f t="shared" si="30"/>
        <v>PALAKKAD1979-80</v>
      </c>
      <c r="D391" s="2">
        <f>VLOOKUP($C391,Calculations!$T$2:$AG$611,2,FALSE)</f>
        <v>511379.78721611603</v>
      </c>
      <c r="E391" s="2">
        <f>VLOOKUP($C391,Calculations!$T$2:$AG$611,3,FALSE)</f>
        <v>156870.29954719893</v>
      </c>
      <c r="F391" s="2">
        <f>VLOOKUP($C391,Calculations!$T$2:$AG$611,4,FALSE)</f>
        <v>35893.839502951632</v>
      </c>
      <c r="G391" s="2">
        <f>VLOOKUP($C391,Calculations!$T$2:$AG$611,5,FALSE)</f>
        <v>14571.348075187807</v>
      </c>
      <c r="H391" s="2">
        <f>VLOOKUP($C391,Calculations!$T$2:$AG$611,6,FALSE)</f>
        <v>580.91462824652376</v>
      </c>
      <c r="I391" s="2">
        <f>VLOOKUP($C391,Calculations!$T$2:$AG$611,7,FALSE)</f>
        <v>9188.6328642249118</v>
      </c>
      <c r="J391" s="2">
        <f>VLOOKUP($C391,Calculations!$T$2:$AG$611,8,FALSE)</f>
        <v>26897.98066218758</v>
      </c>
      <c r="K391" s="2">
        <f>VLOOKUP($C391,Calculations!$T$2:$AG$611,9,FALSE)</f>
        <v>5857.7408597240792</v>
      </c>
      <c r="L391" s="2">
        <f>VLOOKUP($C391,Calculations!$T$2:$AG$611,10,FALSE)</f>
        <v>8289.7751160540538</v>
      </c>
      <c r="M391" s="2">
        <f>VLOOKUP($C391,Calculations!$T$2:$AG$611,11,FALSE)</f>
        <v>0</v>
      </c>
      <c r="N391" s="2">
        <f>VLOOKUP($C391,Calculations!$T$2:$AG$611,12,FALSE)</f>
        <v>253229.2559603405</v>
      </c>
      <c r="O391" s="2">
        <f>VLOOKUP($C391,Calculations!$T$2:$AG$611,13,FALSE)</f>
        <v>126572.49396899427</v>
      </c>
      <c r="P391" s="2">
        <f>VLOOKUP($C391,Calculations!$T$2:$AG$611,14,FALSE)</f>
        <v>379801.74992933479</v>
      </c>
      <c r="R391" s="53">
        <f t="shared" si="31"/>
        <v>379801.74992933474</v>
      </c>
      <c r="S391" s="53">
        <f t="shared" si="32"/>
        <v>0</v>
      </c>
      <c r="U391" s="53">
        <f t="shared" si="33"/>
        <v>511379.78721611598</v>
      </c>
      <c r="V391" s="53">
        <f t="shared" si="34"/>
        <v>0</v>
      </c>
      <c r="W391" s="9"/>
    </row>
    <row r="392" spans="1:23" ht="14.45" customHeight="1" x14ac:dyDescent="0.25">
      <c r="A392" s="58" t="s">
        <v>83</v>
      </c>
      <c r="B392" s="58" t="s">
        <v>42</v>
      </c>
      <c r="C392" s="56" t="str">
        <f t="shared" si="30"/>
        <v>PALAKKAD1980-81</v>
      </c>
      <c r="D392" s="2">
        <f>VLOOKUP($C392,Calculations!$T$2:$AG$611,2,FALSE)</f>
        <v>511379.78721611603</v>
      </c>
      <c r="E392" s="2">
        <f>VLOOKUP($C392,Calculations!$T$2:$AG$611,3,FALSE)</f>
        <v>156870.29954719893</v>
      </c>
      <c r="F392" s="2">
        <f>VLOOKUP($C392,Calculations!$T$2:$AG$611,4,FALSE)</f>
        <v>35058.990093278102</v>
      </c>
      <c r="G392" s="2">
        <f>VLOOKUP($C392,Calculations!$T$2:$AG$611,5,FALSE)</f>
        <v>15649.73316264962</v>
      </c>
      <c r="H392" s="2">
        <f>VLOOKUP($C392,Calculations!$T$2:$AG$611,6,FALSE)</f>
        <v>428.50242707891675</v>
      </c>
      <c r="I392" s="2">
        <f>VLOOKUP($C392,Calculations!$T$2:$AG$611,7,FALSE)</f>
        <v>8977.3163845493182</v>
      </c>
      <c r="J392" s="2">
        <f>VLOOKUP($C392,Calculations!$T$2:$AG$611,8,FALSE)</f>
        <v>28128.681770000978</v>
      </c>
      <c r="K392" s="2">
        <f>VLOOKUP($C392,Calculations!$T$2:$AG$611,9,FALSE)</f>
        <v>3922.0621935575055</v>
      </c>
      <c r="L392" s="2">
        <f>VLOOKUP($C392,Calculations!$T$2:$AG$611,10,FALSE)</f>
        <v>8497.765954034985</v>
      </c>
      <c r="M392" s="2">
        <f>VLOOKUP($C392,Calculations!$T$2:$AG$611,11,FALSE)</f>
        <v>0</v>
      </c>
      <c r="N392" s="2">
        <f>VLOOKUP($C392,Calculations!$T$2:$AG$611,12,FALSE)</f>
        <v>253846.43568376766</v>
      </c>
      <c r="O392" s="2">
        <f>VLOOKUP($C392,Calculations!$T$2:$AG$611,13,FALSE)</f>
        <v>133453.76024374069</v>
      </c>
      <c r="P392" s="2">
        <f>VLOOKUP($C392,Calculations!$T$2:$AG$611,14,FALSE)</f>
        <v>387300.19592750835</v>
      </c>
      <c r="R392" s="53">
        <f t="shared" si="31"/>
        <v>387300.19592750835</v>
      </c>
      <c r="S392" s="53">
        <f t="shared" si="32"/>
        <v>0</v>
      </c>
      <c r="U392" s="53">
        <f t="shared" si="33"/>
        <v>511379.78721611603</v>
      </c>
      <c r="V392" s="53">
        <f t="shared" si="34"/>
        <v>0</v>
      </c>
      <c r="W392" s="9"/>
    </row>
    <row r="393" spans="1:23" ht="14.45" customHeight="1" x14ac:dyDescent="0.25">
      <c r="A393" s="58" t="s">
        <v>83</v>
      </c>
      <c r="B393" s="58" t="s">
        <v>43</v>
      </c>
      <c r="C393" s="56" t="str">
        <f t="shared" si="30"/>
        <v>PALAKKAD1981-82</v>
      </c>
      <c r="D393" s="2">
        <f>VLOOKUP($C393,Calculations!$T$2:$AG$611,2,FALSE)</f>
        <v>511379.78721611603</v>
      </c>
      <c r="E393" s="2">
        <f>VLOOKUP($C393,Calculations!$T$2:$AG$611,3,FALSE)</f>
        <v>156870.29954719893</v>
      </c>
      <c r="F393" s="2">
        <f>VLOOKUP($C393,Calculations!$T$2:$AG$611,4,FALSE)</f>
        <v>35461.759626778861</v>
      </c>
      <c r="G393" s="2">
        <f>VLOOKUP($C393,Calculations!$T$2:$AG$611,5,FALSE)</f>
        <v>15423.976544578889</v>
      </c>
      <c r="H393" s="2">
        <f>VLOOKUP($C393,Calculations!$T$2:$AG$611,6,FALSE)</f>
        <v>428.50242707891675</v>
      </c>
      <c r="I393" s="2">
        <f>VLOOKUP($C393,Calculations!$T$2:$AG$611,7,FALSE)</f>
        <v>8998.6336877466492</v>
      </c>
      <c r="J393" s="2">
        <f>VLOOKUP($C393,Calculations!$T$2:$AG$611,8,FALSE)</f>
        <v>28854.533927464858</v>
      </c>
      <c r="K393" s="2">
        <f>VLOOKUP($C393,Calculations!$T$2:$AG$611,9,FALSE)</f>
        <v>3939.0079661459185</v>
      </c>
      <c r="L393" s="2">
        <f>VLOOKUP($C393,Calculations!$T$2:$AG$611,10,FALSE)</f>
        <v>8317.9868943174279</v>
      </c>
      <c r="M393" s="2">
        <f>VLOOKUP($C393,Calculations!$T$2:$AG$611,11,FALSE)</f>
        <v>0</v>
      </c>
      <c r="N393" s="2">
        <f>VLOOKUP($C393,Calculations!$T$2:$AG$611,12,FALSE)</f>
        <v>253085.08659480556</v>
      </c>
      <c r="O393" s="2">
        <f>VLOOKUP($C393,Calculations!$T$2:$AG$611,13,FALSE)</f>
        <v>130878.86622799865</v>
      </c>
      <c r="P393" s="2">
        <f>VLOOKUP($C393,Calculations!$T$2:$AG$611,14,FALSE)</f>
        <v>383963.95282280422</v>
      </c>
      <c r="R393" s="53">
        <f t="shared" si="31"/>
        <v>383963.95282280422</v>
      </c>
      <c r="S393" s="53">
        <f t="shared" si="32"/>
        <v>0</v>
      </c>
      <c r="U393" s="53">
        <f t="shared" si="33"/>
        <v>511379.78721611603</v>
      </c>
      <c r="V393" s="53">
        <f t="shared" si="34"/>
        <v>0</v>
      </c>
      <c r="W393" s="9"/>
    </row>
    <row r="394" spans="1:23" ht="14.45" customHeight="1" x14ac:dyDescent="0.25">
      <c r="A394" s="58" t="s">
        <v>83</v>
      </c>
      <c r="B394" s="58" t="s">
        <v>44</v>
      </c>
      <c r="C394" s="56" t="str">
        <f t="shared" si="30"/>
        <v>PALAKKAD1982-83</v>
      </c>
      <c r="D394" s="2">
        <f>VLOOKUP($C394,Calculations!$T$2:$AG$611,2,FALSE)</f>
        <v>511379.78721611603</v>
      </c>
      <c r="E394" s="2">
        <f>VLOOKUP($C394,Calculations!$T$2:$AG$611,3,FALSE)</f>
        <v>156870.29954719893</v>
      </c>
      <c r="F394" s="2">
        <f>VLOOKUP($C394,Calculations!$T$2:$AG$611,4,FALSE)</f>
        <v>35762.874860028482</v>
      </c>
      <c r="G394" s="2">
        <f>VLOOKUP($C394,Calculations!$T$2:$AG$611,5,FALSE)</f>
        <v>15430.354853614255</v>
      </c>
      <c r="H394" s="2">
        <f>VLOOKUP($C394,Calculations!$T$2:$AG$611,6,FALSE)</f>
        <v>387.50242707891675</v>
      </c>
      <c r="I394" s="2">
        <f>VLOOKUP($C394,Calculations!$T$2:$AG$611,7,FALSE)</f>
        <v>10204.475036147984</v>
      </c>
      <c r="J394" s="2">
        <f>VLOOKUP($C394,Calculations!$T$2:$AG$611,8,FALSE)</f>
        <v>28454.641740865161</v>
      </c>
      <c r="K394" s="2">
        <f>VLOOKUP($C394,Calculations!$T$2:$AG$611,9,FALSE)</f>
        <v>3911.0689719839538</v>
      </c>
      <c r="L394" s="2">
        <f>VLOOKUP($C394,Calculations!$T$2:$AG$611,10,FALSE)</f>
        <v>8000.1754074122391</v>
      </c>
      <c r="M394" s="2">
        <f>VLOOKUP($C394,Calculations!$T$2:$AG$611,11,FALSE)</f>
        <v>0</v>
      </c>
      <c r="N394" s="2">
        <f>VLOOKUP($C394,Calculations!$T$2:$AG$611,12,FALSE)</f>
        <v>252358.3943717861</v>
      </c>
      <c r="O394" s="2">
        <f>VLOOKUP($C394,Calculations!$T$2:$AG$611,13,FALSE)</f>
        <v>125081.13205157475</v>
      </c>
      <c r="P394" s="2">
        <f>VLOOKUP($C394,Calculations!$T$2:$AG$611,14,FALSE)</f>
        <v>377439.52642336086</v>
      </c>
      <c r="R394" s="53">
        <f t="shared" si="31"/>
        <v>377439.52642336086</v>
      </c>
      <c r="S394" s="53">
        <f t="shared" si="32"/>
        <v>0</v>
      </c>
      <c r="U394" s="53">
        <f t="shared" si="33"/>
        <v>511379.78721611598</v>
      </c>
      <c r="V394" s="53">
        <f t="shared" si="34"/>
        <v>0</v>
      </c>
      <c r="W394" s="9"/>
    </row>
    <row r="395" spans="1:23" ht="14.45" customHeight="1" x14ac:dyDescent="0.25">
      <c r="A395" s="58" t="s">
        <v>83</v>
      </c>
      <c r="B395" s="58" t="s">
        <v>45</v>
      </c>
      <c r="C395" s="56" t="str">
        <f t="shared" si="30"/>
        <v>PALAKKAD1983-84</v>
      </c>
      <c r="D395" s="2">
        <f>VLOOKUP($C395,Calculations!$T$2:$AG$611,2,FALSE)</f>
        <v>511379.78721611603</v>
      </c>
      <c r="E395" s="2">
        <f>VLOOKUP($C395,Calculations!$T$2:$AG$611,3,FALSE)</f>
        <v>156870.29954719893</v>
      </c>
      <c r="F395" s="2">
        <f>VLOOKUP($C395,Calculations!$T$2:$AG$611,4,FALSE)</f>
        <v>35881.938613656872</v>
      </c>
      <c r="G395" s="2">
        <f>VLOOKUP($C395,Calculations!$T$2:$AG$611,5,FALSE)</f>
        <v>15494.976544578889</v>
      </c>
      <c r="H395" s="2">
        <f>VLOOKUP($C395,Calculations!$T$2:$AG$611,6,FALSE)</f>
        <v>369.72886294206535</v>
      </c>
      <c r="I395" s="2">
        <f>VLOOKUP($C395,Calculations!$T$2:$AG$611,7,FALSE)</f>
        <v>9381.3163845493182</v>
      </c>
      <c r="J395" s="2">
        <f>VLOOKUP($C395,Calculations!$T$2:$AG$611,8,FALSE)</f>
        <v>26962.21937205788</v>
      </c>
      <c r="K395" s="2">
        <f>VLOOKUP($C395,Calculations!$T$2:$AG$611,9,FALSE)</f>
        <v>3923.646603176674</v>
      </c>
      <c r="L395" s="2">
        <f>VLOOKUP($C395,Calculations!$T$2:$AG$611,10,FALSE)</f>
        <v>7822.0546785819115</v>
      </c>
      <c r="M395" s="2">
        <f>VLOOKUP($C395,Calculations!$T$2:$AG$611,11,FALSE)</f>
        <v>0</v>
      </c>
      <c r="N395" s="2">
        <f>VLOOKUP($C395,Calculations!$T$2:$AG$611,12,FALSE)</f>
        <v>254673.60660937347</v>
      </c>
      <c r="O395" s="2">
        <f>VLOOKUP($C395,Calculations!$T$2:$AG$611,13,FALSE)</f>
        <v>114614.73789722014</v>
      </c>
      <c r="P395" s="2">
        <f>VLOOKUP($C395,Calculations!$T$2:$AG$611,14,FALSE)</f>
        <v>369288.3445065936</v>
      </c>
      <c r="R395" s="53">
        <f t="shared" si="31"/>
        <v>369288.3445065936</v>
      </c>
      <c r="S395" s="53">
        <f t="shared" si="32"/>
        <v>0</v>
      </c>
      <c r="U395" s="53">
        <f t="shared" si="33"/>
        <v>511379.78721611598</v>
      </c>
      <c r="V395" s="53">
        <f t="shared" si="34"/>
        <v>0</v>
      </c>
      <c r="W395" s="9"/>
    </row>
    <row r="396" spans="1:23" ht="14.45" customHeight="1" x14ac:dyDescent="0.25">
      <c r="A396" s="58" t="s">
        <v>83</v>
      </c>
      <c r="B396" s="58" t="s">
        <v>39</v>
      </c>
      <c r="C396" s="56" t="str">
        <f t="shared" si="30"/>
        <v>PALAKKAD1984-85</v>
      </c>
      <c r="D396" s="2">
        <f>VLOOKUP($C396,Calculations!$T$2:$AG$611,2,FALSE)</f>
        <v>511379.78721611603</v>
      </c>
      <c r="E396" s="2">
        <f>VLOOKUP($C396,Calculations!$T$2:$AG$611,3,FALSE)</f>
        <v>156870.29954719893</v>
      </c>
      <c r="F396" s="2">
        <f>VLOOKUP($C396,Calculations!$T$2:$AG$611,4,FALSE)</f>
        <v>36950.640362893144</v>
      </c>
      <c r="G396" s="2">
        <f>VLOOKUP($C396,Calculations!$T$2:$AG$611,5,FALSE)</f>
        <v>15063.771085417957</v>
      </c>
      <c r="H396" s="2">
        <f>VLOOKUP($C396,Calculations!$T$2:$AG$611,6,FALSE)</f>
        <v>307.38105682571779</v>
      </c>
      <c r="I396" s="2">
        <f>VLOOKUP($C396,Calculations!$T$2:$AG$611,7,FALSE)</f>
        <v>7753.3380026744071</v>
      </c>
      <c r="J396" s="2">
        <f>VLOOKUP($C396,Calculations!$T$2:$AG$611,8,FALSE)</f>
        <v>28145.877702945108</v>
      </c>
      <c r="K396" s="2">
        <f>VLOOKUP($C396,Calculations!$T$2:$AG$611,9,FALSE)</f>
        <v>4324.6866323124923</v>
      </c>
      <c r="L396" s="2">
        <f>VLOOKUP($C396,Calculations!$T$2:$AG$611,10,FALSE)</f>
        <v>7823.4268506137005</v>
      </c>
      <c r="M396" s="2">
        <f>VLOOKUP($C396,Calculations!$T$2:$AG$611,11,FALSE)</f>
        <v>0</v>
      </c>
      <c r="N396" s="2">
        <f>VLOOKUP($C396,Calculations!$T$2:$AG$611,12,FALSE)</f>
        <v>254140.36597523454</v>
      </c>
      <c r="O396" s="2">
        <f>VLOOKUP($C396,Calculations!$T$2:$AG$611,13,FALSE)</f>
        <v>117874.10320385288</v>
      </c>
      <c r="P396" s="2">
        <f>VLOOKUP($C396,Calculations!$T$2:$AG$611,14,FALSE)</f>
        <v>372014.46917908743</v>
      </c>
      <c r="R396" s="53">
        <f t="shared" si="31"/>
        <v>372014.46917908743</v>
      </c>
      <c r="S396" s="53">
        <f t="shared" si="32"/>
        <v>0</v>
      </c>
      <c r="U396" s="53">
        <f t="shared" si="33"/>
        <v>511379.78721611598</v>
      </c>
      <c r="V396" s="53">
        <f t="shared" si="34"/>
        <v>0</v>
      </c>
      <c r="W396" s="9"/>
    </row>
    <row r="397" spans="1:23" ht="14.45" customHeight="1" x14ac:dyDescent="0.25">
      <c r="A397" s="58" t="s">
        <v>83</v>
      </c>
      <c r="B397" s="58" t="s">
        <v>84</v>
      </c>
      <c r="C397" s="56" t="str">
        <f t="shared" si="30"/>
        <v>PALAKKAD1985-86</v>
      </c>
      <c r="D397" s="2">
        <f>VLOOKUP($C397,Calculations!$T$2:$AG$611,2,FALSE)</f>
        <v>511379.78721611603</v>
      </c>
      <c r="E397" s="2">
        <f>VLOOKUP($C397,Calculations!$T$2:$AG$611,3,FALSE)</f>
        <v>156870.29954719893</v>
      </c>
      <c r="F397" s="2">
        <f>VLOOKUP($C397,Calculations!$T$2:$AG$611,4,FALSE)</f>
        <v>34137.288526140699</v>
      </c>
      <c r="G397" s="2">
        <f>VLOOKUP($C397,Calculations!$T$2:$AG$611,5,FALSE)</f>
        <v>14858.682324451258</v>
      </c>
      <c r="H397" s="2">
        <f>VLOOKUP($C397,Calculations!$T$2:$AG$611,6,FALSE)</f>
        <v>300.78309035365231</v>
      </c>
      <c r="I397" s="2">
        <f>VLOOKUP($C397,Calculations!$T$2:$AG$611,7,FALSE)</f>
        <v>9189.7298685626683</v>
      </c>
      <c r="J397" s="2">
        <f>VLOOKUP($C397,Calculations!$T$2:$AG$611,8,FALSE)</f>
        <v>27580.796361827728</v>
      </c>
      <c r="K397" s="2">
        <f>VLOOKUP($C397,Calculations!$T$2:$AG$611,9,FALSE)</f>
        <v>5069.6561293934747</v>
      </c>
      <c r="L397" s="2">
        <f>VLOOKUP($C397,Calculations!$T$2:$AG$611,10,FALSE)</f>
        <v>7205.1834686844304</v>
      </c>
      <c r="M397" s="2">
        <f>VLOOKUP($C397,Calculations!$T$2:$AG$611,11,FALSE)</f>
        <v>0</v>
      </c>
      <c r="N397" s="2">
        <f>VLOOKUP($C397,Calculations!$T$2:$AG$611,12,FALSE)</f>
        <v>256167.36789950315</v>
      </c>
      <c r="O397" s="2">
        <f>VLOOKUP($C397,Calculations!$T$2:$AG$611,13,FALSE)</f>
        <v>109153.2068996445</v>
      </c>
      <c r="P397" s="2">
        <f>VLOOKUP($C397,Calculations!$T$2:$AG$611,14,FALSE)</f>
        <v>365320.57479914767</v>
      </c>
      <c r="R397" s="53">
        <f t="shared" si="31"/>
        <v>365320.57479914767</v>
      </c>
      <c r="S397" s="53">
        <f t="shared" si="32"/>
        <v>0</v>
      </c>
      <c r="U397" s="53">
        <f t="shared" si="33"/>
        <v>511379.78721611598</v>
      </c>
      <c r="V397" s="53">
        <f t="shared" si="34"/>
        <v>0</v>
      </c>
      <c r="W397" s="9"/>
    </row>
    <row r="398" spans="1:23" ht="14.45" customHeight="1" x14ac:dyDescent="0.25">
      <c r="A398" s="58" t="s">
        <v>83</v>
      </c>
      <c r="B398" s="58" t="s">
        <v>46</v>
      </c>
      <c r="C398" s="56" t="str">
        <f t="shared" si="30"/>
        <v>PALAKKAD1986-87</v>
      </c>
      <c r="D398" s="2">
        <f>VLOOKUP($C398,Calculations!$T$2:$AG$611,2,FALSE)</f>
        <v>511379.78721611603</v>
      </c>
      <c r="E398" s="2">
        <f>VLOOKUP($C398,Calculations!$T$2:$AG$611,3,FALSE)</f>
        <v>156870.29954719893</v>
      </c>
      <c r="F398" s="2">
        <f>VLOOKUP($C398,Calculations!$T$2:$AG$611,4,FALSE)</f>
        <v>32046.088380461606</v>
      </c>
      <c r="G398" s="2">
        <f>VLOOKUP($C398,Calculations!$T$2:$AG$611,5,FALSE)</f>
        <v>15152.000910494331</v>
      </c>
      <c r="H398" s="2">
        <f>VLOOKUP($C398,Calculations!$T$2:$AG$611,6,FALSE)</f>
        <v>273.79664720654904</v>
      </c>
      <c r="I398" s="2">
        <f>VLOOKUP($C398,Calculations!$T$2:$AG$611,7,FALSE)</f>
        <v>9979.0444239696462</v>
      </c>
      <c r="J398" s="2">
        <f>VLOOKUP($C398,Calculations!$T$2:$AG$611,8,FALSE)</f>
        <v>26194.31701781851</v>
      </c>
      <c r="K398" s="2">
        <f>VLOOKUP($C398,Calculations!$T$2:$AG$611,9,FALSE)</f>
        <v>5239.3517416261702</v>
      </c>
      <c r="L398" s="2">
        <f>VLOOKUP($C398,Calculations!$T$2:$AG$611,10,FALSE)</f>
        <v>7984.623424980703</v>
      </c>
      <c r="M398" s="2">
        <f>VLOOKUP($C398,Calculations!$T$2:$AG$611,11,FALSE)</f>
        <v>0</v>
      </c>
      <c r="N398" s="2">
        <f>VLOOKUP($C398,Calculations!$T$2:$AG$611,12,FALSE)</f>
        <v>257640.26512235956</v>
      </c>
      <c r="O398" s="2">
        <f>VLOOKUP($C398,Calculations!$T$2:$AG$611,13,FALSE)</f>
        <v>105466.97432677777</v>
      </c>
      <c r="P398" s="2">
        <f>VLOOKUP($C398,Calculations!$T$2:$AG$611,14,FALSE)</f>
        <v>363107.23944913736</v>
      </c>
      <c r="R398" s="53">
        <f t="shared" si="31"/>
        <v>363107.23944913736</v>
      </c>
      <c r="S398" s="53">
        <f t="shared" si="32"/>
        <v>0</v>
      </c>
      <c r="U398" s="53">
        <f t="shared" si="33"/>
        <v>511379.78721611598</v>
      </c>
      <c r="V398" s="53">
        <f t="shared" si="34"/>
        <v>0</v>
      </c>
      <c r="W398" s="9"/>
    </row>
    <row r="399" spans="1:23" ht="14.45" customHeight="1" x14ac:dyDescent="0.25">
      <c r="A399" s="58" t="s">
        <v>83</v>
      </c>
      <c r="B399" s="58" t="s">
        <v>47</v>
      </c>
      <c r="C399" s="56" t="str">
        <f t="shared" si="30"/>
        <v>PALAKKAD1987-88</v>
      </c>
      <c r="D399" s="2">
        <f>VLOOKUP($C399,Calculations!$T$2:$AG$611,2,FALSE)</f>
        <v>511379.78721611603</v>
      </c>
      <c r="E399" s="2">
        <f>VLOOKUP($C399,Calculations!$T$2:$AG$611,3,FALSE)</f>
        <v>156870.29954719893</v>
      </c>
      <c r="F399" s="2">
        <f>VLOOKUP($C399,Calculations!$T$2:$AG$611,4,FALSE)</f>
        <v>34473.005297174481</v>
      </c>
      <c r="G399" s="2">
        <f>VLOOKUP($C399,Calculations!$T$2:$AG$611,5,FALSE)</f>
        <v>13234.702477631736</v>
      </c>
      <c r="H399" s="2">
        <f>VLOOKUP($C399,Calculations!$T$2:$AG$611,6,FALSE)</f>
        <v>209.25629735929465</v>
      </c>
      <c r="I399" s="2">
        <f>VLOOKUP($C399,Calculations!$T$2:$AG$611,7,FALSE)</f>
        <v>9257.3969021449611</v>
      </c>
      <c r="J399" s="2">
        <f>VLOOKUP($C399,Calculations!$T$2:$AG$611,8,FALSE)</f>
        <v>26562.687083482819</v>
      </c>
      <c r="K399" s="2">
        <f>VLOOKUP($C399,Calculations!$T$2:$AG$611,9,FALSE)</f>
        <v>6577.1320841894694</v>
      </c>
      <c r="L399" s="2">
        <f>VLOOKUP($C399,Calculations!$T$2:$AG$611,10,FALSE)</f>
        <v>9777.4459030473026</v>
      </c>
      <c r="M399" s="2">
        <f>VLOOKUP($C399,Calculations!$T$2:$AG$611,11,FALSE)</f>
        <v>0</v>
      </c>
      <c r="N399" s="2">
        <f>VLOOKUP($C399,Calculations!$T$2:$AG$611,12,FALSE)</f>
        <v>254417.86162388703</v>
      </c>
      <c r="O399" s="2">
        <f>VLOOKUP($C399,Calculations!$T$2:$AG$611,13,FALSE)</f>
        <v>105136.49855408065</v>
      </c>
      <c r="P399" s="2">
        <f>VLOOKUP($C399,Calculations!$T$2:$AG$611,14,FALSE)</f>
        <v>359554.3601779677</v>
      </c>
      <c r="R399" s="53">
        <f t="shared" si="31"/>
        <v>359554.3601779677</v>
      </c>
      <c r="S399" s="53">
        <f t="shared" si="32"/>
        <v>0</v>
      </c>
      <c r="U399" s="53">
        <f t="shared" si="33"/>
        <v>511379.78721611609</v>
      </c>
      <c r="V399" s="53">
        <f t="shared" si="34"/>
        <v>0</v>
      </c>
      <c r="W399" s="9"/>
    </row>
    <row r="400" spans="1:23" ht="14.45" customHeight="1" x14ac:dyDescent="0.25">
      <c r="A400" s="58" t="s">
        <v>83</v>
      </c>
      <c r="B400" s="58" t="s">
        <v>48</v>
      </c>
      <c r="C400" s="56" t="str">
        <f t="shared" si="30"/>
        <v>PALAKKAD1988-89</v>
      </c>
      <c r="D400" s="2">
        <f>VLOOKUP($C400,Calculations!$T$2:$AG$611,2,FALSE)</f>
        <v>511379.78721611603</v>
      </c>
      <c r="E400" s="2">
        <f>VLOOKUP($C400,Calculations!$T$2:$AG$611,3,FALSE)</f>
        <v>156870.29954719893</v>
      </c>
      <c r="F400" s="2">
        <f>VLOOKUP($C400,Calculations!$T$2:$AG$611,4,FALSE)</f>
        <v>34829.638438624526</v>
      </c>
      <c r="G400" s="2">
        <f>VLOOKUP($C400,Calculations!$T$2:$AG$611,5,FALSE)</f>
        <v>12479.144540295489</v>
      </c>
      <c r="H400" s="2">
        <f>VLOOKUP($C400,Calculations!$T$2:$AG$611,6,FALSE)</f>
        <v>205.43528423730473</v>
      </c>
      <c r="I400" s="2">
        <f>VLOOKUP($C400,Calculations!$T$2:$AG$611,7,FALSE)</f>
        <v>8517.376566865616</v>
      </c>
      <c r="J400" s="2">
        <f>VLOOKUP($C400,Calculations!$T$2:$AG$611,8,FALSE)</f>
        <v>26457.754226324429</v>
      </c>
      <c r="K400" s="2">
        <f>VLOOKUP($C400,Calculations!$T$2:$AG$611,9,FALSE)</f>
        <v>6558.1151381233485</v>
      </c>
      <c r="L400" s="2">
        <f>VLOOKUP($C400,Calculations!$T$2:$AG$611,10,FALSE)</f>
        <v>9368.3442266505772</v>
      </c>
      <c r="M400" s="2">
        <f>VLOOKUP($C400,Calculations!$T$2:$AG$611,11,FALSE)</f>
        <v>0</v>
      </c>
      <c r="N400" s="2">
        <f>VLOOKUP($C400,Calculations!$T$2:$AG$611,12,FALSE)</f>
        <v>256093.67924779578</v>
      </c>
      <c r="O400" s="2">
        <f>VLOOKUP($C400,Calculations!$T$2:$AG$611,13,FALSE)</f>
        <v>109640.12564549971</v>
      </c>
      <c r="P400" s="2">
        <f>VLOOKUP($C400,Calculations!$T$2:$AG$611,14,FALSE)</f>
        <v>365733.80489329551</v>
      </c>
      <c r="R400" s="53">
        <f t="shared" si="31"/>
        <v>365733.80489329551</v>
      </c>
      <c r="S400" s="53">
        <f t="shared" si="32"/>
        <v>0</v>
      </c>
      <c r="U400" s="53">
        <f t="shared" si="33"/>
        <v>511379.78721611603</v>
      </c>
      <c r="V400" s="53">
        <f t="shared" si="34"/>
        <v>0</v>
      </c>
      <c r="W400" s="9"/>
    </row>
    <row r="401" spans="1:23" ht="14.45" customHeight="1" x14ac:dyDescent="0.25">
      <c r="A401" s="58" t="s">
        <v>83</v>
      </c>
      <c r="B401" s="58" t="s">
        <v>49</v>
      </c>
      <c r="C401" s="56" t="str">
        <f t="shared" si="30"/>
        <v>PALAKKAD1989-90</v>
      </c>
      <c r="D401" s="2">
        <f>VLOOKUP($C401,Calculations!$T$2:$AG$611,2,FALSE)</f>
        <v>511379.78721611603</v>
      </c>
      <c r="E401" s="2">
        <f>VLOOKUP($C401,Calculations!$T$2:$AG$611,3,FALSE)</f>
        <v>156870.29954719893</v>
      </c>
      <c r="F401" s="2">
        <f>VLOOKUP($C401,Calculations!$T$2:$AG$611,4,FALSE)</f>
        <v>34703.77739636672</v>
      </c>
      <c r="G401" s="2">
        <f>VLOOKUP($C401,Calculations!$T$2:$AG$611,5,FALSE)</f>
        <v>11600.408898926975</v>
      </c>
      <c r="H401" s="2">
        <f>VLOOKUP($C401,Calculations!$T$2:$AG$611,6,FALSE)</f>
        <v>175.86104225780849</v>
      </c>
      <c r="I401" s="2">
        <f>VLOOKUP($C401,Calculations!$T$2:$AG$611,7,FALSE)</f>
        <v>7690.1270479327704</v>
      </c>
      <c r="J401" s="2">
        <f>VLOOKUP($C401,Calculations!$T$2:$AG$611,8,FALSE)</f>
        <v>24776.08701064327</v>
      </c>
      <c r="K401" s="2">
        <f>VLOOKUP($C401,Calculations!$T$2:$AG$611,9,FALSE)</f>
        <v>5919.7306920844067</v>
      </c>
      <c r="L401" s="2">
        <f>VLOOKUP($C401,Calculations!$T$2:$AG$611,10,FALSE)</f>
        <v>9675.0580677951366</v>
      </c>
      <c r="M401" s="2">
        <f>VLOOKUP($C401,Calculations!$T$2:$AG$611,11,FALSE)</f>
        <v>0</v>
      </c>
      <c r="N401" s="2">
        <f>VLOOKUP($C401,Calculations!$T$2:$AG$611,12,FALSE)</f>
        <v>259968.43751290999</v>
      </c>
      <c r="O401" s="2">
        <f>VLOOKUP($C401,Calculations!$T$2:$AG$611,13,FALSE)</f>
        <v>120447.08771457769</v>
      </c>
      <c r="P401" s="2">
        <f>VLOOKUP($C401,Calculations!$T$2:$AG$611,14,FALSE)</f>
        <v>380415.52522748767</v>
      </c>
      <c r="R401" s="53">
        <f t="shared" si="31"/>
        <v>380415.52522748767</v>
      </c>
      <c r="S401" s="53">
        <f t="shared" si="32"/>
        <v>0</v>
      </c>
      <c r="U401" s="53">
        <f t="shared" si="33"/>
        <v>511379.78721611603</v>
      </c>
      <c r="V401" s="53">
        <f t="shared" si="34"/>
        <v>0</v>
      </c>
      <c r="W401" s="9"/>
    </row>
    <row r="402" spans="1:23" ht="14.45" customHeight="1" x14ac:dyDescent="0.25">
      <c r="A402" s="58" t="s">
        <v>83</v>
      </c>
      <c r="B402" s="58" t="s">
        <v>67</v>
      </c>
      <c r="C402" s="56" t="str">
        <f t="shared" si="30"/>
        <v>PALAKKAD1990-91</v>
      </c>
      <c r="D402" s="2">
        <f>VLOOKUP($C402,Calculations!$T$2:$AG$611,2,FALSE)</f>
        <v>511379.78721611603</v>
      </c>
      <c r="E402" s="2">
        <f>VLOOKUP($C402,Calculations!$T$2:$AG$611,3,FALSE)</f>
        <v>156870.29954719893</v>
      </c>
      <c r="F402" s="2">
        <f>VLOOKUP($C402,Calculations!$T$2:$AG$611,4,FALSE)</f>
        <v>36090.376827783395</v>
      </c>
      <c r="G402" s="2">
        <f>VLOOKUP($C402,Calculations!$T$2:$AG$611,5,FALSE)</f>
        <v>10889.178250328865</v>
      </c>
      <c r="H402" s="2">
        <f>VLOOKUP($C402,Calculations!$T$2:$AG$611,6,FALSE)</f>
        <v>138.47934400921909</v>
      </c>
      <c r="I402" s="2">
        <f>VLOOKUP($C402,Calculations!$T$2:$AG$611,7,FALSE)</f>
        <v>7225.2151674765992</v>
      </c>
      <c r="J402" s="2">
        <f>VLOOKUP($C402,Calculations!$T$2:$AG$611,8,FALSE)</f>
        <v>24845.902987508562</v>
      </c>
      <c r="K402" s="2">
        <f>VLOOKUP($C402,Calculations!$T$2:$AG$611,9,FALSE)</f>
        <v>6268.5218437102503</v>
      </c>
      <c r="L402" s="2">
        <f>VLOOKUP($C402,Calculations!$T$2:$AG$611,10,FALSE)</f>
        <v>10153.987995064304</v>
      </c>
      <c r="M402" s="2">
        <f>VLOOKUP($C402,Calculations!$T$2:$AG$611,11,FALSE)</f>
        <v>0</v>
      </c>
      <c r="N402" s="2">
        <f>VLOOKUP($C402,Calculations!$T$2:$AG$611,12,FALSE)</f>
        <v>258897.82525303587</v>
      </c>
      <c r="O402" s="2">
        <f>VLOOKUP($C402,Calculations!$T$2:$AG$611,13,FALSE)</f>
        <v>134925.92731265561</v>
      </c>
      <c r="P402" s="2">
        <f>VLOOKUP($C402,Calculations!$T$2:$AG$611,14,FALSE)</f>
        <v>393823.75256569148</v>
      </c>
      <c r="R402" s="53">
        <f t="shared" si="31"/>
        <v>393823.75256569148</v>
      </c>
      <c r="S402" s="53">
        <f t="shared" si="32"/>
        <v>0</v>
      </c>
      <c r="U402" s="53">
        <f t="shared" si="33"/>
        <v>511379.78721611598</v>
      </c>
      <c r="V402" s="53">
        <f t="shared" si="34"/>
        <v>0</v>
      </c>
      <c r="W402" s="9"/>
    </row>
    <row r="403" spans="1:23" ht="14.45" customHeight="1" x14ac:dyDescent="0.25">
      <c r="A403" s="58" t="s">
        <v>83</v>
      </c>
      <c r="B403" s="58" t="s">
        <v>50</v>
      </c>
      <c r="C403" s="56" t="str">
        <f t="shared" si="30"/>
        <v>PALAKKAD1991-92</v>
      </c>
      <c r="D403" s="2">
        <f>VLOOKUP($C403,Calculations!$T$2:$AG$611,2,FALSE)</f>
        <v>511379.78721611603</v>
      </c>
      <c r="E403" s="2">
        <f>VLOOKUP($C403,Calculations!$T$2:$AG$611,3,FALSE)</f>
        <v>156870.29954719893</v>
      </c>
      <c r="F403" s="2">
        <f>VLOOKUP($C403,Calculations!$T$2:$AG$611,4,FALSE)</f>
        <v>37228.162024504527</v>
      </c>
      <c r="G403" s="2">
        <f>VLOOKUP($C403,Calculations!$T$2:$AG$611,5,FALSE)</f>
        <v>10476.435189111031</v>
      </c>
      <c r="H403" s="2">
        <f>VLOOKUP($C403,Calculations!$T$2:$AG$611,6,FALSE)</f>
        <v>117.90849124294706</v>
      </c>
      <c r="I403" s="2">
        <f>VLOOKUP($C403,Calculations!$T$2:$AG$611,7,FALSE)</f>
        <v>7437.0395698118127</v>
      </c>
      <c r="J403" s="2">
        <f>VLOOKUP($C403,Calculations!$T$2:$AG$611,8,FALSE)</f>
        <v>24823.511763043171</v>
      </c>
      <c r="K403" s="2">
        <f>VLOOKUP($C403,Calculations!$T$2:$AG$611,9,FALSE)</f>
        <v>6056.2540958655409</v>
      </c>
      <c r="L403" s="2">
        <f>VLOOKUP($C403,Calculations!$T$2:$AG$611,10,FALSE)</f>
        <v>9512.5446495548094</v>
      </c>
      <c r="M403" s="2">
        <f>VLOOKUP($C403,Calculations!$T$2:$AG$611,11,FALSE)</f>
        <v>0</v>
      </c>
      <c r="N403" s="2">
        <f>VLOOKUP($C403,Calculations!$T$2:$AG$611,12,FALSE)</f>
        <v>258857.63188578325</v>
      </c>
      <c r="O403" s="2">
        <f>VLOOKUP($C403,Calculations!$T$2:$AG$611,13,FALSE)</f>
        <v>138126.24810019243</v>
      </c>
      <c r="P403" s="2">
        <f>VLOOKUP($C403,Calculations!$T$2:$AG$611,14,FALSE)</f>
        <v>396983.87998597568</v>
      </c>
      <c r="R403" s="53">
        <f t="shared" si="31"/>
        <v>396983.87998597568</v>
      </c>
      <c r="S403" s="53">
        <f t="shared" si="32"/>
        <v>0</v>
      </c>
      <c r="U403" s="53">
        <f t="shared" si="33"/>
        <v>511379.78721611598</v>
      </c>
      <c r="V403" s="53">
        <f t="shared" si="34"/>
        <v>0</v>
      </c>
      <c r="W403" s="9"/>
    </row>
    <row r="404" spans="1:23" ht="14.45" customHeight="1" x14ac:dyDescent="0.25">
      <c r="A404" s="58" t="s">
        <v>83</v>
      </c>
      <c r="B404" s="58" t="s">
        <v>51</v>
      </c>
      <c r="C404" s="56" t="str">
        <f t="shared" si="30"/>
        <v>PALAKKAD1992-93</v>
      </c>
      <c r="D404" s="2">
        <f>VLOOKUP($C404,Calculations!$T$2:$AG$611,2,FALSE)</f>
        <v>511379.78721611603</v>
      </c>
      <c r="E404" s="2">
        <f>VLOOKUP($C404,Calculations!$T$2:$AG$611,3,FALSE)</f>
        <v>156870.29954719893</v>
      </c>
      <c r="F404" s="2">
        <f>VLOOKUP($C404,Calculations!$T$2:$AG$611,4,FALSE)</f>
        <v>37418.104407879713</v>
      </c>
      <c r="G404" s="2">
        <f>VLOOKUP($C404,Calculations!$T$2:$AG$611,5,FALSE)</f>
        <v>10418.512499592316</v>
      </c>
      <c r="H404" s="2">
        <f>VLOOKUP($C404,Calculations!$T$2:$AG$611,6,FALSE)</f>
        <v>105.71594751204027</v>
      </c>
      <c r="I404" s="2">
        <f>VLOOKUP($C404,Calculations!$T$2:$AG$611,7,FALSE)</f>
        <v>7350.1643292782364</v>
      </c>
      <c r="J404" s="2">
        <f>VLOOKUP($C404,Calculations!$T$2:$AG$611,8,FALSE)</f>
        <v>23830.082615809442</v>
      </c>
      <c r="K404" s="2">
        <f>VLOOKUP($C404,Calculations!$T$2:$AG$611,9,FALSE)</f>
        <v>5973.3924121848604</v>
      </c>
      <c r="L404" s="2">
        <f>VLOOKUP($C404,Calculations!$T$2:$AG$611,10,FALSE)</f>
        <v>9411.0042997075543</v>
      </c>
      <c r="M404" s="2">
        <f>VLOOKUP($C404,Calculations!$T$2:$AG$611,11,FALSE)</f>
        <v>0</v>
      </c>
      <c r="N404" s="2">
        <f>VLOOKUP($C404,Calculations!$T$2:$AG$611,12,FALSE)</f>
        <v>260002.51115695291</v>
      </c>
      <c r="O404" s="2">
        <f>VLOOKUP($C404,Calculations!$T$2:$AG$611,13,FALSE)</f>
        <v>144854.09476207561</v>
      </c>
      <c r="P404" s="2">
        <f>VLOOKUP($C404,Calculations!$T$2:$AG$611,14,FALSE)</f>
        <v>404856.60591902852</v>
      </c>
      <c r="R404" s="53">
        <f t="shared" si="31"/>
        <v>404856.60591902852</v>
      </c>
      <c r="S404" s="53">
        <f t="shared" si="32"/>
        <v>0</v>
      </c>
      <c r="U404" s="53">
        <f t="shared" si="33"/>
        <v>511379.78721611598</v>
      </c>
      <c r="V404" s="53">
        <f t="shared" si="34"/>
        <v>0</v>
      </c>
      <c r="W404" s="9"/>
    </row>
    <row r="405" spans="1:23" ht="14.45" customHeight="1" x14ac:dyDescent="0.25">
      <c r="A405" s="58" t="s">
        <v>83</v>
      </c>
      <c r="B405" s="58" t="s">
        <v>52</v>
      </c>
      <c r="C405" s="56" t="str">
        <f t="shared" si="30"/>
        <v>PALAKKAD1993-94</v>
      </c>
      <c r="D405" s="2">
        <f>VLOOKUP($C405,Calculations!$T$2:$AG$611,2,FALSE)</f>
        <v>511379.78721611603</v>
      </c>
      <c r="E405" s="2">
        <f>VLOOKUP($C405,Calculations!$T$2:$AG$611,3,FALSE)</f>
        <v>156870.29954719893</v>
      </c>
      <c r="F405" s="2">
        <f>VLOOKUP($C405,Calculations!$T$2:$AG$611,4,FALSE)</f>
        <v>39809.046791254907</v>
      </c>
      <c r="G405" s="2">
        <f>VLOOKUP($C405,Calculations!$T$2:$AG$611,5,FALSE)</f>
        <v>10346.921311546699</v>
      </c>
      <c r="H405" s="2">
        <f>VLOOKUP($C405,Calculations!$T$2:$AG$611,6,FALSE)</f>
        <v>90.526792994357649</v>
      </c>
      <c r="I405" s="2">
        <f>VLOOKUP($C405,Calculations!$T$2:$AG$611,7,FALSE)</f>
        <v>9263.2992563843327</v>
      </c>
      <c r="J405" s="2">
        <f>VLOOKUP($C405,Calculations!$T$2:$AG$611,8,FALSE)</f>
        <v>27768.840516725915</v>
      </c>
      <c r="K405" s="2">
        <f>VLOOKUP($C405,Calculations!$T$2:$AG$611,9,FALSE)</f>
        <v>7558.5828495482856</v>
      </c>
      <c r="L405" s="2">
        <f>VLOOKUP($C405,Calculations!$T$2:$AG$611,10,FALSE)</f>
        <v>17493.770261896221</v>
      </c>
      <c r="M405" s="2">
        <f>VLOOKUP($C405,Calculations!$T$2:$AG$611,11,FALSE)</f>
        <v>0</v>
      </c>
      <c r="N405" s="2">
        <f>VLOOKUP($C405,Calculations!$T$2:$AG$611,12,FALSE)</f>
        <v>242178.49988856638</v>
      </c>
      <c r="O405" s="2">
        <f>VLOOKUP($C405,Calculations!$T$2:$AG$611,13,FALSE)</f>
        <v>165634.60194818609</v>
      </c>
      <c r="P405" s="2">
        <f>VLOOKUP($C405,Calculations!$T$2:$AG$611,14,FALSE)</f>
        <v>407813.10183675244</v>
      </c>
      <c r="R405" s="53">
        <f t="shared" si="31"/>
        <v>407813.1018367525</v>
      </c>
      <c r="S405" s="53">
        <f t="shared" si="32"/>
        <v>0</v>
      </c>
      <c r="U405" s="53">
        <f t="shared" si="33"/>
        <v>511379.78721611603</v>
      </c>
      <c r="V405" s="53">
        <f t="shared" si="34"/>
        <v>0</v>
      </c>
      <c r="W405" s="9"/>
    </row>
    <row r="406" spans="1:23" ht="14.45" customHeight="1" x14ac:dyDescent="0.25">
      <c r="A406" s="58" t="s">
        <v>83</v>
      </c>
      <c r="B406" s="58" t="s">
        <v>53</v>
      </c>
      <c r="C406" s="56" t="str">
        <f t="shared" si="30"/>
        <v>PALAKKAD1994-95</v>
      </c>
      <c r="D406" s="2">
        <f>VLOOKUP($C406,Calculations!$T$2:$AG$611,2,FALSE)</f>
        <v>511379.78721611603</v>
      </c>
      <c r="E406" s="2">
        <f>VLOOKUP($C406,Calculations!$T$2:$AG$611,3,FALSE)</f>
        <v>156870.29954719893</v>
      </c>
      <c r="F406" s="2">
        <f>VLOOKUP($C406,Calculations!$T$2:$AG$611,4,FALSE)</f>
        <v>42414.50131002468</v>
      </c>
      <c r="G406" s="2">
        <f>VLOOKUP($C406,Calculations!$T$2:$AG$611,5,FALSE)</f>
        <v>8234.2093946707537</v>
      </c>
      <c r="H406" s="2">
        <f>VLOOKUP($C406,Calculations!$T$2:$AG$611,6,FALSE)</f>
        <v>100.14509474576823</v>
      </c>
      <c r="I406" s="2">
        <f>VLOOKUP($C406,Calculations!$T$2:$AG$611,7,FALSE)</f>
        <v>6387.4015742039292</v>
      </c>
      <c r="J406" s="2">
        <f>VLOOKUP($C406,Calculations!$T$2:$AG$611,8,FALSE)</f>
        <v>25297.849860843853</v>
      </c>
      <c r="K406" s="2">
        <f>VLOOKUP($C406,Calculations!$T$2:$AG$611,9,FALSE)</f>
        <v>9330.4241979496219</v>
      </c>
      <c r="L406" s="2">
        <f>VLOOKUP($C406,Calculations!$T$2:$AG$611,10,FALSE)</f>
        <v>11657.060633486622</v>
      </c>
      <c r="M406" s="2">
        <f>VLOOKUP($C406,Calculations!$T$2:$AG$611,11,FALSE)</f>
        <v>0</v>
      </c>
      <c r="N406" s="2">
        <f>VLOOKUP($C406,Calculations!$T$2:$AG$611,12,FALSE)</f>
        <v>251087.89560299186</v>
      </c>
      <c r="O406" s="2">
        <f>VLOOKUP($C406,Calculations!$T$2:$AG$611,13,FALSE)</f>
        <v>148182.60158398835</v>
      </c>
      <c r="P406" s="2">
        <f>VLOOKUP($C406,Calculations!$T$2:$AG$611,14,FALSE)</f>
        <v>399270.49718698021</v>
      </c>
      <c r="R406" s="53">
        <f t="shared" si="31"/>
        <v>399270.49718698021</v>
      </c>
      <c r="S406" s="53">
        <f t="shared" si="32"/>
        <v>0</v>
      </c>
      <c r="U406" s="53">
        <f t="shared" si="33"/>
        <v>511379.78721611598</v>
      </c>
      <c r="V406" s="53">
        <f t="shared" si="34"/>
        <v>0</v>
      </c>
      <c r="W406" s="9"/>
    </row>
    <row r="407" spans="1:23" ht="14.45" customHeight="1" x14ac:dyDescent="0.25">
      <c r="A407" s="58" t="s">
        <v>83</v>
      </c>
      <c r="B407" s="58" t="s">
        <v>54</v>
      </c>
      <c r="C407" s="56" t="str">
        <f t="shared" si="30"/>
        <v>PALAKKAD1995-96</v>
      </c>
      <c r="D407" s="2">
        <f>VLOOKUP($C407,Calculations!$T$2:$AG$611,2,FALSE)</f>
        <v>511379.78721611603</v>
      </c>
      <c r="E407" s="2">
        <f>VLOOKUP($C407,Calculations!$T$2:$AG$611,3,FALSE)</f>
        <v>156870.29954719893</v>
      </c>
      <c r="F407" s="2">
        <f>VLOOKUP($C407,Calculations!$T$2:$AG$611,4,FALSE)</f>
        <v>44565.641091288606</v>
      </c>
      <c r="G407" s="2">
        <f>VLOOKUP($C407,Calculations!$T$2:$AG$611,5,FALSE)</f>
        <v>7742.7408597240792</v>
      </c>
      <c r="H407" s="2">
        <f>VLOOKUP($C407,Calculations!$T$2:$AG$611,6,FALSE)</f>
        <v>108.73967200460955</v>
      </c>
      <c r="I407" s="2">
        <f>VLOOKUP($C407,Calculations!$T$2:$AG$611,7,FALSE)</f>
        <v>6073.2768147375054</v>
      </c>
      <c r="J407" s="2">
        <f>VLOOKUP($C407,Calculations!$T$2:$AG$611,8,FALSE)</f>
        <v>22545.986252894556</v>
      </c>
      <c r="K407" s="2">
        <f>VLOOKUP($C407,Calculations!$T$2:$AG$611,9,FALSE)</f>
        <v>9423.8804588891435</v>
      </c>
      <c r="L407" s="2">
        <f>VLOOKUP($C407,Calculations!$T$2:$AG$611,10,FALSE)</f>
        <v>14848.073548916647</v>
      </c>
      <c r="M407" s="2">
        <f>VLOOKUP($C407,Calculations!$T$2:$AG$611,11,FALSE)</f>
        <v>0</v>
      </c>
      <c r="N407" s="2">
        <f>VLOOKUP($C407,Calculations!$T$2:$AG$611,12,FALSE)</f>
        <v>249201.14897046192</v>
      </c>
      <c r="O407" s="2">
        <f>VLOOKUP($C407,Calculations!$T$2:$AG$611,13,FALSE)</f>
        <v>161167.76536696998</v>
      </c>
      <c r="P407" s="2">
        <f>VLOOKUP($C407,Calculations!$T$2:$AG$611,14,FALSE)</f>
        <v>410368.9143374319</v>
      </c>
      <c r="R407" s="53">
        <f t="shared" si="31"/>
        <v>410368.9143374319</v>
      </c>
      <c r="S407" s="53">
        <f t="shared" si="32"/>
        <v>0</v>
      </c>
      <c r="U407" s="53">
        <f t="shared" si="33"/>
        <v>511379.78721611603</v>
      </c>
      <c r="V407" s="53">
        <f t="shared" si="34"/>
        <v>0</v>
      </c>
      <c r="W407" s="9"/>
    </row>
    <row r="408" spans="1:23" ht="14.45" customHeight="1" x14ac:dyDescent="0.25">
      <c r="A408" s="58" t="s">
        <v>83</v>
      </c>
      <c r="B408" s="58" t="s">
        <v>55</v>
      </c>
      <c r="C408" s="56" t="str">
        <f t="shared" si="30"/>
        <v>PALAKKAD1996-97</v>
      </c>
      <c r="D408" s="2">
        <f>VLOOKUP($C408,Calculations!$T$2:$AG$611,2,FALSE)</f>
        <v>511379.78721611603</v>
      </c>
      <c r="E408" s="2">
        <f>VLOOKUP($C408,Calculations!$T$2:$AG$611,3,FALSE)</f>
        <v>156870.29954719893</v>
      </c>
      <c r="F408" s="2">
        <f>VLOOKUP($C408,Calculations!$T$2:$AG$611,4,FALSE)</f>
        <v>46980.808809780065</v>
      </c>
      <c r="G408" s="2">
        <f>VLOOKUP($C408,Calculations!$T$2:$AG$611,5,FALSE)</f>
        <v>7005.7381119337269</v>
      </c>
      <c r="H408" s="2">
        <f>VLOOKUP($C408,Calculations!$T$2:$AG$611,6,FALSE)</f>
        <v>73.76000728395465</v>
      </c>
      <c r="I408" s="2">
        <f>VLOOKUP($C408,Calculations!$T$2:$AG$611,7,FALSE)</f>
        <v>5108.1859474033245</v>
      </c>
      <c r="J408" s="2">
        <f>VLOOKUP($C408,Calculations!$T$2:$AG$611,8,FALSE)</f>
        <v>19940.812579498386</v>
      </c>
      <c r="K408" s="2">
        <f>VLOOKUP($C408,Calculations!$T$2:$AG$611,9,FALSE)</f>
        <v>9646.965830642619</v>
      </c>
      <c r="L408" s="2">
        <f>VLOOKUP($C408,Calculations!$T$2:$AG$611,10,FALSE)</f>
        <v>15137.348898709544</v>
      </c>
      <c r="M408" s="2">
        <f>VLOOKUP($C408,Calculations!$T$2:$AG$611,11,FALSE)</f>
        <v>0</v>
      </c>
      <c r="N408" s="2">
        <f>VLOOKUP($C408,Calculations!$T$2:$AG$611,12,FALSE)</f>
        <v>250615.86748366547</v>
      </c>
      <c r="O408" s="2">
        <f>VLOOKUP($C408,Calculations!$T$2:$AG$611,13,FALSE)</f>
        <v>140503.51337747191</v>
      </c>
      <c r="P408" s="2">
        <f>VLOOKUP($C408,Calculations!$T$2:$AG$611,14,FALSE)</f>
        <v>391119.38086113741</v>
      </c>
      <c r="R408" s="53">
        <f t="shared" si="31"/>
        <v>391119.38086113741</v>
      </c>
      <c r="S408" s="53">
        <f t="shared" si="32"/>
        <v>0</v>
      </c>
      <c r="U408" s="53">
        <f t="shared" si="33"/>
        <v>511379.78721611598</v>
      </c>
      <c r="V408" s="53">
        <f t="shared" si="34"/>
        <v>0</v>
      </c>
      <c r="W408" s="9"/>
    </row>
    <row r="409" spans="1:23" ht="14.45" customHeight="1" x14ac:dyDescent="0.25">
      <c r="A409" s="58" t="s">
        <v>83</v>
      </c>
      <c r="B409" s="58" t="s">
        <v>56</v>
      </c>
      <c r="C409" s="56" t="str">
        <f t="shared" si="30"/>
        <v>PALAKKAD1997-98</v>
      </c>
      <c r="D409" s="2">
        <f>VLOOKUP($C409,Calculations!$T$2:$AG$611,2,FALSE)</f>
        <v>511379.78721611603</v>
      </c>
      <c r="E409" s="2">
        <f>VLOOKUP($C409,Calculations!$T$2:$AG$611,3,FALSE)</f>
        <v>156870.29954719893</v>
      </c>
      <c r="F409" s="2">
        <f>VLOOKUP($C409,Calculations!$T$2:$AG$611,4,FALSE)</f>
        <v>48733.029290738508</v>
      </c>
      <c r="G409" s="2">
        <f>VLOOKUP($C409,Calculations!$T$2:$AG$611,5,FALSE)</f>
        <v>6271.4553422915105</v>
      </c>
      <c r="H409" s="2">
        <f>VLOOKUP($C409,Calculations!$T$2:$AG$611,6,FALSE)</f>
        <v>60.972886294206539</v>
      </c>
      <c r="I409" s="2">
        <f>VLOOKUP($C409,Calculations!$T$2:$AG$611,7,FALSE)</f>
        <v>4526.6862681147604</v>
      </c>
      <c r="J409" s="2">
        <f>VLOOKUP($C409,Calculations!$T$2:$AG$611,8,FALSE)</f>
        <v>17965.800946914103</v>
      </c>
      <c r="K409" s="2">
        <f>VLOOKUP($C409,Calculations!$T$2:$AG$611,9,FALSE)</f>
        <v>9347.6078568865978</v>
      </c>
      <c r="L409" s="2">
        <f>VLOOKUP($C409,Calculations!$T$2:$AG$611,10,FALSE)</f>
        <v>14623.907018144657</v>
      </c>
      <c r="M409" s="2">
        <f>VLOOKUP($C409,Calculations!$T$2:$AG$611,11,FALSE)</f>
        <v>0</v>
      </c>
      <c r="N409" s="2">
        <f>VLOOKUP($C409,Calculations!$T$2:$AG$611,12,FALSE)</f>
        <v>252980.02805953275</v>
      </c>
      <c r="O409" s="2">
        <f>VLOOKUP($C409,Calculations!$T$2:$AG$611,13,FALSE)</f>
        <v>137674.42407020862</v>
      </c>
      <c r="P409" s="2">
        <f>VLOOKUP($C409,Calculations!$T$2:$AG$611,14,FALSE)</f>
        <v>390654.45212974137</v>
      </c>
      <c r="R409" s="53">
        <f t="shared" si="31"/>
        <v>390654.45212974137</v>
      </c>
      <c r="S409" s="53">
        <f t="shared" si="32"/>
        <v>0</v>
      </c>
      <c r="U409" s="53">
        <f t="shared" si="33"/>
        <v>511379.78721611598</v>
      </c>
      <c r="V409" s="53">
        <f t="shared" si="34"/>
        <v>0</v>
      </c>
      <c r="W409" s="9"/>
    </row>
    <row r="410" spans="1:23" ht="14.45" customHeight="1" x14ac:dyDescent="0.25">
      <c r="A410" s="58" t="s">
        <v>83</v>
      </c>
      <c r="B410" s="58" t="s">
        <v>57</v>
      </c>
      <c r="C410" s="56" t="str">
        <f t="shared" si="30"/>
        <v>PALAKKAD1998-99</v>
      </c>
      <c r="D410" s="2">
        <f>VLOOKUP($C410,Calculations!$T$2:$AG$611,2,FALSE)</f>
        <v>511379.78721611603</v>
      </c>
      <c r="E410" s="2">
        <f>VLOOKUP($C410,Calculations!$T$2:$AG$611,3,FALSE)</f>
        <v>156870.29954719893</v>
      </c>
      <c r="F410" s="2">
        <f>VLOOKUP($C410,Calculations!$T$2:$AG$611,4,FALSE)</f>
        <v>50005.171360468783</v>
      </c>
      <c r="G410" s="2">
        <f>VLOOKUP($C410,Calculations!$T$2:$AG$611,5,FALSE)</f>
        <v>3543.4776018394705</v>
      </c>
      <c r="H410" s="2">
        <f>VLOOKUP($C410,Calculations!$T$2:$AG$611,6,FALSE)</f>
        <v>74.790510202972285</v>
      </c>
      <c r="I410" s="2">
        <f>VLOOKUP($C410,Calculations!$T$2:$AG$611,7,FALSE)</f>
        <v>3897.5920115673548</v>
      </c>
      <c r="J410" s="2">
        <f>VLOOKUP($C410,Calculations!$T$2:$AG$611,8,FALSE)</f>
        <v>14732.555276518488</v>
      </c>
      <c r="K410" s="2">
        <f>VLOOKUP($C410,Calculations!$T$2:$AG$611,9,FALSE)</f>
        <v>9809.7548759009824</v>
      </c>
      <c r="L410" s="2">
        <f>VLOOKUP($C410,Calculations!$T$2:$AG$611,10,FALSE)</f>
        <v>13449.023898437754</v>
      </c>
      <c r="M410" s="2">
        <f>VLOOKUP($C410,Calculations!$T$2:$AG$611,11,FALSE)</f>
        <v>0</v>
      </c>
      <c r="N410" s="2">
        <f>VLOOKUP($C410,Calculations!$T$2:$AG$611,12,FALSE)</f>
        <v>258997.12213398126</v>
      </c>
      <c r="O410" s="2">
        <f>VLOOKUP($C410,Calculations!$T$2:$AG$611,13,FALSE)</f>
        <v>100138.90488731614</v>
      </c>
      <c r="P410" s="2">
        <f>VLOOKUP($C410,Calculations!$T$2:$AG$611,14,FALSE)</f>
        <v>359136.02702129743</v>
      </c>
      <c r="R410" s="53">
        <f t="shared" si="31"/>
        <v>359136.02702129737</v>
      </c>
      <c r="S410" s="53">
        <f t="shared" si="32"/>
        <v>0</v>
      </c>
      <c r="U410" s="53">
        <f t="shared" si="33"/>
        <v>511379.78721611598</v>
      </c>
      <c r="V410" s="53">
        <f t="shared" si="34"/>
        <v>0</v>
      </c>
      <c r="W410" s="9"/>
    </row>
    <row r="411" spans="1:23" ht="14.45" customHeight="1" x14ac:dyDescent="0.25">
      <c r="A411" s="58" t="s">
        <v>83</v>
      </c>
      <c r="B411" s="58" t="s">
        <v>58</v>
      </c>
      <c r="C411" s="56" t="str">
        <f t="shared" si="30"/>
        <v>PALAKKAD1999-00</v>
      </c>
      <c r="D411" s="2">
        <f>VLOOKUP($C411,Calculations!$T$2:$AG$611,2,FALSE)</f>
        <v>511379.78721611603</v>
      </c>
      <c r="E411" s="2">
        <f>VLOOKUP($C411,Calculations!$T$2:$AG$611,3,FALSE)</f>
        <v>156870.29954719893</v>
      </c>
      <c r="F411" s="2">
        <f>VLOOKUP($C411,Calculations!$T$2:$AG$611,4,FALSE)</f>
        <v>50375.547745235534</v>
      </c>
      <c r="G411" s="2">
        <f>VLOOKUP($C411,Calculations!$T$2:$AG$611,5,FALSE)</f>
        <v>3986.4125653653391</v>
      </c>
      <c r="H411" s="2">
        <f>VLOOKUP($C411,Calculations!$T$2:$AG$611,6,FALSE)</f>
        <v>1</v>
      </c>
      <c r="I411" s="2">
        <f>VLOOKUP($C411,Calculations!$T$2:$AG$611,7,FALSE)</f>
        <v>1984.3526602741811</v>
      </c>
      <c r="J411" s="2">
        <f>VLOOKUP($C411,Calculations!$T$2:$AG$611,8,FALSE)</f>
        <v>17538.08463520433</v>
      </c>
      <c r="K411" s="2">
        <f>VLOOKUP($C411,Calculations!$T$2:$AG$611,9,FALSE)</f>
        <v>7301.5123174934497</v>
      </c>
      <c r="L411" s="2">
        <f>VLOOKUP($C411,Calculations!$T$2:$AG$611,10,FALSE)</f>
        <v>15532.894284813498</v>
      </c>
      <c r="M411" s="2">
        <f>VLOOKUP($C411,Calculations!$T$2:$AG$611,11,FALSE)</f>
        <v>0</v>
      </c>
      <c r="N411" s="2">
        <f>VLOOKUP($C411,Calculations!$T$2:$AG$611,12,FALSE)</f>
        <v>257789.68346053077</v>
      </c>
      <c r="O411" s="2">
        <f>VLOOKUP($C411,Calculations!$T$2:$AG$611,13,FALSE)</f>
        <v>99426.865119098089</v>
      </c>
      <c r="P411" s="2">
        <f>VLOOKUP($C411,Calculations!$T$2:$AG$611,14,FALSE)</f>
        <v>357216.54857962881</v>
      </c>
      <c r="R411" s="53">
        <f t="shared" si="31"/>
        <v>357216.54857962887</v>
      </c>
      <c r="S411" s="53">
        <f t="shared" si="32"/>
        <v>0</v>
      </c>
      <c r="U411" s="53">
        <f t="shared" si="33"/>
        <v>511379.78721611603</v>
      </c>
      <c r="V411" s="53">
        <f t="shared" si="34"/>
        <v>0</v>
      </c>
      <c r="W411" s="9"/>
    </row>
    <row r="412" spans="1:23" ht="14.45" customHeight="1" x14ac:dyDescent="0.25">
      <c r="A412" s="58" t="s">
        <v>83</v>
      </c>
      <c r="B412" s="58" t="s">
        <v>59</v>
      </c>
      <c r="C412" s="56" t="str">
        <f t="shared" si="30"/>
        <v>PALAKKAD2000-01</v>
      </c>
      <c r="D412" s="2">
        <f>VLOOKUP($C412,Calculations!$T$2:$AG$611,2,FALSE)</f>
        <v>511379.78721611603</v>
      </c>
      <c r="E412" s="2">
        <f>VLOOKUP($C412,Calculations!$T$2:$AG$611,3,FALSE)</f>
        <v>156870.29954719893</v>
      </c>
      <c r="F412" s="2">
        <f>VLOOKUP($C412,Calculations!$T$2:$AG$611,4,FALSE)</f>
        <v>59939.727278410137</v>
      </c>
      <c r="G412" s="2">
        <f>VLOOKUP($C412,Calculations!$T$2:$AG$611,5,FALSE)</f>
        <v>4060.6335056477828</v>
      </c>
      <c r="H412" s="2">
        <f>VLOOKUP($C412,Calculations!$T$2:$AG$611,6,FALSE)</f>
        <v>1</v>
      </c>
      <c r="I412" s="2">
        <f>VLOOKUP($C412,Calculations!$T$2:$AG$611,7,FALSE)</f>
        <v>1805.5932944130982</v>
      </c>
      <c r="J412" s="2">
        <f>VLOOKUP($C412,Calculations!$T$2:$AG$611,8,FALSE)</f>
        <v>18729.292842155617</v>
      </c>
      <c r="K412" s="2">
        <f>VLOOKUP($C412,Calculations!$T$2:$AG$611,9,FALSE)</f>
        <v>9311.9346863007304</v>
      </c>
      <c r="L412" s="2">
        <f>VLOOKUP($C412,Calculations!$T$2:$AG$611,10,FALSE)</f>
        <v>16432.33955459161</v>
      </c>
      <c r="M412" s="2">
        <f>VLOOKUP($C412,Calculations!$T$2:$AG$611,11,FALSE)</f>
        <v>0</v>
      </c>
      <c r="N412" s="2">
        <f>VLOOKUP($C412,Calculations!$T$2:$AG$611,12,FALSE)</f>
        <v>244228.96650739812</v>
      </c>
      <c r="O412" s="2">
        <f>VLOOKUP($C412,Calculations!$T$2:$AG$611,13,FALSE)</f>
        <v>120162.02935325005</v>
      </c>
      <c r="P412" s="2">
        <f>VLOOKUP($C412,Calculations!$T$2:$AG$611,14,FALSE)</f>
        <v>364390.99586064817</v>
      </c>
      <c r="R412" s="53">
        <f t="shared" si="31"/>
        <v>364390.99586064817</v>
      </c>
      <c r="S412" s="53">
        <f t="shared" si="32"/>
        <v>0</v>
      </c>
      <c r="U412" s="53">
        <f t="shared" si="33"/>
        <v>511379.78721611598</v>
      </c>
      <c r="V412" s="53">
        <f t="shared" si="34"/>
        <v>0</v>
      </c>
      <c r="W412" s="9"/>
    </row>
    <row r="413" spans="1:23" ht="14.45" customHeight="1" x14ac:dyDescent="0.25">
      <c r="A413" s="58" t="s">
        <v>83</v>
      </c>
      <c r="B413" s="58" t="s">
        <v>60</v>
      </c>
      <c r="C413" s="56" t="str">
        <f t="shared" si="30"/>
        <v>PALAKKAD2001-02</v>
      </c>
      <c r="D413" s="2">
        <f>VLOOKUP($C413,Calculations!$T$2:$AG$611,2,FALSE)</f>
        <v>511379.78721611603</v>
      </c>
      <c r="E413" s="2">
        <f>VLOOKUP($C413,Calculations!$T$2:$AG$611,3,FALSE)</f>
        <v>156870.29954719893</v>
      </c>
      <c r="F413" s="2">
        <f>VLOOKUP($C413,Calculations!$T$2:$AG$611,4,FALSE)</f>
        <v>60289.226316275832</v>
      </c>
      <c r="G413" s="2">
        <f>VLOOKUP($C413,Calculations!$T$2:$AG$611,5,FALSE)</f>
        <v>3898.0287607492687</v>
      </c>
      <c r="H413" s="2">
        <f>VLOOKUP($C413,Calculations!$T$2:$AG$611,6,FALSE)</f>
        <v>2.1993221573551636</v>
      </c>
      <c r="I413" s="2">
        <f>VLOOKUP($C413,Calculations!$T$2:$AG$611,7,FALSE)</f>
        <v>1693.6068512659949</v>
      </c>
      <c r="J413" s="2">
        <f>VLOOKUP($C413,Calculations!$T$2:$AG$611,8,FALSE)</f>
        <v>19212.454882967504</v>
      </c>
      <c r="K413" s="2">
        <f>VLOOKUP($C413,Calculations!$T$2:$AG$611,9,FALSE)</f>
        <v>9670.49747779481</v>
      </c>
      <c r="L413" s="2">
        <f>VLOOKUP($C413,Calculations!$T$2:$AG$611,10,FALSE)</f>
        <v>17066.70109965972</v>
      </c>
      <c r="M413" s="2">
        <f>VLOOKUP($C413,Calculations!$T$2:$AG$611,11,FALSE)</f>
        <v>0</v>
      </c>
      <c r="N413" s="2">
        <f>VLOOKUP($C413,Calculations!$T$2:$AG$611,12,FALSE)</f>
        <v>242676.77295804658</v>
      </c>
      <c r="O413" s="2">
        <f>VLOOKUP($C413,Calculations!$T$2:$AG$611,13,FALSE)</f>
        <v>131106.1534712936</v>
      </c>
      <c r="P413" s="2">
        <f>VLOOKUP($C413,Calculations!$T$2:$AG$611,14,FALSE)</f>
        <v>373782.92642934021</v>
      </c>
      <c r="R413" s="53">
        <f t="shared" si="31"/>
        <v>373782.92642934015</v>
      </c>
      <c r="S413" s="53">
        <f t="shared" si="32"/>
        <v>0</v>
      </c>
      <c r="U413" s="53">
        <f t="shared" si="33"/>
        <v>511379.78721611603</v>
      </c>
      <c r="V413" s="53">
        <f t="shared" si="34"/>
        <v>0</v>
      </c>
      <c r="W413" s="9"/>
    </row>
    <row r="414" spans="1:23" ht="14.45" customHeight="1" x14ac:dyDescent="0.25">
      <c r="A414" s="58" t="s">
        <v>83</v>
      </c>
      <c r="B414" s="58" t="s">
        <v>61</v>
      </c>
      <c r="C414" s="56" t="str">
        <f t="shared" si="30"/>
        <v>PALAKKAD2002-03</v>
      </c>
      <c r="D414" s="2">
        <f>VLOOKUP($C414,Calculations!$T$2:$AG$611,2,FALSE)</f>
        <v>511379.78721611603</v>
      </c>
      <c r="E414" s="2">
        <f>VLOOKUP($C414,Calculations!$T$2:$AG$611,3,FALSE)</f>
        <v>156870.29954719893</v>
      </c>
      <c r="F414" s="2">
        <f>VLOOKUP($C414,Calculations!$T$2:$AG$611,4,FALSE)</f>
        <v>60473.250040768406</v>
      </c>
      <c r="G414" s="2">
        <f>VLOOKUP($C414,Calculations!$T$2:$AG$611,5,FALSE)</f>
        <v>3828.7182359783874</v>
      </c>
      <c r="H414" s="2">
        <f>VLOOKUP($C414,Calculations!$T$2:$AG$611,6,FALSE)</f>
        <v>8</v>
      </c>
      <c r="I414" s="2">
        <f>VLOOKUP($C414,Calculations!$T$2:$AG$611,7,FALSE)</f>
        <v>1563.218374590957</v>
      </c>
      <c r="J414" s="2">
        <f>VLOOKUP($C414,Calculations!$T$2:$AG$611,8,FALSE)</f>
        <v>21408.827237098158</v>
      </c>
      <c r="K414" s="2">
        <f>VLOOKUP($C414,Calculations!$T$2:$AG$611,9,FALSE)</f>
        <v>11089.269759085919</v>
      </c>
      <c r="L414" s="2">
        <f>VLOOKUP($C414,Calculations!$T$2:$AG$611,10,FALSE)</f>
        <v>15166.384897209267</v>
      </c>
      <c r="M414" s="2">
        <f>VLOOKUP($C414,Calculations!$T$2:$AG$611,11,FALSE)</f>
        <v>0</v>
      </c>
      <c r="N414" s="2">
        <f>VLOOKUP($C414,Calculations!$T$2:$AG$611,12,FALSE)</f>
        <v>240971.819124186</v>
      </c>
      <c r="O414" s="2">
        <f>VLOOKUP($C414,Calculations!$T$2:$AG$611,13,FALSE)</f>
        <v>135352.54670700021</v>
      </c>
      <c r="P414" s="2">
        <f>VLOOKUP($C414,Calculations!$T$2:$AG$611,14,FALSE)</f>
        <v>376324.36583118618</v>
      </c>
      <c r="R414" s="53">
        <f t="shared" si="31"/>
        <v>376324.36583118618</v>
      </c>
      <c r="S414" s="53">
        <f t="shared" si="32"/>
        <v>0</v>
      </c>
      <c r="U414" s="53">
        <f t="shared" si="33"/>
        <v>511379.78721611603</v>
      </c>
      <c r="V414" s="53">
        <f t="shared" si="34"/>
        <v>0</v>
      </c>
      <c r="W414" s="9"/>
    </row>
    <row r="415" spans="1:23" ht="14.45" customHeight="1" x14ac:dyDescent="0.25">
      <c r="A415" s="58" t="s">
        <v>83</v>
      </c>
      <c r="B415" s="58" t="s">
        <v>62</v>
      </c>
      <c r="C415" s="56" t="str">
        <f t="shared" si="30"/>
        <v>PALAKKAD2003-04</v>
      </c>
      <c r="D415" s="2">
        <f>VLOOKUP($C415,Calculations!$T$2:$AG$611,2,FALSE)</f>
        <v>511379.78721611603</v>
      </c>
      <c r="E415" s="2">
        <f>VLOOKUP($C415,Calculations!$T$2:$AG$611,3,FALSE)</f>
        <v>156870.29954719893</v>
      </c>
      <c r="F415" s="2">
        <f>VLOOKUP($C415,Calculations!$T$2:$AG$611,4,FALSE)</f>
        <v>60764.414829370646</v>
      </c>
      <c r="G415" s="2">
        <f>VLOOKUP($C415,Calculations!$T$2:$AG$611,5,FALSE)</f>
        <v>3677.3066762336521</v>
      </c>
      <c r="H415" s="2">
        <f>VLOOKUP($C415,Calculations!$T$2:$AG$611,6,FALSE)</f>
        <v>10</v>
      </c>
      <c r="I415" s="2">
        <f>VLOOKUP($C415,Calculations!$T$2:$AG$611,7,FALSE)</f>
        <v>1531.5092055053651</v>
      </c>
      <c r="J415" s="2">
        <f>VLOOKUP($C415,Calculations!$T$2:$AG$611,8,FALSE)</f>
        <v>20214.457630757857</v>
      </c>
      <c r="K415" s="2">
        <f>VLOOKUP($C415,Calculations!$T$2:$AG$611,9,FALSE)</f>
        <v>11059.204722611787</v>
      </c>
      <c r="L415" s="2">
        <f>VLOOKUP($C415,Calculations!$T$2:$AG$611,10,FALSE)</f>
        <v>13355.879904438863</v>
      </c>
      <c r="M415" s="2">
        <f>VLOOKUP($C415,Calculations!$T$2:$AG$611,11,FALSE)</f>
        <v>4.7938994161964708</v>
      </c>
      <c r="N415" s="2">
        <f>VLOOKUP($C415,Calculations!$T$2:$AG$611,12,FALSE)</f>
        <v>243891.92080058271</v>
      </c>
      <c r="O415" s="2">
        <f>VLOOKUP($C415,Calculations!$T$2:$AG$611,13,FALSE)</f>
        <v>127805.86208592892</v>
      </c>
      <c r="P415" s="2">
        <f>VLOOKUP($C415,Calculations!$T$2:$AG$611,14,FALSE)</f>
        <v>371697.78288651165</v>
      </c>
      <c r="R415" s="53">
        <f t="shared" si="31"/>
        <v>371697.78288651165</v>
      </c>
      <c r="S415" s="53">
        <f t="shared" si="32"/>
        <v>0</v>
      </c>
      <c r="U415" s="53">
        <f t="shared" si="33"/>
        <v>511379.78721611609</v>
      </c>
      <c r="V415" s="53">
        <f t="shared" si="34"/>
        <v>0</v>
      </c>
      <c r="W415" s="9"/>
    </row>
    <row r="416" spans="1:23" ht="14.45" customHeight="1" x14ac:dyDescent="0.25">
      <c r="A416" s="58" t="s">
        <v>83</v>
      </c>
      <c r="B416" s="58" t="s">
        <v>63</v>
      </c>
      <c r="C416" s="56" t="str">
        <f t="shared" si="30"/>
        <v>PALAKKAD2004-05</v>
      </c>
      <c r="D416" s="2">
        <f>VLOOKUP($C416,Calculations!$T$2:$AG$611,2,FALSE)</f>
        <v>511379.78721611603</v>
      </c>
      <c r="E416" s="2">
        <f>VLOOKUP($C416,Calculations!$T$2:$AG$611,3,FALSE)</f>
        <v>156870.29954719893</v>
      </c>
      <c r="F416" s="2">
        <f>VLOOKUP($C416,Calculations!$T$2:$AG$611,4,FALSE)</f>
        <v>62000.156148418726</v>
      </c>
      <c r="G416" s="2">
        <f>VLOOKUP($C416,Calculations!$T$2:$AG$611,5,FALSE)</f>
        <v>4337.5528059532735</v>
      </c>
      <c r="H416" s="2">
        <f>VLOOKUP($C416,Calculations!$T$2:$AG$611,6,FALSE)</f>
        <v>11</v>
      </c>
      <c r="I416" s="2">
        <f>VLOOKUP($C416,Calculations!$T$2:$AG$611,7,FALSE)</f>
        <v>1440.9247958861963</v>
      </c>
      <c r="J416" s="2">
        <f>VLOOKUP($C416,Calculations!$T$2:$AG$611,8,FALSE)</f>
        <v>23689.713286694281</v>
      </c>
      <c r="K416" s="2">
        <f>VLOOKUP($C416,Calculations!$T$2:$AG$611,9,FALSE)</f>
        <v>10975.447463118186</v>
      </c>
      <c r="L416" s="2">
        <f>VLOOKUP($C416,Calculations!$T$2:$AG$611,10,FALSE)</f>
        <v>14616.20123827229</v>
      </c>
      <c r="M416" s="2">
        <f>VLOOKUP($C416,Calculations!$T$2:$AG$611,11,FALSE)</f>
        <v>0</v>
      </c>
      <c r="N416" s="2">
        <f>VLOOKUP($C416,Calculations!$T$2:$AG$611,12,FALSE)</f>
        <v>237438.49193057412</v>
      </c>
      <c r="O416" s="2">
        <f>VLOOKUP($C416,Calculations!$T$2:$AG$611,13,FALSE)</f>
        <v>141952.56987704249</v>
      </c>
      <c r="P416" s="2">
        <f>VLOOKUP($C416,Calculations!$T$2:$AG$611,14,FALSE)</f>
        <v>379391.06180761661</v>
      </c>
      <c r="R416" s="53">
        <f t="shared" si="31"/>
        <v>379391.06180761661</v>
      </c>
      <c r="S416" s="53">
        <f t="shared" si="32"/>
        <v>0</v>
      </c>
      <c r="U416" s="53">
        <f t="shared" si="33"/>
        <v>511379.78721611603</v>
      </c>
      <c r="V416" s="53">
        <f t="shared" si="34"/>
        <v>0</v>
      </c>
      <c r="W416" s="9"/>
    </row>
    <row r="417" spans="1:23" ht="14.45" customHeight="1" x14ac:dyDescent="0.25">
      <c r="A417" s="58" t="s">
        <v>83</v>
      </c>
      <c r="B417" s="58" t="s">
        <v>64</v>
      </c>
      <c r="C417" s="56" t="str">
        <f t="shared" si="30"/>
        <v>PALAKKAD2005-06</v>
      </c>
      <c r="D417" s="2">
        <f>VLOOKUP($C417,Calculations!$T$2:$AG$611,2,FALSE)</f>
        <v>518432.26354326343</v>
      </c>
      <c r="E417" s="2">
        <f>VLOOKUP($C417,Calculations!$T$2:$AG$611,3,FALSE)</f>
        <v>156870.29954719893</v>
      </c>
      <c r="F417" s="2">
        <f>VLOOKUP($C417,Calculations!$T$2:$AG$611,4,FALSE)</f>
        <v>46199.641265233789</v>
      </c>
      <c r="G417" s="2">
        <f>VLOOKUP($C417,Calculations!$T$2:$AG$611,5,FALSE)</f>
        <v>3925.4924415381101</v>
      </c>
      <c r="H417" s="2">
        <f>VLOOKUP($C417,Calculations!$T$2:$AG$611,6,FALSE)</f>
        <v>10</v>
      </c>
      <c r="I417" s="2">
        <f>VLOOKUP($C417,Calculations!$T$2:$AG$611,7,FALSE)</f>
        <v>1323.5397084243828</v>
      </c>
      <c r="J417" s="2">
        <f>VLOOKUP($C417,Calculations!$T$2:$AG$611,8,FALSE)</f>
        <v>19858.941646826042</v>
      </c>
      <c r="K417" s="2">
        <f>VLOOKUP($C417,Calculations!$T$2:$AG$611,9,FALSE)</f>
        <v>10479.09141363078</v>
      </c>
      <c r="L417" s="2">
        <f>VLOOKUP($C417,Calculations!$T$2:$AG$611,10,FALSE)</f>
        <v>12601.148570931586</v>
      </c>
      <c r="M417" s="2">
        <f>VLOOKUP($C417,Calculations!$T$2:$AG$611,11,FALSE)</f>
        <v>7938.577995390453</v>
      </c>
      <c r="N417" s="2">
        <f>VLOOKUP($C417,Calculations!$T$2:$AG$611,12,FALSE)</f>
        <v>259225.53095408934</v>
      </c>
      <c r="O417" s="2">
        <f>VLOOKUP($C417,Calculations!$T$2:$AG$611,13,FALSE)</f>
        <v>125265.65561299371</v>
      </c>
      <c r="P417" s="2">
        <f>VLOOKUP($C417,Calculations!$T$2:$AG$611,14,FALSE)</f>
        <v>384491.18656708306</v>
      </c>
      <c r="R417" s="53">
        <f t="shared" si="31"/>
        <v>384491.18656708306</v>
      </c>
      <c r="S417" s="53">
        <f t="shared" si="32"/>
        <v>0</v>
      </c>
      <c r="U417" s="53">
        <f t="shared" si="33"/>
        <v>518432.26354326343</v>
      </c>
      <c r="V417" s="53">
        <f t="shared" si="34"/>
        <v>0</v>
      </c>
      <c r="W417" s="9"/>
    </row>
    <row r="418" spans="1:23" ht="14.45" customHeight="1" x14ac:dyDescent="0.25">
      <c r="A418" s="58" t="s">
        <v>83</v>
      </c>
      <c r="B418" s="58" t="s">
        <v>65</v>
      </c>
      <c r="C418" s="56" t="str">
        <f t="shared" si="30"/>
        <v>PALAKKAD2006-07</v>
      </c>
      <c r="D418" s="2">
        <f>VLOOKUP($C418,Calculations!$T$2:$AG$611,2,FALSE)</f>
        <v>518432.26354326343</v>
      </c>
      <c r="E418" s="2">
        <f>VLOOKUP($C418,Calculations!$T$2:$AG$611,3,FALSE)</f>
        <v>156870.29954719893</v>
      </c>
      <c r="F418" s="2">
        <f>VLOOKUP($C418,Calculations!$T$2:$AG$611,4,FALSE)</f>
        <v>54980.262956198429</v>
      </c>
      <c r="G418" s="2">
        <f>VLOOKUP($C418,Calculations!$T$2:$AG$611,5,FALSE)</f>
        <v>3422.5744240783624</v>
      </c>
      <c r="H418" s="2">
        <f>VLOOKUP($C418,Calculations!$T$2:$AG$611,6,FALSE)</f>
        <v>4.5979664720654903</v>
      </c>
      <c r="I418" s="2">
        <f>VLOOKUP($C418,Calculations!$T$2:$AG$611,7,FALSE)</f>
        <v>3252.0563337790677</v>
      </c>
      <c r="J418" s="2">
        <f>VLOOKUP($C418,Calculations!$T$2:$AG$611,8,FALSE)</f>
        <v>25118.405691812619</v>
      </c>
      <c r="K418" s="2">
        <f>VLOOKUP($C418,Calculations!$T$2:$AG$611,9,FALSE)</f>
        <v>10394.420349412392</v>
      </c>
      <c r="L418" s="2">
        <f>VLOOKUP($C418,Calculations!$T$2:$AG$611,10,FALSE)</f>
        <v>14630.800669688964</v>
      </c>
      <c r="M418" s="2">
        <f>VLOOKUP($C418,Calculations!$T$2:$AG$611,11,FALSE)</f>
        <v>8397.6249850515851</v>
      </c>
      <c r="N418" s="2">
        <f>VLOOKUP($C418,Calculations!$T$2:$AG$611,12,FALSE)</f>
        <v>241361.22061957102</v>
      </c>
      <c r="O418" s="2">
        <f>VLOOKUP($C418,Calculations!$T$2:$AG$611,13,FALSE)</f>
        <v>147752.16812073969</v>
      </c>
      <c r="P418" s="2">
        <f>VLOOKUP($C418,Calculations!$T$2:$AG$611,14,FALSE)</f>
        <v>389113.38874031068</v>
      </c>
      <c r="R418" s="53">
        <f t="shared" si="31"/>
        <v>389113.38874031068</v>
      </c>
      <c r="S418" s="53">
        <f t="shared" si="32"/>
        <v>0</v>
      </c>
      <c r="U418" s="53">
        <f t="shared" si="33"/>
        <v>518432.26354326343</v>
      </c>
      <c r="V418" s="53">
        <f t="shared" si="34"/>
        <v>0</v>
      </c>
      <c r="W418" s="9"/>
    </row>
    <row r="419" spans="1:23" ht="14.45" customHeight="1" x14ac:dyDescent="0.25">
      <c r="A419" s="58" t="s">
        <v>83</v>
      </c>
      <c r="B419" s="58" t="s">
        <v>66</v>
      </c>
      <c r="C419" s="56" t="str">
        <f t="shared" si="30"/>
        <v>PALAKKAD2007-08</v>
      </c>
      <c r="D419" s="2">
        <f>VLOOKUP($C419,Calculations!$T$2:$AG$611,2,FALSE)</f>
        <v>518432.26354326343</v>
      </c>
      <c r="E419" s="2">
        <f>VLOOKUP($C419,Calculations!$T$2:$AG$611,3,FALSE)</f>
        <v>156870.29954719893</v>
      </c>
      <c r="F419" s="2">
        <f>VLOOKUP($C419,Calculations!$T$2:$AG$611,4,FALSE)</f>
        <v>54990.831243273213</v>
      </c>
      <c r="G419" s="2">
        <f>VLOOKUP($C419,Calculations!$T$2:$AG$611,5,FALSE)</f>
        <v>3423.0281193263972</v>
      </c>
      <c r="H419" s="2">
        <f>VLOOKUP($C419,Calculations!$T$2:$AG$611,6,FALSE)</f>
        <v>1.5945772588413076</v>
      </c>
      <c r="I419" s="2">
        <f>VLOOKUP($C419,Calculations!$T$2:$AG$611,7,FALSE)</f>
        <v>1907.1105611906548</v>
      </c>
      <c r="J419" s="2">
        <f>VLOOKUP($C419,Calculations!$T$2:$AG$611,8,FALSE)</f>
        <v>27077.660983551308</v>
      </c>
      <c r="K419" s="2">
        <f>VLOOKUP($C419,Calculations!$T$2:$AG$611,9,FALSE)</f>
        <v>10055.256843655892</v>
      </c>
      <c r="L419" s="2">
        <f>VLOOKUP($C419,Calculations!$T$2:$AG$611,10,FALSE)</f>
        <v>19284.51386941065</v>
      </c>
      <c r="M419" s="2">
        <f>VLOOKUP($C419,Calculations!$T$2:$AG$611,11,FALSE)</f>
        <v>11128.277820358109</v>
      </c>
      <c r="N419" s="2">
        <f>VLOOKUP($C419,Calculations!$T$2:$AG$611,12,FALSE)</f>
        <v>233693.68997803942</v>
      </c>
      <c r="O419" s="2">
        <f>VLOOKUP($C419,Calculations!$T$2:$AG$611,13,FALSE)</f>
        <v>139619.27310753075</v>
      </c>
      <c r="P419" s="2">
        <f>VLOOKUP($C419,Calculations!$T$2:$AG$611,14,FALSE)</f>
        <v>373312.96308557014</v>
      </c>
      <c r="R419" s="53">
        <f t="shared" si="31"/>
        <v>373312.96308557014</v>
      </c>
      <c r="S419" s="53">
        <f t="shared" si="32"/>
        <v>0</v>
      </c>
      <c r="U419" s="53">
        <f t="shared" si="33"/>
        <v>518432.26354326343</v>
      </c>
      <c r="V419" s="53">
        <f t="shared" si="34"/>
        <v>0</v>
      </c>
      <c r="W419" s="9"/>
    </row>
    <row r="420" spans="1:23" ht="14.45" customHeight="1" x14ac:dyDescent="0.25">
      <c r="A420" s="58" t="s">
        <v>83</v>
      </c>
      <c r="B420" s="58" t="s">
        <v>68</v>
      </c>
      <c r="C420" s="56" t="str">
        <f t="shared" si="30"/>
        <v>PALAKKAD2008-09</v>
      </c>
      <c r="D420" s="2">
        <f>VLOOKUP($C420,Calculations!$T$2:$AG$611,2,FALSE)</f>
        <v>518432.26354326343</v>
      </c>
      <c r="E420" s="2">
        <f>VLOOKUP($C420,Calculations!$T$2:$AG$611,3,FALSE)</f>
        <v>156870.29954719893</v>
      </c>
      <c r="F420" s="2">
        <f>VLOOKUP($C420,Calculations!$T$2:$AG$611,4,FALSE)</f>
        <v>53098.019114945157</v>
      </c>
      <c r="G420" s="2">
        <f>VLOOKUP($C420,Calculations!$T$2:$AG$611,5,FALSE)</f>
        <v>3581.3473467923423</v>
      </c>
      <c r="H420" s="2">
        <f>VLOOKUP($C420,Calculations!$T$2:$AG$611,6,FALSE)</f>
        <v>3.3884766750377788</v>
      </c>
      <c r="I420" s="2">
        <f>VLOOKUP($C420,Calculations!$T$2:$AG$611,7,FALSE)</f>
        <v>1881.5424562147352</v>
      </c>
      <c r="J420" s="2">
        <f>VLOOKUP($C420,Calculations!$T$2:$AG$611,8,FALSE)</f>
        <v>30234.782995227379</v>
      </c>
      <c r="K420" s="2">
        <f>VLOOKUP($C420,Calculations!$T$2:$AG$611,9,FALSE)</f>
        <v>10611.260232869117</v>
      </c>
      <c r="L420" s="2">
        <f>VLOOKUP($C420,Calculations!$T$2:$AG$611,10,FALSE)</f>
        <v>12618.839875303045</v>
      </c>
      <c r="M420" s="2">
        <f>VLOOKUP($C420,Calculations!$T$2:$AG$611,11,FALSE)</f>
        <v>15622.212965982844</v>
      </c>
      <c r="N420" s="2">
        <f>VLOOKUP($C420,Calculations!$T$2:$AG$611,12,FALSE)</f>
        <v>233910.57053205484</v>
      </c>
      <c r="O420" s="2">
        <f>VLOOKUP($C420,Calculations!$T$2:$AG$611,13,FALSE)</f>
        <v>129159.29197786548</v>
      </c>
      <c r="P420" s="2">
        <f>VLOOKUP($C420,Calculations!$T$2:$AG$611,14,FALSE)</f>
        <v>363069.86250992032</v>
      </c>
      <c r="R420" s="53">
        <f t="shared" si="31"/>
        <v>363069.86250992032</v>
      </c>
      <c r="S420" s="53">
        <f t="shared" si="32"/>
        <v>0</v>
      </c>
      <c r="U420" s="53">
        <f t="shared" si="33"/>
        <v>518432.26354326343</v>
      </c>
      <c r="V420" s="53">
        <f t="shared" si="34"/>
        <v>0</v>
      </c>
      <c r="W420" s="9"/>
    </row>
    <row r="421" spans="1:23" ht="14.45" customHeight="1" x14ac:dyDescent="0.25">
      <c r="A421" s="58" t="s">
        <v>83</v>
      </c>
      <c r="B421" s="58" t="s">
        <v>69</v>
      </c>
      <c r="C421" s="56" t="str">
        <f t="shared" si="30"/>
        <v>PALAKKAD2009-10</v>
      </c>
      <c r="D421" s="2">
        <f>VLOOKUP($C421,Calculations!$T$2:$AG$611,2,FALSE)</f>
        <v>518432.26354326343</v>
      </c>
      <c r="E421" s="2">
        <f>VLOOKUP($C421,Calculations!$T$2:$AG$611,3,FALSE)</f>
        <v>156870.29954719893</v>
      </c>
      <c r="F421" s="2">
        <f>VLOOKUP($C421,Calculations!$T$2:$AG$611,4,FALSE)</f>
        <v>51404.352904884596</v>
      </c>
      <c r="G421" s="2">
        <f>VLOOKUP($C421,Calculations!$T$2:$AG$611,5,FALSE)</f>
        <v>3755.7635785960447</v>
      </c>
      <c r="H421" s="2">
        <f>VLOOKUP($C421,Calculations!$T$2:$AG$611,6,FALSE)</f>
        <v>3.3884766750377788</v>
      </c>
      <c r="I421" s="2">
        <f>VLOOKUP($C421,Calculations!$T$2:$AG$611,7,FALSE)</f>
        <v>1621.5430976376069</v>
      </c>
      <c r="J421" s="2">
        <f>VLOOKUP($C421,Calculations!$T$2:$AG$611,8,FALSE)</f>
        <v>28668.773469010579</v>
      </c>
      <c r="K421" s="2">
        <f>VLOOKUP($C421,Calculations!$T$2:$AG$611,9,FALSE)</f>
        <v>11070.77621680093</v>
      </c>
      <c r="L421" s="2">
        <f>VLOOKUP($C421,Calculations!$T$2:$AG$611,10,FALSE)</f>
        <v>13164.608767380929</v>
      </c>
      <c r="M421" s="2">
        <f>VLOOKUP($C421,Calculations!$T$2:$AG$611,11,FALSE)</f>
        <v>16602.915356641988</v>
      </c>
      <c r="N421" s="2">
        <f>VLOOKUP($C421,Calculations!$T$2:$AG$611,12,FALSE)</f>
        <v>235269.84212843678</v>
      </c>
      <c r="O421" s="2">
        <f>VLOOKUP($C421,Calculations!$T$2:$AG$611,13,FALSE)</f>
        <v>127336.52198504072</v>
      </c>
      <c r="P421" s="2">
        <f>VLOOKUP($C421,Calculations!$T$2:$AG$611,14,FALSE)</f>
        <v>362606.36411347747</v>
      </c>
      <c r="R421" s="53">
        <f t="shared" si="31"/>
        <v>362606.36411347752</v>
      </c>
      <c r="S421" s="53">
        <f t="shared" si="32"/>
        <v>0</v>
      </c>
      <c r="U421" s="53">
        <f t="shared" si="33"/>
        <v>518432.26354326343</v>
      </c>
      <c r="V421" s="53">
        <f t="shared" si="34"/>
        <v>0</v>
      </c>
      <c r="W421" s="9"/>
    </row>
    <row r="422" spans="1:23" ht="14.45" customHeight="1" x14ac:dyDescent="0.25">
      <c r="A422" s="58" t="s">
        <v>83</v>
      </c>
      <c r="B422" s="58" t="s">
        <v>70</v>
      </c>
      <c r="C422" s="56" t="str">
        <f t="shared" si="30"/>
        <v>PALAKKAD2010-11</v>
      </c>
      <c r="D422" s="2">
        <f>VLOOKUP($C422,Calculations!$T$2:$AG$611,2,FALSE)</f>
        <v>518432.26354326343</v>
      </c>
      <c r="E422" s="2">
        <f>VLOOKUP($C422,Calculations!$T$2:$AG$611,3,FALSE)</f>
        <v>156870.29954719893</v>
      </c>
      <c r="F422" s="2">
        <f>VLOOKUP($C422,Calculations!$T$2:$AG$611,4,FALSE)</f>
        <v>50267.677350706108</v>
      </c>
      <c r="G422" s="2">
        <f>VLOOKUP($C422,Calculations!$T$2:$AG$611,5,FALSE)</f>
        <v>3003.1594751204025</v>
      </c>
      <c r="H422" s="2">
        <f>VLOOKUP($C422,Calculations!$T$2:$AG$611,6,FALSE)</f>
        <v>0</v>
      </c>
      <c r="I422" s="2">
        <f>VLOOKUP($C422,Calculations!$T$2:$AG$611,7,FALSE)</f>
        <v>1099.5397084243828</v>
      </c>
      <c r="J422" s="2">
        <f>VLOOKUP($C422,Calculations!$T$2:$AG$611,8,FALSE)</f>
        <v>25237.105152582542</v>
      </c>
      <c r="K422" s="2">
        <f>VLOOKUP($C422,Calculations!$T$2:$AG$611,9,FALSE)</f>
        <v>14087.746537403651</v>
      </c>
      <c r="L422" s="2">
        <f>VLOOKUP($C422,Calculations!$T$2:$AG$611,10,FALSE)</f>
        <v>18838.311617364077</v>
      </c>
      <c r="M422" s="2">
        <f>VLOOKUP($C422,Calculations!$T$2:$AG$611,11,FALSE)</f>
        <v>16663.111289586119</v>
      </c>
      <c r="N422" s="2">
        <f>VLOOKUP($C422,Calculations!$T$2:$AG$611,12,FALSE)</f>
        <v>232365.3128648772</v>
      </c>
      <c r="O422" s="2">
        <f>VLOOKUP($C422,Calculations!$T$2:$AG$611,13,FALSE)</f>
        <v>118429.51713088289</v>
      </c>
      <c r="P422" s="2">
        <f>VLOOKUP($C422,Calculations!$T$2:$AG$611,14,FALSE)</f>
        <v>350794.82999576011</v>
      </c>
      <c r="R422" s="53">
        <f t="shared" si="31"/>
        <v>350794.82999576011</v>
      </c>
      <c r="S422" s="53">
        <f t="shared" si="32"/>
        <v>0</v>
      </c>
      <c r="U422" s="53">
        <f t="shared" si="33"/>
        <v>518432.26354326343</v>
      </c>
      <c r="V422" s="53">
        <f t="shared" si="34"/>
        <v>0</v>
      </c>
      <c r="W422" s="9"/>
    </row>
    <row r="423" spans="1:23" ht="14.45" customHeight="1" x14ac:dyDescent="0.25">
      <c r="A423" s="58" t="s">
        <v>83</v>
      </c>
      <c r="B423" s="58" t="s">
        <v>71</v>
      </c>
      <c r="C423" s="56" t="str">
        <f t="shared" si="30"/>
        <v>PALAKKAD2011-12</v>
      </c>
      <c r="D423" s="2">
        <f>VLOOKUP($C423,Calculations!$T$2:$AG$611,2,FALSE)</f>
        <v>518432.26354326343</v>
      </c>
      <c r="E423" s="2">
        <f>VLOOKUP($C423,Calculations!$T$2:$AG$611,3,FALSE)</f>
        <v>156870.29954719893</v>
      </c>
      <c r="F423" s="2">
        <f>VLOOKUP($C423,Calculations!$T$2:$AG$611,4,FALSE)</f>
        <v>52674.402365110946</v>
      </c>
      <c r="G423" s="2">
        <f>VLOOKUP($C423,Calculations!$T$2:$AG$611,5,FALSE)</f>
        <v>2700.1764211865234</v>
      </c>
      <c r="H423" s="2">
        <f>VLOOKUP($C423,Calculations!$T$2:$AG$611,6,FALSE)</f>
        <v>0.19932215735516345</v>
      </c>
      <c r="I423" s="2">
        <f>VLOOKUP($C423,Calculations!$T$2:$AG$611,7,FALSE)</f>
        <v>867.53631921115857</v>
      </c>
      <c r="J423" s="2">
        <f>VLOOKUP($C423,Calculations!$T$2:$AG$611,8,FALSE)</f>
        <v>23976.20747040214</v>
      </c>
      <c r="K423" s="2">
        <f>VLOOKUP($C423,Calculations!$T$2:$AG$611,9,FALSE)</f>
        <v>15776.894379939771</v>
      </c>
      <c r="L423" s="2">
        <f>VLOOKUP($C423,Calculations!$T$2:$AG$611,10,FALSE)</f>
        <v>15407.609044606068</v>
      </c>
      <c r="M423" s="2">
        <f>VLOOKUP($C423,Calculations!$T$2:$AG$611,11,FALSE)</f>
        <v>16660.911967428765</v>
      </c>
      <c r="N423" s="2">
        <f>VLOOKUP($C423,Calculations!$T$2:$AG$611,12,FALSE)</f>
        <v>233498.02670602177</v>
      </c>
      <c r="O423" s="2">
        <f>VLOOKUP($C423,Calculations!$T$2:$AG$611,13,FALSE)</f>
        <v>116862.09659121794</v>
      </c>
      <c r="P423" s="2">
        <f>VLOOKUP($C423,Calculations!$T$2:$AG$611,14,FALSE)</f>
        <v>350360.12329723971</v>
      </c>
      <c r="R423" s="53">
        <f t="shared" si="31"/>
        <v>350360.12329723971</v>
      </c>
      <c r="S423" s="53">
        <f t="shared" si="32"/>
        <v>0</v>
      </c>
      <c r="U423" s="53">
        <f t="shared" si="33"/>
        <v>518432.26354326343</v>
      </c>
      <c r="V423" s="53">
        <f t="shared" si="34"/>
        <v>0</v>
      </c>
      <c r="W423" s="9"/>
    </row>
    <row r="424" spans="1:23" ht="14.45" customHeight="1" x14ac:dyDescent="0.25">
      <c r="A424" s="58" t="s">
        <v>83</v>
      </c>
      <c r="B424" s="58" t="s">
        <v>72</v>
      </c>
      <c r="C424" s="56" t="str">
        <f t="shared" si="30"/>
        <v>PALAKKAD2012-13</v>
      </c>
      <c r="D424" s="2">
        <f>VLOOKUP($C424,Calculations!$T$2:$AG$611,2,FALSE)</f>
        <v>518432.26354326343</v>
      </c>
      <c r="E424" s="2">
        <f>VLOOKUP($C424,Calculations!$T$2:$AG$611,3,FALSE)</f>
        <v>156870.29954719893</v>
      </c>
      <c r="F424" s="2">
        <f>VLOOKUP($C424,Calculations!$T$2:$AG$611,4,FALSE)</f>
        <v>52697.168968722479</v>
      </c>
      <c r="G424" s="2">
        <f>VLOOKUP($C424,Calculations!$T$2:$AG$611,5,FALSE)</f>
        <v>2361.9641835991433</v>
      </c>
      <c r="H424" s="2">
        <f>VLOOKUP($C424,Calculations!$T$2:$AG$611,6,FALSE)</f>
        <v>0.19932215735516345</v>
      </c>
      <c r="I424" s="2">
        <f>VLOOKUP($C424,Calculations!$T$2:$AG$611,7,FALSE)</f>
        <v>770.81359327267</v>
      </c>
      <c r="J424" s="2">
        <f>VLOOKUP($C424,Calculations!$T$2:$AG$611,8,FALSE)</f>
        <v>26401.166158420579</v>
      </c>
      <c r="K424" s="2">
        <f>VLOOKUP($C424,Calculations!$T$2:$AG$611,9,FALSE)</f>
        <v>15202.029124947001</v>
      </c>
      <c r="L424" s="2">
        <f>VLOOKUP($C424,Calculations!$T$2:$AG$611,10,FALSE)</f>
        <v>17002.083716556321</v>
      </c>
      <c r="M424" s="2">
        <f>VLOOKUP($C424,Calculations!$T$2:$AG$611,11,FALSE)</f>
        <v>16653.935691921331</v>
      </c>
      <c r="N424" s="2">
        <f>VLOOKUP($C424,Calculations!$T$2:$AG$611,12,FALSE)</f>
        <v>230472.60323646761</v>
      </c>
      <c r="O424" s="2">
        <f>VLOOKUP($C424,Calculations!$T$2:$AG$611,13,FALSE)</f>
        <v>106622.89773653827</v>
      </c>
      <c r="P424" s="2">
        <f>VLOOKUP($C424,Calculations!$T$2:$AG$611,14,FALSE)</f>
        <v>337095.5009730059</v>
      </c>
      <c r="R424" s="53">
        <f t="shared" si="31"/>
        <v>337095.5009730059</v>
      </c>
      <c r="S424" s="53">
        <f t="shared" si="32"/>
        <v>0</v>
      </c>
      <c r="U424" s="53">
        <f t="shared" si="33"/>
        <v>518432.26354326343</v>
      </c>
      <c r="V424" s="53">
        <f t="shared" si="34"/>
        <v>0</v>
      </c>
      <c r="W424" s="9"/>
    </row>
    <row r="425" spans="1:23" ht="14.45" customHeight="1" x14ac:dyDescent="0.25">
      <c r="A425" s="58" t="s">
        <v>83</v>
      </c>
      <c r="B425" s="58" t="s">
        <v>73</v>
      </c>
      <c r="C425" s="56" t="str">
        <f t="shared" si="30"/>
        <v>PALAKKAD2013-14</v>
      </c>
      <c r="D425" s="2">
        <f>VLOOKUP($C425,Calculations!$T$2:$AG$611,2,FALSE)</f>
        <v>518432.26354326343</v>
      </c>
      <c r="E425" s="2">
        <f>VLOOKUP($C425,Calculations!$T$2:$AG$611,3,FALSE)</f>
        <v>156870.29954719893</v>
      </c>
      <c r="F425" s="2">
        <f>VLOOKUP($C425,Calculations!$T$2:$AG$611,4,FALSE)</f>
        <v>54671.495338812609</v>
      </c>
      <c r="G425" s="2">
        <f>VLOOKUP($C425,Calculations!$T$2:$AG$611,5,FALSE)</f>
        <v>2013.8557287759695</v>
      </c>
      <c r="H425" s="2">
        <f>VLOOKUP($C425,Calculations!$T$2:$AG$611,6,FALSE)</f>
        <v>0.59796647206549036</v>
      </c>
      <c r="I425" s="2">
        <f>VLOOKUP($C425,Calculations!$T$2:$AG$611,7,FALSE)</f>
        <v>742.24951893284629</v>
      </c>
      <c r="J425" s="2">
        <f>VLOOKUP($C425,Calculations!$T$2:$AG$611,8,FALSE)</f>
        <v>25015.844824587151</v>
      </c>
      <c r="K425" s="2">
        <f>VLOOKUP($C425,Calculations!$T$2:$AG$611,9,FALSE)</f>
        <v>15113.330764923954</v>
      </c>
      <c r="L425" s="2">
        <f>VLOOKUP($C425,Calculations!$T$2:$AG$611,10,FALSE)</f>
        <v>14282.77383320831</v>
      </c>
      <c r="M425" s="2">
        <f>VLOOKUP($C425,Calculations!$T$2:$AG$611,11,FALSE)</f>
        <v>16972.935691921331</v>
      </c>
      <c r="N425" s="2">
        <f>VLOOKUP($C425,Calculations!$T$2:$AG$611,12,FALSE)</f>
        <v>232748.88032843027</v>
      </c>
      <c r="O425" s="2">
        <f>VLOOKUP($C425,Calculations!$T$2:$AG$611,13,FALSE)</f>
        <v>116222.00453616428</v>
      </c>
      <c r="P425" s="2">
        <f>VLOOKUP($C425,Calculations!$T$2:$AG$611,14,FALSE)</f>
        <v>348970.88486459455</v>
      </c>
      <c r="R425" s="53">
        <f t="shared" si="31"/>
        <v>348970.88486459455</v>
      </c>
      <c r="S425" s="53">
        <f t="shared" si="32"/>
        <v>0</v>
      </c>
      <c r="U425" s="53">
        <f t="shared" si="33"/>
        <v>518432.26354326343</v>
      </c>
      <c r="V425" s="53">
        <f t="shared" si="34"/>
        <v>0</v>
      </c>
      <c r="W425" s="9"/>
    </row>
    <row r="426" spans="1:23" ht="14.45" customHeight="1" x14ac:dyDescent="0.25">
      <c r="A426" s="58" t="s">
        <v>83</v>
      </c>
      <c r="B426" s="58" t="s">
        <v>74</v>
      </c>
      <c r="C426" s="56" t="str">
        <f t="shared" si="30"/>
        <v>PALAKKAD2014-15</v>
      </c>
      <c r="D426" s="2">
        <f>VLOOKUP($C426,Calculations!$T$2:$AG$611,2,FALSE)</f>
        <v>518432.26354326343</v>
      </c>
      <c r="E426" s="2">
        <f>VLOOKUP($C426,Calculations!$T$2:$AG$611,3,FALSE)</f>
        <v>156870.29954719893</v>
      </c>
      <c r="F426" s="2">
        <f>VLOOKUP($C426,Calculations!$T$2:$AG$611,4,FALSE)</f>
        <v>56001.222459584926</v>
      </c>
      <c r="G426" s="2">
        <f>VLOOKUP($C426,Calculations!$T$2:$AG$611,5,FALSE)</f>
        <v>2100.1601165432744</v>
      </c>
      <c r="H426" s="2">
        <f>VLOOKUP($C426,Calculations!$T$2:$AG$611,6,FALSE)</f>
        <v>1.3986443147103269</v>
      </c>
      <c r="I426" s="2">
        <f>VLOOKUP($C426,Calculations!$T$2:$AG$611,7,FALSE)</f>
        <v>920.27663263863974</v>
      </c>
      <c r="J426" s="2">
        <f>VLOOKUP($C426,Calculations!$T$2:$AG$611,8,FALSE)</f>
        <v>24991.226522835743</v>
      </c>
      <c r="K426" s="2">
        <f>VLOOKUP($C426,Calculations!$T$2:$AG$611,9,FALSE)</f>
        <v>16449.722630812215</v>
      </c>
      <c r="L426" s="2">
        <f>VLOOKUP($C426,Calculations!$T$2:$AG$611,10,FALSE)</f>
        <v>12152.664554863399</v>
      </c>
      <c r="M426" s="2">
        <f>VLOOKUP($C426,Calculations!$T$2:$AG$611,11,FALSE)</f>
        <v>16996.455706489243</v>
      </c>
      <c r="N426" s="2">
        <f>VLOOKUP($C426,Calculations!$T$2:$AG$611,12,FALSE)</f>
        <v>231948.83672798233</v>
      </c>
      <c r="O426" s="2">
        <f>VLOOKUP($C426,Calculations!$T$2:$AG$611,13,FALSE)</f>
        <v>116655.98621212615</v>
      </c>
      <c r="P426" s="2">
        <f>VLOOKUP($C426,Calculations!$T$2:$AG$611,14,FALSE)</f>
        <v>348604.82294010848</v>
      </c>
      <c r="R426" s="53">
        <f t="shared" si="31"/>
        <v>348604.82294010848</v>
      </c>
      <c r="S426" s="53">
        <f t="shared" si="32"/>
        <v>0</v>
      </c>
      <c r="U426" s="53">
        <f t="shared" si="33"/>
        <v>518432.26354326337</v>
      </c>
      <c r="V426" s="53">
        <f t="shared" si="34"/>
        <v>0</v>
      </c>
      <c r="W426" s="9"/>
    </row>
    <row r="427" spans="1:23" ht="14.45" customHeight="1" x14ac:dyDescent="0.25">
      <c r="A427" s="58" t="s">
        <v>83</v>
      </c>
      <c r="B427" s="58" t="s">
        <v>75</v>
      </c>
      <c r="C427" s="56" t="str">
        <f t="shared" si="30"/>
        <v>PALAKKAD2015-16</v>
      </c>
      <c r="D427" s="2">
        <f>VLOOKUP($C427,Calculations!$T$2:$AG$611,2,FALSE)</f>
        <v>518432.26354326343</v>
      </c>
      <c r="E427" s="2">
        <f>VLOOKUP($C427,Calculations!$T$2:$AG$611,3,FALSE)</f>
        <v>156870.29954719893</v>
      </c>
      <c r="F427" s="2">
        <f>VLOOKUP($C427,Calculations!$T$2:$AG$611,4,FALSE)</f>
        <v>59226.89242305643</v>
      </c>
      <c r="G427" s="2">
        <f>VLOOKUP($C427,Calculations!$T$2:$AG$611,5,FALSE)</f>
        <v>2651.9438483197982</v>
      </c>
      <c r="H427" s="2">
        <f>VLOOKUP($C427,Calculations!$T$2:$AG$611,6,FALSE)</f>
        <v>0</v>
      </c>
      <c r="I427" s="2">
        <f>VLOOKUP($C427,Calculations!$T$2:$AG$611,7,FALSE)</f>
        <v>927.47934400921906</v>
      </c>
      <c r="J427" s="2">
        <f>VLOOKUP($C427,Calculations!$T$2:$AG$611,8,FALSE)</f>
        <v>24858.858381440048</v>
      </c>
      <c r="K427" s="2">
        <f>VLOOKUP($C427,Calculations!$T$2:$AG$611,9,FALSE)</f>
        <v>17149.785743017732</v>
      </c>
      <c r="L427" s="2">
        <f>VLOOKUP($C427,Calculations!$T$2:$AG$611,10,FALSE)</f>
        <v>13749.655852168336</v>
      </c>
      <c r="M427" s="2">
        <f>VLOOKUP($C427,Calculations!$T$2:$AG$611,11,FALSE)</f>
        <v>16991.053672961309</v>
      </c>
      <c r="N427" s="2">
        <f>VLOOKUP($C427,Calculations!$T$2:$AG$611,12,FALSE)</f>
        <v>226006.29473109162</v>
      </c>
      <c r="O427" s="2">
        <f>VLOOKUP($C427,Calculations!$T$2:$AG$611,13,FALSE)</f>
        <v>115586.94865355555</v>
      </c>
      <c r="P427" s="2">
        <f>VLOOKUP($C427,Calculations!$T$2:$AG$611,14,FALSE)</f>
        <v>341593.24338464718</v>
      </c>
      <c r="R427" s="53">
        <f t="shared" si="31"/>
        <v>341593.24338464718</v>
      </c>
      <c r="S427" s="53">
        <f t="shared" si="32"/>
        <v>0</v>
      </c>
      <c r="U427" s="53">
        <f t="shared" si="33"/>
        <v>518432.26354326343</v>
      </c>
      <c r="V427" s="53">
        <f t="shared" si="34"/>
        <v>0</v>
      </c>
      <c r="W427" s="9"/>
    </row>
    <row r="428" spans="1:23" ht="14.45" customHeight="1" x14ac:dyDescent="0.25">
      <c r="A428" s="58" t="s">
        <v>83</v>
      </c>
      <c r="B428" s="58" t="s">
        <v>190</v>
      </c>
      <c r="C428" s="56" t="str">
        <f t="shared" si="30"/>
        <v>PALAKKAD2016-17</v>
      </c>
      <c r="D428" s="2">
        <f>VLOOKUP($C428,Calculations!$T$2:$AG$611,2,FALSE)</f>
        <v>518432.26354326343</v>
      </c>
      <c r="E428" s="2">
        <f>VLOOKUP($C428,Calculations!$T$2:$AG$611,3,FALSE)</f>
        <v>156870.29954719893</v>
      </c>
      <c r="F428" s="2">
        <f>VLOOKUP($C428,Calculations!$T$2:$AG$611,4,FALSE)</f>
        <v>60962.570447800135</v>
      </c>
      <c r="G428" s="2">
        <f>VLOOKUP($C428,Calculations!$T$2:$AG$611,5,FALSE)</f>
        <v>2171.227900807758</v>
      </c>
      <c r="H428" s="2">
        <f>VLOOKUP($C428,Calculations!$T$2:$AG$611,6,FALSE)</f>
        <v>0</v>
      </c>
      <c r="I428" s="2">
        <f>VLOOKUP($C428,Calculations!$T$2:$AG$611,7,FALSE)</f>
        <v>764.46239794309815</v>
      </c>
      <c r="J428" s="2">
        <f>VLOOKUP($C428,Calculations!$T$2:$AG$611,8,FALSE)</f>
        <v>24489.500407684027</v>
      </c>
      <c r="K428" s="2">
        <f>VLOOKUP($C428,Calculations!$T$2:$AG$611,9,FALSE)</f>
        <v>17265.623060782971</v>
      </c>
      <c r="L428" s="2">
        <f>VLOOKUP($C428,Calculations!$T$2:$AG$611,10,FALSE)</f>
        <v>15500.320320059142</v>
      </c>
      <c r="M428" s="2">
        <f>VLOOKUP($C428,Calculations!$T$2:$AG$611,11,FALSE)</f>
        <v>16993.046894534858</v>
      </c>
      <c r="N428" s="2">
        <f>VLOOKUP($C428,Calculations!$T$2:$AG$611,12,FALSE)</f>
        <v>223415.21256645251</v>
      </c>
      <c r="O428" s="2">
        <f>VLOOKUP($C428,Calculations!$T$2:$AG$611,13,FALSE)</f>
        <v>102451.3016329213</v>
      </c>
      <c r="P428" s="2">
        <f>VLOOKUP($C428,Calculations!$T$2:$AG$611,14,FALSE)</f>
        <v>325866.51419937378</v>
      </c>
      <c r="R428" s="53">
        <f t="shared" si="31"/>
        <v>325866.51419937378</v>
      </c>
      <c r="S428" s="53">
        <f t="shared" si="32"/>
        <v>0</v>
      </c>
      <c r="U428" s="53">
        <f t="shared" si="33"/>
        <v>518432.26354326337</v>
      </c>
      <c r="V428" s="53">
        <f t="shared" si="34"/>
        <v>0</v>
      </c>
      <c r="W428" s="9"/>
    </row>
    <row r="429" spans="1:23" ht="14.45" customHeight="1" x14ac:dyDescent="0.25">
      <c r="A429" s="58" t="s">
        <v>86</v>
      </c>
      <c r="B429" s="56" t="s">
        <v>38</v>
      </c>
      <c r="C429" s="56" t="str">
        <f t="shared" si="30"/>
        <v>KOZHIKODE1956-57</v>
      </c>
      <c r="D429" s="2">
        <f>VLOOKUP($C429,Calculations!$T$2:$AG$611,2,FALSE)</f>
        <v>653070.89384472149</v>
      </c>
      <c r="E429" s="2">
        <f>VLOOKUP($C429,Calculations!$T$2:$AG$611,3,FALSE)</f>
        <v>155112.11023053247</v>
      </c>
      <c r="F429" s="2">
        <f>VLOOKUP($C429,Calculations!$T$2:$AG$611,4,FALSE)</f>
        <v>26580.047551864107</v>
      </c>
      <c r="G429" s="2">
        <f>VLOOKUP($C429,Calculations!$T$2:$AG$611,5,FALSE)</f>
        <v>51368.276941786193</v>
      </c>
      <c r="H429" s="2">
        <f>VLOOKUP($C429,Calculations!$T$2:$AG$611,6,FALSE)</f>
        <v>3510.126691429472</v>
      </c>
      <c r="I429" s="2">
        <f>VLOOKUP($C429,Calculations!$T$2:$AG$611,7,FALSE)</f>
        <v>44836.319968650023</v>
      </c>
      <c r="J429" s="2">
        <f>VLOOKUP($C429,Calculations!$T$2:$AG$611,8,FALSE)</f>
        <v>41198.348370533357</v>
      </c>
      <c r="K429" s="2">
        <f>VLOOKUP($C429,Calculations!$T$2:$AG$611,9,FALSE)</f>
        <v>12738.620556467737</v>
      </c>
      <c r="L429" s="2">
        <f>VLOOKUP($C429,Calculations!$T$2:$AG$611,10,FALSE)</f>
        <v>17888.077881014317</v>
      </c>
      <c r="M429" s="2">
        <f>VLOOKUP($C429,Calculations!$T$2:$AG$611,11,FALSE)</f>
        <v>0</v>
      </c>
      <c r="N429" s="2">
        <f>VLOOKUP($C429,Calculations!$T$2:$AG$611,12,FALSE)</f>
        <v>299838.96565244376</v>
      </c>
      <c r="O429" s="2">
        <f>VLOOKUP($C429,Calculations!$T$2:$AG$611,13,FALSE)</f>
        <v>29697.039299624448</v>
      </c>
      <c r="P429" s="2">
        <f>VLOOKUP($C429,Calculations!$T$2:$AG$611,14,FALSE)</f>
        <v>329536.00495206821</v>
      </c>
      <c r="R429" s="53">
        <f t="shared" si="31"/>
        <v>329536.00495206821</v>
      </c>
      <c r="S429" s="53">
        <f t="shared" si="32"/>
        <v>0</v>
      </c>
      <c r="U429" s="53">
        <f t="shared" si="33"/>
        <v>653070.89384472149</v>
      </c>
      <c r="V429" s="53">
        <f t="shared" si="34"/>
        <v>0</v>
      </c>
      <c r="W429" s="9"/>
    </row>
    <row r="430" spans="1:23" ht="14.45" customHeight="1" x14ac:dyDescent="0.25">
      <c r="A430" s="58" t="s">
        <v>86</v>
      </c>
      <c r="B430" s="56" t="s">
        <v>35</v>
      </c>
      <c r="C430" s="56" t="str">
        <f t="shared" si="30"/>
        <v>KOZHIKODE1957-58</v>
      </c>
      <c r="D430" s="2">
        <f>VLOOKUP($C430,Calculations!$T$2:$AG$611,2,FALSE)</f>
        <v>661586</v>
      </c>
      <c r="E430" s="2">
        <f>VLOOKUP($C430,Calculations!$T$2:$AG$611,3,FALSE)</f>
        <v>158707</v>
      </c>
      <c r="F430" s="2">
        <f>VLOOKUP($C430,Calculations!$T$2:$AG$611,4,FALSE)</f>
        <v>26256</v>
      </c>
      <c r="G430" s="2">
        <f>VLOOKUP($C430,Calculations!$T$2:$AG$611,5,FALSE)</f>
        <v>50780</v>
      </c>
      <c r="H430" s="2">
        <f>VLOOKUP($C430,Calculations!$T$2:$AG$611,6,FALSE)</f>
        <v>3468</v>
      </c>
      <c r="I430" s="2">
        <f>VLOOKUP($C430,Calculations!$T$2:$AG$611,7,FALSE)</f>
        <v>47700</v>
      </c>
      <c r="J430" s="2">
        <f>VLOOKUP($C430,Calculations!$T$2:$AG$611,8,FALSE)</f>
        <v>44405</v>
      </c>
      <c r="K430" s="2">
        <f>VLOOKUP($C430,Calculations!$T$2:$AG$611,9,FALSE)</f>
        <v>12655</v>
      </c>
      <c r="L430" s="2">
        <f>VLOOKUP($C430,Calculations!$T$2:$AG$611,10,FALSE)</f>
        <v>17182</v>
      </c>
      <c r="M430" s="2">
        <f>VLOOKUP($C430,Calculations!$T$2:$AG$611,11,FALSE)</f>
        <v>0</v>
      </c>
      <c r="N430" s="2">
        <f>VLOOKUP($C430,Calculations!$T$2:$AG$611,12,FALSE)</f>
        <v>300433</v>
      </c>
      <c r="O430" s="2">
        <f>VLOOKUP($C430,Calculations!$T$2:$AG$611,13,FALSE)</f>
        <v>38058</v>
      </c>
      <c r="P430" s="2">
        <f>VLOOKUP($C430,Calculations!$T$2:$AG$611,14,FALSE)</f>
        <v>334915</v>
      </c>
      <c r="R430" s="53">
        <f t="shared" si="31"/>
        <v>338491</v>
      </c>
      <c r="S430" s="53">
        <f t="shared" si="32"/>
        <v>3576</v>
      </c>
      <c r="U430" s="53">
        <f t="shared" si="33"/>
        <v>661586</v>
      </c>
      <c r="V430" s="53">
        <f t="shared" si="34"/>
        <v>0</v>
      </c>
      <c r="W430" s="9"/>
    </row>
    <row r="431" spans="1:23" ht="14.45" customHeight="1" x14ac:dyDescent="0.25">
      <c r="A431" s="58" t="s">
        <v>86</v>
      </c>
      <c r="B431" s="56" t="s">
        <v>36</v>
      </c>
      <c r="C431" s="56" t="str">
        <f t="shared" si="30"/>
        <v>KOZHIKODE1958-59</v>
      </c>
      <c r="D431" s="2">
        <f>VLOOKUP($C431,Calculations!$T$2:$AG$611,2,FALSE)</f>
        <v>661586</v>
      </c>
      <c r="E431" s="2">
        <f>VLOOKUP($C431,Calculations!$T$2:$AG$611,3,FALSE)</f>
        <v>164647.28511012852</v>
      </c>
      <c r="F431" s="2">
        <f>VLOOKUP($C431,Calculations!$T$2:$AG$611,4,FALSE)</f>
        <v>26410.236368789814</v>
      </c>
      <c r="G431" s="2">
        <f>VLOOKUP($C431,Calculations!$T$2:$AG$611,5,FALSE)</f>
        <v>46729.555562257476</v>
      </c>
      <c r="H431" s="2">
        <f>VLOOKUP($C431,Calculations!$T$2:$AG$611,6,FALSE)</f>
        <v>3396.3838639427568</v>
      </c>
      <c r="I431" s="2">
        <f>VLOOKUP($C431,Calculations!$T$2:$AG$611,7,FALSE)</f>
        <v>46638.576147593783</v>
      </c>
      <c r="J431" s="2">
        <f>VLOOKUP($C431,Calculations!$T$2:$AG$611,8,FALSE)</f>
        <v>40734.446842056503</v>
      </c>
      <c r="K431" s="2">
        <f>VLOOKUP($C431,Calculations!$T$2:$AG$611,9,FALSE)</f>
        <v>11614.625011007311</v>
      </c>
      <c r="L431" s="2">
        <f>VLOOKUP($C431,Calculations!$T$2:$AG$611,10,FALSE)</f>
        <v>17846.175270587064</v>
      </c>
      <c r="M431" s="2">
        <f>VLOOKUP($C431,Calculations!$T$2:$AG$611,11,FALSE)</f>
        <v>0</v>
      </c>
      <c r="N431" s="2">
        <f>VLOOKUP($C431,Calculations!$T$2:$AG$611,12,FALSE)</f>
        <v>303568.71582363674</v>
      </c>
      <c r="O431" s="2">
        <f>VLOOKUP($C431,Calculations!$T$2:$AG$611,13,FALSE)</f>
        <v>36676.205987910158</v>
      </c>
      <c r="P431" s="2">
        <f>VLOOKUP($C431,Calculations!$T$2:$AG$611,14,FALSE)</f>
        <v>340244.9218115469</v>
      </c>
      <c r="R431" s="53">
        <f t="shared" si="31"/>
        <v>340244.9218115469</v>
      </c>
      <c r="S431" s="53">
        <f t="shared" si="32"/>
        <v>0</v>
      </c>
      <c r="U431" s="53">
        <f t="shared" si="33"/>
        <v>661586</v>
      </c>
      <c r="V431" s="53">
        <f t="shared" si="34"/>
        <v>0</v>
      </c>
      <c r="W431" s="9"/>
    </row>
    <row r="432" spans="1:23" ht="14.45" customHeight="1" x14ac:dyDescent="0.25">
      <c r="A432" s="58" t="s">
        <v>86</v>
      </c>
      <c r="B432" s="56" t="s">
        <v>37</v>
      </c>
      <c r="C432" s="56" t="str">
        <f t="shared" si="30"/>
        <v>KOZHIKODE1959-60</v>
      </c>
      <c r="D432" s="2">
        <f>VLOOKUP($C432,Calculations!$T$2:$AG$611,2,FALSE)</f>
        <v>661586</v>
      </c>
      <c r="E432" s="2">
        <f>VLOOKUP($C432,Calculations!$T$2:$AG$611,3,FALSE)</f>
        <v>164647.28511012852</v>
      </c>
      <c r="F432" s="2">
        <f>VLOOKUP($C432,Calculations!$T$2:$AG$611,4,FALSE)</f>
        <v>26564.472737579628</v>
      </c>
      <c r="G432" s="2">
        <f>VLOOKUP($C432,Calculations!$T$2:$AG$611,5,FALSE)</f>
        <v>42679.111124514951</v>
      </c>
      <c r="H432" s="2">
        <f>VLOOKUP($C432,Calculations!$T$2:$AG$611,6,FALSE)</f>
        <v>3324.7677278855131</v>
      </c>
      <c r="I432" s="2">
        <f>VLOOKUP($C432,Calculations!$T$2:$AG$611,7,FALSE)</f>
        <v>45577.152295187574</v>
      </c>
      <c r="J432" s="2">
        <f>VLOOKUP($C432,Calculations!$T$2:$AG$611,8,FALSE)</f>
        <v>37063.893684113005</v>
      </c>
      <c r="K432" s="2">
        <f>VLOOKUP($C432,Calculations!$T$2:$AG$611,9,FALSE)</f>
        <v>10574.250022014619</v>
      </c>
      <c r="L432" s="2">
        <f>VLOOKUP($C432,Calculations!$T$2:$AG$611,10,FALSE)</f>
        <v>18510.350541174124</v>
      </c>
      <c r="M432" s="2">
        <f>VLOOKUP($C432,Calculations!$T$2:$AG$611,11,FALSE)</f>
        <v>0</v>
      </c>
      <c r="N432" s="2">
        <f>VLOOKUP($C432,Calculations!$T$2:$AG$611,12,FALSE)</f>
        <v>312644.71675740212</v>
      </c>
      <c r="O432" s="2">
        <f>VLOOKUP($C432,Calculations!$T$2:$AG$611,13,FALSE)</f>
        <v>37659.611940595263</v>
      </c>
      <c r="P432" s="2">
        <f>VLOOKUP($C432,Calculations!$T$2:$AG$611,14,FALSE)</f>
        <v>350304.32869799738</v>
      </c>
      <c r="R432" s="53">
        <f t="shared" si="31"/>
        <v>350304.32869799738</v>
      </c>
      <c r="S432" s="53">
        <f t="shared" si="32"/>
        <v>0</v>
      </c>
      <c r="U432" s="53">
        <f t="shared" si="33"/>
        <v>661586</v>
      </c>
      <c r="V432" s="53">
        <f t="shared" si="34"/>
        <v>0</v>
      </c>
      <c r="W432" s="9"/>
    </row>
    <row r="433" spans="1:23" ht="14.45" customHeight="1" x14ac:dyDescent="0.25">
      <c r="A433" s="58" t="s">
        <v>86</v>
      </c>
      <c r="B433" s="56" t="s">
        <v>15</v>
      </c>
      <c r="C433" s="56" t="str">
        <f t="shared" si="30"/>
        <v>KOZHIKODE1960-61</v>
      </c>
      <c r="D433" s="2">
        <f>VLOOKUP($C433,Calculations!$T$2:$AG$611,2,FALSE)</f>
        <v>661586</v>
      </c>
      <c r="E433" s="2">
        <f>VLOOKUP($C433,Calculations!$T$2:$AG$611,3,FALSE)</f>
        <v>194054</v>
      </c>
      <c r="F433" s="2">
        <f>VLOOKUP($C433,Calculations!$T$2:$AG$611,4,FALSE)</f>
        <v>26271</v>
      </c>
      <c r="G433" s="2">
        <f>VLOOKUP($C433,Calculations!$T$2:$AG$611,5,FALSE)</f>
        <v>19248</v>
      </c>
      <c r="H433" s="2">
        <f>VLOOKUP($C433,Calculations!$T$2:$AG$611,6,FALSE)</f>
        <v>3382</v>
      </c>
      <c r="I433" s="2">
        <f>VLOOKUP($C433,Calculations!$T$2:$AG$611,7,FALSE)</f>
        <v>42296</v>
      </c>
      <c r="J433" s="2">
        <f>VLOOKUP($C433,Calculations!$T$2:$AG$611,8,FALSE)</f>
        <v>30110</v>
      </c>
      <c r="K433" s="2">
        <f>VLOOKUP($C433,Calculations!$T$2:$AG$611,9,FALSE)</f>
        <v>10456</v>
      </c>
      <c r="L433" s="2">
        <f>VLOOKUP($C433,Calculations!$T$2:$AG$611,10,FALSE)</f>
        <v>15425</v>
      </c>
      <c r="M433" s="2">
        <f>VLOOKUP($C433,Calculations!$T$2:$AG$611,11,FALSE)</f>
        <v>0</v>
      </c>
      <c r="N433" s="2">
        <f>VLOOKUP($C433,Calculations!$T$2:$AG$611,12,FALSE)</f>
        <v>320344</v>
      </c>
      <c r="O433" s="2">
        <f>VLOOKUP($C433,Calculations!$T$2:$AG$611,13,FALSE)</f>
        <v>37146</v>
      </c>
      <c r="P433" s="2">
        <f>VLOOKUP($C433,Calculations!$T$2:$AG$611,14,FALSE)</f>
        <v>357498</v>
      </c>
      <c r="R433" s="53">
        <f t="shared" si="31"/>
        <v>357490</v>
      </c>
      <c r="S433" s="53">
        <f t="shared" si="32"/>
        <v>-8</v>
      </c>
      <c r="U433" s="53">
        <f t="shared" si="33"/>
        <v>661586</v>
      </c>
      <c r="V433" s="53">
        <f t="shared" si="34"/>
        <v>0</v>
      </c>
      <c r="W433" s="9"/>
    </row>
    <row r="434" spans="1:23" ht="14.45" customHeight="1" x14ac:dyDescent="0.25">
      <c r="A434" s="58" t="s">
        <v>86</v>
      </c>
      <c r="B434" s="56" t="s">
        <v>0</v>
      </c>
      <c r="C434" s="56" t="str">
        <f t="shared" si="30"/>
        <v>KOZHIKODE1961-62</v>
      </c>
      <c r="D434" s="2">
        <f>VLOOKUP($C434,Calculations!$T$2:$AG$611,2,FALSE)</f>
        <v>661586</v>
      </c>
      <c r="E434" s="2">
        <f>VLOOKUP($C434,Calculations!$T$2:$AG$611,3,FALSE)</f>
        <v>194054</v>
      </c>
      <c r="F434" s="2">
        <f>VLOOKUP($C434,Calculations!$T$2:$AG$611,4,FALSE)</f>
        <v>27236</v>
      </c>
      <c r="G434" s="2">
        <f>VLOOKUP($C434,Calculations!$T$2:$AG$611,5,FALSE)</f>
        <v>19199</v>
      </c>
      <c r="H434" s="2">
        <f>VLOOKUP($C434,Calculations!$T$2:$AG$611,6,FALSE)</f>
        <v>3373</v>
      </c>
      <c r="I434" s="2">
        <f>VLOOKUP($C434,Calculations!$T$2:$AG$611,7,FALSE)</f>
        <v>41468</v>
      </c>
      <c r="J434" s="2">
        <f>VLOOKUP($C434,Calculations!$T$2:$AG$611,8,FALSE)</f>
        <v>29653</v>
      </c>
      <c r="K434" s="2">
        <f>VLOOKUP($C434,Calculations!$T$2:$AG$611,9,FALSE)</f>
        <v>9788</v>
      </c>
      <c r="L434" s="2">
        <f>VLOOKUP($C434,Calculations!$T$2:$AG$611,10,FALSE)</f>
        <v>45335</v>
      </c>
      <c r="M434" s="2">
        <f>VLOOKUP($C434,Calculations!$T$2:$AG$611,11,FALSE)</f>
        <v>0</v>
      </c>
      <c r="N434" s="2">
        <f>VLOOKUP($C434,Calculations!$T$2:$AG$611,12,FALSE)</f>
        <v>291480</v>
      </c>
      <c r="O434" s="2">
        <f>VLOOKUP($C434,Calculations!$T$2:$AG$611,13,FALSE)</f>
        <v>36194</v>
      </c>
      <c r="P434" s="2">
        <f>VLOOKUP($C434,Calculations!$T$2:$AG$611,14,FALSE)</f>
        <v>327674</v>
      </c>
      <c r="R434" s="53">
        <f t="shared" si="31"/>
        <v>327674</v>
      </c>
      <c r="S434" s="53">
        <f t="shared" si="32"/>
        <v>0</v>
      </c>
      <c r="U434" s="53">
        <f t="shared" si="33"/>
        <v>661586</v>
      </c>
      <c r="V434" s="53">
        <f t="shared" si="34"/>
        <v>0</v>
      </c>
      <c r="W434" s="9"/>
    </row>
    <row r="435" spans="1:23" ht="14.45" customHeight="1" x14ac:dyDescent="0.25">
      <c r="A435" s="58" t="s">
        <v>86</v>
      </c>
      <c r="B435" s="56" t="s">
        <v>1</v>
      </c>
      <c r="C435" s="56" t="str">
        <f t="shared" si="30"/>
        <v>KOZHIKODE1962-63</v>
      </c>
      <c r="D435" s="2">
        <f>VLOOKUP($C435,Calculations!$T$2:$AG$611,2,FALSE)</f>
        <v>661586</v>
      </c>
      <c r="E435" s="2">
        <f>VLOOKUP($C435,Calculations!$T$2:$AG$611,3,FALSE)</f>
        <v>194050</v>
      </c>
      <c r="F435" s="2">
        <f>VLOOKUP($C435,Calculations!$T$2:$AG$611,4,FALSE)</f>
        <v>27236</v>
      </c>
      <c r="G435" s="2">
        <f>VLOOKUP($C435,Calculations!$T$2:$AG$611,5,FALSE)</f>
        <v>15761</v>
      </c>
      <c r="H435" s="2">
        <f>VLOOKUP($C435,Calculations!$T$2:$AG$611,6,FALSE)</f>
        <v>2780</v>
      </c>
      <c r="I435" s="2">
        <f>VLOOKUP($C435,Calculations!$T$2:$AG$611,7,FALSE)</f>
        <v>42463</v>
      </c>
      <c r="J435" s="2">
        <f>VLOOKUP($C435,Calculations!$T$2:$AG$611,8,FALSE)</f>
        <v>27325</v>
      </c>
      <c r="K435" s="2">
        <f>VLOOKUP($C435,Calculations!$T$2:$AG$611,9,FALSE)</f>
        <v>7991</v>
      </c>
      <c r="L435" s="2">
        <f>VLOOKUP($C435,Calculations!$T$2:$AG$611,10,FALSE)</f>
        <v>12733</v>
      </c>
      <c r="M435" s="2">
        <f>VLOOKUP($C435,Calculations!$T$2:$AG$611,11,FALSE)</f>
        <v>0</v>
      </c>
      <c r="N435" s="2">
        <f>VLOOKUP($C435,Calculations!$T$2:$AG$611,12,FALSE)</f>
        <v>331247</v>
      </c>
      <c r="O435" s="2">
        <f>VLOOKUP($C435,Calculations!$T$2:$AG$611,13,FALSE)</f>
        <v>36994</v>
      </c>
      <c r="P435" s="2">
        <f>VLOOKUP($C435,Calculations!$T$2:$AG$611,14,FALSE)</f>
        <v>368241</v>
      </c>
      <c r="R435" s="53">
        <f t="shared" si="31"/>
        <v>368241</v>
      </c>
      <c r="S435" s="53">
        <f t="shared" si="32"/>
        <v>0</v>
      </c>
      <c r="U435" s="53">
        <f t="shared" si="33"/>
        <v>661586</v>
      </c>
      <c r="V435" s="53">
        <f t="shared" si="34"/>
        <v>0</v>
      </c>
      <c r="W435" s="9"/>
    </row>
    <row r="436" spans="1:23" ht="14.45" customHeight="1" x14ac:dyDescent="0.25">
      <c r="A436" s="58" t="s">
        <v>86</v>
      </c>
      <c r="B436" s="56" t="s">
        <v>2</v>
      </c>
      <c r="C436" s="56" t="str">
        <f t="shared" si="30"/>
        <v>KOZHIKODE1963-64</v>
      </c>
      <c r="D436" s="2">
        <f>VLOOKUP($C436,Calculations!$T$2:$AG$611,2,FALSE)</f>
        <v>661586</v>
      </c>
      <c r="E436" s="2">
        <f>VLOOKUP($C436,Calculations!$T$2:$AG$611,3,FALSE)</f>
        <v>194048</v>
      </c>
      <c r="F436" s="2">
        <f>VLOOKUP($C436,Calculations!$T$2:$AG$611,4,FALSE)</f>
        <v>27481</v>
      </c>
      <c r="G436" s="2">
        <f>VLOOKUP($C436,Calculations!$T$2:$AG$611,5,FALSE)</f>
        <v>14143</v>
      </c>
      <c r="H436" s="2">
        <f>VLOOKUP($C436,Calculations!$T$2:$AG$611,6,FALSE)</f>
        <v>2781</v>
      </c>
      <c r="I436" s="2">
        <f>VLOOKUP($C436,Calculations!$T$2:$AG$611,7,FALSE)</f>
        <v>40565</v>
      </c>
      <c r="J436" s="2">
        <f>VLOOKUP($C436,Calculations!$T$2:$AG$611,8,FALSE)</f>
        <v>27752</v>
      </c>
      <c r="K436" s="2">
        <f>VLOOKUP($C436,Calculations!$T$2:$AG$611,9,FALSE)</f>
        <v>7536</v>
      </c>
      <c r="L436" s="2">
        <f>VLOOKUP($C436,Calculations!$T$2:$AG$611,10,FALSE)</f>
        <v>10792</v>
      </c>
      <c r="M436" s="2">
        <f>VLOOKUP($C436,Calculations!$T$2:$AG$611,11,FALSE)</f>
        <v>0</v>
      </c>
      <c r="N436" s="2">
        <f>VLOOKUP($C436,Calculations!$T$2:$AG$611,12,FALSE)</f>
        <v>336488</v>
      </c>
      <c r="O436" s="2">
        <f>VLOOKUP($C436,Calculations!$T$2:$AG$611,13,FALSE)</f>
        <v>32191</v>
      </c>
      <c r="P436" s="2">
        <f>VLOOKUP($C436,Calculations!$T$2:$AG$611,14,FALSE)</f>
        <v>368679</v>
      </c>
      <c r="R436" s="53">
        <f t="shared" si="31"/>
        <v>368679</v>
      </c>
      <c r="S436" s="53">
        <f t="shared" si="32"/>
        <v>0</v>
      </c>
      <c r="U436" s="53">
        <f t="shared" si="33"/>
        <v>661586</v>
      </c>
      <c r="V436" s="53">
        <f t="shared" si="34"/>
        <v>0</v>
      </c>
      <c r="W436" s="9"/>
    </row>
    <row r="437" spans="1:23" ht="14.45" customHeight="1" x14ac:dyDescent="0.25">
      <c r="A437" s="58" t="s">
        <v>86</v>
      </c>
      <c r="B437" s="56" t="s">
        <v>3</v>
      </c>
      <c r="C437" s="56" t="str">
        <f t="shared" si="30"/>
        <v>KOZHIKODE1964-65</v>
      </c>
      <c r="D437" s="2">
        <f>VLOOKUP($C437,Calculations!$T$2:$AG$611,2,FALSE)</f>
        <v>661586</v>
      </c>
      <c r="E437" s="2">
        <f>VLOOKUP($C437,Calculations!$T$2:$AG$611,3,FALSE)</f>
        <v>194056</v>
      </c>
      <c r="F437" s="2">
        <f>VLOOKUP($C437,Calculations!$T$2:$AG$611,4,FALSE)</f>
        <v>28664</v>
      </c>
      <c r="G437" s="2">
        <f>VLOOKUP($C437,Calculations!$T$2:$AG$611,5,FALSE)</f>
        <v>14143</v>
      </c>
      <c r="H437" s="2">
        <f>VLOOKUP($C437,Calculations!$T$2:$AG$611,6,FALSE)</f>
        <v>2782</v>
      </c>
      <c r="I437" s="2">
        <f>VLOOKUP($C437,Calculations!$T$2:$AG$611,7,FALSE)</f>
        <v>40466</v>
      </c>
      <c r="J437" s="2">
        <f>VLOOKUP($C437,Calculations!$T$2:$AG$611,8,FALSE)</f>
        <v>26908</v>
      </c>
      <c r="K437" s="2">
        <f>VLOOKUP($C437,Calculations!$T$2:$AG$611,9,FALSE)</f>
        <v>6581</v>
      </c>
      <c r="L437" s="2">
        <f>VLOOKUP($C437,Calculations!$T$2:$AG$611,10,FALSE)</f>
        <v>8278</v>
      </c>
      <c r="M437" s="2">
        <f>VLOOKUP($C437,Calculations!$T$2:$AG$611,11,FALSE)</f>
        <v>0</v>
      </c>
      <c r="N437" s="2">
        <f>VLOOKUP($C437,Calculations!$T$2:$AG$611,12,FALSE)</f>
        <v>339708</v>
      </c>
      <c r="O437" s="2">
        <f>VLOOKUP($C437,Calculations!$T$2:$AG$611,13,FALSE)</f>
        <v>31467</v>
      </c>
      <c r="P437" s="2">
        <f>VLOOKUP($C437,Calculations!$T$2:$AG$611,14,FALSE)</f>
        <v>371175</v>
      </c>
      <c r="R437" s="53">
        <f t="shared" si="31"/>
        <v>371175</v>
      </c>
      <c r="S437" s="53">
        <f t="shared" si="32"/>
        <v>0</v>
      </c>
      <c r="U437" s="53">
        <f t="shared" si="33"/>
        <v>661586</v>
      </c>
      <c r="V437" s="53">
        <f t="shared" si="34"/>
        <v>0</v>
      </c>
      <c r="W437" s="9"/>
    </row>
    <row r="438" spans="1:23" ht="14.45" customHeight="1" x14ac:dyDescent="0.25">
      <c r="A438" s="58" t="s">
        <v>86</v>
      </c>
      <c r="B438" s="56" t="s">
        <v>4</v>
      </c>
      <c r="C438" s="56" t="str">
        <f t="shared" si="30"/>
        <v>KOZHIKODE1965-66</v>
      </c>
      <c r="D438" s="2">
        <f>VLOOKUP($C438,Calculations!$T$2:$AG$611,2,FALSE)</f>
        <v>661586</v>
      </c>
      <c r="E438" s="2">
        <f>VLOOKUP($C438,Calculations!$T$2:$AG$611,3,FALSE)</f>
        <v>193756</v>
      </c>
      <c r="F438" s="2">
        <f>VLOOKUP($C438,Calculations!$T$2:$AG$611,4,FALSE)</f>
        <v>29095</v>
      </c>
      <c r="G438" s="2">
        <f>VLOOKUP($C438,Calculations!$T$2:$AG$611,5,FALSE)</f>
        <v>14040</v>
      </c>
      <c r="H438" s="2">
        <f>VLOOKUP($C438,Calculations!$T$2:$AG$611,6,FALSE)</f>
        <v>2700</v>
      </c>
      <c r="I438" s="2">
        <f>VLOOKUP($C438,Calculations!$T$2:$AG$611,7,FALSE)</f>
        <v>40075</v>
      </c>
      <c r="J438" s="2">
        <f>VLOOKUP($C438,Calculations!$T$2:$AG$611,8,FALSE)</f>
        <v>23220</v>
      </c>
      <c r="K438" s="2">
        <f>VLOOKUP($C438,Calculations!$T$2:$AG$611,9,FALSE)</f>
        <v>5795</v>
      </c>
      <c r="L438" s="2">
        <f>VLOOKUP($C438,Calculations!$T$2:$AG$611,10,FALSE)</f>
        <v>8200</v>
      </c>
      <c r="M438" s="2">
        <f>VLOOKUP($C438,Calculations!$T$2:$AG$611,11,FALSE)</f>
        <v>0</v>
      </c>
      <c r="N438" s="2">
        <f>VLOOKUP($C438,Calculations!$T$2:$AG$611,12,FALSE)</f>
        <v>344705</v>
      </c>
      <c r="O438" s="2">
        <f>VLOOKUP($C438,Calculations!$T$2:$AG$611,13,FALSE)</f>
        <v>39673</v>
      </c>
      <c r="P438" s="2">
        <f>VLOOKUP($C438,Calculations!$T$2:$AG$611,14,FALSE)</f>
        <v>384378</v>
      </c>
      <c r="R438" s="53">
        <f t="shared" si="31"/>
        <v>384378</v>
      </c>
      <c r="S438" s="53">
        <f t="shared" si="32"/>
        <v>0</v>
      </c>
      <c r="U438" s="53">
        <f t="shared" si="33"/>
        <v>661586</v>
      </c>
      <c r="V438" s="53">
        <f t="shared" si="34"/>
        <v>0</v>
      </c>
      <c r="W438" s="9"/>
    </row>
    <row r="439" spans="1:23" ht="14.45" customHeight="1" x14ac:dyDescent="0.25">
      <c r="A439" s="58" t="s">
        <v>86</v>
      </c>
      <c r="B439" s="56" t="s">
        <v>5</v>
      </c>
      <c r="C439" s="56" t="str">
        <f t="shared" si="30"/>
        <v>KOZHIKODE1966-67</v>
      </c>
      <c r="D439" s="2">
        <f>VLOOKUP($C439,Calculations!$T$2:$AG$611,2,FALSE)</f>
        <v>661586</v>
      </c>
      <c r="E439" s="2">
        <f>VLOOKUP($C439,Calculations!$T$2:$AG$611,3,FALSE)</f>
        <v>193756</v>
      </c>
      <c r="F439" s="2">
        <f>VLOOKUP($C439,Calculations!$T$2:$AG$611,4,FALSE)</f>
        <v>32523</v>
      </c>
      <c r="G439" s="2">
        <f>VLOOKUP($C439,Calculations!$T$2:$AG$611,5,FALSE)</f>
        <v>15045</v>
      </c>
      <c r="H439" s="2">
        <f>VLOOKUP($C439,Calculations!$T$2:$AG$611,6,FALSE)</f>
        <v>2700</v>
      </c>
      <c r="I439" s="2">
        <f>VLOOKUP($C439,Calculations!$T$2:$AG$611,7,FALSE)</f>
        <v>29012</v>
      </c>
      <c r="J439" s="2">
        <f>VLOOKUP($C439,Calculations!$T$2:$AG$611,8,FALSE)</f>
        <v>25026</v>
      </c>
      <c r="K439" s="2">
        <f>VLOOKUP($C439,Calculations!$T$2:$AG$611,9,FALSE)</f>
        <v>6876</v>
      </c>
      <c r="L439" s="2">
        <f>VLOOKUP($C439,Calculations!$T$2:$AG$611,10,FALSE)</f>
        <v>5044</v>
      </c>
      <c r="M439" s="2">
        <f>VLOOKUP($C439,Calculations!$T$2:$AG$611,11,FALSE)</f>
        <v>0</v>
      </c>
      <c r="N439" s="2">
        <f>VLOOKUP($C439,Calculations!$T$2:$AG$611,12,FALSE)</f>
        <v>351604</v>
      </c>
      <c r="O439" s="2">
        <f>VLOOKUP($C439,Calculations!$T$2:$AG$611,13,FALSE)</f>
        <v>40295</v>
      </c>
      <c r="P439" s="2">
        <f>VLOOKUP($C439,Calculations!$T$2:$AG$611,14,FALSE)</f>
        <v>391899</v>
      </c>
      <c r="R439" s="53">
        <f t="shared" si="31"/>
        <v>391899</v>
      </c>
      <c r="S439" s="53">
        <f t="shared" si="32"/>
        <v>0</v>
      </c>
      <c r="U439" s="53">
        <f t="shared" si="33"/>
        <v>661586</v>
      </c>
      <c r="V439" s="53">
        <f t="shared" si="34"/>
        <v>0</v>
      </c>
      <c r="W439" s="9"/>
    </row>
    <row r="440" spans="1:23" ht="14.45" customHeight="1" x14ac:dyDescent="0.25">
      <c r="A440" s="58" t="s">
        <v>86</v>
      </c>
      <c r="B440" s="56" t="s">
        <v>6</v>
      </c>
      <c r="C440" s="56" t="str">
        <f t="shared" si="30"/>
        <v>KOZHIKODE1967-68</v>
      </c>
      <c r="D440" s="2">
        <f>VLOOKUP($C440,Calculations!$T$2:$AG$611,2,FALSE)</f>
        <v>661586</v>
      </c>
      <c r="E440" s="2">
        <f>VLOOKUP($C440,Calculations!$T$2:$AG$611,3,FALSE)</f>
        <v>193756</v>
      </c>
      <c r="F440" s="2">
        <f>VLOOKUP($C440,Calculations!$T$2:$AG$611,4,FALSE)</f>
        <v>31370</v>
      </c>
      <c r="G440" s="2">
        <f>VLOOKUP($C440,Calculations!$T$2:$AG$611,5,FALSE)</f>
        <v>13090</v>
      </c>
      <c r="H440" s="2">
        <f>VLOOKUP($C440,Calculations!$T$2:$AG$611,6,FALSE)</f>
        <v>2700</v>
      </c>
      <c r="I440" s="2">
        <f>VLOOKUP($C440,Calculations!$T$2:$AG$611,7,FALSE)</f>
        <v>29012</v>
      </c>
      <c r="J440" s="2">
        <f>VLOOKUP($C440,Calculations!$T$2:$AG$611,8,FALSE)</f>
        <v>22978</v>
      </c>
      <c r="K440" s="2">
        <f>VLOOKUP($C440,Calculations!$T$2:$AG$611,9,FALSE)</f>
        <v>4012</v>
      </c>
      <c r="L440" s="2">
        <f>VLOOKUP($C440,Calculations!$T$2:$AG$611,10,FALSE)</f>
        <v>5093</v>
      </c>
      <c r="M440" s="2">
        <f>VLOOKUP($C440,Calculations!$T$2:$AG$611,11,FALSE)</f>
        <v>0</v>
      </c>
      <c r="N440" s="2">
        <f>VLOOKUP($C440,Calculations!$T$2:$AG$611,12,FALSE)</f>
        <v>359575</v>
      </c>
      <c r="O440" s="2">
        <f>VLOOKUP($C440,Calculations!$T$2:$AG$611,13,FALSE)</f>
        <v>54029</v>
      </c>
      <c r="P440" s="2">
        <f>VLOOKUP($C440,Calculations!$T$2:$AG$611,14,FALSE)</f>
        <v>413604</v>
      </c>
      <c r="R440" s="53">
        <f t="shared" si="31"/>
        <v>413604</v>
      </c>
      <c r="S440" s="53">
        <f t="shared" si="32"/>
        <v>0</v>
      </c>
      <c r="U440" s="53">
        <f t="shared" si="33"/>
        <v>661586</v>
      </c>
      <c r="V440" s="53">
        <f t="shared" si="34"/>
        <v>0</v>
      </c>
      <c r="W440" s="9"/>
    </row>
    <row r="441" spans="1:23" ht="14.45" customHeight="1" x14ac:dyDescent="0.25">
      <c r="A441" s="58" t="s">
        <v>86</v>
      </c>
      <c r="B441" s="63" t="s">
        <v>7</v>
      </c>
      <c r="C441" s="56" t="str">
        <f t="shared" si="30"/>
        <v>KOZHIKODE1968-69</v>
      </c>
      <c r="D441" s="2">
        <f>VLOOKUP($C441,Calculations!$T$2:$AG$611,2,FALSE)</f>
        <v>661586</v>
      </c>
      <c r="E441" s="2">
        <f>VLOOKUP($C441,Calculations!$T$2:$AG$611,3,FALSE)</f>
        <v>193756</v>
      </c>
      <c r="F441" s="2">
        <f>VLOOKUP($C441,Calculations!$T$2:$AG$611,4,FALSE)</f>
        <v>32970</v>
      </c>
      <c r="G441" s="2">
        <f>VLOOKUP($C441,Calculations!$T$2:$AG$611,5,FALSE)</f>
        <v>12525</v>
      </c>
      <c r="H441" s="2">
        <f>VLOOKUP($C441,Calculations!$T$2:$AG$611,6,FALSE)</f>
        <v>2700</v>
      </c>
      <c r="I441" s="2">
        <f>VLOOKUP($C441,Calculations!$T$2:$AG$611,7,FALSE)</f>
        <v>23973</v>
      </c>
      <c r="J441" s="2">
        <f>VLOOKUP($C441,Calculations!$T$2:$AG$611,8,FALSE)</f>
        <v>20890</v>
      </c>
      <c r="K441" s="2">
        <f>VLOOKUP($C441,Calculations!$T$2:$AG$611,9,FALSE)</f>
        <v>4395</v>
      </c>
      <c r="L441" s="2">
        <f>VLOOKUP($C441,Calculations!$T$2:$AG$611,10,FALSE)</f>
        <v>5492</v>
      </c>
      <c r="M441" s="2">
        <f>VLOOKUP($C441,Calculations!$T$2:$AG$611,11,FALSE)</f>
        <v>0</v>
      </c>
      <c r="N441" s="2">
        <f>VLOOKUP($C441,Calculations!$T$2:$AG$611,12,FALSE)</f>
        <v>364885</v>
      </c>
      <c r="O441" s="2">
        <f>VLOOKUP($C441,Calculations!$T$2:$AG$611,13,FALSE)</f>
        <v>64816</v>
      </c>
      <c r="P441" s="2">
        <f>VLOOKUP($C441,Calculations!$T$2:$AG$611,14,FALSE)</f>
        <v>429701</v>
      </c>
      <c r="R441" s="53">
        <f t="shared" si="31"/>
        <v>429701</v>
      </c>
      <c r="S441" s="53">
        <f t="shared" si="32"/>
        <v>0</v>
      </c>
      <c r="U441" s="53">
        <f t="shared" si="33"/>
        <v>661586</v>
      </c>
      <c r="V441" s="53">
        <f t="shared" si="34"/>
        <v>0</v>
      </c>
      <c r="W441" s="9"/>
    </row>
    <row r="442" spans="1:23" ht="14.45" customHeight="1" x14ac:dyDescent="0.25">
      <c r="A442" s="58" t="s">
        <v>86</v>
      </c>
      <c r="B442" s="63" t="s">
        <v>8</v>
      </c>
      <c r="C442" s="56" t="str">
        <f t="shared" si="30"/>
        <v>KOZHIKODE1969-70</v>
      </c>
      <c r="D442" s="2">
        <f>VLOOKUP($C442,Calculations!$T$2:$AG$611,2,FALSE)</f>
        <v>661586</v>
      </c>
      <c r="E442" s="2">
        <f>VLOOKUP($C442,Calculations!$T$2:$AG$611,3,FALSE)</f>
        <v>193756</v>
      </c>
      <c r="F442" s="2">
        <f>VLOOKUP($C442,Calculations!$T$2:$AG$611,4,FALSE)</f>
        <v>34306</v>
      </c>
      <c r="G442" s="2">
        <f>VLOOKUP($C442,Calculations!$T$2:$AG$611,5,FALSE)</f>
        <v>12142</v>
      </c>
      <c r="H442" s="2">
        <f>VLOOKUP($C442,Calculations!$T$2:$AG$611,6,FALSE)</f>
        <v>2700</v>
      </c>
      <c r="I442" s="2">
        <f>VLOOKUP($C442,Calculations!$T$2:$AG$611,7,FALSE)</f>
        <v>18462</v>
      </c>
      <c r="J442" s="2">
        <f>VLOOKUP($C442,Calculations!$T$2:$AG$611,8,FALSE)</f>
        <v>20006</v>
      </c>
      <c r="K442" s="2">
        <f>VLOOKUP($C442,Calculations!$T$2:$AG$611,9,FALSE)</f>
        <v>4395</v>
      </c>
      <c r="L442" s="2">
        <f>VLOOKUP($C442,Calculations!$T$2:$AG$611,10,FALSE)</f>
        <v>5410</v>
      </c>
      <c r="M442" s="2">
        <f>VLOOKUP($C442,Calculations!$T$2:$AG$611,11,FALSE)</f>
        <v>0</v>
      </c>
      <c r="N442" s="2">
        <f>VLOOKUP($C442,Calculations!$T$2:$AG$611,12,FALSE)</f>
        <v>370409</v>
      </c>
      <c r="O442" s="2">
        <f>VLOOKUP($C442,Calculations!$T$2:$AG$611,13,FALSE)</f>
        <v>75268</v>
      </c>
      <c r="P442" s="2">
        <f>VLOOKUP($C442,Calculations!$T$2:$AG$611,14,FALSE)</f>
        <v>445677</v>
      </c>
      <c r="R442" s="53">
        <f t="shared" si="31"/>
        <v>445677</v>
      </c>
      <c r="S442" s="53">
        <f t="shared" si="32"/>
        <v>0</v>
      </c>
      <c r="U442" s="53">
        <f t="shared" si="33"/>
        <v>661586</v>
      </c>
      <c r="V442" s="53">
        <f t="shared" si="34"/>
        <v>0</v>
      </c>
      <c r="W442" s="9"/>
    </row>
    <row r="443" spans="1:23" ht="14.45" customHeight="1" x14ac:dyDescent="0.25">
      <c r="A443" s="58" t="s">
        <v>86</v>
      </c>
      <c r="B443" s="63" t="s">
        <v>16</v>
      </c>
      <c r="C443" s="56" t="str">
        <f t="shared" si="30"/>
        <v>KOZHIKODE1970-71</v>
      </c>
      <c r="D443" s="2">
        <f>VLOOKUP($C443,Calculations!$T$2:$AG$611,2,FALSE)</f>
        <v>661586</v>
      </c>
      <c r="E443" s="2">
        <f>VLOOKUP($C443,Calculations!$T$2:$AG$611,3,FALSE)</f>
        <v>193756</v>
      </c>
      <c r="F443" s="2">
        <f>VLOOKUP($C443,Calculations!$T$2:$AG$611,4,FALSE)</f>
        <v>35246</v>
      </c>
      <c r="G443" s="2">
        <f>VLOOKUP($C443,Calculations!$T$2:$AG$611,5,FALSE)</f>
        <v>11845</v>
      </c>
      <c r="H443" s="2">
        <f>VLOOKUP($C443,Calculations!$T$2:$AG$611,6,FALSE)</f>
        <v>2700</v>
      </c>
      <c r="I443" s="2">
        <f>VLOOKUP($C443,Calculations!$T$2:$AG$611,7,FALSE)</f>
        <v>17378</v>
      </c>
      <c r="J443" s="2">
        <f>VLOOKUP($C443,Calculations!$T$2:$AG$611,8,FALSE)</f>
        <v>19692</v>
      </c>
      <c r="K443" s="2">
        <f>VLOOKUP($C443,Calculations!$T$2:$AG$611,9,FALSE)</f>
        <v>4421</v>
      </c>
      <c r="L443" s="2">
        <f>VLOOKUP($C443,Calculations!$T$2:$AG$611,10,FALSE)</f>
        <v>5586</v>
      </c>
      <c r="M443" s="2">
        <f>VLOOKUP($C443,Calculations!$T$2:$AG$611,11,FALSE)</f>
        <v>0</v>
      </c>
      <c r="N443" s="2">
        <f>VLOOKUP($C443,Calculations!$T$2:$AG$611,12,FALSE)</f>
        <v>370962</v>
      </c>
      <c r="O443" s="2">
        <f>VLOOKUP($C443,Calculations!$T$2:$AG$611,13,FALSE)</f>
        <v>77289</v>
      </c>
      <c r="P443" s="2">
        <f>VLOOKUP($C443,Calculations!$T$2:$AG$611,14,FALSE)</f>
        <v>448251</v>
      </c>
      <c r="R443" s="53">
        <f t="shared" si="31"/>
        <v>448251</v>
      </c>
      <c r="S443" s="53">
        <f t="shared" si="32"/>
        <v>0</v>
      </c>
      <c r="U443" s="53">
        <f t="shared" si="33"/>
        <v>661586</v>
      </c>
      <c r="V443" s="53">
        <f t="shared" si="34"/>
        <v>0</v>
      </c>
      <c r="W443" s="9"/>
    </row>
    <row r="444" spans="1:23" ht="14.45" customHeight="1" x14ac:dyDescent="0.25">
      <c r="A444" s="58" t="s">
        <v>86</v>
      </c>
      <c r="B444" s="63" t="s">
        <v>17</v>
      </c>
      <c r="C444" s="56" t="str">
        <f t="shared" si="30"/>
        <v>KOZHIKODE1971-72</v>
      </c>
      <c r="D444" s="2">
        <f>VLOOKUP($C444,Calculations!$T$2:$AG$611,2,FALSE)</f>
        <v>661586</v>
      </c>
      <c r="E444" s="2">
        <f>VLOOKUP($C444,Calculations!$T$2:$AG$611,3,FALSE)</f>
        <v>193756</v>
      </c>
      <c r="F444" s="2">
        <f>VLOOKUP($C444,Calculations!$T$2:$AG$611,4,FALSE)</f>
        <v>35374</v>
      </c>
      <c r="G444" s="2">
        <f>VLOOKUP($C444,Calculations!$T$2:$AG$611,5,FALSE)</f>
        <v>11352</v>
      </c>
      <c r="H444" s="2">
        <f>VLOOKUP($C444,Calculations!$T$2:$AG$611,6,FALSE)</f>
        <v>2700</v>
      </c>
      <c r="I444" s="2">
        <f>VLOOKUP($C444,Calculations!$T$2:$AG$611,7,FALSE)</f>
        <v>15930</v>
      </c>
      <c r="J444" s="2">
        <f>VLOOKUP($C444,Calculations!$T$2:$AG$611,8,FALSE)</f>
        <v>19200</v>
      </c>
      <c r="K444" s="2">
        <f>VLOOKUP($C444,Calculations!$T$2:$AG$611,9,FALSE)</f>
        <v>4036</v>
      </c>
      <c r="L444" s="2">
        <f>VLOOKUP($C444,Calculations!$T$2:$AG$611,10,FALSE)</f>
        <v>5354</v>
      </c>
      <c r="M444" s="2">
        <f>VLOOKUP($C444,Calculations!$T$2:$AG$611,11,FALSE)</f>
        <v>0</v>
      </c>
      <c r="N444" s="2">
        <f>VLOOKUP($C444,Calculations!$T$2:$AG$611,12,FALSE)</f>
        <v>373885</v>
      </c>
      <c r="O444" s="2">
        <f>VLOOKUP($C444,Calculations!$T$2:$AG$611,13,FALSE)</f>
        <v>78187</v>
      </c>
      <c r="P444" s="2">
        <f>VLOOKUP($C444,Calculations!$T$2:$AG$611,14,FALSE)</f>
        <v>452072</v>
      </c>
      <c r="R444" s="53">
        <f t="shared" si="31"/>
        <v>452072</v>
      </c>
      <c r="S444" s="53">
        <f t="shared" si="32"/>
        <v>0</v>
      </c>
      <c r="U444" s="53">
        <f t="shared" si="33"/>
        <v>661587</v>
      </c>
      <c r="V444" s="53">
        <f t="shared" si="34"/>
        <v>-1</v>
      </c>
      <c r="W444" s="9"/>
    </row>
    <row r="445" spans="1:23" ht="14.45" customHeight="1" x14ac:dyDescent="0.25">
      <c r="A445" s="58" t="s">
        <v>86</v>
      </c>
      <c r="B445" s="63" t="s">
        <v>9</v>
      </c>
      <c r="C445" s="56" t="str">
        <f t="shared" si="30"/>
        <v>KOZHIKODE1972-73</v>
      </c>
      <c r="D445" s="2">
        <f>VLOOKUP($C445,Calculations!$T$2:$AG$611,2,FALSE)</f>
        <v>661586</v>
      </c>
      <c r="E445" s="2">
        <f>VLOOKUP($C445,Calculations!$T$2:$AG$611,3,FALSE)</f>
        <v>193756</v>
      </c>
      <c r="F445" s="2">
        <f>VLOOKUP($C445,Calculations!$T$2:$AG$611,4,FALSE)</f>
        <v>35374</v>
      </c>
      <c r="G445" s="2">
        <f>VLOOKUP($C445,Calculations!$T$2:$AG$611,5,FALSE)</f>
        <v>11187</v>
      </c>
      <c r="H445" s="2">
        <f>VLOOKUP($C445,Calculations!$T$2:$AG$611,6,FALSE)</f>
        <v>2700</v>
      </c>
      <c r="I445" s="2">
        <f>VLOOKUP($C445,Calculations!$T$2:$AG$611,7,FALSE)</f>
        <v>14877</v>
      </c>
      <c r="J445" s="2">
        <f>VLOOKUP($C445,Calculations!$T$2:$AG$611,8,FALSE)</f>
        <v>18215</v>
      </c>
      <c r="K445" s="2">
        <f>VLOOKUP($C445,Calculations!$T$2:$AG$611,9,FALSE)</f>
        <v>4036</v>
      </c>
      <c r="L445" s="2">
        <f>VLOOKUP($C445,Calculations!$T$2:$AG$611,10,FALSE)</f>
        <v>6052</v>
      </c>
      <c r="M445" s="2">
        <f>VLOOKUP($C445,Calculations!$T$2:$AG$611,11,FALSE)</f>
        <v>0</v>
      </c>
      <c r="N445" s="2">
        <f>VLOOKUP($C445,Calculations!$T$2:$AG$611,12,FALSE)</f>
        <v>375389</v>
      </c>
      <c r="O445" s="2">
        <f>VLOOKUP($C445,Calculations!$T$2:$AG$611,13,FALSE)</f>
        <v>80962</v>
      </c>
      <c r="P445" s="2">
        <f>VLOOKUP($C445,Calculations!$T$2:$AG$611,14,FALSE)</f>
        <v>456351</v>
      </c>
      <c r="R445" s="53">
        <f t="shared" si="31"/>
        <v>456351</v>
      </c>
      <c r="S445" s="53">
        <f t="shared" si="32"/>
        <v>0</v>
      </c>
      <c r="U445" s="53">
        <f t="shared" si="33"/>
        <v>661586</v>
      </c>
      <c r="V445" s="53">
        <f t="shared" si="34"/>
        <v>0</v>
      </c>
      <c r="W445" s="9"/>
    </row>
    <row r="446" spans="1:23" ht="14.45" customHeight="1" x14ac:dyDescent="0.25">
      <c r="A446" s="58" t="s">
        <v>86</v>
      </c>
      <c r="B446" s="63" t="s">
        <v>10</v>
      </c>
      <c r="C446" s="56" t="str">
        <f t="shared" si="30"/>
        <v>KOZHIKODE1973-74</v>
      </c>
      <c r="D446" s="2">
        <f>VLOOKUP($C446,Calculations!$T$2:$AG$611,2,FALSE)</f>
        <v>657673.08738299471</v>
      </c>
      <c r="E446" s="2">
        <f>VLOOKUP($C446,Calculations!$T$2:$AG$611,3,FALSE)</f>
        <v>206774.77574388747</v>
      </c>
      <c r="F446" s="2">
        <f>VLOOKUP($C446,Calculations!$T$2:$AG$611,4,FALSE)</f>
        <v>54826.87763227988</v>
      </c>
      <c r="G446" s="2">
        <f>VLOOKUP($C446,Calculations!$T$2:$AG$611,5,FALSE)</f>
        <v>13382.391961014535</v>
      </c>
      <c r="H446" s="2">
        <f>VLOOKUP($C446,Calculations!$T$2:$AG$611,6,FALSE)</f>
        <v>4417.8058092256178</v>
      </c>
      <c r="I446" s="2">
        <f>VLOOKUP($C446,Calculations!$T$2:$AG$611,7,FALSE)</f>
        <v>7606.6122598741076</v>
      </c>
      <c r="J446" s="2">
        <f>VLOOKUP($C446,Calculations!$T$2:$AG$611,8,FALSE)</f>
        <v>26681.418813802549</v>
      </c>
      <c r="K446" s="2">
        <f>VLOOKUP($C446,Calculations!$T$2:$AG$611,9,FALSE)</f>
        <v>3518.3694242414358</v>
      </c>
      <c r="L446" s="2">
        <f>VLOOKUP($C446,Calculations!$T$2:$AG$611,10,FALSE)</f>
        <v>5935.6624566495984</v>
      </c>
      <c r="M446" s="2">
        <f>VLOOKUP($C446,Calculations!$T$2:$AG$611,11,FALSE)</f>
        <v>0</v>
      </c>
      <c r="N446" s="2">
        <f>VLOOKUP($C446,Calculations!$T$2:$AG$611,12,FALSE)</f>
        <v>334529.1732820195</v>
      </c>
      <c r="O446" s="2">
        <f>VLOOKUP($C446,Calculations!$T$2:$AG$611,13,FALSE)</f>
        <v>151873.37633040888</v>
      </c>
      <c r="P446" s="2">
        <f>VLOOKUP($C446,Calculations!$T$2:$AG$611,14,FALSE)</f>
        <v>486402.54961242841</v>
      </c>
      <c r="R446" s="53">
        <f t="shared" si="31"/>
        <v>486402.54961242841</v>
      </c>
      <c r="S446" s="53">
        <f t="shared" si="32"/>
        <v>0</v>
      </c>
      <c r="U446" s="53">
        <f t="shared" si="33"/>
        <v>657673.08738299459</v>
      </c>
      <c r="V446" s="53">
        <f t="shared" si="34"/>
        <v>0</v>
      </c>
      <c r="W446" s="9"/>
    </row>
    <row r="447" spans="1:23" ht="14.45" customHeight="1" x14ac:dyDescent="0.25">
      <c r="A447" s="58" t="s">
        <v>86</v>
      </c>
      <c r="B447" s="63" t="s">
        <v>11</v>
      </c>
      <c r="C447" s="56" t="str">
        <f t="shared" si="30"/>
        <v>KOZHIKODE1974-75</v>
      </c>
      <c r="D447" s="2">
        <f>VLOOKUP($C447,Calculations!$T$2:$AG$611,2,FALSE)</f>
        <v>657673.08738299471</v>
      </c>
      <c r="E447" s="2">
        <f>VLOOKUP($C447,Calculations!$T$2:$AG$611,3,FALSE)</f>
        <v>206774.77574388747</v>
      </c>
      <c r="F447" s="2">
        <f>VLOOKUP($C447,Calculations!$T$2:$AG$611,4,FALSE)</f>
        <v>56190.953477816554</v>
      </c>
      <c r="G447" s="2">
        <f>VLOOKUP($C447,Calculations!$T$2:$AG$611,5,FALSE)</f>
        <v>13458.719431851538</v>
      </c>
      <c r="H447" s="2">
        <f>VLOOKUP($C447,Calculations!$T$2:$AG$611,6,FALSE)</f>
        <v>4417.8058092256178</v>
      </c>
      <c r="I447" s="2">
        <f>VLOOKUP($C447,Calculations!$T$2:$AG$611,7,FALSE)</f>
        <v>7091.044796321059</v>
      </c>
      <c r="J447" s="2">
        <f>VLOOKUP($C447,Calculations!$T$2:$AG$611,8,FALSE)</f>
        <v>25800.209324005522</v>
      </c>
      <c r="K447" s="2">
        <f>VLOOKUP($C447,Calculations!$T$2:$AG$611,9,FALSE)</f>
        <v>3353.7545117032496</v>
      </c>
      <c r="L447" s="2">
        <f>VLOOKUP($C447,Calculations!$T$2:$AG$611,10,FALSE)</f>
        <v>5654.7702700499003</v>
      </c>
      <c r="M447" s="2">
        <f>VLOOKUP($C447,Calculations!$T$2:$AG$611,11,FALSE)</f>
        <v>0</v>
      </c>
      <c r="N447" s="2">
        <f>VLOOKUP($C447,Calculations!$T$2:$AG$611,12,FALSE)</f>
        <v>334931.05401813379</v>
      </c>
      <c r="O447" s="2">
        <f>VLOOKUP($C447,Calculations!$T$2:$AG$611,13,FALSE)</f>
        <v>155045.26476359763</v>
      </c>
      <c r="P447" s="2">
        <f>VLOOKUP($C447,Calculations!$T$2:$AG$611,14,FALSE)</f>
        <v>489976.31878173142</v>
      </c>
      <c r="R447" s="53">
        <f t="shared" si="31"/>
        <v>489976.31878173142</v>
      </c>
      <c r="S447" s="53">
        <f t="shared" si="32"/>
        <v>0</v>
      </c>
      <c r="U447" s="53">
        <f t="shared" si="33"/>
        <v>657673.08738299471</v>
      </c>
      <c r="V447" s="53">
        <f t="shared" si="34"/>
        <v>0</v>
      </c>
      <c r="W447" s="9"/>
    </row>
    <row r="448" spans="1:23" ht="14.45" customHeight="1" x14ac:dyDescent="0.25">
      <c r="A448" s="58" t="s">
        <v>86</v>
      </c>
      <c r="B448" s="63" t="s">
        <v>12</v>
      </c>
      <c r="C448" s="56" t="str">
        <f t="shared" si="30"/>
        <v>KOZHIKODE1975-76</v>
      </c>
      <c r="D448" s="2">
        <f>VLOOKUP($C448,Calculations!$T$2:$AG$611,2,FALSE)</f>
        <v>661980.21278388402</v>
      </c>
      <c r="E448" s="2">
        <f>VLOOKUP($C448,Calculations!$T$2:$AG$611,3,FALSE)</f>
        <v>173679.70045280107</v>
      </c>
      <c r="F448" s="2">
        <f>VLOOKUP($C448,Calculations!$T$2:$AG$611,4,FALSE)</f>
        <v>31769.438958829349</v>
      </c>
      <c r="G448" s="2">
        <f>VLOOKUP($C448,Calculations!$T$2:$AG$611,5,FALSE)</f>
        <v>10519.379504908517</v>
      </c>
      <c r="H448" s="2">
        <f>VLOOKUP($C448,Calculations!$T$2:$AG$611,6,FALSE)</f>
        <v>1515.4012100061968</v>
      </c>
      <c r="I448" s="2">
        <f>VLOOKUP($C448,Calculations!$T$2:$AG$611,7,FALSE)</f>
        <v>13175.967667938641</v>
      </c>
      <c r="J448" s="2">
        <f>VLOOKUP($C448,Calculations!$T$2:$AG$611,8,FALSE)</f>
        <v>18784.173317352121</v>
      </c>
      <c r="K448" s="2">
        <f>VLOOKUP($C448,Calculations!$T$2:$AG$611,9,FALSE)</f>
        <v>2838.1705614080865</v>
      </c>
      <c r="L448" s="2">
        <f>VLOOKUP($C448,Calculations!$T$2:$AG$611,10,FALSE)</f>
        <v>5974.6908532011348</v>
      </c>
      <c r="M448" s="2">
        <f>VLOOKUP($C448,Calculations!$T$2:$AG$611,11,FALSE)</f>
        <v>0</v>
      </c>
      <c r="N448" s="2">
        <f>VLOOKUP($C448,Calculations!$T$2:$AG$611,12,FALSE)</f>
        <v>403723.2902574389</v>
      </c>
      <c r="O448" s="2">
        <f>VLOOKUP($C448,Calculations!$T$2:$AG$611,13,FALSE)</f>
        <v>97355.904050204932</v>
      </c>
      <c r="P448" s="2">
        <f>VLOOKUP($C448,Calculations!$T$2:$AG$611,14,FALSE)</f>
        <v>501079.1943076438</v>
      </c>
      <c r="R448" s="53">
        <f t="shared" si="31"/>
        <v>501079.1943076438</v>
      </c>
      <c r="S448" s="53">
        <f t="shared" si="32"/>
        <v>0</v>
      </c>
      <c r="U448" s="53">
        <f t="shared" si="33"/>
        <v>661980.21278388402</v>
      </c>
      <c r="V448" s="53">
        <f t="shared" si="34"/>
        <v>0</v>
      </c>
      <c r="W448" s="9"/>
    </row>
    <row r="449" spans="1:23" ht="14.45" customHeight="1" x14ac:dyDescent="0.25">
      <c r="A449" s="58" t="s">
        <v>86</v>
      </c>
      <c r="B449" s="63" t="s">
        <v>13</v>
      </c>
      <c r="C449" s="56" t="str">
        <f t="shared" si="30"/>
        <v>KOZHIKODE1976-77</v>
      </c>
      <c r="D449" s="2">
        <f>VLOOKUP($C449,Calculations!$T$2:$AG$611,2,FALSE)</f>
        <v>661980.21278388402</v>
      </c>
      <c r="E449" s="2">
        <f>VLOOKUP($C449,Calculations!$T$2:$AG$611,3,FALSE)</f>
        <v>173679.70045280107</v>
      </c>
      <c r="F449" s="2">
        <f>VLOOKUP($C449,Calculations!$T$2:$AG$611,4,FALSE)</f>
        <v>32809.196218322948</v>
      </c>
      <c r="G449" s="2">
        <f>VLOOKUP($C449,Calculations!$T$2:$AG$611,5,FALSE)</f>
        <v>10571.697449528718</v>
      </c>
      <c r="H449" s="2">
        <f>VLOOKUP($C449,Calculations!$T$2:$AG$611,6,FALSE)</f>
        <v>1213.4880467042822</v>
      </c>
      <c r="I449" s="2">
        <f>VLOOKUP($C449,Calculations!$T$2:$AG$611,7,FALSE)</f>
        <v>11202.013192655164</v>
      </c>
      <c r="J449" s="2">
        <f>VLOOKUP($C449,Calculations!$T$2:$AG$611,8,FALSE)</f>
        <v>17144.518375678115</v>
      </c>
      <c r="K449" s="2">
        <f>VLOOKUP($C449,Calculations!$T$2:$AG$611,9,FALSE)</f>
        <v>3237.320328212822</v>
      </c>
      <c r="L449" s="2">
        <f>VLOOKUP($C449,Calculations!$T$2:$AG$611,10,FALSE)</f>
        <v>6072.6101535066264</v>
      </c>
      <c r="M449" s="2">
        <f>VLOOKUP($C449,Calculations!$T$2:$AG$611,11,FALSE)</f>
        <v>0</v>
      </c>
      <c r="N449" s="2">
        <f>VLOOKUP($C449,Calculations!$T$2:$AG$611,12,FALSE)</f>
        <v>406049.66856647423</v>
      </c>
      <c r="O449" s="2">
        <f>VLOOKUP($C449,Calculations!$T$2:$AG$611,13,FALSE)</f>
        <v>100953.92155072134</v>
      </c>
      <c r="P449" s="2">
        <f>VLOOKUP($C449,Calculations!$T$2:$AG$611,14,FALSE)</f>
        <v>507003.59011719556</v>
      </c>
      <c r="R449" s="53">
        <f t="shared" si="31"/>
        <v>507003.59011719556</v>
      </c>
      <c r="S449" s="53">
        <f t="shared" si="32"/>
        <v>0</v>
      </c>
      <c r="U449" s="53">
        <f t="shared" si="33"/>
        <v>661980.21278388402</v>
      </c>
      <c r="V449" s="53">
        <f t="shared" si="34"/>
        <v>0</v>
      </c>
      <c r="W449" s="9"/>
    </row>
    <row r="450" spans="1:23" ht="14.45" customHeight="1" x14ac:dyDescent="0.25">
      <c r="A450" s="58" t="s">
        <v>86</v>
      </c>
      <c r="B450" s="63" t="s">
        <v>18</v>
      </c>
      <c r="C450" s="56" t="str">
        <f t="shared" si="30"/>
        <v>KOZHIKODE1977-78</v>
      </c>
      <c r="D450" s="2">
        <f>VLOOKUP($C450,Calculations!$T$2:$AG$611,2,FALSE)</f>
        <v>661980.21278388402</v>
      </c>
      <c r="E450" s="2">
        <f>VLOOKUP($C450,Calculations!$T$2:$AG$611,3,FALSE)</f>
        <v>173679.70045280107</v>
      </c>
      <c r="F450" s="2">
        <f>VLOOKUP($C450,Calculations!$T$2:$AG$611,4,FALSE)</f>
        <v>35032.897603361489</v>
      </c>
      <c r="G450" s="2">
        <f>VLOOKUP($C450,Calculations!$T$2:$AG$611,5,FALSE)</f>
        <v>9621.6974495287177</v>
      </c>
      <c r="H450" s="2">
        <f>VLOOKUP($C450,Calculations!$T$2:$AG$611,6,FALSE)</f>
        <v>961.46771142493719</v>
      </c>
      <c r="I450" s="2">
        <f>VLOOKUP($C450,Calculations!$T$2:$AG$611,7,FALSE)</f>
        <v>13787.013192655164</v>
      </c>
      <c r="J450" s="2">
        <f>VLOOKUP($C450,Calculations!$T$2:$AG$611,8,FALSE)</f>
        <v>16398.528543317785</v>
      </c>
      <c r="K450" s="2">
        <f>VLOOKUP($C450,Calculations!$T$2:$AG$611,9,FALSE)</f>
        <v>4999.2157219268774</v>
      </c>
      <c r="L450" s="2">
        <f>VLOOKUP($C450,Calculations!$T$2:$AG$611,10,FALSE)</f>
        <v>8760.3041186958471</v>
      </c>
      <c r="M450" s="2">
        <f>VLOOKUP($C450,Calculations!$T$2:$AG$611,11,FALSE)</f>
        <v>0</v>
      </c>
      <c r="N450" s="2">
        <f>VLOOKUP($C450,Calculations!$T$2:$AG$611,12,FALSE)</f>
        <v>398739.38799017214</v>
      </c>
      <c r="O450" s="2">
        <f>VLOOKUP($C450,Calculations!$T$2:$AG$611,13,FALSE)</f>
        <v>106000.90927671417</v>
      </c>
      <c r="P450" s="2">
        <f>VLOOKUP($C450,Calculations!$T$2:$AG$611,14,FALSE)</f>
        <v>504740.29726688628</v>
      </c>
      <c r="R450" s="53">
        <f t="shared" si="31"/>
        <v>504740.29726688634</v>
      </c>
      <c r="S450" s="53">
        <f t="shared" si="32"/>
        <v>0</v>
      </c>
      <c r="U450" s="53">
        <f t="shared" si="33"/>
        <v>661980.21278388402</v>
      </c>
      <c r="V450" s="53">
        <f t="shared" si="34"/>
        <v>0</v>
      </c>
      <c r="W450" s="9"/>
    </row>
    <row r="451" spans="1:23" ht="14.45" customHeight="1" x14ac:dyDescent="0.25">
      <c r="A451" s="58" t="s">
        <v>86</v>
      </c>
      <c r="B451" s="64" t="s">
        <v>19</v>
      </c>
      <c r="C451" s="56" t="str">
        <f t="shared" ref="C451:C514" si="35">A451&amp;B451</f>
        <v>KOZHIKODE1978-79</v>
      </c>
      <c r="D451" s="2">
        <f>VLOOKUP($C451,Calculations!$T$2:$AG$611,2,FALSE)</f>
        <v>661980.21278388402</v>
      </c>
      <c r="E451" s="2">
        <f>VLOOKUP($C451,Calculations!$T$2:$AG$611,3,FALSE)</f>
        <v>173679.70045280107</v>
      </c>
      <c r="F451" s="2">
        <f>VLOOKUP($C451,Calculations!$T$2:$AG$611,4,FALSE)</f>
        <v>34257.033171890456</v>
      </c>
      <c r="G451" s="2">
        <f>VLOOKUP($C451,Calculations!$T$2:$AG$611,5,FALSE)</f>
        <v>9793.6885647347881</v>
      </c>
      <c r="H451" s="2">
        <f>VLOOKUP($C451,Calculations!$T$2:$AG$611,6,FALSE)</f>
        <v>659.30502919017647</v>
      </c>
      <c r="I451" s="2">
        <f>VLOOKUP($C451,Calculations!$T$2:$AG$611,7,FALSE)</f>
        <v>21592.100029353249</v>
      </c>
      <c r="J451" s="2">
        <f>VLOOKUP($C451,Calculations!$T$2:$AG$611,8,FALSE)</f>
        <v>15413.595686159399</v>
      </c>
      <c r="K451" s="2">
        <f>VLOOKUP($C451,Calculations!$T$2:$AG$611,9,FALSE)</f>
        <v>4986.3025586249632</v>
      </c>
      <c r="L451" s="2">
        <f>VLOOKUP($C451,Calculations!$T$2:$AG$611,10,FALSE)</f>
        <v>9097.7434335692469</v>
      </c>
      <c r="M451" s="2">
        <f>VLOOKUP($C451,Calculations!$T$2:$AG$611,11,FALSE)</f>
        <v>0</v>
      </c>
      <c r="N451" s="2">
        <f>VLOOKUP($C451,Calculations!$T$2:$AG$611,12,FALSE)</f>
        <v>392500.74385756068</v>
      </c>
      <c r="O451" s="2">
        <f>VLOOKUP($C451,Calculations!$T$2:$AG$611,13,FALSE)</f>
        <v>93807.852285204877</v>
      </c>
      <c r="P451" s="2">
        <f>VLOOKUP($C451,Calculations!$T$2:$AG$611,14,FALSE)</f>
        <v>486308.59614276548</v>
      </c>
      <c r="R451" s="53">
        <f t="shared" ref="R451:R514" si="36">N451+O451</f>
        <v>486308.59614276554</v>
      </c>
      <c r="S451" s="53">
        <f t="shared" ref="S451:S514" si="37">R451-P451</f>
        <v>0</v>
      </c>
      <c r="U451" s="53">
        <f t="shared" ref="U451:U514" si="38">SUM(E451:N451)</f>
        <v>661980.21278388402</v>
      </c>
      <c r="V451" s="53">
        <f t="shared" ref="V451:V514" si="39">D451-U451</f>
        <v>0</v>
      </c>
      <c r="W451" s="9"/>
    </row>
    <row r="452" spans="1:23" ht="14.45" customHeight="1" x14ac:dyDescent="0.25">
      <c r="A452" s="58" t="s">
        <v>86</v>
      </c>
      <c r="B452" s="58" t="s">
        <v>40</v>
      </c>
      <c r="C452" s="56" t="str">
        <f t="shared" si="35"/>
        <v>KOZHIKODE1979-80</v>
      </c>
      <c r="D452" s="2">
        <f>VLOOKUP($C452,Calculations!$T$2:$AG$611,2,FALSE)</f>
        <v>661980.21278388402</v>
      </c>
      <c r="E452" s="2">
        <f>VLOOKUP($C452,Calculations!$T$2:$AG$611,3,FALSE)</f>
        <v>173679.70045280107</v>
      </c>
      <c r="F452" s="2">
        <f>VLOOKUP($C452,Calculations!$T$2:$AG$611,4,FALSE)</f>
        <v>36047.160497048368</v>
      </c>
      <c r="G452" s="2">
        <f>VLOOKUP($C452,Calculations!$T$2:$AG$611,5,FALSE)</f>
        <v>9933.6519248121949</v>
      </c>
      <c r="H452" s="2">
        <f>VLOOKUP($C452,Calculations!$T$2:$AG$611,6,FALSE)</f>
        <v>621.08537175347624</v>
      </c>
      <c r="I452" s="2">
        <f>VLOOKUP($C452,Calculations!$T$2:$AG$611,7,FALSE)</f>
        <v>21945.36713577509</v>
      </c>
      <c r="J452" s="2">
        <f>VLOOKUP($C452,Calculations!$T$2:$AG$611,8,FALSE)</f>
        <v>16218.019337812422</v>
      </c>
      <c r="K452" s="2">
        <f>VLOOKUP($C452,Calculations!$T$2:$AG$611,9,FALSE)</f>
        <v>5192.2591402759208</v>
      </c>
      <c r="L452" s="2">
        <f>VLOOKUP($C452,Calculations!$T$2:$AG$611,10,FALSE)</f>
        <v>8422.2248839459462</v>
      </c>
      <c r="M452" s="2">
        <f>VLOOKUP($C452,Calculations!$T$2:$AG$611,11,FALSE)</f>
        <v>0</v>
      </c>
      <c r="N452" s="2">
        <f>VLOOKUP($C452,Calculations!$T$2:$AG$611,12,FALSE)</f>
        <v>389920.7440396595</v>
      </c>
      <c r="O452" s="2">
        <f>VLOOKUP($C452,Calculations!$T$2:$AG$611,13,FALSE)</f>
        <v>96302.506031005731</v>
      </c>
      <c r="P452" s="2">
        <f>VLOOKUP($C452,Calculations!$T$2:$AG$611,14,FALSE)</f>
        <v>486223.25007066526</v>
      </c>
      <c r="R452" s="53">
        <f t="shared" si="36"/>
        <v>486223.25007066526</v>
      </c>
      <c r="S452" s="53">
        <f t="shared" si="37"/>
        <v>0</v>
      </c>
      <c r="U452" s="53">
        <f t="shared" si="38"/>
        <v>661980.21278388402</v>
      </c>
      <c r="V452" s="53">
        <f t="shared" si="39"/>
        <v>0</v>
      </c>
      <c r="W452" s="9"/>
    </row>
    <row r="453" spans="1:23" ht="14.45" customHeight="1" x14ac:dyDescent="0.25">
      <c r="A453" s="58" t="s">
        <v>86</v>
      </c>
      <c r="B453" s="58" t="s">
        <v>42</v>
      </c>
      <c r="C453" s="56" t="str">
        <f t="shared" si="35"/>
        <v>KOZHIKODE1980-81</v>
      </c>
      <c r="D453" s="2">
        <f>VLOOKUP($C453,Calculations!$T$2:$AG$611,2,FALSE)</f>
        <v>661980.21278388402</v>
      </c>
      <c r="E453" s="2">
        <f>VLOOKUP($C453,Calculations!$T$2:$AG$611,3,FALSE)</f>
        <v>173679.70045280107</v>
      </c>
      <c r="F453" s="2">
        <f>VLOOKUP($C453,Calculations!$T$2:$AG$611,4,FALSE)</f>
        <v>37378.009906721898</v>
      </c>
      <c r="G453" s="2">
        <f>VLOOKUP($C453,Calculations!$T$2:$AG$611,5,FALSE)</f>
        <v>9948.2668373503802</v>
      </c>
      <c r="H453" s="2">
        <f>VLOOKUP($C453,Calculations!$T$2:$AG$611,6,FALSE)</f>
        <v>622.49757292108325</v>
      </c>
      <c r="I453" s="2">
        <f>VLOOKUP($C453,Calculations!$T$2:$AG$611,7,FALSE)</f>
        <v>19802.683615450682</v>
      </c>
      <c r="J453" s="2">
        <f>VLOOKUP($C453,Calculations!$T$2:$AG$611,8,FALSE)</f>
        <v>16989.318229999022</v>
      </c>
      <c r="K453" s="2">
        <f>VLOOKUP($C453,Calculations!$T$2:$AG$611,9,FALSE)</f>
        <v>5243.9378064424945</v>
      </c>
      <c r="L453" s="2">
        <f>VLOOKUP($C453,Calculations!$T$2:$AG$611,10,FALSE)</f>
        <v>10637.234045965015</v>
      </c>
      <c r="M453" s="2">
        <f>VLOOKUP($C453,Calculations!$T$2:$AG$611,11,FALSE)</f>
        <v>0</v>
      </c>
      <c r="N453" s="2">
        <f>VLOOKUP($C453,Calculations!$T$2:$AG$611,12,FALSE)</f>
        <v>387678.56431623234</v>
      </c>
      <c r="O453" s="2">
        <f>VLOOKUP($C453,Calculations!$T$2:$AG$611,13,FALSE)</f>
        <v>94964.239756259311</v>
      </c>
      <c r="P453" s="2">
        <f>VLOOKUP($C453,Calculations!$T$2:$AG$611,14,FALSE)</f>
        <v>482642.80407249165</v>
      </c>
      <c r="R453" s="53">
        <f t="shared" si="36"/>
        <v>482642.80407249165</v>
      </c>
      <c r="S453" s="53">
        <f t="shared" si="37"/>
        <v>0</v>
      </c>
      <c r="U453" s="53">
        <f t="shared" si="38"/>
        <v>661980.21278388402</v>
      </c>
      <c r="V453" s="53">
        <f t="shared" si="39"/>
        <v>0</v>
      </c>
      <c r="W453" s="9"/>
    </row>
    <row r="454" spans="1:23" ht="14.45" customHeight="1" x14ac:dyDescent="0.25">
      <c r="A454" s="58" t="s">
        <v>86</v>
      </c>
      <c r="B454" s="58" t="s">
        <v>43</v>
      </c>
      <c r="C454" s="56" t="str">
        <f t="shared" si="35"/>
        <v>KOZHIKODE1981-82</v>
      </c>
      <c r="D454" s="2">
        <f>VLOOKUP($C454,Calculations!$T$2:$AG$611,2,FALSE)</f>
        <v>661980.21278388402</v>
      </c>
      <c r="E454" s="2">
        <f>VLOOKUP($C454,Calculations!$T$2:$AG$611,3,FALSE)</f>
        <v>175273.74420515331</v>
      </c>
      <c r="F454" s="2">
        <f>VLOOKUP($C454,Calculations!$T$2:$AG$611,4,FALSE)</f>
        <v>35840.617396179361</v>
      </c>
      <c r="G454" s="2">
        <f>VLOOKUP($C454,Calculations!$T$2:$AG$611,5,FALSE)</f>
        <v>9675.9506289250621</v>
      </c>
      <c r="H454" s="2">
        <f>VLOOKUP($C454,Calculations!$T$2:$AG$611,6,FALSE)</f>
        <v>684.00218338401135</v>
      </c>
      <c r="I454" s="2">
        <f>VLOOKUP($C454,Calculations!$T$2:$AG$611,7,FALSE)</f>
        <v>9866.2311974622335</v>
      </c>
      <c r="J454" s="2">
        <f>VLOOKUP($C454,Calculations!$T$2:$AG$611,8,FALSE)</f>
        <v>17291.038616757949</v>
      </c>
      <c r="K454" s="2">
        <f>VLOOKUP($C454,Calculations!$T$2:$AG$611,9,FALSE)</f>
        <v>6008.8919209447849</v>
      </c>
      <c r="L454" s="2">
        <f>VLOOKUP($C454,Calculations!$T$2:$AG$611,10,FALSE)</f>
        <v>12663.401325479335</v>
      </c>
      <c r="M454" s="2">
        <f>VLOOKUP($C454,Calculations!$T$2:$AG$611,11,FALSE)</f>
        <v>0</v>
      </c>
      <c r="N454" s="2">
        <f>VLOOKUP($C454,Calculations!$T$2:$AG$611,12,FALSE)</f>
        <v>407643.9679780209</v>
      </c>
      <c r="O454" s="2">
        <f>VLOOKUP($C454,Calculations!$T$2:$AG$611,13,FALSE)</f>
        <v>80701.409458866226</v>
      </c>
      <c r="P454" s="2">
        <f>VLOOKUP($C454,Calculations!$T$2:$AG$611,14,FALSE)</f>
        <v>488345.37743688712</v>
      </c>
      <c r="R454" s="53">
        <f t="shared" si="36"/>
        <v>488345.37743688712</v>
      </c>
      <c r="S454" s="53">
        <f t="shared" si="37"/>
        <v>0</v>
      </c>
      <c r="U454" s="53">
        <f>SUM(E454:N454)</f>
        <v>674947.84545230702</v>
      </c>
      <c r="V454" s="53">
        <f t="shared" si="39"/>
        <v>-12967.632668423001</v>
      </c>
      <c r="W454" s="9"/>
    </row>
    <row r="455" spans="1:23" ht="14.45" customHeight="1" x14ac:dyDescent="0.25">
      <c r="A455" s="58" t="s">
        <v>86</v>
      </c>
      <c r="B455" s="58" t="s">
        <v>44</v>
      </c>
      <c r="C455" s="56" t="str">
        <f t="shared" si="35"/>
        <v>KOZHIKODE1982-83</v>
      </c>
      <c r="D455" s="2">
        <f>VLOOKUP($C455,Calculations!$T$2:$AG$611,2,FALSE)</f>
        <v>661980.21278388402</v>
      </c>
      <c r="E455" s="2">
        <f>VLOOKUP($C455,Calculations!$T$2:$AG$611,3,FALSE)</f>
        <v>175273.74420515331</v>
      </c>
      <c r="F455" s="2">
        <f>VLOOKUP($C455,Calculations!$T$2:$AG$611,4,FALSE)</f>
        <v>34358.145745918075</v>
      </c>
      <c r="G455" s="2">
        <f>VLOOKUP($C455,Calculations!$T$2:$AG$611,5,FALSE)</f>
        <v>9684.0660157873244</v>
      </c>
      <c r="H455" s="2">
        <f>VLOOKUP($C455,Calculations!$T$2:$AG$611,6,FALSE)</f>
        <v>519.96163012846</v>
      </c>
      <c r="I455" s="2">
        <f>VLOOKUP($C455,Calculations!$T$2:$AG$611,7,FALSE)</f>
        <v>9004.389849060899</v>
      </c>
      <c r="J455" s="2">
        <f>VLOOKUP($C455,Calculations!$T$2:$AG$611,8,FALSE)</f>
        <v>18621.277717170218</v>
      </c>
      <c r="K455" s="2">
        <f>VLOOKUP($C455,Calculations!$T$2:$AG$611,9,FALSE)</f>
        <v>5518.4360148432952</v>
      </c>
      <c r="L455" s="2">
        <f>VLOOKUP($C455,Calculations!$T$2:$AG$611,10,FALSE)</f>
        <v>10780.15955683315</v>
      </c>
      <c r="M455" s="2">
        <f>VLOOKUP($C455,Calculations!$T$2:$AG$611,11,FALSE)</f>
        <v>0</v>
      </c>
      <c r="N455" s="2">
        <f>VLOOKUP($C455,Calculations!$T$2:$AG$611,12,FALSE)</f>
        <v>398220.0320489892</v>
      </c>
      <c r="O455" s="2">
        <f>VLOOKUP($C455,Calculations!$T$2:$AG$611,13,FALSE)</f>
        <v>85682.784771910374</v>
      </c>
      <c r="P455" s="2">
        <f>VLOOKUP($C455,Calculations!$T$2:$AG$611,14,FALSE)</f>
        <v>483902.81682089961</v>
      </c>
      <c r="R455" s="53">
        <f t="shared" si="36"/>
        <v>483902.81682089961</v>
      </c>
      <c r="S455" s="53">
        <f t="shared" si="37"/>
        <v>0</v>
      </c>
      <c r="U455" s="53">
        <f t="shared" si="38"/>
        <v>661980.21278388391</v>
      </c>
      <c r="V455" s="53">
        <f t="shared" si="39"/>
        <v>0</v>
      </c>
      <c r="W455" s="9"/>
    </row>
    <row r="456" spans="1:23" ht="14.45" customHeight="1" x14ac:dyDescent="0.25">
      <c r="A456" s="58" t="s">
        <v>86</v>
      </c>
      <c r="B456" s="58" t="s">
        <v>45</v>
      </c>
      <c r="C456" s="56" t="str">
        <f t="shared" si="35"/>
        <v>KOZHIKODE1983-84</v>
      </c>
      <c r="D456" s="2">
        <f>VLOOKUP($C456,Calculations!$T$2:$AG$611,2,FALSE)</f>
        <v>661980.21278388402</v>
      </c>
      <c r="E456" s="2">
        <f>VLOOKUP($C456,Calculations!$T$2:$AG$611,3,FALSE)</f>
        <v>175273.74420515331</v>
      </c>
      <c r="F456" s="2">
        <f>VLOOKUP($C456,Calculations!$T$2:$AG$611,4,FALSE)</f>
        <v>37046.032594472599</v>
      </c>
      <c r="G456" s="2">
        <f>VLOOKUP($C456,Calculations!$T$2:$AG$611,5,FALSE)</f>
        <v>10324.873286057165</v>
      </c>
      <c r="H456" s="2">
        <f>VLOOKUP($C456,Calculations!$T$2:$AG$611,6,FALSE)</f>
        <v>565.37369633531512</v>
      </c>
      <c r="I456" s="2">
        <f>VLOOKUP($C456,Calculations!$T$2:$AG$611,7,FALSE)</f>
        <v>9393.1355349087171</v>
      </c>
      <c r="J456" s="2">
        <f>VLOOKUP($C456,Calculations!$T$2:$AG$611,8,FALSE)</f>
        <v>18570.702438254502</v>
      </c>
      <c r="K456" s="2">
        <f>VLOOKUP($C456,Calculations!$T$2:$AG$611,9,FALSE)</f>
        <v>5841.7316429655912</v>
      </c>
      <c r="L456" s="2">
        <f>VLOOKUP($C456,Calculations!$T$2:$AG$611,10,FALSE)</f>
        <v>10704.385573582183</v>
      </c>
      <c r="M456" s="2">
        <f>VLOOKUP($C456,Calculations!$T$2:$AG$611,11,FALSE)</f>
        <v>0</v>
      </c>
      <c r="N456" s="2">
        <f>VLOOKUP($C456,Calculations!$T$2:$AG$611,12,FALSE)</f>
        <v>394260.23381215456</v>
      </c>
      <c r="O456" s="2">
        <f>VLOOKUP($C456,Calculations!$T$2:$AG$611,13,FALSE)</f>
        <v>93152.829377902177</v>
      </c>
      <c r="P456" s="2">
        <f>VLOOKUP($C456,Calculations!$T$2:$AG$611,14,FALSE)</f>
        <v>487413.06319005677</v>
      </c>
      <c r="R456" s="53">
        <f t="shared" si="36"/>
        <v>487413.06319005671</v>
      </c>
      <c r="S456" s="53">
        <f t="shared" si="37"/>
        <v>0</v>
      </c>
      <c r="U456" s="53">
        <f t="shared" si="38"/>
        <v>661980.21278388402</v>
      </c>
      <c r="V456" s="53">
        <f t="shared" si="39"/>
        <v>0</v>
      </c>
      <c r="W456" s="9"/>
    </row>
    <row r="457" spans="1:23" ht="14.45" customHeight="1" x14ac:dyDescent="0.25">
      <c r="A457" s="58" t="s">
        <v>86</v>
      </c>
      <c r="B457" s="58" t="s">
        <v>39</v>
      </c>
      <c r="C457" s="56" t="str">
        <f t="shared" si="35"/>
        <v>KOZHIKODE1984-85</v>
      </c>
      <c r="D457" s="2">
        <f>VLOOKUP($C457,Calculations!$T$2:$AG$611,2,FALSE)</f>
        <v>661980.21278388402</v>
      </c>
      <c r="E457" s="2">
        <f>VLOOKUP($C457,Calculations!$T$2:$AG$611,3,FALSE)</f>
        <v>175273.74420515331</v>
      </c>
      <c r="F457" s="2">
        <f>VLOOKUP($C457,Calculations!$T$2:$AG$611,4,FALSE)</f>
        <v>36163.60069845424</v>
      </c>
      <c r="G457" s="2">
        <f>VLOOKUP($C457,Calculations!$T$2:$AG$611,5,FALSE)</f>
        <v>9910.2450041567499</v>
      </c>
      <c r="H457" s="2">
        <f>VLOOKUP($C457,Calculations!$T$2:$AG$611,6,FALSE)</f>
        <v>471.09560858640111</v>
      </c>
      <c r="I457" s="2">
        <f>VLOOKUP($C457,Calculations!$T$2:$AG$611,7,FALSE)</f>
        <v>8036.384428639104</v>
      </c>
      <c r="J457" s="2">
        <f>VLOOKUP($C457,Calculations!$T$2:$AG$611,8,FALSE)</f>
        <v>18382.04410736727</v>
      </c>
      <c r="K457" s="2">
        <f>VLOOKUP($C457,Calculations!$T$2:$AG$611,9,FALSE)</f>
        <v>5951.5917831937168</v>
      </c>
      <c r="L457" s="2">
        <f>VLOOKUP($C457,Calculations!$T$2:$AG$611,10,FALSE)</f>
        <v>10203.668934105908</v>
      </c>
      <c r="M457" s="2">
        <f>VLOOKUP($C457,Calculations!$T$2:$AG$611,11,FALSE)</f>
        <v>0</v>
      </c>
      <c r="N457" s="2">
        <f>VLOOKUP($C457,Calculations!$T$2:$AG$611,12,FALSE)</f>
        <v>397587.83801422722</v>
      </c>
      <c r="O457" s="2">
        <f>VLOOKUP($C457,Calculations!$T$2:$AG$611,13,FALSE)</f>
        <v>96745.374967016513</v>
      </c>
      <c r="P457" s="2">
        <f>VLOOKUP($C457,Calculations!$T$2:$AG$611,14,FALSE)</f>
        <v>494333.21298124373</v>
      </c>
      <c r="R457" s="53">
        <f t="shared" si="36"/>
        <v>494333.21298124373</v>
      </c>
      <c r="S457" s="53">
        <f t="shared" si="37"/>
        <v>0</v>
      </c>
      <c r="U457" s="53">
        <f t="shared" si="38"/>
        <v>661980.21278388402</v>
      </c>
      <c r="V457" s="53">
        <f t="shared" si="39"/>
        <v>0</v>
      </c>
      <c r="W457" s="9"/>
    </row>
    <row r="458" spans="1:23" ht="14.45" customHeight="1" x14ac:dyDescent="0.25">
      <c r="A458" s="58" t="s">
        <v>86</v>
      </c>
      <c r="B458" s="58" t="s">
        <v>84</v>
      </c>
      <c r="C458" s="56" t="str">
        <f t="shared" si="35"/>
        <v>KOZHIKODE1985-86</v>
      </c>
      <c r="D458" s="2">
        <f>VLOOKUP($C458,Calculations!$T$2:$AG$611,2,FALSE)</f>
        <v>661980.21278388402</v>
      </c>
      <c r="E458" s="2">
        <f>VLOOKUP($C458,Calculations!$T$2:$AG$611,3,FALSE)</f>
        <v>175273.74420515331</v>
      </c>
      <c r="F458" s="2">
        <f>VLOOKUP($C458,Calculations!$T$2:$AG$611,4,FALSE)</f>
        <v>37230.047943561971</v>
      </c>
      <c r="G458" s="2">
        <f>VLOOKUP($C458,Calculations!$T$2:$AG$611,5,FALSE)</f>
        <v>9572.6547097978964</v>
      </c>
      <c r="H458" s="2">
        <f>VLOOKUP($C458,Calculations!$T$2:$AG$611,6,FALSE)</f>
        <v>460.58386485899354</v>
      </c>
      <c r="I458" s="2">
        <f>VLOOKUP($C458,Calculations!$T$2:$AG$611,7,FALSE)</f>
        <v>7511.0869361042487</v>
      </c>
      <c r="J458" s="2">
        <f>VLOOKUP($C458,Calculations!$T$2:$AG$611,8,FALSE)</f>
        <v>17668.019125564068</v>
      </c>
      <c r="K458" s="2">
        <f>VLOOKUP($C458,Calculations!$T$2:$AG$611,9,FALSE)</f>
        <v>5833.696900339306</v>
      </c>
      <c r="L458" s="2">
        <f>VLOOKUP($C458,Calculations!$T$2:$AG$611,10,FALSE)</f>
        <v>10758.619316411543</v>
      </c>
      <c r="M458" s="2">
        <f>VLOOKUP($C458,Calculations!$T$2:$AG$611,11,FALSE)</f>
        <v>0</v>
      </c>
      <c r="N458" s="2">
        <f>VLOOKUP($C458,Calculations!$T$2:$AG$611,12,FALSE)</f>
        <v>397671.75978209265</v>
      </c>
      <c r="O458" s="2">
        <f>VLOOKUP($C458,Calculations!$T$2:$AG$611,13,FALSE)</f>
        <v>89248.442140626488</v>
      </c>
      <c r="P458" s="2">
        <f>VLOOKUP($C458,Calculations!$T$2:$AG$611,14,FALSE)</f>
        <v>486920.20192271908</v>
      </c>
      <c r="R458" s="53">
        <f t="shared" si="36"/>
        <v>486920.20192271913</v>
      </c>
      <c r="S458" s="53">
        <f t="shared" si="37"/>
        <v>0</v>
      </c>
      <c r="U458" s="53">
        <f t="shared" si="38"/>
        <v>661980.21278388402</v>
      </c>
      <c r="V458" s="53">
        <f t="shared" si="39"/>
        <v>0</v>
      </c>
      <c r="W458" s="9"/>
    </row>
    <row r="459" spans="1:23" ht="14.45" customHeight="1" x14ac:dyDescent="0.25">
      <c r="A459" s="58" t="s">
        <v>86</v>
      </c>
      <c r="B459" s="58" t="s">
        <v>46</v>
      </c>
      <c r="C459" s="56" t="str">
        <f t="shared" si="35"/>
        <v>KOZHIKODE1986-87</v>
      </c>
      <c r="D459" s="2">
        <f>VLOOKUP($C459,Calculations!$T$2:$AG$611,2,FALSE)</f>
        <v>661980.21278388402</v>
      </c>
      <c r="E459" s="2">
        <f>VLOOKUP($C459,Calculations!$T$2:$AG$611,3,FALSE)</f>
        <v>175273.74420515331</v>
      </c>
      <c r="F459" s="2">
        <f>VLOOKUP($C459,Calculations!$T$2:$AG$611,4,FALSE)</f>
        <v>34878.205842346069</v>
      </c>
      <c r="G459" s="2">
        <f>VLOOKUP($C459,Calculations!$T$2:$AG$611,5,FALSE)</f>
        <v>9636.880252471421</v>
      </c>
      <c r="H459" s="2">
        <f>VLOOKUP($C459,Calculations!$T$2:$AG$611,6,FALSE)</f>
        <v>430.93180593609304</v>
      </c>
      <c r="I459" s="2">
        <f>VLOOKUP($C459,Calculations!$T$2:$AG$611,7,FALSE)</f>
        <v>7060.7669234146215</v>
      </c>
      <c r="J459" s="2">
        <f>VLOOKUP($C459,Calculations!$T$2:$AG$611,8,FALSE)</f>
        <v>17909.689662648183</v>
      </c>
      <c r="K459" s="2">
        <f>VLOOKUP($C459,Calculations!$T$2:$AG$611,9,FALSE)</f>
        <v>5792.3052022955453</v>
      </c>
      <c r="L459" s="2">
        <f>VLOOKUP($C459,Calculations!$T$2:$AG$611,10,FALSE)</f>
        <v>10250.41853964105</v>
      </c>
      <c r="M459" s="2">
        <f>VLOOKUP($C459,Calculations!$T$2:$AG$611,11,FALSE)</f>
        <v>0</v>
      </c>
      <c r="N459" s="2">
        <f>VLOOKUP($C459,Calculations!$T$2:$AG$611,12,FALSE)</f>
        <v>400747.27034997765</v>
      </c>
      <c r="O459" s="2">
        <f>VLOOKUP($C459,Calculations!$T$2:$AG$611,13,FALSE)</f>
        <v>84952.690520794684</v>
      </c>
      <c r="P459" s="2">
        <f>VLOOKUP($C459,Calculations!$T$2:$AG$611,14,FALSE)</f>
        <v>485699.96087077237</v>
      </c>
      <c r="R459" s="53">
        <f t="shared" si="36"/>
        <v>485699.96087077237</v>
      </c>
      <c r="S459" s="53">
        <f t="shared" si="37"/>
        <v>0</v>
      </c>
      <c r="U459" s="53">
        <f t="shared" si="38"/>
        <v>661980.21278388402</v>
      </c>
      <c r="V459" s="53">
        <f t="shared" si="39"/>
        <v>0</v>
      </c>
      <c r="W459" s="9"/>
    </row>
    <row r="460" spans="1:23" ht="14.45" customHeight="1" x14ac:dyDescent="0.25">
      <c r="A460" s="58" t="s">
        <v>86</v>
      </c>
      <c r="B460" s="58" t="s">
        <v>47</v>
      </c>
      <c r="C460" s="56" t="str">
        <f t="shared" si="35"/>
        <v>KOZHIKODE1987-88</v>
      </c>
      <c r="D460" s="2">
        <f>VLOOKUP($C460,Calculations!$T$2:$AG$611,2,FALSE)</f>
        <v>661980.21278388402</v>
      </c>
      <c r="E460" s="2">
        <f>VLOOKUP($C460,Calculations!$T$2:$AG$611,3,FALSE)</f>
        <v>175273.74420515331</v>
      </c>
      <c r="F460" s="2">
        <f>VLOOKUP($C460,Calculations!$T$2:$AG$611,4,FALSE)</f>
        <v>41182.021142419049</v>
      </c>
      <c r="G460" s="2">
        <f>VLOOKUP($C460,Calculations!$T$2:$AG$611,5,FALSE)</f>
        <v>8297.7486890976579</v>
      </c>
      <c r="H460" s="2">
        <f>VLOOKUP($C460,Calculations!$T$2:$AG$611,6,FALSE)</f>
        <v>312.09804964860899</v>
      </c>
      <c r="I460" s="2">
        <f>VLOOKUP($C460,Calculations!$T$2:$AG$611,7,FALSE)</f>
        <v>6239.3415246521781</v>
      </c>
      <c r="J460" s="2">
        <f>VLOOKUP($C460,Calculations!$T$2:$AG$611,8,FALSE)</f>
        <v>16782.491971842737</v>
      </c>
      <c r="K460" s="2">
        <f>VLOOKUP($C460,Calculations!$T$2:$AG$611,9,FALSE)</f>
        <v>5691.3953904059381</v>
      </c>
      <c r="L460" s="2">
        <f>VLOOKUP($C460,Calculations!$T$2:$AG$611,10,FALSE)</f>
        <v>11015.290453746074</v>
      </c>
      <c r="M460" s="2">
        <f>VLOOKUP($C460,Calculations!$T$2:$AG$611,11,FALSE)</f>
        <v>0</v>
      </c>
      <c r="N460" s="2">
        <f>VLOOKUP($C460,Calculations!$T$2:$AG$611,12,FALSE)</f>
        <v>397186.08135691838</v>
      </c>
      <c r="O460" s="2">
        <f>VLOOKUP($C460,Calculations!$T$2:$AG$611,13,FALSE)</f>
        <v>94623.794069178664</v>
      </c>
      <c r="P460" s="2">
        <f>VLOOKUP($C460,Calculations!$T$2:$AG$611,14,FALSE)</f>
        <v>491809.87542609707</v>
      </c>
      <c r="R460" s="53">
        <f t="shared" si="36"/>
        <v>491809.87542609707</v>
      </c>
      <c r="S460" s="53">
        <f t="shared" si="37"/>
        <v>0</v>
      </c>
      <c r="U460" s="53">
        <f t="shared" si="38"/>
        <v>661980.21278388402</v>
      </c>
      <c r="V460" s="53">
        <f t="shared" si="39"/>
        <v>0</v>
      </c>
      <c r="W460" s="9"/>
    </row>
    <row r="461" spans="1:23" ht="14.45" customHeight="1" x14ac:dyDescent="0.25">
      <c r="A461" s="58" t="s">
        <v>86</v>
      </c>
      <c r="B461" s="58" t="s">
        <v>48</v>
      </c>
      <c r="C461" s="56" t="str">
        <f t="shared" si="35"/>
        <v>KOZHIKODE1988-89</v>
      </c>
      <c r="D461" s="2">
        <f>VLOOKUP($C461,Calculations!$T$2:$AG$611,2,FALSE)</f>
        <v>661980.21278388402</v>
      </c>
      <c r="E461" s="2">
        <f>VLOOKUP($C461,Calculations!$T$2:$AG$611,3,FALSE)</f>
        <v>175273.74420515331</v>
      </c>
      <c r="F461" s="2">
        <f>VLOOKUP($C461,Calculations!$T$2:$AG$611,4,FALSE)</f>
        <v>40302.338603151911</v>
      </c>
      <c r="G461" s="2">
        <f>VLOOKUP($C461,Calculations!$T$2:$AG$611,5,FALSE)</f>
        <v>8493.1744284662709</v>
      </c>
      <c r="H461" s="2">
        <f>VLOOKUP($C461,Calculations!$T$2:$AG$611,6,FALSE)</f>
        <v>337.21582603744122</v>
      </c>
      <c r="I461" s="2">
        <f>VLOOKUP($C461,Calculations!$T$2:$AG$611,7,FALSE)</f>
        <v>6084.7754843199309</v>
      </c>
      <c r="J461" s="2">
        <f>VLOOKUP($C461,Calculations!$T$2:$AG$611,8,FALSE)</f>
        <v>16469.336571567928</v>
      </c>
      <c r="K461" s="2">
        <f>VLOOKUP($C461,Calculations!$T$2:$AG$611,9,FALSE)</f>
        <v>5679.8314181431169</v>
      </c>
      <c r="L461" s="2">
        <f>VLOOKUP($C461,Calculations!$T$2:$AG$611,10,FALSE)</f>
        <v>10989.506262623039</v>
      </c>
      <c r="M461" s="2">
        <f>VLOOKUP($C461,Calculations!$T$2:$AG$611,11,FALSE)</f>
        <v>0</v>
      </c>
      <c r="N461" s="2">
        <f>VLOOKUP($C461,Calculations!$T$2:$AG$611,12,FALSE)</f>
        <v>398350.28998442099</v>
      </c>
      <c r="O461" s="2">
        <f>VLOOKUP($C461,Calculations!$T$2:$AG$611,13,FALSE)</f>
        <v>109172.47785468848</v>
      </c>
      <c r="P461" s="2">
        <f>VLOOKUP($C461,Calculations!$T$2:$AG$611,14,FALSE)</f>
        <v>507522.76783910947</v>
      </c>
      <c r="R461" s="53">
        <f t="shared" si="36"/>
        <v>507522.76783910947</v>
      </c>
      <c r="S461" s="53">
        <f t="shared" si="37"/>
        <v>0</v>
      </c>
      <c r="U461" s="53">
        <f t="shared" si="38"/>
        <v>661980.21278388391</v>
      </c>
      <c r="V461" s="53">
        <f t="shared" si="39"/>
        <v>0</v>
      </c>
      <c r="W461" s="9"/>
    </row>
    <row r="462" spans="1:23" ht="14.45" customHeight="1" x14ac:dyDescent="0.25">
      <c r="A462" s="58" t="s">
        <v>86</v>
      </c>
      <c r="B462" s="58" t="s">
        <v>49</v>
      </c>
      <c r="C462" s="56" t="str">
        <f t="shared" si="35"/>
        <v>KOZHIKODE1989-90</v>
      </c>
      <c r="D462" s="2">
        <f>VLOOKUP($C462,Calculations!$T$2:$AG$611,2,FALSE)</f>
        <v>661980.21278388402</v>
      </c>
      <c r="E462" s="2">
        <f>VLOOKUP($C462,Calculations!$T$2:$AG$611,3,FALSE)</f>
        <v>175273.74420515331</v>
      </c>
      <c r="F462" s="2">
        <f>VLOOKUP($C462,Calculations!$T$2:$AG$611,4,FALSE)</f>
        <v>40495.945129037871</v>
      </c>
      <c r="G462" s="2">
        <f>VLOOKUP($C462,Calculations!$T$2:$AG$611,5,FALSE)</f>
        <v>8133.6528248216127</v>
      </c>
      <c r="H462" s="2">
        <f>VLOOKUP($C462,Calculations!$T$2:$AG$611,6,FALSE)</f>
        <v>308.79006801693743</v>
      </c>
      <c r="I462" s="2">
        <f>VLOOKUP($C462,Calculations!$T$2:$AG$611,7,FALSE)</f>
        <v>5619.5905847356526</v>
      </c>
      <c r="J462" s="2">
        <f>VLOOKUP($C462,Calculations!$T$2:$AG$611,8,FALSE)</f>
        <v>15577.626952473027</v>
      </c>
      <c r="K462" s="2">
        <f>VLOOKUP($C462,Calculations!$T$2:$AG$611,9,FALSE)</f>
        <v>5456.2059846186412</v>
      </c>
      <c r="L462" s="2">
        <f>VLOOKUP($C462,Calculations!$T$2:$AG$611,10,FALSE)</f>
        <v>10470.063968335839</v>
      </c>
      <c r="M462" s="2">
        <f>VLOOKUP($C462,Calculations!$T$2:$AG$611,11,FALSE)</f>
        <v>0</v>
      </c>
      <c r="N462" s="2">
        <f>VLOOKUP($C462,Calculations!$T$2:$AG$611,12,FALSE)</f>
        <v>400644.59306669107</v>
      </c>
      <c r="O462" s="2">
        <f>VLOOKUP($C462,Calculations!$T$2:$AG$611,13,FALSE)</f>
        <v>116952.74687330337</v>
      </c>
      <c r="P462" s="2">
        <f>VLOOKUP($C462,Calculations!$T$2:$AG$611,14,FALSE)</f>
        <v>517597.33993999439</v>
      </c>
      <c r="R462" s="53">
        <f t="shared" si="36"/>
        <v>517597.33993999445</v>
      </c>
      <c r="S462" s="53">
        <f t="shared" si="37"/>
        <v>0</v>
      </c>
      <c r="U462" s="53">
        <f t="shared" si="38"/>
        <v>661980.21278388391</v>
      </c>
      <c r="V462" s="53">
        <f t="shared" si="39"/>
        <v>0</v>
      </c>
      <c r="W462" s="9"/>
    </row>
    <row r="463" spans="1:23" ht="14.45" customHeight="1" x14ac:dyDescent="0.25">
      <c r="A463" s="58" t="s">
        <v>86</v>
      </c>
      <c r="B463" s="58" t="s">
        <v>67</v>
      </c>
      <c r="C463" s="56" t="str">
        <f t="shared" si="35"/>
        <v>KOZHIKODE1990-91</v>
      </c>
      <c r="D463" s="2">
        <f>VLOOKUP($C463,Calculations!$T$2:$AG$611,2,FALSE)</f>
        <v>661980.21278388402</v>
      </c>
      <c r="E463" s="2">
        <f>VLOOKUP($C463,Calculations!$T$2:$AG$611,3,FALSE)</f>
        <v>175273.74420515331</v>
      </c>
      <c r="F463" s="2">
        <f>VLOOKUP($C463,Calculations!$T$2:$AG$611,4,FALSE)</f>
        <v>42267.546393895187</v>
      </c>
      <c r="G463" s="2">
        <f>VLOOKUP($C463,Calculations!$T$2:$AG$611,5,FALSE)</f>
        <v>6807.3141282936413</v>
      </c>
      <c r="H463" s="2">
        <f>VLOOKUP($C463,Calculations!$T$2:$AG$611,6,FALSE)</f>
        <v>263.852515230525</v>
      </c>
      <c r="I463" s="2">
        <f>VLOOKUP($C463,Calculations!$T$2:$AG$611,7,FALSE)</f>
        <v>5185.5239179581013</v>
      </c>
      <c r="J463" s="2">
        <f>VLOOKUP($C463,Calculations!$T$2:$AG$611,8,FALSE)</f>
        <v>12231.016376435737</v>
      </c>
      <c r="K463" s="2">
        <f>VLOOKUP($C463,Calculations!$T$2:$AG$611,9,FALSE)</f>
        <v>5141.9436248633283</v>
      </c>
      <c r="L463" s="2">
        <f>VLOOKUP($C463,Calculations!$T$2:$AG$611,10,FALSE)</f>
        <v>8841.0001494595926</v>
      </c>
      <c r="M463" s="2">
        <f>VLOOKUP($C463,Calculations!$T$2:$AG$611,11,FALSE)</f>
        <v>0</v>
      </c>
      <c r="N463" s="2">
        <f>VLOOKUP($C463,Calculations!$T$2:$AG$611,12,FALSE)</f>
        <v>405968.27147259453</v>
      </c>
      <c r="O463" s="2">
        <f>VLOOKUP($C463,Calculations!$T$2:$AG$611,13,FALSE)</f>
        <v>132207.56911188335</v>
      </c>
      <c r="P463" s="2">
        <f>VLOOKUP($C463,Calculations!$T$2:$AG$611,14,FALSE)</f>
        <v>538175.84058447788</v>
      </c>
      <c r="R463" s="53">
        <f t="shared" si="36"/>
        <v>538175.84058447788</v>
      </c>
      <c r="S463" s="53">
        <f t="shared" si="37"/>
        <v>0</v>
      </c>
      <c r="U463" s="53">
        <f t="shared" si="38"/>
        <v>661980.21278388402</v>
      </c>
      <c r="V463" s="53">
        <f t="shared" si="39"/>
        <v>0</v>
      </c>
      <c r="W463" s="9"/>
    </row>
    <row r="464" spans="1:23" ht="14.45" customHeight="1" x14ac:dyDescent="0.25">
      <c r="A464" s="58" t="s">
        <v>86</v>
      </c>
      <c r="B464" s="58" t="s">
        <v>50</v>
      </c>
      <c r="C464" s="56" t="str">
        <f t="shared" si="35"/>
        <v>KOZHIKODE1991-92</v>
      </c>
      <c r="D464" s="2">
        <f>VLOOKUP($C464,Calculations!$T$2:$AG$611,2,FALSE)</f>
        <v>661980.21278388402</v>
      </c>
      <c r="E464" s="2">
        <f>VLOOKUP($C464,Calculations!$T$2:$AG$611,3,FALSE)</f>
        <v>175273.74420515331</v>
      </c>
      <c r="F464" s="2">
        <f>VLOOKUP($C464,Calculations!$T$2:$AG$611,4,FALSE)</f>
        <v>43250.405156526715</v>
      </c>
      <c r="G464" s="2">
        <f>VLOOKUP($C464,Calculations!$T$2:$AG$611,5,FALSE)</f>
        <v>6522.6254996356747</v>
      </c>
      <c r="H464" s="2">
        <f>VLOOKUP($C464,Calculations!$T$2:$AG$611,6,FALSE)</f>
        <v>238.22643536601041</v>
      </c>
      <c r="I464" s="2">
        <f>VLOOKUP($C464,Calculations!$T$2:$AG$611,7,FALSE)</f>
        <v>5055.2453379789285</v>
      </c>
      <c r="J464" s="2">
        <f>VLOOKUP($C464,Calculations!$T$2:$AG$611,8,FALSE)</f>
        <v>11833.731274216896</v>
      </c>
      <c r="K464" s="2">
        <f>VLOOKUP($C464,Calculations!$T$2:$AG$611,9,FALSE)</f>
        <v>5481.0018318725097</v>
      </c>
      <c r="L464" s="2">
        <f>VLOOKUP($C464,Calculations!$T$2:$AG$611,10,FALSE)</f>
        <v>9079.1242439340876</v>
      </c>
      <c r="M464" s="2">
        <f>VLOOKUP($C464,Calculations!$T$2:$AG$611,11,FALSE)</f>
        <v>0</v>
      </c>
      <c r="N464" s="2">
        <f>VLOOKUP($C464,Calculations!$T$2:$AG$611,12,FALSE)</f>
        <v>405246.10879919981</v>
      </c>
      <c r="O464" s="2">
        <f>VLOOKUP($C464,Calculations!$T$2:$AG$611,13,FALSE)</f>
        <v>137468.77495212221</v>
      </c>
      <c r="P464" s="2">
        <f>VLOOKUP($C464,Calculations!$T$2:$AG$611,14,FALSE)</f>
        <v>542714.88375132205</v>
      </c>
      <c r="R464" s="53">
        <f t="shared" si="36"/>
        <v>542714.88375132205</v>
      </c>
      <c r="S464" s="53">
        <f t="shared" si="37"/>
        <v>0</v>
      </c>
      <c r="U464" s="53">
        <f t="shared" si="38"/>
        <v>661980.21278388391</v>
      </c>
      <c r="V464" s="53">
        <f t="shared" si="39"/>
        <v>0</v>
      </c>
      <c r="W464" s="9"/>
    </row>
    <row r="465" spans="1:23" ht="14.45" customHeight="1" x14ac:dyDescent="0.25">
      <c r="A465" s="58" t="s">
        <v>86</v>
      </c>
      <c r="B465" s="58" t="s">
        <v>51</v>
      </c>
      <c r="C465" s="56" t="str">
        <f t="shared" si="35"/>
        <v>KOZHIKODE1992-93</v>
      </c>
      <c r="D465" s="2">
        <f>VLOOKUP($C465,Calculations!$T$2:$AG$611,2,FALSE)</f>
        <v>661980.21278388402</v>
      </c>
      <c r="E465" s="2">
        <f>VLOOKUP($C465,Calculations!$T$2:$AG$611,3,FALSE)</f>
        <v>175273.74420515331</v>
      </c>
      <c r="F465" s="2">
        <f>VLOOKUP($C465,Calculations!$T$2:$AG$611,4,FALSE)</f>
        <v>43514.268569162057</v>
      </c>
      <c r="G465" s="2">
        <f>VLOOKUP($C465,Calculations!$T$2:$AG$611,5,FALSE)</f>
        <v>6544.2936727825427</v>
      </c>
      <c r="H465" s="2">
        <f>VLOOKUP($C465,Calculations!$T$2:$AG$611,6,FALSE)</f>
        <v>234.41897909691721</v>
      </c>
      <c r="I465" s="2">
        <f>VLOOKUP($C465,Calculations!$T$2:$AG$611,7,FALSE)</f>
        <v>5151.0234765177738</v>
      </c>
      <c r="J465" s="2">
        <f>VLOOKUP($C465,Calculations!$T$2:$AG$611,8,FALSE)</f>
        <v>12049.165878733274</v>
      </c>
      <c r="K465" s="2">
        <f>VLOOKUP($C465,Calculations!$T$2:$AG$611,9,FALSE)</f>
        <v>5472.2672603781812</v>
      </c>
      <c r="L465" s="2">
        <f>VLOOKUP($C465,Calculations!$T$2:$AG$611,10,FALSE)</f>
        <v>8883.3524936684335</v>
      </c>
      <c r="M465" s="2">
        <f>VLOOKUP($C465,Calculations!$T$2:$AG$611,11,FALSE)</f>
        <v>0</v>
      </c>
      <c r="N465" s="2">
        <f>VLOOKUP($C465,Calculations!$T$2:$AG$611,12,FALSE)</f>
        <v>404857.67824839149</v>
      </c>
      <c r="O465" s="2">
        <f>VLOOKUP($C465,Calculations!$T$2:$AG$611,13,FALSE)</f>
        <v>136323.74650627215</v>
      </c>
      <c r="P465" s="2">
        <f>VLOOKUP($C465,Calculations!$T$2:$AG$611,14,FALSE)</f>
        <v>541181.4247546636</v>
      </c>
      <c r="R465" s="53">
        <f t="shared" si="36"/>
        <v>541181.4247546636</v>
      </c>
      <c r="S465" s="53">
        <f t="shared" si="37"/>
        <v>0</v>
      </c>
      <c r="U465" s="53">
        <f t="shared" si="38"/>
        <v>661980.21278388402</v>
      </c>
      <c r="V465" s="53">
        <f t="shared" si="39"/>
        <v>0</v>
      </c>
      <c r="W465" s="9"/>
    </row>
    <row r="466" spans="1:23" ht="14.45" customHeight="1" x14ac:dyDescent="0.25">
      <c r="A466" s="58" t="s">
        <v>86</v>
      </c>
      <c r="B466" s="58" t="s">
        <v>52</v>
      </c>
      <c r="C466" s="56" t="str">
        <f t="shared" si="35"/>
        <v>KOZHIKODE1993-94</v>
      </c>
      <c r="D466" s="2">
        <f>VLOOKUP($C466,Calculations!$T$2:$AG$611,2,FALSE)</f>
        <v>661980.21278388402</v>
      </c>
      <c r="E466" s="2">
        <f>VLOOKUP($C466,Calculations!$T$2:$AG$611,3,FALSE)</f>
        <v>175273.74420515331</v>
      </c>
      <c r="F466" s="2">
        <f>VLOOKUP($C466,Calculations!$T$2:$AG$611,4,FALSE)</f>
        <v>43780.428745064251</v>
      </c>
      <c r="G466" s="2">
        <f>VLOOKUP($C466,Calculations!$T$2:$AG$611,5,FALSE)</f>
        <v>6486.2913342944748</v>
      </c>
      <c r="H466" s="2">
        <f>VLOOKUP($C466,Calculations!$T$2:$AG$611,6,FALSE)</f>
        <v>215.0146070809152</v>
      </c>
      <c r="I466" s="2">
        <f>VLOOKUP($C466,Calculations!$T$2:$AG$611,7,FALSE)</f>
        <v>5458.4551658964356</v>
      </c>
      <c r="J466" s="2">
        <f>VLOOKUP($C466,Calculations!$T$2:$AG$611,8,FALSE)</f>
        <v>10898.685640594369</v>
      </c>
      <c r="K466" s="2">
        <f>VLOOKUP($C466,Calculations!$T$2:$AG$611,9,FALSE)</f>
        <v>4850.235931031315</v>
      </c>
      <c r="L466" s="2">
        <f>VLOOKUP($C466,Calculations!$T$2:$AG$611,10,FALSE)</f>
        <v>7994.9156620781869</v>
      </c>
      <c r="M466" s="2">
        <f>VLOOKUP($C466,Calculations!$T$2:$AG$611,11,FALSE)</f>
        <v>0</v>
      </c>
      <c r="N466" s="2">
        <f>VLOOKUP($C466,Calculations!$T$2:$AG$611,12,FALSE)</f>
        <v>407022.4414926907</v>
      </c>
      <c r="O466" s="2">
        <f>VLOOKUP($C466,Calculations!$T$2:$AG$611,13,FALSE)</f>
        <v>147849.90802546841</v>
      </c>
      <c r="P466" s="2">
        <f>VLOOKUP($C466,Calculations!$T$2:$AG$611,14,FALSE)</f>
        <v>554872.34951815917</v>
      </c>
      <c r="R466" s="53">
        <f t="shared" si="36"/>
        <v>554872.34951815917</v>
      </c>
      <c r="S466" s="53">
        <f t="shared" si="37"/>
        <v>0</v>
      </c>
      <c r="U466" s="53">
        <f t="shared" si="38"/>
        <v>661980.21278388402</v>
      </c>
      <c r="V466" s="53">
        <f t="shared" si="39"/>
        <v>0</v>
      </c>
      <c r="W466" s="9"/>
    </row>
    <row r="467" spans="1:23" ht="14.45" customHeight="1" x14ac:dyDescent="0.25">
      <c r="A467" s="58" t="s">
        <v>86</v>
      </c>
      <c r="B467" s="58" t="s">
        <v>53</v>
      </c>
      <c r="C467" s="56" t="str">
        <f t="shared" si="35"/>
        <v>KOZHIKODE1994-95</v>
      </c>
      <c r="D467" s="2">
        <f>VLOOKUP($C467,Calculations!$T$2:$AG$611,2,FALSE)</f>
        <v>661980.21278388402</v>
      </c>
      <c r="E467" s="2">
        <f>VLOOKUP($C467,Calculations!$T$2:$AG$611,3,FALSE)</f>
        <v>175273.74420515331</v>
      </c>
      <c r="F467" s="2">
        <f>VLOOKUP($C467,Calculations!$T$2:$AG$611,4,FALSE)</f>
        <v>46877.213782184583</v>
      </c>
      <c r="G467" s="2">
        <f>VLOOKUP($C467,Calculations!$T$2:$AG$611,5,FALSE)</f>
        <v>5821.1596305456551</v>
      </c>
      <c r="H467" s="2">
        <f>VLOOKUP($C467,Calculations!$T$2:$AG$611,6,FALSE)</f>
        <v>172.85763389555657</v>
      </c>
      <c r="I467" s="2">
        <f>VLOOKUP($C467,Calculations!$T$2:$AG$611,7,FALSE)</f>
        <v>4403.4049745352504</v>
      </c>
      <c r="J467" s="2">
        <f>VLOOKUP($C467,Calculations!$T$2:$AG$611,8,FALSE)</f>
        <v>9577.5989536085381</v>
      </c>
      <c r="K467" s="2">
        <f>VLOOKUP($C467,Calculations!$T$2:$AG$611,9,FALSE)</f>
        <v>4727.449437729716</v>
      </c>
      <c r="L467" s="2">
        <f>VLOOKUP($C467,Calculations!$T$2:$AG$611,10,FALSE)</f>
        <v>9541.4832129567349</v>
      </c>
      <c r="M467" s="2">
        <f>VLOOKUP($C467,Calculations!$T$2:$AG$611,11,FALSE)</f>
        <v>0</v>
      </c>
      <c r="N467" s="2">
        <f>VLOOKUP($C467,Calculations!$T$2:$AG$611,12,FALSE)</f>
        <v>405585.30095327459</v>
      </c>
      <c r="O467" s="2">
        <f>VLOOKUP($C467,Calculations!$T$2:$AG$611,13,FALSE)</f>
        <v>158305.71540886073</v>
      </c>
      <c r="P467" s="2">
        <f>VLOOKUP($C467,Calculations!$T$2:$AG$611,14,FALSE)</f>
        <v>563891.0163621353</v>
      </c>
      <c r="R467" s="53">
        <f t="shared" si="36"/>
        <v>563891.0163621353</v>
      </c>
      <c r="S467" s="53">
        <f t="shared" si="37"/>
        <v>0</v>
      </c>
      <c r="U467" s="53">
        <f t="shared" si="38"/>
        <v>661980.21278388391</v>
      </c>
      <c r="V467" s="53">
        <f t="shared" si="39"/>
        <v>0</v>
      </c>
      <c r="W467" s="9"/>
    </row>
    <row r="468" spans="1:23" ht="14.45" customHeight="1" x14ac:dyDescent="0.25">
      <c r="A468" s="58" t="s">
        <v>86</v>
      </c>
      <c r="B468" s="58" t="s">
        <v>54</v>
      </c>
      <c r="C468" s="56" t="str">
        <f t="shared" si="35"/>
        <v>KOZHIKODE1995-96</v>
      </c>
      <c r="D468" s="2">
        <f>VLOOKUP($C468,Calculations!$T$2:$AG$611,2,FALSE)</f>
        <v>661980.21278388402</v>
      </c>
      <c r="E468" s="2">
        <f>VLOOKUP($C468,Calculations!$T$2:$AG$611,3,FALSE)</f>
        <v>175273.74420515331</v>
      </c>
      <c r="F468" s="2">
        <f>VLOOKUP($C468,Calculations!$T$2:$AG$611,4,FALSE)</f>
        <v>47588.559510894309</v>
      </c>
      <c r="G468" s="2">
        <f>VLOOKUP($C468,Calculations!$T$2:$AG$611,5,FALSE)</f>
        <v>5194.2063551799474</v>
      </c>
      <c r="H468" s="2">
        <f>VLOOKUP($C468,Calculations!$T$2:$AG$611,6,FALSE)</f>
        <v>164.07600356934603</v>
      </c>
      <c r="I468" s="2">
        <f>VLOOKUP($C468,Calculations!$T$2:$AG$611,7,FALSE)</f>
        <v>3671.7723008063404</v>
      </c>
      <c r="J468" s="2">
        <f>VLOOKUP($C468,Calculations!$T$2:$AG$611,8,FALSE)</f>
        <v>9914.0199571167341</v>
      </c>
      <c r="K468" s="2">
        <f>VLOOKUP($C468,Calculations!$T$2:$AG$611,9,FALSE)</f>
        <v>4520.0299664025397</v>
      </c>
      <c r="L468" s="2">
        <f>VLOOKUP($C468,Calculations!$T$2:$AG$611,10,FALSE)</f>
        <v>9538.1510464917083</v>
      </c>
      <c r="M468" s="2">
        <f>VLOOKUP($C468,Calculations!$T$2:$AG$611,11,FALSE)</f>
        <v>0</v>
      </c>
      <c r="N468" s="2">
        <f>VLOOKUP($C468,Calculations!$T$2:$AG$611,12,FALSE)</f>
        <v>406115.65343826974</v>
      </c>
      <c r="O468" s="2">
        <f>VLOOKUP($C468,Calculations!$T$2:$AG$611,13,FALSE)</f>
        <v>157032.40888971047</v>
      </c>
      <c r="P468" s="2">
        <f>VLOOKUP($C468,Calculations!$T$2:$AG$611,14,FALSE)</f>
        <v>563148.06232798018</v>
      </c>
      <c r="R468" s="53">
        <f t="shared" si="36"/>
        <v>563148.06232798018</v>
      </c>
      <c r="S468" s="53">
        <f t="shared" si="37"/>
        <v>0</v>
      </c>
      <c r="U468" s="53">
        <f t="shared" si="38"/>
        <v>661980.21278388402</v>
      </c>
      <c r="V468" s="53">
        <f t="shared" si="39"/>
        <v>0</v>
      </c>
      <c r="W468" s="9"/>
    </row>
    <row r="469" spans="1:23" ht="14.45" customHeight="1" x14ac:dyDescent="0.25">
      <c r="A469" s="58" t="s">
        <v>86</v>
      </c>
      <c r="B469" s="58" t="s">
        <v>55</v>
      </c>
      <c r="C469" s="56" t="str">
        <f t="shared" si="35"/>
        <v>KOZHIKODE1996-97</v>
      </c>
      <c r="D469" s="2">
        <f>VLOOKUP($C469,Calculations!$T$2:$AG$611,2,FALSE)</f>
        <v>661980.21278388402</v>
      </c>
      <c r="E469" s="2">
        <f>VLOOKUP($C469,Calculations!$T$2:$AG$611,3,FALSE)</f>
        <v>175273.74420515331</v>
      </c>
      <c r="F469" s="2">
        <f>VLOOKUP($C469,Calculations!$T$2:$AG$611,4,FALSE)</f>
        <v>50783.376831921094</v>
      </c>
      <c r="G469" s="2">
        <f>VLOOKUP($C469,Calculations!$T$2:$AG$611,5,FALSE)</f>
        <v>5068.8125090674021</v>
      </c>
      <c r="H469" s="2">
        <f>VLOOKUP($C469,Calculations!$T$2:$AG$611,6,FALSE)</f>
        <v>122.03318052184136</v>
      </c>
      <c r="I469" s="2">
        <f>VLOOKUP($C469,Calculations!$T$2:$AG$611,7,FALSE)</f>
        <v>3130.7030251220799</v>
      </c>
      <c r="J469" s="2">
        <f>VLOOKUP($C469,Calculations!$T$2:$AG$611,8,FALSE)</f>
        <v>9122.9265059363152</v>
      </c>
      <c r="K469" s="2">
        <f>VLOOKUP($C469,Calculations!$T$2:$AG$611,9,FALSE)</f>
        <v>3821.0263597977278</v>
      </c>
      <c r="L469" s="2">
        <f>VLOOKUP($C469,Calculations!$T$2:$AG$611,10,FALSE)</f>
        <v>10426.058327485413</v>
      </c>
      <c r="M469" s="2">
        <f>VLOOKUP($C469,Calculations!$T$2:$AG$611,11,FALSE)</f>
        <v>0</v>
      </c>
      <c r="N469" s="2">
        <f>VLOOKUP($C469,Calculations!$T$2:$AG$611,12,FALSE)</f>
        <v>404231.53183887876</v>
      </c>
      <c r="O469" s="2">
        <f>VLOOKUP($C469,Calculations!$T$2:$AG$611,13,FALSE)</f>
        <v>151046.0832540674</v>
      </c>
      <c r="P469" s="2">
        <f>VLOOKUP($C469,Calculations!$T$2:$AG$611,14,FALSE)</f>
        <v>555277.6150929461</v>
      </c>
      <c r="R469" s="53">
        <f t="shared" si="36"/>
        <v>555277.61509294622</v>
      </c>
      <c r="S469" s="53">
        <f t="shared" si="37"/>
        <v>0</v>
      </c>
      <c r="U469" s="53">
        <f t="shared" si="38"/>
        <v>661980.21278388391</v>
      </c>
      <c r="V469" s="53">
        <f t="shared" si="39"/>
        <v>0</v>
      </c>
      <c r="W469" s="9"/>
    </row>
    <row r="470" spans="1:23" ht="14.45" customHeight="1" x14ac:dyDescent="0.25">
      <c r="A470" s="58" t="s">
        <v>86</v>
      </c>
      <c r="B470" s="58" t="s">
        <v>56</v>
      </c>
      <c r="C470" s="56" t="str">
        <f t="shared" si="35"/>
        <v>KOZHIKODE1997-98</v>
      </c>
      <c r="D470" s="2">
        <f>VLOOKUP($C470,Calculations!$T$2:$AG$611,2,FALSE)</f>
        <v>661980.21278388402</v>
      </c>
      <c r="E470" s="2">
        <f>VLOOKUP($C470,Calculations!$T$2:$AG$611,3,FALSE)</f>
        <v>175273.74420515331</v>
      </c>
      <c r="F470" s="2">
        <f>VLOOKUP($C470,Calculations!$T$2:$AG$611,4,FALSE)</f>
        <v>50724.20509014219</v>
      </c>
      <c r="G470" s="2">
        <f>VLOOKUP($C470,Calculations!$T$2:$AG$611,5,FALSE)</f>
        <v>4765.3542173622345</v>
      </c>
      <c r="H470" s="2">
        <f>VLOOKUP($C470,Calculations!$T$2:$AG$611,6,FALSE)</f>
        <v>88.259142309481831</v>
      </c>
      <c r="I470" s="2">
        <f>VLOOKUP($C470,Calculations!$T$2:$AG$611,7,FALSE)</f>
        <v>2871.4023656827558</v>
      </c>
      <c r="J470" s="2">
        <f>VLOOKUP($C470,Calculations!$T$2:$AG$611,8,FALSE)</f>
        <v>8472.6090079221776</v>
      </c>
      <c r="K470" s="2">
        <f>VLOOKUP($C470,Calculations!$T$2:$AG$611,9,FALSE)</f>
        <v>3836.1945518450534</v>
      </c>
      <c r="L470" s="2">
        <f>VLOOKUP($C470,Calculations!$T$2:$AG$611,10,FALSE)</f>
        <v>11454.786056751844</v>
      </c>
      <c r="M470" s="2">
        <f>VLOOKUP($C470,Calculations!$T$2:$AG$611,11,FALSE)</f>
        <v>0</v>
      </c>
      <c r="N470" s="2">
        <f>VLOOKUP($C470,Calculations!$T$2:$AG$611,12,FALSE)</f>
        <v>404493.65814671491</v>
      </c>
      <c r="O470" s="2">
        <f>VLOOKUP($C470,Calculations!$T$2:$AG$611,13,FALSE)</f>
        <v>145064.02907243345</v>
      </c>
      <c r="P470" s="2">
        <f>VLOOKUP($C470,Calculations!$T$2:$AG$611,14,FALSE)</f>
        <v>549557.68721914827</v>
      </c>
      <c r="R470" s="53">
        <f t="shared" si="36"/>
        <v>549557.68721914839</v>
      </c>
      <c r="S470" s="53">
        <f t="shared" si="37"/>
        <v>0</v>
      </c>
      <c r="U470" s="53">
        <f t="shared" si="38"/>
        <v>661980.21278388402</v>
      </c>
      <c r="V470" s="53">
        <f t="shared" si="39"/>
        <v>0</v>
      </c>
      <c r="W470" s="9"/>
    </row>
    <row r="471" spans="1:23" ht="14.45" customHeight="1" x14ac:dyDescent="0.25">
      <c r="A471" s="58" t="s">
        <v>86</v>
      </c>
      <c r="B471" s="58" t="s">
        <v>57</v>
      </c>
      <c r="C471" s="56" t="str">
        <f t="shared" si="35"/>
        <v>KOZHIKODE1998-99</v>
      </c>
      <c r="D471" s="2">
        <f>VLOOKUP($C471,Calculations!$T$2:$AG$611,2,FALSE)</f>
        <v>661980.21278388402</v>
      </c>
      <c r="E471" s="2">
        <f>VLOOKUP($C471,Calculations!$T$2:$AG$611,3,FALSE)</f>
        <v>175273.74420515331</v>
      </c>
      <c r="F471" s="2">
        <f>VLOOKUP($C471,Calculations!$T$2:$AG$611,4,FALSE)</f>
        <v>54649.673953795427</v>
      </c>
      <c r="G471" s="2">
        <f>VLOOKUP($C471,Calculations!$T$2:$AG$611,5,FALSE)</f>
        <v>3609.3462596584595</v>
      </c>
      <c r="H471" s="2">
        <f>VLOOKUP($C471,Calculations!$T$2:$AG$611,6,FALSE)</f>
        <v>78.651059236244876</v>
      </c>
      <c r="I471" s="2">
        <f>VLOOKUP($C471,Calculations!$T$2:$AG$611,7,FALSE)</f>
        <v>2302.1862157566948</v>
      </c>
      <c r="J471" s="2">
        <f>VLOOKUP($C471,Calculations!$T$2:$AG$611,8,FALSE)</f>
        <v>6464.2151412459079</v>
      </c>
      <c r="K471" s="2">
        <f>VLOOKUP($C471,Calculations!$T$2:$AG$611,9,FALSE)</f>
        <v>3329.8066596654462</v>
      </c>
      <c r="L471" s="2">
        <f>VLOOKUP($C471,Calculations!$T$2:$AG$611,10,FALSE)</f>
        <v>14113.426609654078</v>
      </c>
      <c r="M471" s="2">
        <f>VLOOKUP($C471,Calculations!$T$2:$AG$611,11,FALSE)</f>
        <v>0</v>
      </c>
      <c r="N471" s="2">
        <f>VLOOKUP($C471,Calculations!$T$2:$AG$611,12,FALSE)</f>
        <v>402159.16267971834</v>
      </c>
      <c r="O471" s="2">
        <f>VLOOKUP($C471,Calculations!$T$2:$AG$611,13,FALSE)</f>
        <v>149121.61553044827</v>
      </c>
      <c r="P471" s="2">
        <f>VLOOKUP($C471,Calculations!$T$2:$AG$611,14,FALSE)</f>
        <v>551280.77821016661</v>
      </c>
      <c r="R471" s="53">
        <f t="shared" si="36"/>
        <v>551280.77821016661</v>
      </c>
      <c r="S471" s="53">
        <f t="shared" si="37"/>
        <v>0</v>
      </c>
      <c r="U471" s="53">
        <f t="shared" si="38"/>
        <v>661980.21278388391</v>
      </c>
      <c r="V471" s="53">
        <f t="shared" si="39"/>
        <v>0</v>
      </c>
      <c r="W471" s="9"/>
    </row>
    <row r="472" spans="1:23" ht="14.45" customHeight="1" x14ac:dyDescent="0.25">
      <c r="A472" s="58" t="s">
        <v>86</v>
      </c>
      <c r="B472" s="58" t="s">
        <v>58</v>
      </c>
      <c r="C472" s="56" t="str">
        <f t="shared" si="35"/>
        <v>KOZHIKODE1999-00</v>
      </c>
      <c r="D472" s="2">
        <f>VLOOKUP($C472,Calculations!$T$2:$AG$611,2,FALSE)</f>
        <v>661980.21278388402</v>
      </c>
      <c r="E472" s="2">
        <f>VLOOKUP($C472,Calculations!$T$2:$AG$611,3,FALSE)</f>
        <v>175273.74420515331</v>
      </c>
      <c r="F472" s="2">
        <f>VLOOKUP($C472,Calculations!$T$2:$AG$611,4,FALSE)</f>
        <v>57036.153139220623</v>
      </c>
      <c r="G472" s="2">
        <f>VLOOKUP($C472,Calculations!$T$2:$AG$611,5,FALSE)</f>
        <v>3959.7404267310103</v>
      </c>
      <c r="H472" s="2">
        <f>VLOOKUP($C472,Calculations!$T$2:$AG$611,6,FALSE)</f>
        <v>19.264395935265334</v>
      </c>
      <c r="I472" s="2">
        <f>VLOOKUP($C472,Calculations!$T$2:$AG$611,7,FALSE)</f>
        <v>2107.8545282843434</v>
      </c>
      <c r="J472" s="2">
        <f>VLOOKUP($C472,Calculations!$T$2:$AG$611,8,FALSE)</f>
        <v>5667.8574987813663</v>
      </c>
      <c r="K472" s="2">
        <f>VLOOKUP($C472,Calculations!$T$2:$AG$611,9,FALSE)</f>
        <v>4436.8018526232227</v>
      </c>
      <c r="L472" s="2">
        <f>VLOOKUP($C472,Calculations!$T$2:$AG$611,10,FALSE)</f>
        <v>12991.616535660722</v>
      </c>
      <c r="M472" s="2">
        <f>VLOOKUP($C472,Calculations!$T$2:$AG$611,11,FALSE)</f>
        <v>0</v>
      </c>
      <c r="N472" s="2">
        <f>VLOOKUP($C472,Calculations!$T$2:$AG$611,12,FALSE)</f>
        <v>400487.18020149413</v>
      </c>
      <c r="O472" s="2">
        <f>VLOOKUP($C472,Calculations!$T$2:$AG$611,13,FALSE)</f>
        <v>179105.58388353646</v>
      </c>
      <c r="P472" s="2">
        <f>VLOOKUP($C472,Calculations!$T$2:$AG$611,14,FALSE)</f>
        <v>579592.76408503053</v>
      </c>
      <c r="R472" s="53">
        <f t="shared" si="36"/>
        <v>579592.76408503065</v>
      </c>
      <c r="S472" s="53">
        <f t="shared" si="37"/>
        <v>0</v>
      </c>
      <c r="U472" s="53">
        <f t="shared" si="38"/>
        <v>661980.21278388402</v>
      </c>
      <c r="V472" s="53">
        <f t="shared" si="39"/>
        <v>0</v>
      </c>
      <c r="W472" s="9"/>
    </row>
    <row r="473" spans="1:23" ht="14.45" customHeight="1" x14ac:dyDescent="0.25">
      <c r="A473" s="58" t="s">
        <v>86</v>
      </c>
      <c r="B473" s="58" t="s">
        <v>59</v>
      </c>
      <c r="C473" s="56" t="str">
        <f t="shared" si="35"/>
        <v>KOZHIKODE2000-01</v>
      </c>
      <c r="D473" s="2">
        <f>VLOOKUP($C473,Calculations!$T$2:$AG$611,2,FALSE)</f>
        <v>661980.21278388402</v>
      </c>
      <c r="E473" s="2">
        <f>VLOOKUP($C473,Calculations!$T$2:$AG$611,3,FALSE)</f>
        <v>175273.74420515331</v>
      </c>
      <c r="F473" s="2">
        <f>VLOOKUP($C473,Calculations!$T$2:$AG$611,4,FALSE)</f>
        <v>63751.739883802875</v>
      </c>
      <c r="G473" s="2">
        <f>VLOOKUP($C473,Calculations!$T$2:$AG$611,5,FALSE)</f>
        <v>3451.1327721090856</v>
      </c>
      <c r="H473" s="2">
        <f>VLOOKUP($C473,Calculations!$T$2:$AG$611,6,FALSE)</f>
        <v>14.264395935265336</v>
      </c>
      <c r="I473" s="2">
        <f>VLOOKUP($C473,Calculations!$T$2:$AG$611,7,FALSE)</f>
        <v>1334.3692573369958</v>
      </c>
      <c r="J473" s="2">
        <f>VLOOKUP($C473,Calculations!$T$2:$AG$611,8,FALSE)</f>
        <v>5876.8308876148021</v>
      </c>
      <c r="K473" s="2">
        <f>VLOOKUP($C473,Calculations!$T$2:$AG$611,9,FALSE)</f>
        <v>4041.3317796382994</v>
      </c>
      <c r="L473" s="2">
        <f>VLOOKUP($C473,Calculations!$T$2:$AG$611,10,FALSE)</f>
        <v>11967.351826665446</v>
      </c>
      <c r="M473" s="2">
        <f>VLOOKUP($C473,Calculations!$T$2:$AG$611,11,FALSE)</f>
        <v>0</v>
      </c>
      <c r="N473" s="2">
        <f>VLOOKUP($C473,Calculations!$T$2:$AG$611,12,FALSE)</f>
        <v>396269.44777562784</v>
      </c>
      <c r="O473" s="2">
        <f>VLOOKUP($C473,Calculations!$T$2:$AG$611,13,FALSE)</f>
        <v>183780.06323237284</v>
      </c>
      <c r="P473" s="2">
        <f>VLOOKUP($C473,Calculations!$T$2:$AG$611,14,FALSE)</f>
        <v>580049.5110080007</v>
      </c>
      <c r="R473" s="53">
        <f t="shared" si="36"/>
        <v>580049.5110080007</v>
      </c>
      <c r="S473" s="53">
        <f t="shared" si="37"/>
        <v>0</v>
      </c>
      <c r="U473" s="53">
        <f t="shared" si="38"/>
        <v>661980.21278388402</v>
      </c>
      <c r="V473" s="53">
        <f t="shared" si="39"/>
        <v>0</v>
      </c>
      <c r="W473" s="9"/>
    </row>
    <row r="474" spans="1:23" ht="14.45" customHeight="1" x14ac:dyDescent="0.25">
      <c r="A474" s="58" t="s">
        <v>86</v>
      </c>
      <c r="B474" s="58" t="s">
        <v>60</v>
      </c>
      <c r="C474" s="56" t="str">
        <f t="shared" si="35"/>
        <v>KOZHIKODE2001-02</v>
      </c>
      <c r="D474" s="2">
        <f>VLOOKUP($C474,Calculations!$T$2:$AG$611,2,FALSE)</f>
        <v>661980.21278388402</v>
      </c>
      <c r="E474" s="2">
        <f>VLOOKUP($C474,Calculations!$T$2:$AG$611,3,FALSE)</f>
        <v>175273.74420515331</v>
      </c>
      <c r="F474" s="2">
        <f>VLOOKUP($C474,Calculations!$T$2:$AG$611,4,FALSE)</f>
        <v>64836.96760544039</v>
      </c>
      <c r="G474" s="2">
        <f>VLOOKUP($C474,Calculations!$T$2:$AG$611,5,FALSE)</f>
        <v>3608.5180966086537</v>
      </c>
      <c r="H474" s="2">
        <f>VLOOKUP($C474,Calculations!$T$2:$AG$611,6,FALSE)</f>
        <v>21.252126845279385</v>
      </c>
      <c r="I474" s="2">
        <f>VLOOKUP($C474,Calculations!$T$2:$AG$611,7,FALSE)</f>
        <v>1187.5948800098802</v>
      </c>
      <c r="J474" s="2">
        <f>VLOOKUP($C474,Calculations!$T$2:$AG$611,8,FALSE)</f>
        <v>6036.8262611800292</v>
      </c>
      <c r="K474" s="2">
        <f>VLOOKUP($C474,Calculations!$T$2:$AG$611,9,FALSE)</f>
        <v>4821.53695954053</v>
      </c>
      <c r="L474" s="2">
        <f>VLOOKUP($C474,Calculations!$T$2:$AG$611,10,FALSE)</f>
        <v>12526.426393753904</v>
      </c>
      <c r="M474" s="2">
        <f>VLOOKUP($C474,Calculations!$T$2:$AG$611,11,FALSE)</f>
        <v>0</v>
      </c>
      <c r="N474" s="2">
        <f>VLOOKUP($C474,Calculations!$T$2:$AG$611,12,FALSE)</f>
        <v>393667.34625535196</v>
      </c>
      <c r="O474" s="2">
        <f>VLOOKUP($C474,Calculations!$T$2:$AG$611,13,FALSE)</f>
        <v>180991.89799652726</v>
      </c>
      <c r="P474" s="2">
        <f>VLOOKUP($C474,Calculations!$T$2:$AG$611,14,FALSE)</f>
        <v>574659.24425187916</v>
      </c>
      <c r="R474" s="53">
        <f t="shared" si="36"/>
        <v>574659.24425187916</v>
      </c>
      <c r="S474" s="53">
        <f t="shared" si="37"/>
        <v>0</v>
      </c>
      <c r="U474" s="53">
        <f t="shared" si="38"/>
        <v>661980.21278388391</v>
      </c>
      <c r="V474" s="53">
        <f t="shared" si="39"/>
        <v>0</v>
      </c>
      <c r="W474" s="9"/>
    </row>
    <row r="475" spans="1:23" ht="14.45" customHeight="1" x14ac:dyDescent="0.25">
      <c r="A475" s="58" t="s">
        <v>86</v>
      </c>
      <c r="B475" s="58" t="s">
        <v>61</v>
      </c>
      <c r="C475" s="56" t="str">
        <f t="shared" si="35"/>
        <v>KOZHIKODE2002-03</v>
      </c>
      <c r="D475" s="2">
        <f>VLOOKUP($C475,Calculations!$T$2:$AG$611,2,FALSE)</f>
        <v>661980.21278388402</v>
      </c>
      <c r="E475" s="2">
        <f>VLOOKUP($C475,Calculations!$T$2:$AG$611,3,FALSE)</f>
        <v>175273.74420515331</v>
      </c>
      <c r="F475" s="2">
        <f>VLOOKUP($C475,Calculations!$T$2:$AG$611,4,FALSE)</f>
        <v>64706.036560661785</v>
      </c>
      <c r="G475" s="2">
        <f>VLOOKUP($C475,Calculations!$T$2:$AG$611,5,FALSE)</f>
        <v>3622.9059642474313</v>
      </c>
      <c r="H475" s="2">
        <f>VLOOKUP($C475,Calculations!$T$2:$AG$611,6,FALSE)</f>
        <v>24.63850207000376</v>
      </c>
      <c r="I475" s="2">
        <f>VLOOKUP($C475,Calculations!$T$2:$AG$611,7,FALSE)</f>
        <v>1134.6164014722722</v>
      </c>
      <c r="J475" s="2">
        <f>VLOOKUP($C475,Calculations!$T$2:$AG$611,8,FALSE)</f>
        <v>7127.5257926346221</v>
      </c>
      <c r="K475" s="2">
        <f>VLOOKUP($C475,Calculations!$T$2:$AG$611,9,FALSE)</f>
        <v>5207.1881822012483</v>
      </c>
      <c r="L475" s="2">
        <f>VLOOKUP($C475,Calculations!$T$2:$AG$611,10,FALSE)</f>
        <v>10520.276845357537</v>
      </c>
      <c r="M475" s="2">
        <f>VLOOKUP($C475,Calculations!$T$2:$AG$611,11,FALSE)</f>
        <v>0</v>
      </c>
      <c r="N475" s="2">
        <f>VLOOKUP($C475,Calculations!$T$2:$AG$611,12,FALSE)</f>
        <v>394363.28033008572</v>
      </c>
      <c r="O475" s="2">
        <f>VLOOKUP($C475,Calculations!$T$2:$AG$611,13,FALSE)</f>
        <v>177639.4788857736</v>
      </c>
      <c r="P475" s="2">
        <f>VLOOKUP($C475,Calculations!$T$2:$AG$611,14,FALSE)</f>
        <v>572002.75921585935</v>
      </c>
      <c r="R475" s="53">
        <f t="shared" si="36"/>
        <v>572002.75921585935</v>
      </c>
      <c r="S475" s="53">
        <f t="shared" si="37"/>
        <v>0</v>
      </c>
      <c r="U475" s="53">
        <f t="shared" si="38"/>
        <v>661980.21278388391</v>
      </c>
      <c r="V475" s="53">
        <f t="shared" si="39"/>
        <v>0</v>
      </c>
      <c r="W475" s="9"/>
    </row>
    <row r="476" spans="1:23" ht="14.45" customHeight="1" x14ac:dyDescent="0.25">
      <c r="A476" s="58" t="s">
        <v>86</v>
      </c>
      <c r="B476" s="58" t="s">
        <v>62</v>
      </c>
      <c r="C476" s="56" t="str">
        <f t="shared" si="35"/>
        <v>KOZHIKODE2003-04</v>
      </c>
      <c r="D476" s="2">
        <f>VLOOKUP($C476,Calculations!$T$2:$AG$611,2,FALSE)</f>
        <v>661980.21278388402</v>
      </c>
      <c r="E476" s="2">
        <f>VLOOKUP($C476,Calculations!$T$2:$AG$611,3,FALSE)</f>
        <v>175273.74420515331</v>
      </c>
      <c r="F476" s="2">
        <f>VLOOKUP($C476,Calculations!$T$2:$AG$611,4,FALSE)</f>
        <v>65153.323221062172</v>
      </c>
      <c r="G476" s="2">
        <f>VLOOKUP($C476,Calculations!$T$2:$AG$611,5,FALSE)</f>
        <v>3174.7015096903224</v>
      </c>
      <c r="H476" s="2">
        <f>VLOOKUP($C476,Calculations!$T$2:$AG$611,6,FALSE)</f>
        <v>66.715844937899888</v>
      </c>
      <c r="I476" s="2">
        <f>VLOOKUP($C476,Calculations!$T$2:$AG$611,7,FALSE)</f>
        <v>857.54941323757805</v>
      </c>
      <c r="J476" s="2">
        <f>VLOOKUP($C476,Calculations!$T$2:$AG$611,8,FALSE)</f>
        <v>6290.6722149327707</v>
      </c>
      <c r="K476" s="2">
        <f>VLOOKUP($C476,Calculations!$T$2:$AG$611,9,FALSE)</f>
        <v>5396.3124960558835</v>
      </c>
      <c r="L476" s="2">
        <f>VLOOKUP($C476,Calculations!$T$2:$AG$611,10,FALSE)</f>
        <v>10467.233945768137</v>
      </c>
      <c r="M476" s="2">
        <f>VLOOKUP($C476,Calculations!$T$2:$AG$611,11,FALSE)</f>
        <v>310.25107612012266</v>
      </c>
      <c r="N476" s="2">
        <f>VLOOKUP($C476,Calculations!$T$2:$AG$611,12,FALSE)</f>
        <v>394989.70885692572</v>
      </c>
      <c r="O476" s="2">
        <f>VLOOKUP($C476,Calculations!$T$2:$AG$611,13,FALSE)</f>
        <v>184110.24941200105</v>
      </c>
      <c r="P476" s="2">
        <f>VLOOKUP($C476,Calculations!$T$2:$AG$611,14,FALSE)</f>
        <v>579099.95826892683</v>
      </c>
      <c r="R476" s="53">
        <f t="shared" si="36"/>
        <v>579099.95826892671</v>
      </c>
      <c r="S476" s="53">
        <f t="shared" si="37"/>
        <v>0</v>
      </c>
      <c r="U476" s="53">
        <f t="shared" si="38"/>
        <v>661980.21278388391</v>
      </c>
      <c r="V476" s="53">
        <f t="shared" si="39"/>
        <v>0</v>
      </c>
      <c r="W476" s="9"/>
    </row>
    <row r="477" spans="1:23" ht="14.45" customHeight="1" x14ac:dyDescent="0.25">
      <c r="A477" s="58" t="s">
        <v>86</v>
      </c>
      <c r="B477" s="58" t="s">
        <v>63</v>
      </c>
      <c r="C477" s="56" t="str">
        <f t="shared" si="35"/>
        <v>KOZHIKODE2004-05</v>
      </c>
      <c r="D477" s="2">
        <f>VLOOKUP($C477,Calculations!$T$2:$AG$611,2,FALSE)</f>
        <v>661980.21278388402</v>
      </c>
      <c r="E477" s="2">
        <f>VLOOKUP($C477,Calculations!$T$2:$AG$611,3,FALSE)</f>
        <v>175273.74420515331</v>
      </c>
      <c r="F477" s="2">
        <f>VLOOKUP($C477,Calculations!$T$2:$AG$611,4,FALSE)</f>
        <v>70207.346862495833</v>
      </c>
      <c r="G477" s="2">
        <f>VLOOKUP($C477,Calculations!$T$2:$AG$611,5,FALSE)</f>
        <v>3212.2458391351715</v>
      </c>
      <c r="H477" s="2">
        <f>VLOOKUP($C477,Calculations!$T$2:$AG$611,6,FALSE)</f>
        <v>59.177173503951821</v>
      </c>
      <c r="I477" s="2">
        <f>VLOOKUP($C477,Calculations!$T$2:$AG$611,7,FALSE)</f>
        <v>831.13382285674675</v>
      </c>
      <c r="J477" s="2">
        <f>VLOOKUP($C477,Calculations!$T$2:$AG$611,8,FALSE)</f>
        <v>6649.7358100313504</v>
      </c>
      <c r="K477" s="2">
        <f>VLOOKUP($C477,Calculations!$T$2:$AG$611,9,FALSE)</f>
        <v>5543.9051902502761</v>
      </c>
      <c r="L477" s="2">
        <f>VLOOKUP($C477,Calculations!$T$2:$AG$611,10,FALSE)</f>
        <v>10260.171550587325</v>
      </c>
      <c r="M477" s="2">
        <f>VLOOKUP($C477,Calculations!$T$2:$AG$611,11,FALSE)</f>
        <v>0</v>
      </c>
      <c r="N477" s="2">
        <f>VLOOKUP($C477,Calculations!$T$2:$AG$611,12,FALSE)</f>
        <v>389942.75232987001</v>
      </c>
      <c r="O477" s="2">
        <f>VLOOKUP($C477,Calculations!$T$2:$AG$611,13,FALSE)</f>
        <v>195281.17889977345</v>
      </c>
      <c r="P477" s="2">
        <f>VLOOKUP($C477,Calculations!$T$2:$AG$611,14,FALSE)</f>
        <v>585223.93122964341</v>
      </c>
      <c r="R477" s="53">
        <f t="shared" si="36"/>
        <v>585223.93122964352</v>
      </c>
      <c r="S477" s="53">
        <f t="shared" si="37"/>
        <v>0</v>
      </c>
      <c r="U477" s="53">
        <f t="shared" si="38"/>
        <v>661980.21278388402</v>
      </c>
      <c r="V477" s="53">
        <f t="shared" si="39"/>
        <v>0</v>
      </c>
      <c r="W477" s="9"/>
    </row>
    <row r="478" spans="1:23" ht="14.45" customHeight="1" x14ac:dyDescent="0.25">
      <c r="A478" s="58" t="s">
        <v>86</v>
      </c>
      <c r="B478" s="58" t="s">
        <v>64</v>
      </c>
      <c r="C478" s="56" t="str">
        <f t="shared" si="35"/>
        <v>KOZHIKODE2005-06</v>
      </c>
      <c r="D478" s="2">
        <f>VLOOKUP($C478,Calculations!$T$2:$AG$611,2,FALSE)</f>
        <v>657321.97939990554</v>
      </c>
      <c r="E478" s="2">
        <f>VLOOKUP($C478,Calculations!$T$2:$AG$611,3,FALSE)</f>
        <v>175273.74420515331</v>
      </c>
      <c r="F478" s="2">
        <f>VLOOKUP($C478,Calculations!$T$2:$AG$611,4,FALSE)</f>
        <v>60441.342362918258</v>
      </c>
      <c r="G478" s="2">
        <f>VLOOKUP($C478,Calculations!$T$2:$AG$611,5,FALSE)</f>
        <v>2899.3385708819123</v>
      </c>
      <c r="H478" s="2">
        <f>VLOOKUP($C478,Calculations!$T$2:$AG$611,6,FALSE)</f>
        <v>55.880410237109515</v>
      </c>
      <c r="I478" s="2">
        <f>VLOOKUP($C478,Calculations!$T$2:$AG$611,7,FALSE)</f>
        <v>716.21941841039325</v>
      </c>
      <c r="J478" s="2">
        <f>VLOOKUP($C478,Calculations!$T$2:$AG$611,8,FALSE)</f>
        <v>5951.5398172311634</v>
      </c>
      <c r="K478" s="2">
        <f>VLOOKUP($C478,Calculations!$T$2:$AG$611,9,FALSE)</f>
        <v>4842.558003004523</v>
      </c>
      <c r="L478" s="2">
        <f>VLOOKUP($C478,Calculations!$T$2:$AG$611,10,FALSE)</f>
        <v>7292.6855464940836</v>
      </c>
      <c r="M478" s="2">
        <f>VLOOKUP($C478,Calculations!$T$2:$AG$611,11,FALSE)</f>
        <v>9829.5433821029601</v>
      </c>
      <c r="N478" s="2">
        <f>VLOOKUP($C478,Calculations!$T$2:$AG$611,12,FALSE)</f>
        <v>390019.12768347177</v>
      </c>
      <c r="O478" s="2">
        <f>VLOOKUP($C478,Calculations!$T$2:$AG$611,13,FALSE)</f>
        <v>197743.80091692723</v>
      </c>
      <c r="P478" s="2">
        <f>VLOOKUP($C478,Calculations!$T$2:$AG$611,14,FALSE)</f>
        <v>587762.92860039906</v>
      </c>
      <c r="R478" s="53">
        <f t="shared" si="36"/>
        <v>587762.92860039906</v>
      </c>
      <c r="S478" s="53">
        <f t="shared" si="37"/>
        <v>0</v>
      </c>
      <c r="U478" s="53">
        <f t="shared" si="38"/>
        <v>657321.97939990554</v>
      </c>
      <c r="V478" s="53">
        <f t="shared" si="39"/>
        <v>0</v>
      </c>
      <c r="W478" s="9"/>
    </row>
    <row r="479" spans="1:23" ht="14.45" customHeight="1" x14ac:dyDescent="0.25">
      <c r="A479" s="58" t="s">
        <v>86</v>
      </c>
      <c r="B479" s="58" t="s">
        <v>65</v>
      </c>
      <c r="C479" s="56" t="str">
        <f t="shared" si="35"/>
        <v>KOZHIKODE2006-07</v>
      </c>
      <c r="D479" s="2">
        <f>VLOOKUP($C479,Calculations!$T$2:$AG$611,2,FALSE)</f>
        <v>657321.97939990554</v>
      </c>
      <c r="E479" s="2">
        <f>VLOOKUP($C479,Calculations!$T$2:$AG$611,3,FALSE)</f>
        <v>175273.74420515331</v>
      </c>
      <c r="F479" s="2">
        <f>VLOOKUP($C479,Calculations!$T$2:$AG$611,4,FALSE)</f>
        <v>61054.064480760542</v>
      </c>
      <c r="G479" s="2">
        <f>VLOOKUP($C479,Calculations!$T$2:$AG$611,5,FALSE)</f>
        <v>2571.0821434790332</v>
      </c>
      <c r="H479" s="2">
        <f>VLOOKUP($C479,Calculations!$T$2:$AG$611,6,FALSE)</f>
        <v>30.830994762409482</v>
      </c>
      <c r="I479" s="2">
        <f>VLOOKUP($C479,Calculations!$T$2:$AG$611,7,FALSE)</f>
        <v>710.40057250621635</v>
      </c>
      <c r="J479" s="2">
        <f>VLOOKUP($C479,Calculations!$T$2:$AG$611,8,FALSE)</f>
        <v>8545.7333748038654</v>
      </c>
      <c r="K479" s="2">
        <f>VLOOKUP($C479,Calculations!$T$2:$AG$611,9,FALSE)</f>
        <v>5520.1122061013466</v>
      </c>
      <c r="L479" s="2">
        <f>VLOOKUP($C479,Calculations!$T$2:$AG$611,10,FALSE)</f>
        <v>12206.943496664066</v>
      </c>
      <c r="M479" s="2">
        <f>VLOOKUP($C479,Calculations!$T$2:$AG$611,11,FALSE)</f>
        <v>12173.146185441452</v>
      </c>
      <c r="N479" s="2">
        <f>VLOOKUP($C479,Calculations!$T$2:$AG$611,12,FALSE)</f>
        <v>379235.92174023332</v>
      </c>
      <c r="O479" s="2">
        <f>VLOOKUP($C479,Calculations!$T$2:$AG$611,13,FALSE)</f>
        <v>189487.46878178191</v>
      </c>
      <c r="P479" s="2">
        <f>VLOOKUP($C479,Calculations!$T$2:$AG$611,14,FALSE)</f>
        <v>568723.39052201528</v>
      </c>
      <c r="R479" s="53">
        <f t="shared" si="36"/>
        <v>568723.39052201528</v>
      </c>
      <c r="S479" s="53">
        <f t="shared" si="37"/>
        <v>0</v>
      </c>
      <c r="U479" s="53">
        <f t="shared" si="38"/>
        <v>657321.97939990554</v>
      </c>
      <c r="V479" s="53">
        <f t="shared" si="39"/>
        <v>0</v>
      </c>
      <c r="W479" s="9"/>
    </row>
    <row r="480" spans="1:23" ht="14.45" customHeight="1" x14ac:dyDescent="0.25">
      <c r="A480" s="58" t="s">
        <v>86</v>
      </c>
      <c r="B480" s="58" t="s">
        <v>66</v>
      </c>
      <c r="C480" s="56" t="str">
        <f t="shared" si="35"/>
        <v>KOZHIKODE2007-08</v>
      </c>
      <c r="D480" s="2">
        <f>VLOOKUP($C480,Calculations!$T$2:$AG$611,2,FALSE)</f>
        <v>657321.97939990554</v>
      </c>
      <c r="E480" s="2">
        <f>VLOOKUP($C480,Calculations!$T$2:$AG$611,3,FALSE)</f>
        <v>175273.74420515331</v>
      </c>
      <c r="F480" s="2">
        <f>VLOOKUP($C480,Calculations!$T$2:$AG$611,4,FALSE)</f>
        <v>64138.72756365189</v>
      </c>
      <c r="G480" s="2">
        <f>VLOOKUP($C480,Calculations!$T$2:$AG$611,5,FALSE)</f>
        <v>3337.122144128627</v>
      </c>
      <c r="H480" s="2">
        <f>VLOOKUP($C480,Calculations!$T$2:$AG$611,6,FALSE)</f>
        <v>10.295712541685603</v>
      </c>
      <c r="I480" s="2">
        <f>VLOOKUP($C480,Calculations!$T$2:$AG$611,7,FALSE)</f>
        <v>625.84992055567568</v>
      </c>
      <c r="J480" s="2">
        <f>VLOOKUP($C480,Calculations!$T$2:$AG$611,8,FALSE)</f>
        <v>6227.733258074586</v>
      </c>
      <c r="K480" s="2">
        <f>VLOOKUP($C480,Calculations!$T$2:$AG$611,9,FALSE)</f>
        <v>4717.8665097502035</v>
      </c>
      <c r="L480" s="2">
        <f>VLOOKUP($C480,Calculations!$T$2:$AG$611,10,FALSE)</f>
        <v>11811.880372215242</v>
      </c>
      <c r="M480" s="2">
        <f>VLOOKUP($C480,Calculations!$T$2:$AG$611,11,FALSE)</f>
        <v>11700.196586868085</v>
      </c>
      <c r="N480" s="2">
        <f>VLOOKUP($C480,Calculations!$T$2:$AG$611,12,FALSE)</f>
        <v>379478.56312696624</v>
      </c>
      <c r="O480" s="2">
        <f>VLOOKUP($C480,Calculations!$T$2:$AG$611,13,FALSE)</f>
        <v>157706.89042276656</v>
      </c>
      <c r="P480" s="2">
        <f>VLOOKUP($C480,Calculations!$T$2:$AG$611,14,FALSE)</f>
        <v>537185.4535497328</v>
      </c>
      <c r="R480" s="53">
        <f t="shared" si="36"/>
        <v>537185.4535497328</v>
      </c>
      <c r="S480" s="53">
        <f t="shared" si="37"/>
        <v>0</v>
      </c>
      <c r="U480" s="53">
        <f t="shared" si="38"/>
        <v>657321.97939990554</v>
      </c>
      <c r="V480" s="53">
        <f t="shared" si="39"/>
        <v>0</v>
      </c>
      <c r="W480" s="9"/>
    </row>
    <row r="481" spans="1:23" ht="14.45" customHeight="1" x14ac:dyDescent="0.25">
      <c r="A481" s="58" t="s">
        <v>86</v>
      </c>
      <c r="B481" s="58" t="s">
        <v>68</v>
      </c>
      <c r="C481" s="56" t="str">
        <f t="shared" si="35"/>
        <v>KOZHIKODE2008-09</v>
      </c>
      <c r="D481" s="2">
        <f>VLOOKUP($C481,Calculations!$T$2:$AG$611,2,FALSE)</f>
        <v>657321.97939990554</v>
      </c>
      <c r="E481" s="2">
        <f>VLOOKUP($C481,Calculations!$T$2:$AG$611,3,FALSE)</f>
        <v>175273.74420515331</v>
      </c>
      <c r="F481" s="2">
        <f>VLOOKUP($C481,Calculations!$T$2:$AG$611,4,FALSE)</f>
        <v>66372.5138169329</v>
      </c>
      <c r="G481" s="2">
        <f>VLOOKUP($C481,Calculations!$T$2:$AG$611,5,FALSE)</f>
        <v>2672.0870717247826</v>
      </c>
      <c r="H481" s="2">
        <f>VLOOKUP($C481,Calculations!$T$2:$AG$611,6,FALSE)</f>
        <v>17.501813125489129</v>
      </c>
      <c r="I481" s="2">
        <f>VLOOKUP($C481,Calculations!$T$2:$AG$611,7,FALSE)</f>
        <v>772.38292955869338</v>
      </c>
      <c r="J481" s="2">
        <f>VLOOKUP($C481,Calculations!$T$2:$AG$611,8,FALSE)</f>
        <v>6636.618397320608</v>
      </c>
      <c r="K481" s="2">
        <f>VLOOKUP($C481,Calculations!$T$2:$AG$611,9,FALSE)</f>
        <v>4835.247106235136</v>
      </c>
      <c r="L481" s="2">
        <f>VLOOKUP($C481,Calculations!$T$2:$AG$611,10,FALSE)</f>
        <v>10325.045333579154</v>
      </c>
      <c r="M481" s="2">
        <f>VLOOKUP($C481,Calculations!$T$2:$AG$611,11,FALSE)</f>
        <v>12419.206586143613</v>
      </c>
      <c r="N481" s="2">
        <f>VLOOKUP($C481,Calculations!$T$2:$AG$611,12,FALSE)</f>
        <v>377997.63214013178</v>
      </c>
      <c r="O481" s="2">
        <f>VLOOKUP($C481,Calculations!$T$2:$AG$611,13,FALSE)</f>
        <v>143999.50770222483</v>
      </c>
      <c r="P481" s="2">
        <f>VLOOKUP($C481,Calculations!$T$2:$AG$611,14,FALSE)</f>
        <v>521997.13984235667</v>
      </c>
      <c r="R481" s="53">
        <f t="shared" si="36"/>
        <v>521997.13984235661</v>
      </c>
      <c r="S481" s="53">
        <f t="shared" si="37"/>
        <v>0</v>
      </c>
      <c r="U481" s="53">
        <f t="shared" si="38"/>
        <v>657321.97939990542</v>
      </c>
      <c r="V481" s="53">
        <f t="shared" si="39"/>
        <v>0</v>
      </c>
      <c r="W481" s="9"/>
    </row>
    <row r="482" spans="1:23" ht="14.45" customHeight="1" x14ac:dyDescent="0.25">
      <c r="A482" s="58" t="s">
        <v>86</v>
      </c>
      <c r="B482" s="58" t="s">
        <v>69</v>
      </c>
      <c r="C482" s="56" t="str">
        <f t="shared" si="35"/>
        <v>KOZHIKODE2009-10</v>
      </c>
      <c r="D482" s="2">
        <f>VLOOKUP($C482,Calculations!$T$2:$AG$611,2,FALSE)</f>
        <v>657321.97939990554</v>
      </c>
      <c r="E482" s="2">
        <f>VLOOKUP($C482,Calculations!$T$2:$AG$611,3,FALSE)</f>
        <v>175273.74420515331</v>
      </c>
      <c r="F482" s="2">
        <f>VLOOKUP($C482,Calculations!$T$2:$AG$611,4,FALSE)</f>
        <v>65724.115198239218</v>
      </c>
      <c r="G482" s="2">
        <f>VLOOKUP($C482,Calculations!$T$2:$AG$611,5,FALSE)</f>
        <v>2420.8030378887124</v>
      </c>
      <c r="H482" s="2">
        <f>VLOOKUP($C482,Calculations!$T$2:$AG$611,6,FALSE)</f>
        <v>14.908286591804524</v>
      </c>
      <c r="I482" s="2">
        <f>VLOOKUP($C482,Calculations!$T$2:$AG$611,7,FALSE)</f>
        <v>513.67905140266407</v>
      </c>
      <c r="J482" s="2">
        <f>VLOOKUP($C482,Calculations!$T$2:$AG$611,8,FALSE)</f>
        <v>6997.1199257955941</v>
      </c>
      <c r="K482" s="2">
        <f>VLOOKUP($C482,Calculations!$T$2:$AG$611,9,FALSE)</f>
        <v>5104.1249875648955</v>
      </c>
      <c r="L482" s="2">
        <f>VLOOKUP($C482,Calculations!$T$2:$AG$611,10,FALSE)</f>
        <v>11367.275782863708</v>
      </c>
      <c r="M482" s="2">
        <f>VLOOKUP($C482,Calculations!$T$2:$AG$611,11,FALSE)</f>
        <v>12538.394485284996</v>
      </c>
      <c r="N482" s="2">
        <f>VLOOKUP($C482,Calculations!$T$2:$AG$611,12,FALSE)</f>
        <v>377367.81443912059</v>
      </c>
      <c r="O482" s="2">
        <f>VLOOKUP($C482,Calculations!$T$2:$AG$611,13,FALSE)</f>
        <v>131758.38147751102</v>
      </c>
      <c r="P482" s="2">
        <f>VLOOKUP($C482,Calculations!$T$2:$AG$611,14,FALSE)</f>
        <v>509126.19591663161</v>
      </c>
      <c r="R482" s="53">
        <f t="shared" si="36"/>
        <v>509126.19591663161</v>
      </c>
      <c r="S482" s="53">
        <f t="shared" si="37"/>
        <v>0</v>
      </c>
      <c r="U482" s="53">
        <f t="shared" si="38"/>
        <v>657321.97939990554</v>
      </c>
      <c r="V482" s="53">
        <f t="shared" si="39"/>
        <v>0</v>
      </c>
      <c r="W482" s="9"/>
    </row>
    <row r="483" spans="1:23" ht="14.45" customHeight="1" x14ac:dyDescent="0.25">
      <c r="A483" s="58" t="s">
        <v>86</v>
      </c>
      <c r="B483" s="58" t="s">
        <v>70</v>
      </c>
      <c r="C483" s="56" t="str">
        <f t="shared" si="35"/>
        <v>KOZHIKODE2010-11</v>
      </c>
      <c r="D483" s="2">
        <f>VLOOKUP($C483,Calculations!$T$2:$AG$611,2,FALSE)</f>
        <v>657321.97939990554</v>
      </c>
      <c r="E483" s="2">
        <f>VLOOKUP($C483,Calculations!$T$2:$AG$611,3,FALSE)</f>
        <v>175273.74420515331</v>
      </c>
      <c r="F483" s="2">
        <f>VLOOKUP($C483,Calculations!$T$2:$AG$611,4,FALSE)</f>
        <v>69335.907331266033</v>
      </c>
      <c r="G483" s="2">
        <f>VLOOKUP($C483,Calculations!$T$2:$AG$611,5,FALSE)</f>
        <v>1891.7137841946142</v>
      </c>
      <c r="H483" s="2">
        <f>VLOOKUP($C483,Calculations!$T$2:$AG$611,6,FALSE)</f>
        <v>0</v>
      </c>
      <c r="I483" s="2">
        <f>VLOOKUP($C483,Calculations!$T$2:$AG$611,7,FALSE)</f>
        <v>506.18874471825933</v>
      </c>
      <c r="J483" s="2">
        <f>VLOOKUP($C483,Calculations!$T$2:$AG$611,8,FALSE)</f>
        <v>7843.710899355734</v>
      </c>
      <c r="K483" s="2">
        <f>VLOOKUP($C483,Calculations!$T$2:$AG$611,9,FALSE)</f>
        <v>6229.3553632361682</v>
      </c>
      <c r="L483" s="2">
        <f>VLOOKUP($C483,Calculations!$T$2:$AG$611,10,FALSE)</f>
        <v>10928.356241122936</v>
      </c>
      <c r="M483" s="2">
        <f>VLOOKUP($C483,Calculations!$T$2:$AG$611,11,FALSE)</f>
        <v>12017.472827839549</v>
      </c>
      <c r="N483" s="2">
        <f>VLOOKUP($C483,Calculations!$T$2:$AG$611,12,FALSE)</f>
        <v>373295.53000301891</v>
      </c>
      <c r="O483" s="2">
        <f>VLOOKUP($C483,Calculations!$T$2:$AG$611,13,FALSE)</f>
        <v>132366.94033994887</v>
      </c>
      <c r="P483" s="2">
        <f>VLOOKUP($C483,Calculations!$T$2:$AG$611,14,FALSE)</f>
        <v>505662.47034296778</v>
      </c>
      <c r="R483" s="53">
        <f t="shared" si="36"/>
        <v>505662.47034296778</v>
      </c>
      <c r="S483" s="53">
        <f t="shared" si="37"/>
        <v>0</v>
      </c>
      <c r="U483" s="53">
        <f t="shared" si="38"/>
        <v>657321.97939990554</v>
      </c>
      <c r="V483" s="53">
        <f t="shared" si="39"/>
        <v>0</v>
      </c>
      <c r="W483" s="9"/>
    </row>
    <row r="484" spans="1:23" ht="14.45" customHeight="1" x14ac:dyDescent="0.25">
      <c r="A484" s="58" t="s">
        <v>86</v>
      </c>
      <c r="B484" s="58" t="s">
        <v>71</v>
      </c>
      <c r="C484" s="56" t="str">
        <f t="shared" si="35"/>
        <v>KOZHIKODE2011-12</v>
      </c>
      <c r="D484" s="2">
        <f>VLOOKUP($C484,Calculations!$T$2:$AG$611,2,FALSE)</f>
        <v>657321.97939990554</v>
      </c>
      <c r="E484" s="2">
        <f>VLOOKUP($C484,Calculations!$T$2:$AG$611,3,FALSE)</f>
        <v>175273.74420515331</v>
      </c>
      <c r="F484" s="2">
        <f>VLOOKUP($C484,Calculations!$T$2:$AG$611,4,FALSE)</f>
        <v>73114.507025178857</v>
      </c>
      <c r="G484" s="2">
        <f>VLOOKUP($C484,Calculations!$T$2:$AG$611,5,FALSE)</f>
        <v>1997.6518625921742</v>
      </c>
      <c r="H484" s="2">
        <f>VLOOKUP($C484,Calculations!$T$2:$AG$611,6,FALSE)</f>
        <v>0.80067784264483655</v>
      </c>
      <c r="I484" s="2">
        <f>VLOOKUP($C484,Calculations!$T$2:$AG$611,7,FALSE)</f>
        <v>465.58599919305669</v>
      </c>
      <c r="J484" s="2">
        <f>VLOOKUP($C484,Calculations!$T$2:$AG$611,8,FALSE)</f>
        <v>7261.0869405876983</v>
      </c>
      <c r="K484" s="2">
        <f>VLOOKUP($C484,Calculations!$T$2:$AG$611,9,FALSE)</f>
        <v>7183.417061535577</v>
      </c>
      <c r="L484" s="2">
        <f>VLOOKUP($C484,Calculations!$T$2:$AG$611,10,FALSE)</f>
        <v>9680.7395628459453</v>
      </c>
      <c r="M484" s="2">
        <f>VLOOKUP($C484,Calculations!$T$2:$AG$611,11,FALSE)</f>
        <v>11943.053407053736</v>
      </c>
      <c r="N484" s="2">
        <f>VLOOKUP($C484,Calculations!$T$2:$AG$611,12,FALSE)</f>
        <v>370401.39265792252</v>
      </c>
      <c r="O484" s="2">
        <f>VLOOKUP($C484,Calculations!$T$2:$AG$611,13,FALSE)</f>
        <v>141186.30047314035</v>
      </c>
      <c r="P484" s="2">
        <f>VLOOKUP($C484,Calculations!$T$2:$AG$611,14,FALSE)</f>
        <v>511587.69313106284</v>
      </c>
      <c r="R484" s="53">
        <f t="shared" si="36"/>
        <v>511587.6931310629</v>
      </c>
      <c r="S484" s="53">
        <f t="shared" si="37"/>
        <v>0</v>
      </c>
      <c r="U484" s="53">
        <f t="shared" si="38"/>
        <v>657321.97939990554</v>
      </c>
      <c r="V484" s="53">
        <f t="shared" si="39"/>
        <v>0</v>
      </c>
      <c r="W484" s="9"/>
    </row>
    <row r="485" spans="1:23" ht="14.45" customHeight="1" x14ac:dyDescent="0.25">
      <c r="A485" s="58" t="s">
        <v>86</v>
      </c>
      <c r="B485" s="58" t="s">
        <v>72</v>
      </c>
      <c r="C485" s="56" t="str">
        <f t="shared" si="35"/>
        <v>KOZHIKODE2012-13</v>
      </c>
      <c r="D485" s="2">
        <f>VLOOKUP($C485,Calculations!$T$2:$AG$611,2,FALSE)</f>
        <v>657321.97939990554</v>
      </c>
      <c r="E485" s="2">
        <f>VLOOKUP($C485,Calculations!$T$2:$AG$611,3,FALSE)</f>
        <v>175273.74420515331</v>
      </c>
      <c r="F485" s="2">
        <f>VLOOKUP($C485,Calculations!$T$2:$AG$611,4,FALSE)</f>
        <v>72214.939047837543</v>
      </c>
      <c r="G485" s="2">
        <f>VLOOKUP($C485,Calculations!$T$2:$AG$611,5,FALSE)</f>
        <v>1586.6545593440255</v>
      </c>
      <c r="H485" s="2">
        <f>VLOOKUP($C485,Calculations!$T$2:$AG$611,6,FALSE)</f>
        <v>8.800677842644836</v>
      </c>
      <c r="I485" s="2">
        <f>VLOOKUP($C485,Calculations!$T$2:$AG$611,7,FALSE)</f>
        <v>363.17652716391262</v>
      </c>
      <c r="J485" s="2">
        <f>VLOOKUP($C485,Calculations!$T$2:$AG$611,8,FALSE)</f>
        <v>7991.2703301003103</v>
      </c>
      <c r="K485" s="2">
        <f>VLOOKUP($C485,Calculations!$T$2:$AG$611,9,FALSE)</f>
        <v>6118.5242246954531</v>
      </c>
      <c r="L485" s="2">
        <f>VLOOKUP($C485,Calculations!$T$2:$AG$611,10,FALSE)</f>
        <v>10063.042083217861</v>
      </c>
      <c r="M485" s="2">
        <f>VLOOKUP($C485,Calculations!$T$2:$AG$611,11,FALSE)</f>
        <v>11915.029682561166</v>
      </c>
      <c r="N485" s="2">
        <f>VLOOKUP($C485,Calculations!$T$2:$AG$611,12,FALSE)</f>
        <v>371786.79806198925</v>
      </c>
      <c r="O485" s="2">
        <f>VLOOKUP($C485,Calculations!$T$2:$AG$611,13,FALSE)</f>
        <v>126497.03658788776</v>
      </c>
      <c r="P485" s="2">
        <f>VLOOKUP($C485,Calculations!$T$2:$AG$611,14,FALSE)</f>
        <v>498283.83464987704</v>
      </c>
      <c r="R485" s="53">
        <f t="shared" si="36"/>
        <v>498283.83464987704</v>
      </c>
      <c r="S485" s="53">
        <f t="shared" si="37"/>
        <v>0</v>
      </c>
      <c r="U485" s="53">
        <f t="shared" si="38"/>
        <v>657321.97939990554</v>
      </c>
      <c r="V485" s="53">
        <f t="shared" si="39"/>
        <v>0</v>
      </c>
      <c r="W485" s="9"/>
    </row>
    <row r="486" spans="1:23" ht="14.45" customHeight="1" x14ac:dyDescent="0.25">
      <c r="A486" s="58" t="s">
        <v>86</v>
      </c>
      <c r="B486" s="58" t="s">
        <v>73</v>
      </c>
      <c r="C486" s="56" t="str">
        <f t="shared" si="35"/>
        <v>KOZHIKODE2013-14</v>
      </c>
      <c r="D486" s="2">
        <f>VLOOKUP($C486,Calculations!$T$2:$AG$611,2,FALSE)</f>
        <v>657321.97939990554</v>
      </c>
      <c r="E486" s="2">
        <f>VLOOKUP($C486,Calculations!$T$2:$AG$611,3,FALSE)</f>
        <v>175273.74420515331</v>
      </c>
      <c r="F486" s="2">
        <f>VLOOKUP($C486,Calculations!$T$2:$AG$611,4,FALSE)</f>
        <v>75043.975210679302</v>
      </c>
      <c r="G486" s="2">
        <f>VLOOKUP($C486,Calculations!$T$2:$AG$611,5,FALSE)</f>
        <v>1709.1793671969322</v>
      </c>
      <c r="H486" s="2">
        <f>VLOOKUP($C486,Calculations!$T$2:$AG$611,6,FALSE)</f>
        <v>2.4020335279345097</v>
      </c>
      <c r="I486" s="2">
        <f>VLOOKUP($C486,Calculations!$T$2:$AG$611,7,FALSE)</f>
        <v>303.44383823689401</v>
      </c>
      <c r="J486" s="2">
        <f>VLOOKUP($C486,Calculations!$T$2:$AG$611,8,FALSE)</f>
        <v>8117.5466883974168</v>
      </c>
      <c r="K486" s="2">
        <f>VLOOKUP($C486,Calculations!$T$2:$AG$611,9,FALSE)</f>
        <v>5824.5660171611053</v>
      </c>
      <c r="L486" s="2">
        <f>VLOOKUP($C486,Calculations!$T$2:$AG$611,10,FALSE)</f>
        <v>9689.7178867766343</v>
      </c>
      <c r="M486" s="2">
        <f>VLOOKUP($C486,Calculations!$T$2:$AG$611,11,FALSE)</f>
        <v>11969.029682561166</v>
      </c>
      <c r="N486" s="2">
        <f>VLOOKUP($C486,Calculations!$T$2:$AG$611,12,FALSE)</f>
        <v>369388.37447021483</v>
      </c>
      <c r="O486" s="2">
        <f>VLOOKUP($C486,Calculations!$T$2:$AG$611,13,FALSE)</f>
        <v>133508.33739082102</v>
      </c>
      <c r="P486" s="2">
        <f>VLOOKUP($C486,Calculations!$T$2:$AG$611,14,FALSE)</f>
        <v>502896.71186103584</v>
      </c>
      <c r="R486" s="53">
        <f t="shared" si="36"/>
        <v>502896.71186103584</v>
      </c>
      <c r="S486" s="53">
        <f t="shared" si="37"/>
        <v>0</v>
      </c>
      <c r="U486" s="53">
        <f t="shared" si="38"/>
        <v>657321.97939990554</v>
      </c>
      <c r="V486" s="53">
        <f t="shared" si="39"/>
        <v>0</v>
      </c>
      <c r="W486" s="9"/>
    </row>
    <row r="487" spans="1:23" ht="14.45" customHeight="1" x14ac:dyDescent="0.25">
      <c r="A487" s="58" t="s">
        <v>86</v>
      </c>
      <c r="B487" s="58" t="s">
        <v>74</v>
      </c>
      <c r="C487" s="56" t="str">
        <f t="shared" si="35"/>
        <v>KOZHIKODE2014-15</v>
      </c>
      <c r="D487" s="2">
        <f>VLOOKUP($C487,Calculations!$T$2:$AG$611,2,FALSE)</f>
        <v>657321.97939990554</v>
      </c>
      <c r="E487" s="2">
        <f>VLOOKUP($C487,Calculations!$T$2:$AG$611,3,FALSE)</f>
        <v>175273.74420515331</v>
      </c>
      <c r="F487" s="2">
        <f>VLOOKUP($C487,Calculations!$T$2:$AG$611,4,FALSE)</f>
        <v>78393.507028559601</v>
      </c>
      <c r="G487" s="2">
        <f>VLOOKUP($C487,Calculations!$T$2:$AG$611,5,FALSE)</f>
        <v>1560.0943998285736</v>
      </c>
      <c r="H487" s="2">
        <f>VLOOKUP($C487,Calculations!$T$2:$AG$611,6,FALSE)</f>
        <v>1.6013556852896731</v>
      </c>
      <c r="I487" s="2">
        <f>VLOOKUP($C487,Calculations!$T$2:$AG$611,7,FALSE)</f>
        <v>275.11996126425828</v>
      </c>
      <c r="J487" s="2">
        <f>VLOOKUP($C487,Calculations!$T$2:$AG$611,8,FALSE)</f>
        <v>8117.6065595880455</v>
      </c>
      <c r="K487" s="2">
        <f>VLOOKUP($C487,Calculations!$T$2:$AG$611,9,FALSE)</f>
        <v>5816.7704064478521</v>
      </c>
      <c r="L487" s="2">
        <f>VLOOKUP($C487,Calculations!$T$2:$AG$611,10,FALSE)</f>
        <v>8630.8496528897067</v>
      </c>
      <c r="M487" s="2">
        <f>VLOOKUP($C487,Calculations!$T$2:$AG$611,11,FALSE)</f>
        <v>12063.509667993258</v>
      </c>
      <c r="N487" s="2">
        <f>VLOOKUP($C487,Calculations!$T$2:$AG$611,12,FALSE)</f>
        <v>367189.17616249563</v>
      </c>
      <c r="O487" s="2">
        <f>VLOOKUP($C487,Calculations!$T$2:$AG$611,13,FALSE)</f>
        <v>138645.709967776</v>
      </c>
      <c r="P487" s="2">
        <f>VLOOKUP($C487,Calculations!$T$2:$AG$611,14,FALSE)</f>
        <v>505834.8861302716</v>
      </c>
      <c r="R487" s="53">
        <f t="shared" si="36"/>
        <v>505834.8861302716</v>
      </c>
      <c r="S487" s="53">
        <f t="shared" si="37"/>
        <v>0</v>
      </c>
      <c r="U487" s="53">
        <f t="shared" si="38"/>
        <v>657321.97939990554</v>
      </c>
      <c r="V487" s="53">
        <f t="shared" si="39"/>
        <v>0</v>
      </c>
      <c r="W487" s="9"/>
    </row>
    <row r="488" spans="1:23" ht="14.45" customHeight="1" x14ac:dyDescent="0.25">
      <c r="A488" s="58" t="s">
        <v>86</v>
      </c>
      <c r="B488" s="58" t="s">
        <v>75</v>
      </c>
      <c r="C488" s="56" t="str">
        <f t="shared" si="35"/>
        <v>KOZHIKODE2015-16</v>
      </c>
      <c r="D488" s="2">
        <f>VLOOKUP($C488,Calculations!$T$2:$AG$611,2,FALSE)</f>
        <v>657321.97939990554</v>
      </c>
      <c r="E488" s="2">
        <f>VLOOKUP($C488,Calculations!$T$2:$AG$611,3,FALSE)</f>
        <v>175273.74420515331</v>
      </c>
      <c r="F488" s="2">
        <f>VLOOKUP($C488,Calculations!$T$2:$AG$611,4,FALSE)</f>
        <v>80961.486858087708</v>
      </c>
      <c r="G488" s="2">
        <f>VLOOKUP($C488,Calculations!$T$2:$AG$611,5,FALSE)</f>
        <v>1407.6299190870516</v>
      </c>
      <c r="H488" s="2">
        <f>VLOOKUP($C488,Calculations!$T$2:$AG$611,6,FALSE)</f>
        <v>0</v>
      </c>
      <c r="I488" s="2">
        <f>VLOOKUP($C488,Calculations!$T$2:$AG$611,7,FALSE)</f>
        <v>276.45592132762698</v>
      </c>
      <c r="J488" s="2">
        <f>VLOOKUP($C488,Calculations!$T$2:$AG$611,8,FALSE)</f>
        <v>8341.4009335768878</v>
      </c>
      <c r="K488" s="2">
        <f>VLOOKUP($C488,Calculations!$T$2:$AG$611,9,FALSE)</f>
        <v>6439.9294432826064</v>
      </c>
      <c r="L488" s="2">
        <f>VLOOKUP($C488,Calculations!$T$2:$AG$611,10,FALSE)</f>
        <v>9539.7414944632037</v>
      </c>
      <c r="M488" s="2">
        <f>VLOOKUP($C488,Calculations!$T$2:$AG$611,11,FALSE)</f>
        <v>12163.817328167785</v>
      </c>
      <c r="N488" s="2">
        <f>VLOOKUP($C488,Calculations!$T$2:$AG$611,12,FALSE)</f>
        <v>362917.77329675935</v>
      </c>
      <c r="O488" s="2">
        <f>VLOOKUP($C488,Calculations!$T$2:$AG$611,13,FALSE)</f>
        <v>147732.70593808917</v>
      </c>
      <c r="P488" s="2">
        <f>VLOOKUP($C488,Calculations!$T$2:$AG$611,14,FALSE)</f>
        <v>510650.47923484852</v>
      </c>
      <c r="R488" s="53">
        <f t="shared" si="36"/>
        <v>510650.47923484852</v>
      </c>
      <c r="S488" s="53">
        <f t="shared" si="37"/>
        <v>0</v>
      </c>
      <c r="U488" s="53">
        <f t="shared" si="38"/>
        <v>657321.97939990554</v>
      </c>
      <c r="V488" s="53">
        <f t="shared" si="39"/>
        <v>0</v>
      </c>
      <c r="W488" s="9"/>
    </row>
    <row r="489" spans="1:23" ht="14.45" customHeight="1" x14ac:dyDescent="0.25">
      <c r="A489" s="58" t="s">
        <v>86</v>
      </c>
      <c r="B489" s="58" t="s">
        <v>190</v>
      </c>
      <c r="C489" s="56" t="str">
        <f t="shared" si="35"/>
        <v>KOZHIKODE2016-17</v>
      </c>
      <c r="D489" s="2">
        <f>VLOOKUP($C489,Calculations!$T$2:$AG$611,2,FALSE)</f>
        <v>657321.97939990554</v>
      </c>
      <c r="E489" s="2">
        <f>VLOOKUP($C489,Calculations!$T$2:$AG$611,3,FALSE)</f>
        <v>175273.74420515331</v>
      </c>
      <c r="F489" s="2">
        <f>VLOOKUP($C489,Calculations!$T$2:$AG$611,4,FALSE)</f>
        <v>82466.20062860183</v>
      </c>
      <c r="G489" s="2">
        <f>VLOOKUP($C489,Calculations!$T$2:$AG$611,5,FALSE)</f>
        <v>1335.1813012998823</v>
      </c>
      <c r="H489" s="2">
        <f>VLOOKUP($C489,Calculations!$T$2:$AG$611,6,FALSE)</f>
        <v>0</v>
      </c>
      <c r="I489" s="2">
        <f>VLOOKUP($C489,Calculations!$T$2:$AG$611,7,FALSE)</f>
        <v>288.84697352848627</v>
      </c>
      <c r="J489" s="2">
        <f>VLOOKUP($C489,Calculations!$T$2:$AG$611,8,FALSE)</f>
        <v>8416.4226258123963</v>
      </c>
      <c r="K489" s="2">
        <f>VLOOKUP($C489,Calculations!$T$2:$AG$611,9,FALSE)</f>
        <v>6191.1929911553052</v>
      </c>
      <c r="L489" s="2">
        <f>VLOOKUP($C489,Calculations!$T$2:$AG$611,10,FALSE)</f>
        <v>10300.712141363516</v>
      </c>
      <c r="M489" s="2">
        <f>VLOOKUP($C489,Calculations!$T$2:$AG$611,11,FALSE)</f>
        <v>13451.066014761338</v>
      </c>
      <c r="N489" s="2">
        <f>VLOOKUP($C489,Calculations!$T$2:$AG$611,12,FALSE)</f>
        <v>359598.61251822946</v>
      </c>
      <c r="O489" s="2">
        <f>VLOOKUP($C489,Calculations!$T$2:$AG$611,13,FALSE)</f>
        <v>137438.4923595514</v>
      </c>
      <c r="P489" s="2">
        <f>VLOOKUP($C489,Calculations!$T$2:$AG$611,14,FALSE)</f>
        <v>497037.10487778089</v>
      </c>
      <c r="R489" s="53">
        <f t="shared" si="36"/>
        <v>497037.10487778089</v>
      </c>
      <c r="S489" s="53">
        <f t="shared" si="37"/>
        <v>0</v>
      </c>
      <c r="U489" s="53">
        <f t="shared" si="38"/>
        <v>657321.97939990554</v>
      </c>
      <c r="V489" s="53">
        <f t="shared" si="39"/>
        <v>0</v>
      </c>
      <c r="W489" s="9"/>
    </row>
    <row r="490" spans="1:23" ht="14.45" customHeight="1" x14ac:dyDescent="0.25">
      <c r="A490" s="58" t="s">
        <v>88</v>
      </c>
      <c r="B490" s="56" t="s">
        <v>38</v>
      </c>
      <c r="C490" s="56" t="str">
        <f t="shared" si="35"/>
        <v>KANNUR1956-57</v>
      </c>
      <c r="D490" s="2">
        <f>VLOOKUP($C490,Calculations!$T$2:$AG$611,2,FALSE)</f>
        <v>569238.94205045293</v>
      </c>
      <c r="E490" s="2">
        <f>VLOOKUP($C490,Calculations!$T$2:$AG$611,3,FALSE)</f>
        <v>73275.755653020606</v>
      </c>
      <c r="F490" s="2">
        <f>VLOOKUP($C490,Calculations!$T$2:$AG$611,4,FALSE)</f>
        <v>40082.663115802381</v>
      </c>
      <c r="G490" s="2">
        <f>VLOOKUP($C490,Calculations!$T$2:$AG$611,5,FALSE)</f>
        <v>40459.34628916267</v>
      </c>
      <c r="H490" s="2">
        <f>VLOOKUP($C490,Calculations!$T$2:$AG$611,6,FALSE)</f>
        <v>22406.916001979713</v>
      </c>
      <c r="I490" s="2">
        <f>VLOOKUP($C490,Calculations!$T$2:$AG$611,7,FALSE)</f>
        <v>76848.700454442776</v>
      </c>
      <c r="J490" s="2">
        <f>VLOOKUP($C490,Calculations!$T$2:$AG$611,8,FALSE)</f>
        <v>47999.949359259401</v>
      </c>
      <c r="K490" s="2">
        <f>VLOOKUP($C490,Calculations!$T$2:$AG$611,9,FALSE)</f>
        <v>41475.25743090795</v>
      </c>
      <c r="L490" s="2">
        <f>VLOOKUP($C490,Calculations!$T$2:$AG$611,10,FALSE)</f>
        <v>11533.239830396729</v>
      </c>
      <c r="M490" s="2">
        <f>VLOOKUP($C490,Calculations!$T$2:$AG$611,11,FALSE)</f>
        <v>0</v>
      </c>
      <c r="N490" s="2">
        <f>VLOOKUP($C490,Calculations!$T$2:$AG$611,12,FALSE)</f>
        <v>215157.11391548067</v>
      </c>
      <c r="O490" s="2">
        <f>VLOOKUP($C490,Calculations!$T$2:$AG$611,13,FALSE)</f>
        <v>33694.476661823748</v>
      </c>
      <c r="P490" s="2">
        <f>VLOOKUP($C490,Calculations!$T$2:$AG$611,14,FALSE)</f>
        <v>248851.59057730442</v>
      </c>
      <c r="R490" s="53">
        <f t="shared" si="36"/>
        <v>248851.59057730442</v>
      </c>
      <c r="S490" s="53">
        <f t="shared" si="37"/>
        <v>0</v>
      </c>
      <c r="U490" s="53">
        <f t="shared" si="38"/>
        <v>569238.94205045293</v>
      </c>
      <c r="V490" s="53">
        <f t="shared" si="39"/>
        <v>0</v>
      </c>
      <c r="W490" s="9"/>
    </row>
    <row r="491" spans="1:23" ht="14.45" customHeight="1" x14ac:dyDescent="0.25">
      <c r="A491" s="58" t="s">
        <v>88</v>
      </c>
      <c r="B491" s="56" t="s">
        <v>35</v>
      </c>
      <c r="C491" s="56" t="str">
        <f t="shared" si="35"/>
        <v>KANNUR1957-58</v>
      </c>
      <c r="D491" s="2">
        <f>VLOOKUP($C491,Calculations!$T$2:$AG$611,2,FALSE)</f>
        <v>576661</v>
      </c>
      <c r="E491" s="2">
        <f>VLOOKUP($C491,Calculations!$T$2:$AG$611,3,FALSE)</f>
        <v>74974</v>
      </c>
      <c r="F491" s="2">
        <f>VLOOKUP($C491,Calculations!$T$2:$AG$611,4,FALSE)</f>
        <v>39594</v>
      </c>
      <c r="G491" s="2">
        <f>VLOOKUP($C491,Calculations!$T$2:$AG$611,5,FALSE)</f>
        <v>39996</v>
      </c>
      <c r="H491" s="2">
        <f>VLOOKUP($C491,Calculations!$T$2:$AG$611,6,FALSE)</f>
        <v>22138</v>
      </c>
      <c r="I491" s="2">
        <f>VLOOKUP($C491,Calculations!$T$2:$AG$611,7,FALSE)</f>
        <v>81757</v>
      </c>
      <c r="J491" s="2">
        <f>VLOOKUP($C491,Calculations!$T$2:$AG$611,8,FALSE)</f>
        <v>51736</v>
      </c>
      <c r="K491" s="2">
        <f>VLOOKUP($C491,Calculations!$T$2:$AG$611,9,FALSE)</f>
        <v>41203</v>
      </c>
      <c r="L491" s="2">
        <f>VLOOKUP($C491,Calculations!$T$2:$AG$611,10,FALSE)</f>
        <v>11078</v>
      </c>
      <c r="M491" s="2">
        <f>VLOOKUP($C491,Calculations!$T$2:$AG$611,11,FALSE)</f>
        <v>0</v>
      </c>
      <c r="N491" s="2">
        <f>VLOOKUP($C491,Calculations!$T$2:$AG$611,12,FALSE)</f>
        <v>214185</v>
      </c>
      <c r="O491" s="2">
        <f>VLOOKUP($C491,Calculations!$T$2:$AG$611,13,FALSE)</f>
        <v>37207</v>
      </c>
      <c r="P491" s="2">
        <f>VLOOKUP($C491,Calculations!$T$2:$AG$611,14,FALSE)</f>
        <v>251392</v>
      </c>
      <c r="R491" s="53">
        <f t="shared" si="36"/>
        <v>251392</v>
      </c>
      <c r="S491" s="53">
        <f t="shared" si="37"/>
        <v>0</v>
      </c>
      <c r="U491" s="53">
        <f t="shared" si="38"/>
        <v>576661</v>
      </c>
      <c r="V491" s="53">
        <f t="shared" si="39"/>
        <v>0</v>
      </c>
      <c r="W491" s="9"/>
    </row>
    <row r="492" spans="1:23" ht="14.45" customHeight="1" x14ac:dyDescent="0.25">
      <c r="A492" s="58" t="s">
        <v>88</v>
      </c>
      <c r="B492" s="56" t="s">
        <v>36</v>
      </c>
      <c r="C492" s="56" t="str">
        <f t="shared" si="35"/>
        <v>KANNUR1958-59</v>
      </c>
      <c r="D492" s="2">
        <f>VLOOKUP($C492,Calculations!$T$2:$AG$611,2,FALSE)</f>
        <v>576661</v>
      </c>
      <c r="E492" s="2">
        <f>VLOOKUP($C492,Calculations!$T$2:$AG$611,3,FALSE)</f>
        <v>77780.221123496594</v>
      </c>
      <c r="F492" s="2">
        <f>VLOOKUP($C492,Calculations!$T$2:$AG$611,4,FALSE)</f>
        <v>39826.588162167267</v>
      </c>
      <c r="G492" s="2">
        <f>VLOOKUP($C492,Calculations!$T$2:$AG$611,5,FALSE)</f>
        <v>36805.736594487003</v>
      </c>
      <c r="H492" s="2">
        <f>VLOOKUP($C492,Calculations!$T$2:$AG$611,6,FALSE)</f>
        <v>21680.837941166305</v>
      </c>
      <c r="I492" s="2">
        <f>VLOOKUP($C492,Calculations!$T$2:$AG$611,7,FALSE)</f>
        <v>79937.737318633648</v>
      </c>
      <c r="J492" s="2">
        <f>VLOOKUP($C492,Calculations!$T$2:$AG$611,8,FALSE)</f>
        <v>47459.460462124429</v>
      </c>
      <c r="K492" s="2">
        <f>VLOOKUP($C492,Calculations!$T$2:$AG$611,9,FALSE)</f>
        <v>37815.677149627358</v>
      </c>
      <c r="L492" s="2">
        <f>VLOOKUP($C492,Calculations!$T$2:$AG$611,10,FALSE)</f>
        <v>11506.223352785675</v>
      </c>
      <c r="M492" s="2">
        <f>VLOOKUP($C492,Calculations!$T$2:$AG$611,11,FALSE)</f>
        <v>0</v>
      </c>
      <c r="N492" s="2">
        <f>VLOOKUP($C492,Calculations!$T$2:$AG$611,12,FALSE)</f>
        <v>223848.5178955117</v>
      </c>
      <c r="O492" s="2">
        <f>VLOOKUP($C492,Calculations!$T$2:$AG$611,13,FALSE)</f>
        <v>31114.885451582464</v>
      </c>
      <c r="P492" s="2">
        <f>VLOOKUP($C492,Calculations!$T$2:$AG$611,14,FALSE)</f>
        <v>254963.40334709416</v>
      </c>
      <c r="R492" s="53">
        <f t="shared" si="36"/>
        <v>254963.40334709416</v>
      </c>
      <c r="S492" s="53">
        <f t="shared" si="37"/>
        <v>0</v>
      </c>
      <c r="U492" s="53">
        <f t="shared" si="38"/>
        <v>576661</v>
      </c>
      <c r="V492" s="53">
        <f t="shared" si="39"/>
        <v>0</v>
      </c>
      <c r="W492" s="9"/>
    </row>
    <row r="493" spans="1:23" ht="14.45" customHeight="1" x14ac:dyDescent="0.25">
      <c r="A493" s="58" t="s">
        <v>88</v>
      </c>
      <c r="B493" s="56" t="s">
        <v>37</v>
      </c>
      <c r="C493" s="56" t="str">
        <f t="shared" si="35"/>
        <v>KANNUR1959-60</v>
      </c>
      <c r="D493" s="2">
        <f>VLOOKUP($C493,Calculations!$T$2:$AG$611,2,FALSE)</f>
        <v>576661</v>
      </c>
      <c r="E493" s="2">
        <f>VLOOKUP($C493,Calculations!$T$2:$AG$611,3,FALSE)</f>
        <v>77780.221123496594</v>
      </c>
      <c r="F493" s="2">
        <f>VLOOKUP($C493,Calculations!$T$2:$AG$611,4,FALSE)</f>
        <v>40059.176324334541</v>
      </c>
      <c r="G493" s="2">
        <f>VLOOKUP($C493,Calculations!$T$2:$AG$611,5,FALSE)</f>
        <v>33615.473188974007</v>
      </c>
      <c r="H493" s="2">
        <f>VLOOKUP($C493,Calculations!$T$2:$AG$611,6,FALSE)</f>
        <v>21223.675882332609</v>
      </c>
      <c r="I493" s="2">
        <f>VLOOKUP($C493,Calculations!$T$2:$AG$611,7,FALSE)</f>
        <v>78118.474637267311</v>
      </c>
      <c r="J493" s="2">
        <f>VLOOKUP($C493,Calculations!$T$2:$AG$611,8,FALSE)</f>
        <v>43182.920924248858</v>
      </c>
      <c r="K493" s="2">
        <f>VLOOKUP($C493,Calculations!$T$2:$AG$611,9,FALSE)</f>
        <v>34428.354299254708</v>
      </c>
      <c r="L493" s="2">
        <f>VLOOKUP($C493,Calculations!$T$2:$AG$611,10,FALSE)</f>
        <v>11934.44670557135</v>
      </c>
      <c r="M493" s="2">
        <f>VLOOKUP($C493,Calculations!$T$2:$AG$611,11,FALSE)</f>
        <v>0</v>
      </c>
      <c r="N493" s="2">
        <f>VLOOKUP($C493,Calculations!$T$2:$AG$611,12,FALSE)</f>
        <v>236318.25691452</v>
      </c>
      <c r="O493" s="2">
        <f>VLOOKUP($C493,Calculations!$T$2:$AG$611,13,FALSE)</f>
        <v>25973.794929841417</v>
      </c>
      <c r="P493" s="2">
        <f>VLOOKUP($C493,Calculations!$T$2:$AG$611,14,FALSE)</f>
        <v>262292.05184436141</v>
      </c>
      <c r="R493" s="53">
        <f t="shared" si="36"/>
        <v>262292.05184436141</v>
      </c>
      <c r="S493" s="53">
        <f t="shared" si="37"/>
        <v>0</v>
      </c>
      <c r="U493" s="53">
        <f t="shared" si="38"/>
        <v>576661</v>
      </c>
      <c r="V493" s="53">
        <f t="shared" si="39"/>
        <v>0</v>
      </c>
      <c r="W493" s="9"/>
    </row>
    <row r="494" spans="1:23" ht="14.45" customHeight="1" x14ac:dyDescent="0.25">
      <c r="A494" s="58" t="s">
        <v>88</v>
      </c>
      <c r="B494" s="56" t="s">
        <v>15</v>
      </c>
      <c r="C494" s="56" t="str">
        <f t="shared" si="35"/>
        <v>KANNUR1960-61</v>
      </c>
      <c r="D494" s="2">
        <f>VLOOKUP($C494,Calculations!$T$2:$AG$611,2,FALSE)</f>
        <v>576661</v>
      </c>
      <c r="E494" s="2">
        <f>VLOOKUP($C494,Calculations!$T$2:$AG$611,3,FALSE)</f>
        <v>67231</v>
      </c>
      <c r="F494" s="2">
        <f>VLOOKUP($C494,Calculations!$T$2:$AG$611,4,FALSE)</f>
        <v>40545</v>
      </c>
      <c r="G494" s="2">
        <f>VLOOKUP($C494,Calculations!$T$2:$AG$611,5,FALSE)</f>
        <v>38053</v>
      </c>
      <c r="H494" s="2">
        <f>VLOOKUP($C494,Calculations!$T$2:$AG$611,6,FALSE)</f>
        <v>21814</v>
      </c>
      <c r="I494" s="2">
        <f>VLOOKUP($C494,Calculations!$T$2:$AG$611,7,FALSE)</f>
        <v>91375</v>
      </c>
      <c r="J494" s="2">
        <f>VLOOKUP($C494,Calculations!$T$2:$AG$611,8,FALSE)</f>
        <v>37560</v>
      </c>
      <c r="K494" s="2">
        <f>VLOOKUP($C494,Calculations!$T$2:$AG$611,9,FALSE)</f>
        <v>30107</v>
      </c>
      <c r="L494" s="2">
        <f>VLOOKUP($C494,Calculations!$T$2:$AG$611,10,FALSE)</f>
        <v>11468</v>
      </c>
      <c r="M494" s="2">
        <f>VLOOKUP($C494,Calculations!$T$2:$AG$611,11,FALSE)</f>
        <v>0</v>
      </c>
      <c r="N494" s="2">
        <f>VLOOKUP($C494,Calculations!$T$2:$AG$611,12,FALSE)</f>
        <v>238508</v>
      </c>
      <c r="O494" s="2">
        <f>VLOOKUP($C494,Calculations!$T$2:$AG$611,13,FALSE)</f>
        <v>29006</v>
      </c>
      <c r="P494" s="2">
        <f>VLOOKUP($C494,Calculations!$T$2:$AG$611,14,FALSE)</f>
        <v>267516</v>
      </c>
      <c r="R494" s="53">
        <f t="shared" si="36"/>
        <v>267514</v>
      </c>
      <c r="S494" s="53">
        <f t="shared" si="37"/>
        <v>-2</v>
      </c>
      <c r="U494" s="53">
        <f t="shared" si="38"/>
        <v>576661</v>
      </c>
      <c r="V494" s="53">
        <f t="shared" si="39"/>
        <v>0</v>
      </c>
      <c r="W494" s="9"/>
    </row>
    <row r="495" spans="1:23" ht="14.45" customHeight="1" x14ac:dyDescent="0.25">
      <c r="A495" s="58" t="s">
        <v>88</v>
      </c>
      <c r="B495" s="56" t="s">
        <v>0</v>
      </c>
      <c r="C495" s="56" t="str">
        <f t="shared" si="35"/>
        <v>KANNUR1961-62</v>
      </c>
      <c r="D495" s="2">
        <f>VLOOKUP($C495,Calculations!$T$2:$AG$611,2,FALSE)</f>
        <v>576661</v>
      </c>
      <c r="E495" s="2">
        <f>VLOOKUP($C495,Calculations!$T$2:$AG$611,3,FALSE)</f>
        <v>67231</v>
      </c>
      <c r="F495" s="2">
        <f>VLOOKUP($C495,Calculations!$T$2:$AG$611,4,FALSE)</f>
        <v>40912</v>
      </c>
      <c r="G495" s="2">
        <f>VLOOKUP($C495,Calculations!$T$2:$AG$611,5,FALSE)</f>
        <v>38053</v>
      </c>
      <c r="H495" s="2">
        <f>VLOOKUP($C495,Calculations!$T$2:$AG$611,6,FALSE)</f>
        <v>21813</v>
      </c>
      <c r="I495" s="2">
        <f>VLOOKUP($C495,Calculations!$T$2:$AG$611,7,FALSE)</f>
        <v>91375</v>
      </c>
      <c r="J495" s="2">
        <f>VLOOKUP($C495,Calculations!$T$2:$AG$611,8,FALSE)</f>
        <v>37184</v>
      </c>
      <c r="K495" s="2">
        <f>VLOOKUP($C495,Calculations!$T$2:$AG$611,9,FALSE)</f>
        <v>29781</v>
      </c>
      <c r="L495" s="2">
        <f>VLOOKUP($C495,Calculations!$T$2:$AG$611,10,FALSE)</f>
        <v>11737</v>
      </c>
      <c r="M495" s="2">
        <f>VLOOKUP($C495,Calculations!$T$2:$AG$611,11,FALSE)</f>
        <v>0</v>
      </c>
      <c r="N495" s="2">
        <f>VLOOKUP($C495,Calculations!$T$2:$AG$611,12,FALSE)</f>
        <v>238575</v>
      </c>
      <c r="O495" s="2">
        <f>VLOOKUP($C495,Calculations!$T$2:$AG$611,13,FALSE)</f>
        <v>28708</v>
      </c>
      <c r="P495" s="2">
        <f>VLOOKUP($C495,Calculations!$T$2:$AG$611,14,FALSE)</f>
        <v>267283</v>
      </c>
      <c r="R495" s="53">
        <f t="shared" si="36"/>
        <v>267283</v>
      </c>
      <c r="S495" s="53">
        <f t="shared" si="37"/>
        <v>0</v>
      </c>
      <c r="U495" s="53">
        <f t="shared" si="38"/>
        <v>576661</v>
      </c>
      <c r="V495" s="53">
        <f t="shared" si="39"/>
        <v>0</v>
      </c>
      <c r="W495" s="9"/>
    </row>
    <row r="496" spans="1:23" ht="14.45" customHeight="1" x14ac:dyDescent="0.25">
      <c r="A496" s="58" t="s">
        <v>88</v>
      </c>
      <c r="B496" s="56" t="s">
        <v>1</v>
      </c>
      <c r="C496" s="56" t="str">
        <f t="shared" si="35"/>
        <v>KANNUR1962-63</v>
      </c>
      <c r="D496" s="2">
        <f>VLOOKUP($C496,Calculations!$T$2:$AG$611,2,FALSE)</f>
        <v>576661</v>
      </c>
      <c r="E496" s="2">
        <f>VLOOKUP($C496,Calculations!$T$2:$AG$611,3,FALSE)</f>
        <v>67231</v>
      </c>
      <c r="F496" s="2">
        <f>VLOOKUP($C496,Calculations!$T$2:$AG$611,4,FALSE)</f>
        <v>42132</v>
      </c>
      <c r="G496" s="2">
        <f>VLOOKUP($C496,Calculations!$T$2:$AG$611,5,FALSE)</f>
        <v>25849</v>
      </c>
      <c r="H496" s="2">
        <f>VLOOKUP($C496,Calculations!$T$2:$AG$611,6,FALSE)</f>
        <v>14793</v>
      </c>
      <c r="I496" s="2">
        <f>VLOOKUP($C496,Calculations!$T$2:$AG$611,7,FALSE)</f>
        <v>93020</v>
      </c>
      <c r="J496" s="2">
        <f>VLOOKUP($C496,Calculations!$T$2:$AG$611,8,FALSE)</f>
        <v>33391</v>
      </c>
      <c r="K496" s="2">
        <f>VLOOKUP($C496,Calculations!$T$2:$AG$611,9,FALSE)</f>
        <v>19719</v>
      </c>
      <c r="L496" s="2">
        <f>VLOOKUP($C496,Calculations!$T$2:$AG$611,10,FALSE)</f>
        <v>3741</v>
      </c>
      <c r="M496" s="2">
        <f>VLOOKUP($C496,Calculations!$T$2:$AG$611,11,FALSE)</f>
        <v>0</v>
      </c>
      <c r="N496" s="2">
        <f>VLOOKUP($C496,Calculations!$T$2:$AG$611,12,FALSE)</f>
        <v>276785</v>
      </c>
      <c r="O496" s="2">
        <f>VLOOKUP($C496,Calculations!$T$2:$AG$611,13,FALSE)</f>
        <v>30437</v>
      </c>
      <c r="P496" s="2">
        <f>VLOOKUP($C496,Calculations!$T$2:$AG$611,14,FALSE)</f>
        <v>307222</v>
      </c>
      <c r="R496" s="53">
        <f t="shared" si="36"/>
        <v>307222</v>
      </c>
      <c r="S496" s="53">
        <f t="shared" si="37"/>
        <v>0</v>
      </c>
      <c r="U496" s="53">
        <f t="shared" si="38"/>
        <v>576661</v>
      </c>
      <c r="V496" s="53">
        <f t="shared" si="39"/>
        <v>0</v>
      </c>
      <c r="W496" s="9"/>
    </row>
    <row r="497" spans="1:23" ht="14.45" customHeight="1" x14ac:dyDescent="0.25">
      <c r="A497" s="58" t="s">
        <v>88</v>
      </c>
      <c r="B497" s="56" t="s">
        <v>2</v>
      </c>
      <c r="C497" s="56" t="str">
        <f t="shared" si="35"/>
        <v>KANNUR1963-64</v>
      </c>
      <c r="D497" s="2">
        <f>VLOOKUP($C497,Calculations!$T$2:$AG$611,2,FALSE)</f>
        <v>576661</v>
      </c>
      <c r="E497" s="2">
        <f>VLOOKUP($C497,Calculations!$T$2:$AG$611,3,FALSE)</f>
        <v>67099</v>
      </c>
      <c r="F497" s="2">
        <f>VLOOKUP($C497,Calculations!$T$2:$AG$611,4,FALSE)</f>
        <v>42386</v>
      </c>
      <c r="G497" s="2">
        <f>VLOOKUP($C497,Calculations!$T$2:$AG$611,5,FALSE)</f>
        <v>25183</v>
      </c>
      <c r="H497" s="2">
        <f>VLOOKUP($C497,Calculations!$T$2:$AG$611,6,FALSE)</f>
        <v>14794</v>
      </c>
      <c r="I497" s="2">
        <f>VLOOKUP($C497,Calculations!$T$2:$AG$611,7,FALSE)</f>
        <v>93205</v>
      </c>
      <c r="J497" s="2">
        <f>VLOOKUP($C497,Calculations!$T$2:$AG$611,8,FALSE)</f>
        <v>34857</v>
      </c>
      <c r="K497" s="2">
        <f>VLOOKUP($C497,Calculations!$T$2:$AG$611,9,FALSE)</f>
        <v>19758</v>
      </c>
      <c r="L497" s="2">
        <f>VLOOKUP($C497,Calculations!$T$2:$AG$611,10,FALSE)</f>
        <v>3956</v>
      </c>
      <c r="M497" s="2">
        <f>VLOOKUP($C497,Calculations!$T$2:$AG$611,11,FALSE)</f>
        <v>0</v>
      </c>
      <c r="N497" s="2">
        <f>VLOOKUP($C497,Calculations!$T$2:$AG$611,12,FALSE)</f>
        <v>275423</v>
      </c>
      <c r="O497" s="2">
        <f>VLOOKUP($C497,Calculations!$T$2:$AG$611,13,FALSE)</f>
        <v>36633</v>
      </c>
      <c r="P497" s="2">
        <f>VLOOKUP($C497,Calculations!$T$2:$AG$611,14,FALSE)</f>
        <v>312056</v>
      </c>
      <c r="R497" s="53">
        <f t="shared" si="36"/>
        <v>312056</v>
      </c>
      <c r="S497" s="53">
        <f t="shared" si="37"/>
        <v>0</v>
      </c>
      <c r="U497" s="53">
        <f t="shared" si="38"/>
        <v>576661</v>
      </c>
      <c r="V497" s="53">
        <f t="shared" si="39"/>
        <v>0</v>
      </c>
      <c r="W497" s="9"/>
    </row>
    <row r="498" spans="1:23" ht="14.45" customHeight="1" x14ac:dyDescent="0.25">
      <c r="A498" s="58" t="s">
        <v>88</v>
      </c>
      <c r="B498" s="56" t="s">
        <v>3</v>
      </c>
      <c r="C498" s="56" t="str">
        <f t="shared" si="35"/>
        <v>KANNUR1964-65</v>
      </c>
      <c r="D498" s="2">
        <f>VLOOKUP($C498,Calculations!$T$2:$AG$611,2,FALSE)</f>
        <v>576661</v>
      </c>
      <c r="E498" s="2">
        <f>VLOOKUP($C498,Calculations!$T$2:$AG$611,3,FALSE)</f>
        <v>65932</v>
      </c>
      <c r="F498" s="2">
        <f>VLOOKUP($C498,Calculations!$T$2:$AG$611,4,FALSE)</f>
        <v>42641</v>
      </c>
      <c r="G498" s="2">
        <f>VLOOKUP($C498,Calculations!$T$2:$AG$611,5,FALSE)</f>
        <v>24779</v>
      </c>
      <c r="H498" s="2">
        <f>VLOOKUP($C498,Calculations!$T$2:$AG$611,6,FALSE)</f>
        <v>14795</v>
      </c>
      <c r="I498" s="2">
        <f>VLOOKUP($C498,Calculations!$T$2:$AG$611,7,FALSE)</f>
        <v>95756</v>
      </c>
      <c r="J498" s="2">
        <f>VLOOKUP($C498,Calculations!$T$2:$AG$611,8,FALSE)</f>
        <v>31690</v>
      </c>
      <c r="K498" s="2">
        <f>VLOOKUP($C498,Calculations!$T$2:$AG$611,9,FALSE)</f>
        <v>14715</v>
      </c>
      <c r="L498" s="2">
        <f>VLOOKUP($C498,Calculations!$T$2:$AG$611,10,FALSE)</f>
        <v>6605</v>
      </c>
      <c r="M498" s="2">
        <f>VLOOKUP($C498,Calculations!$T$2:$AG$611,11,FALSE)</f>
        <v>0</v>
      </c>
      <c r="N498" s="2">
        <f>VLOOKUP($C498,Calculations!$T$2:$AG$611,12,FALSE)</f>
        <v>279748</v>
      </c>
      <c r="O498" s="2">
        <f>VLOOKUP($C498,Calculations!$T$2:$AG$611,13,FALSE)</f>
        <v>37226</v>
      </c>
      <c r="P498" s="2">
        <f>VLOOKUP($C498,Calculations!$T$2:$AG$611,14,FALSE)</f>
        <v>316974</v>
      </c>
      <c r="R498" s="53">
        <f t="shared" si="36"/>
        <v>316974</v>
      </c>
      <c r="S498" s="53">
        <f t="shared" si="37"/>
        <v>0</v>
      </c>
      <c r="U498" s="53">
        <f t="shared" si="38"/>
        <v>576661</v>
      </c>
      <c r="V498" s="53">
        <f t="shared" si="39"/>
        <v>0</v>
      </c>
      <c r="W498" s="9"/>
    </row>
    <row r="499" spans="1:23" ht="14.45" customHeight="1" x14ac:dyDescent="0.25">
      <c r="A499" s="58" t="s">
        <v>88</v>
      </c>
      <c r="B499" s="56" t="s">
        <v>4</v>
      </c>
      <c r="C499" s="56" t="str">
        <f t="shared" si="35"/>
        <v>KANNUR1965-66</v>
      </c>
      <c r="D499" s="2">
        <f>VLOOKUP($C499,Calculations!$T$2:$AG$611,2,FALSE)</f>
        <v>576661</v>
      </c>
      <c r="E499" s="2">
        <f>VLOOKUP($C499,Calculations!$T$2:$AG$611,3,FALSE)</f>
        <v>65932</v>
      </c>
      <c r="F499" s="2">
        <f>VLOOKUP($C499,Calculations!$T$2:$AG$611,4,FALSE)</f>
        <v>44005</v>
      </c>
      <c r="G499" s="2">
        <f>VLOOKUP($C499,Calculations!$T$2:$AG$611,5,FALSE)</f>
        <v>24555</v>
      </c>
      <c r="H499" s="2">
        <f>VLOOKUP($C499,Calculations!$T$2:$AG$611,6,FALSE)</f>
        <v>12000</v>
      </c>
      <c r="I499" s="2">
        <f>VLOOKUP($C499,Calculations!$T$2:$AG$611,7,FALSE)</f>
        <v>96190</v>
      </c>
      <c r="J499" s="2">
        <f>VLOOKUP($C499,Calculations!$T$2:$AG$611,8,FALSE)</f>
        <v>28520</v>
      </c>
      <c r="K499" s="2">
        <f>VLOOKUP($C499,Calculations!$T$2:$AG$611,9,FALSE)</f>
        <v>14540</v>
      </c>
      <c r="L499" s="2">
        <f>VLOOKUP($C499,Calculations!$T$2:$AG$611,10,FALSE)</f>
        <v>6420</v>
      </c>
      <c r="M499" s="2">
        <f>VLOOKUP($C499,Calculations!$T$2:$AG$611,11,FALSE)</f>
        <v>0</v>
      </c>
      <c r="N499" s="2">
        <f>VLOOKUP($C499,Calculations!$T$2:$AG$611,12,FALSE)</f>
        <v>284499</v>
      </c>
      <c r="O499" s="2">
        <f>VLOOKUP($C499,Calculations!$T$2:$AG$611,13,FALSE)</f>
        <v>37993</v>
      </c>
      <c r="P499" s="2">
        <f>VLOOKUP($C499,Calculations!$T$2:$AG$611,14,FALSE)</f>
        <v>322492</v>
      </c>
      <c r="R499" s="53">
        <f t="shared" si="36"/>
        <v>322492</v>
      </c>
      <c r="S499" s="53">
        <f t="shared" si="37"/>
        <v>0</v>
      </c>
      <c r="U499" s="53">
        <f t="shared" si="38"/>
        <v>576661</v>
      </c>
      <c r="V499" s="53">
        <f t="shared" si="39"/>
        <v>0</v>
      </c>
      <c r="W499" s="9"/>
    </row>
    <row r="500" spans="1:23" ht="14.45" customHeight="1" x14ac:dyDescent="0.25">
      <c r="A500" s="58" t="s">
        <v>88</v>
      </c>
      <c r="B500" s="56" t="s">
        <v>5</v>
      </c>
      <c r="C500" s="56" t="str">
        <f t="shared" si="35"/>
        <v>KANNUR1966-67</v>
      </c>
      <c r="D500" s="2">
        <f>VLOOKUP($C500,Calculations!$T$2:$AG$611,2,FALSE)</f>
        <v>576661</v>
      </c>
      <c r="E500" s="2">
        <f>VLOOKUP($C500,Calculations!$T$2:$AG$611,3,FALSE)</f>
        <v>65932</v>
      </c>
      <c r="F500" s="2">
        <f>VLOOKUP($C500,Calculations!$T$2:$AG$611,4,FALSE)</f>
        <v>45767</v>
      </c>
      <c r="G500" s="2">
        <f>VLOOKUP($C500,Calculations!$T$2:$AG$611,5,FALSE)</f>
        <v>23573</v>
      </c>
      <c r="H500" s="2">
        <f>VLOOKUP($C500,Calculations!$T$2:$AG$611,6,FALSE)</f>
        <v>12000</v>
      </c>
      <c r="I500" s="2">
        <f>VLOOKUP($C500,Calculations!$T$2:$AG$611,7,FALSE)</f>
        <v>96190</v>
      </c>
      <c r="J500" s="2">
        <f>VLOOKUP($C500,Calculations!$T$2:$AG$611,8,FALSE)</f>
        <v>26148</v>
      </c>
      <c r="K500" s="2">
        <f>VLOOKUP($C500,Calculations!$T$2:$AG$611,9,FALSE)</f>
        <v>14540</v>
      </c>
      <c r="L500" s="2">
        <f>VLOOKUP($C500,Calculations!$T$2:$AG$611,10,FALSE)</f>
        <v>5093</v>
      </c>
      <c r="M500" s="2">
        <f>VLOOKUP($C500,Calculations!$T$2:$AG$611,11,FALSE)</f>
        <v>0</v>
      </c>
      <c r="N500" s="2">
        <f>VLOOKUP($C500,Calculations!$T$2:$AG$611,12,FALSE)</f>
        <v>287418</v>
      </c>
      <c r="O500" s="2">
        <f>VLOOKUP($C500,Calculations!$T$2:$AG$611,13,FALSE)</f>
        <v>31515</v>
      </c>
      <c r="P500" s="2">
        <f>VLOOKUP($C500,Calculations!$T$2:$AG$611,14,FALSE)</f>
        <v>318933</v>
      </c>
      <c r="R500" s="53">
        <f t="shared" si="36"/>
        <v>318933</v>
      </c>
      <c r="S500" s="53">
        <f t="shared" si="37"/>
        <v>0</v>
      </c>
      <c r="U500" s="53">
        <f t="shared" si="38"/>
        <v>576661</v>
      </c>
      <c r="V500" s="53">
        <f t="shared" si="39"/>
        <v>0</v>
      </c>
      <c r="W500" s="9"/>
    </row>
    <row r="501" spans="1:23" ht="14.45" customHeight="1" x14ac:dyDescent="0.25">
      <c r="A501" s="58" t="s">
        <v>88</v>
      </c>
      <c r="B501" s="56" t="s">
        <v>6</v>
      </c>
      <c r="C501" s="56" t="str">
        <f t="shared" si="35"/>
        <v>KANNUR1967-68</v>
      </c>
      <c r="D501" s="2">
        <f>VLOOKUP($C501,Calculations!$T$2:$AG$611,2,FALSE)</f>
        <v>576661</v>
      </c>
      <c r="E501" s="2">
        <f>VLOOKUP($C501,Calculations!$T$2:$AG$611,3,FALSE)</f>
        <v>65932</v>
      </c>
      <c r="F501" s="2">
        <f>VLOOKUP($C501,Calculations!$T$2:$AG$611,4,FALSE)</f>
        <v>50345</v>
      </c>
      <c r="G501" s="2">
        <f>VLOOKUP($C501,Calculations!$T$2:$AG$611,5,FALSE)</f>
        <v>23100</v>
      </c>
      <c r="H501" s="2">
        <f>VLOOKUP($C501,Calculations!$T$2:$AG$611,6,FALSE)</f>
        <v>12000</v>
      </c>
      <c r="I501" s="2">
        <f>VLOOKUP($C501,Calculations!$T$2:$AG$611,7,FALSE)</f>
        <v>90800</v>
      </c>
      <c r="J501" s="2">
        <f>VLOOKUP($C501,Calculations!$T$2:$AG$611,8,FALSE)</f>
        <v>23467</v>
      </c>
      <c r="K501" s="2">
        <f>VLOOKUP($C501,Calculations!$T$2:$AG$611,9,FALSE)</f>
        <v>14360</v>
      </c>
      <c r="L501" s="2">
        <f>VLOOKUP($C501,Calculations!$T$2:$AG$611,10,FALSE)</f>
        <v>4922</v>
      </c>
      <c r="M501" s="2">
        <f>VLOOKUP($C501,Calculations!$T$2:$AG$611,11,FALSE)</f>
        <v>0</v>
      </c>
      <c r="N501" s="2">
        <f>VLOOKUP($C501,Calculations!$T$2:$AG$611,12,FALSE)</f>
        <v>291735</v>
      </c>
      <c r="O501" s="2">
        <f>VLOOKUP($C501,Calculations!$T$2:$AG$611,13,FALSE)</f>
        <v>41277</v>
      </c>
      <c r="P501" s="2">
        <f>VLOOKUP($C501,Calculations!$T$2:$AG$611,14,FALSE)</f>
        <v>333012</v>
      </c>
      <c r="R501" s="53">
        <f t="shared" si="36"/>
        <v>333012</v>
      </c>
      <c r="S501" s="53">
        <f t="shared" si="37"/>
        <v>0</v>
      </c>
      <c r="U501" s="53">
        <f t="shared" si="38"/>
        <v>576661</v>
      </c>
      <c r="V501" s="53">
        <f t="shared" si="39"/>
        <v>0</v>
      </c>
      <c r="W501" s="9"/>
    </row>
    <row r="502" spans="1:23" ht="14.45" customHeight="1" x14ac:dyDescent="0.25">
      <c r="A502" s="58" t="s">
        <v>88</v>
      </c>
      <c r="B502" s="63" t="s">
        <v>7</v>
      </c>
      <c r="C502" s="56" t="str">
        <f t="shared" si="35"/>
        <v>KANNUR1968-69</v>
      </c>
      <c r="D502" s="2">
        <f>VLOOKUP($C502,Calculations!$T$2:$AG$611,2,FALSE)</f>
        <v>576661</v>
      </c>
      <c r="E502" s="2">
        <f>VLOOKUP($C502,Calculations!$T$2:$AG$611,3,FALSE)</f>
        <v>65932</v>
      </c>
      <c r="F502" s="2">
        <f>VLOOKUP($C502,Calculations!$T$2:$AG$611,4,FALSE)</f>
        <v>51604</v>
      </c>
      <c r="G502" s="2">
        <f>VLOOKUP($C502,Calculations!$T$2:$AG$611,5,FALSE)</f>
        <v>23045</v>
      </c>
      <c r="H502" s="2">
        <f>VLOOKUP($C502,Calculations!$T$2:$AG$611,6,FALSE)</f>
        <v>12000</v>
      </c>
      <c r="I502" s="2">
        <f>VLOOKUP($C502,Calculations!$T$2:$AG$611,7,FALSE)</f>
        <v>92271</v>
      </c>
      <c r="J502" s="2">
        <f>VLOOKUP($C502,Calculations!$T$2:$AG$611,8,FALSE)</f>
        <v>20828</v>
      </c>
      <c r="K502" s="2">
        <f>VLOOKUP($C502,Calculations!$T$2:$AG$611,9,FALSE)</f>
        <v>12733</v>
      </c>
      <c r="L502" s="2">
        <f>VLOOKUP($C502,Calculations!$T$2:$AG$611,10,FALSE)</f>
        <v>4471</v>
      </c>
      <c r="M502" s="2">
        <f>VLOOKUP($C502,Calculations!$T$2:$AG$611,11,FALSE)</f>
        <v>0</v>
      </c>
      <c r="N502" s="2">
        <f>VLOOKUP($C502,Calculations!$T$2:$AG$611,12,FALSE)</f>
        <v>293777</v>
      </c>
      <c r="O502" s="2">
        <f>VLOOKUP($C502,Calculations!$T$2:$AG$611,13,FALSE)</f>
        <v>49625</v>
      </c>
      <c r="P502" s="2">
        <f>VLOOKUP($C502,Calculations!$T$2:$AG$611,14,FALSE)</f>
        <v>343402</v>
      </c>
      <c r="R502" s="53">
        <f t="shared" si="36"/>
        <v>343402</v>
      </c>
      <c r="S502" s="53">
        <f t="shared" si="37"/>
        <v>0</v>
      </c>
      <c r="U502" s="53">
        <f t="shared" si="38"/>
        <v>576661</v>
      </c>
      <c r="V502" s="53">
        <f t="shared" si="39"/>
        <v>0</v>
      </c>
      <c r="W502" s="9"/>
    </row>
    <row r="503" spans="1:23" ht="14.45" customHeight="1" x14ac:dyDescent="0.25">
      <c r="A503" s="58" t="s">
        <v>88</v>
      </c>
      <c r="B503" s="63" t="s">
        <v>8</v>
      </c>
      <c r="C503" s="56" t="str">
        <f t="shared" si="35"/>
        <v>KANNUR1969-70</v>
      </c>
      <c r="D503" s="2">
        <f>VLOOKUP($C503,Calculations!$T$2:$AG$611,2,FALSE)</f>
        <v>576661</v>
      </c>
      <c r="E503" s="2">
        <f>VLOOKUP($C503,Calculations!$T$2:$AG$611,3,FALSE)</f>
        <v>65932</v>
      </c>
      <c r="F503" s="2">
        <f>VLOOKUP($C503,Calculations!$T$2:$AG$611,4,FALSE)</f>
        <v>55362</v>
      </c>
      <c r="G503" s="2">
        <f>VLOOKUP($C503,Calculations!$T$2:$AG$611,5,FALSE)</f>
        <v>22354</v>
      </c>
      <c r="H503" s="2">
        <f>VLOOKUP($C503,Calculations!$T$2:$AG$611,6,FALSE)</f>
        <v>12000</v>
      </c>
      <c r="I503" s="2">
        <f>VLOOKUP($C503,Calculations!$T$2:$AG$611,7,FALSE)</f>
        <v>94130</v>
      </c>
      <c r="J503" s="2">
        <f>VLOOKUP($C503,Calculations!$T$2:$AG$611,8,FALSE)</f>
        <v>17833</v>
      </c>
      <c r="K503" s="2">
        <f>VLOOKUP($C503,Calculations!$T$2:$AG$611,9,FALSE)</f>
        <v>7769</v>
      </c>
      <c r="L503" s="2">
        <f>VLOOKUP($C503,Calculations!$T$2:$AG$611,10,FALSE)</f>
        <v>4272</v>
      </c>
      <c r="M503" s="2">
        <f>VLOOKUP($C503,Calculations!$T$2:$AG$611,11,FALSE)</f>
        <v>0</v>
      </c>
      <c r="N503" s="2">
        <f>VLOOKUP($C503,Calculations!$T$2:$AG$611,12,FALSE)</f>
        <v>297009</v>
      </c>
      <c r="O503" s="2">
        <f>VLOOKUP($C503,Calculations!$T$2:$AG$611,13,FALSE)</f>
        <v>70757</v>
      </c>
      <c r="P503" s="2">
        <f>VLOOKUP($C503,Calculations!$T$2:$AG$611,14,FALSE)</f>
        <v>367766</v>
      </c>
      <c r="R503" s="53">
        <f t="shared" si="36"/>
        <v>367766</v>
      </c>
      <c r="S503" s="53">
        <f t="shared" si="37"/>
        <v>0</v>
      </c>
      <c r="U503" s="53">
        <f t="shared" si="38"/>
        <v>576661</v>
      </c>
      <c r="V503" s="53">
        <f t="shared" si="39"/>
        <v>0</v>
      </c>
      <c r="W503" s="9"/>
    </row>
    <row r="504" spans="1:23" ht="14.45" customHeight="1" x14ac:dyDescent="0.25">
      <c r="A504" s="58" t="s">
        <v>88</v>
      </c>
      <c r="B504" s="63" t="s">
        <v>16</v>
      </c>
      <c r="C504" s="56" t="str">
        <f t="shared" si="35"/>
        <v>KANNUR1970-71</v>
      </c>
      <c r="D504" s="2">
        <f>VLOOKUP($C504,Calculations!$T$2:$AG$611,2,FALSE)</f>
        <v>576661</v>
      </c>
      <c r="E504" s="2">
        <f>VLOOKUP($C504,Calculations!$T$2:$AG$611,3,FALSE)</f>
        <v>65932</v>
      </c>
      <c r="F504" s="2">
        <f>VLOOKUP($C504,Calculations!$T$2:$AG$611,4,FALSE)</f>
        <v>56879</v>
      </c>
      <c r="G504" s="2">
        <f>VLOOKUP($C504,Calculations!$T$2:$AG$611,5,FALSE)</f>
        <v>21807</v>
      </c>
      <c r="H504" s="2">
        <f>VLOOKUP($C504,Calculations!$T$2:$AG$611,6,FALSE)</f>
        <v>12000</v>
      </c>
      <c r="I504" s="2">
        <f>VLOOKUP($C504,Calculations!$T$2:$AG$611,7,FALSE)</f>
        <v>86602</v>
      </c>
      <c r="J504" s="2">
        <f>VLOOKUP($C504,Calculations!$T$2:$AG$611,8,FALSE)</f>
        <v>17553</v>
      </c>
      <c r="K504" s="2">
        <f>VLOOKUP($C504,Calculations!$T$2:$AG$611,9,FALSE)</f>
        <v>7815</v>
      </c>
      <c r="L504" s="2">
        <f>VLOOKUP($C504,Calculations!$T$2:$AG$611,10,FALSE)</f>
        <v>4411</v>
      </c>
      <c r="M504" s="2">
        <f>VLOOKUP($C504,Calculations!$T$2:$AG$611,11,FALSE)</f>
        <v>0</v>
      </c>
      <c r="N504" s="2">
        <f>VLOOKUP($C504,Calculations!$T$2:$AG$611,12,FALSE)</f>
        <v>303661</v>
      </c>
      <c r="O504" s="2">
        <f>VLOOKUP($C504,Calculations!$T$2:$AG$611,13,FALSE)</f>
        <v>66229</v>
      </c>
      <c r="P504" s="2">
        <f>VLOOKUP($C504,Calculations!$T$2:$AG$611,14,FALSE)</f>
        <v>369890</v>
      </c>
      <c r="R504" s="53">
        <f t="shared" si="36"/>
        <v>369890</v>
      </c>
      <c r="S504" s="53">
        <f t="shared" si="37"/>
        <v>0</v>
      </c>
      <c r="U504" s="53">
        <f t="shared" si="38"/>
        <v>576660</v>
      </c>
      <c r="V504" s="53">
        <f t="shared" si="39"/>
        <v>1</v>
      </c>
      <c r="W504" s="9"/>
    </row>
    <row r="505" spans="1:23" ht="14.45" customHeight="1" x14ac:dyDescent="0.25">
      <c r="A505" s="58" t="s">
        <v>88</v>
      </c>
      <c r="B505" s="63" t="s">
        <v>17</v>
      </c>
      <c r="C505" s="56" t="str">
        <f t="shared" si="35"/>
        <v>KANNUR1971-72</v>
      </c>
      <c r="D505" s="2">
        <f>VLOOKUP($C505,Calculations!$T$2:$AG$611,2,FALSE)</f>
        <v>576661</v>
      </c>
      <c r="E505" s="2">
        <f>VLOOKUP($C505,Calculations!$T$2:$AG$611,3,FALSE)</f>
        <v>65932</v>
      </c>
      <c r="F505" s="2">
        <f>VLOOKUP($C505,Calculations!$T$2:$AG$611,4,FALSE)</f>
        <v>57086</v>
      </c>
      <c r="G505" s="2">
        <f>VLOOKUP($C505,Calculations!$T$2:$AG$611,5,FALSE)</f>
        <v>20899</v>
      </c>
      <c r="H505" s="2">
        <f>VLOOKUP($C505,Calculations!$T$2:$AG$611,6,FALSE)</f>
        <v>12000</v>
      </c>
      <c r="I505" s="2">
        <f>VLOOKUP($C505,Calculations!$T$2:$AG$611,7,FALSE)</f>
        <v>81219</v>
      </c>
      <c r="J505" s="2">
        <f>VLOOKUP($C505,Calculations!$T$2:$AG$611,8,FALSE)</f>
        <v>17114</v>
      </c>
      <c r="K505" s="2">
        <f>VLOOKUP($C505,Calculations!$T$2:$AG$611,9,FALSE)</f>
        <v>7135</v>
      </c>
      <c r="L505" s="2">
        <f>VLOOKUP($C505,Calculations!$T$2:$AG$611,10,FALSE)</f>
        <v>4228</v>
      </c>
      <c r="M505" s="2">
        <f>VLOOKUP($C505,Calculations!$T$2:$AG$611,11,FALSE)</f>
        <v>0</v>
      </c>
      <c r="N505" s="2">
        <f>VLOOKUP($C505,Calculations!$T$2:$AG$611,12,FALSE)</f>
        <v>311048</v>
      </c>
      <c r="O505" s="2">
        <f>VLOOKUP($C505,Calculations!$T$2:$AG$611,13,FALSE)</f>
        <v>61995</v>
      </c>
      <c r="P505" s="2">
        <f>VLOOKUP($C505,Calculations!$T$2:$AG$611,14,FALSE)</f>
        <v>373043</v>
      </c>
      <c r="R505" s="53">
        <f t="shared" si="36"/>
        <v>373043</v>
      </c>
      <c r="S505" s="53">
        <f t="shared" si="37"/>
        <v>0</v>
      </c>
      <c r="U505" s="53">
        <f t="shared" si="38"/>
        <v>576661</v>
      </c>
      <c r="V505" s="53">
        <f t="shared" si="39"/>
        <v>0</v>
      </c>
      <c r="W505" s="9"/>
    </row>
    <row r="506" spans="1:23" ht="14.45" customHeight="1" x14ac:dyDescent="0.25">
      <c r="A506" s="58" t="s">
        <v>88</v>
      </c>
      <c r="B506" s="63" t="s">
        <v>9</v>
      </c>
      <c r="C506" s="56" t="str">
        <f t="shared" si="35"/>
        <v>KANNUR1972-73</v>
      </c>
      <c r="D506" s="2">
        <f>VLOOKUP($C506,Calculations!$T$2:$AG$611,2,FALSE)</f>
        <v>576661</v>
      </c>
      <c r="E506" s="2">
        <f>VLOOKUP($C506,Calculations!$T$2:$AG$611,3,FALSE)</f>
        <v>65932</v>
      </c>
      <c r="F506" s="2">
        <f>VLOOKUP($C506,Calculations!$T$2:$AG$611,4,FALSE)</f>
        <v>57086</v>
      </c>
      <c r="G506" s="2">
        <f>VLOOKUP($C506,Calculations!$T$2:$AG$611,5,FALSE)</f>
        <v>20596</v>
      </c>
      <c r="H506" s="2">
        <f>VLOOKUP($C506,Calculations!$T$2:$AG$611,6,FALSE)</f>
        <v>12000</v>
      </c>
      <c r="I506" s="2">
        <f>VLOOKUP($C506,Calculations!$T$2:$AG$611,7,FALSE)</f>
        <v>75849</v>
      </c>
      <c r="J506" s="2">
        <f>VLOOKUP($C506,Calculations!$T$2:$AG$611,8,FALSE)</f>
        <v>16237</v>
      </c>
      <c r="K506" s="2">
        <f>VLOOKUP($C506,Calculations!$T$2:$AG$611,9,FALSE)</f>
        <v>7135</v>
      </c>
      <c r="L506" s="2">
        <f>VLOOKUP($C506,Calculations!$T$2:$AG$611,10,FALSE)</f>
        <v>4779</v>
      </c>
      <c r="M506" s="2">
        <f>VLOOKUP($C506,Calculations!$T$2:$AG$611,11,FALSE)</f>
        <v>0</v>
      </c>
      <c r="N506" s="2">
        <f>VLOOKUP($C506,Calculations!$T$2:$AG$611,12,FALSE)</f>
        <v>317048</v>
      </c>
      <c r="O506" s="2">
        <f>VLOOKUP($C506,Calculations!$T$2:$AG$611,13,FALSE)</f>
        <v>59526</v>
      </c>
      <c r="P506" s="2">
        <f>VLOOKUP($C506,Calculations!$T$2:$AG$611,14,FALSE)</f>
        <v>376574</v>
      </c>
      <c r="R506" s="53">
        <f t="shared" si="36"/>
        <v>376574</v>
      </c>
      <c r="S506" s="53">
        <f t="shared" si="37"/>
        <v>0</v>
      </c>
      <c r="U506" s="53">
        <f t="shared" si="38"/>
        <v>576662</v>
      </c>
      <c r="V506" s="53">
        <f t="shared" si="39"/>
        <v>-1</v>
      </c>
      <c r="W506" s="9"/>
    </row>
    <row r="507" spans="1:23" ht="14.45" customHeight="1" x14ac:dyDescent="0.25">
      <c r="A507" s="58" t="s">
        <v>88</v>
      </c>
      <c r="B507" s="63" t="s">
        <v>10</v>
      </c>
      <c r="C507" s="56" t="str">
        <f t="shared" si="35"/>
        <v>KANNUR1973-74</v>
      </c>
      <c r="D507" s="2">
        <f>VLOOKUP($C507,Calculations!$T$2:$AG$611,2,FALSE)</f>
        <v>576661</v>
      </c>
      <c r="E507" s="2">
        <f>VLOOKUP($C507,Calculations!$T$2:$AG$611,3,FALSE)</f>
        <v>65932</v>
      </c>
      <c r="F507" s="2">
        <f>VLOOKUP($C507,Calculations!$T$2:$AG$611,4,FALSE)</f>
        <v>63266</v>
      </c>
      <c r="G507" s="2">
        <f>VLOOKUP($C507,Calculations!$T$2:$AG$611,5,FALSE)</f>
        <v>19458</v>
      </c>
      <c r="H507" s="2">
        <f>VLOOKUP($C507,Calculations!$T$2:$AG$611,6,FALSE)</f>
        <v>12000</v>
      </c>
      <c r="I507" s="2">
        <f>VLOOKUP($C507,Calculations!$T$2:$AG$611,7,FALSE)</f>
        <v>69914</v>
      </c>
      <c r="J507" s="2">
        <f>VLOOKUP($C507,Calculations!$T$2:$AG$611,8,FALSE)</f>
        <v>16970</v>
      </c>
      <c r="K507" s="2">
        <f>VLOOKUP($C507,Calculations!$T$2:$AG$611,9,FALSE)</f>
        <v>8171</v>
      </c>
      <c r="L507" s="2">
        <f>VLOOKUP($C507,Calculations!$T$2:$AG$611,10,FALSE)</f>
        <v>4266</v>
      </c>
      <c r="M507" s="2">
        <f>VLOOKUP($C507,Calculations!$T$2:$AG$611,11,FALSE)</f>
        <v>0</v>
      </c>
      <c r="N507" s="2">
        <f>VLOOKUP($C507,Calculations!$T$2:$AG$611,12,FALSE)</f>
        <v>316684</v>
      </c>
      <c r="O507" s="2">
        <f>VLOOKUP($C507,Calculations!$T$2:$AG$611,13,FALSE)</f>
        <v>33354</v>
      </c>
      <c r="P507" s="2">
        <f>VLOOKUP($C507,Calculations!$T$2:$AG$611,14,FALSE)</f>
        <v>350038</v>
      </c>
      <c r="R507" s="53">
        <f t="shared" si="36"/>
        <v>350038</v>
      </c>
      <c r="S507" s="53">
        <f t="shared" si="37"/>
        <v>0</v>
      </c>
      <c r="U507" s="53">
        <f t="shared" si="38"/>
        <v>576661</v>
      </c>
      <c r="V507" s="53">
        <f t="shared" si="39"/>
        <v>0</v>
      </c>
      <c r="W507" s="9"/>
    </row>
    <row r="508" spans="1:23" ht="14.45" customHeight="1" x14ac:dyDescent="0.25">
      <c r="A508" s="58" t="s">
        <v>88</v>
      </c>
      <c r="B508" s="63" t="s">
        <v>11</v>
      </c>
      <c r="C508" s="56" t="str">
        <f t="shared" si="35"/>
        <v>KANNUR1974-75</v>
      </c>
      <c r="D508" s="2">
        <f>VLOOKUP($C508,Calculations!$T$2:$AG$611,2,FALSE)</f>
        <v>576661</v>
      </c>
      <c r="E508" s="2">
        <f>VLOOKUP($C508,Calculations!$T$2:$AG$611,3,FALSE)</f>
        <v>63932</v>
      </c>
      <c r="F508" s="2">
        <f>VLOOKUP($C508,Calculations!$T$2:$AG$611,4,FALSE)</f>
        <v>65383</v>
      </c>
      <c r="G508" s="2">
        <f>VLOOKUP($C508,Calculations!$T$2:$AG$611,5,FALSE)</f>
        <v>19295</v>
      </c>
      <c r="H508" s="2">
        <f>VLOOKUP($C508,Calculations!$T$2:$AG$611,6,FALSE)</f>
        <v>12000</v>
      </c>
      <c r="I508" s="2">
        <f>VLOOKUP($C508,Calculations!$T$2:$AG$611,7,FALSE)</f>
        <v>70203</v>
      </c>
      <c r="J508" s="2">
        <f>VLOOKUP($C508,Calculations!$T$2:$AG$611,8,FALSE)</f>
        <v>16286</v>
      </c>
      <c r="K508" s="2">
        <f>VLOOKUP($C508,Calculations!$T$2:$AG$611,9,FALSE)</f>
        <v>7790</v>
      </c>
      <c r="L508" s="2">
        <f>VLOOKUP($C508,Calculations!$T$2:$AG$611,10,FALSE)</f>
        <v>3888</v>
      </c>
      <c r="M508" s="2">
        <f>VLOOKUP($C508,Calculations!$T$2:$AG$611,11,FALSE)</f>
        <v>0</v>
      </c>
      <c r="N508" s="2">
        <f>VLOOKUP($C508,Calculations!$T$2:$AG$611,12,FALSE)</f>
        <v>317884</v>
      </c>
      <c r="O508" s="2">
        <f>VLOOKUP($C508,Calculations!$T$2:$AG$611,13,FALSE)</f>
        <v>36628</v>
      </c>
      <c r="P508" s="2">
        <f>VLOOKUP($C508,Calculations!$T$2:$AG$611,14,FALSE)</f>
        <v>354512</v>
      </c>
      <c r="R508" s="53">
        <f t="shared" si="36"/>
        <v>354512</v>
      </c>
      <c r="S508" s="53">
        <f t="shared" si="37"/>
        <v>0</v>
      </c>
      <c r="U508" s="53">
        <f t="shared" si="38"/>
        <v>576661</v>
      </c>
      <c r="V508" s="53">
        <f t="shared" si="39"/>
        <v>0</v>
      </c>
      <c r="W508" s="9"/>
    </row>
    <row r="509" spans="1:23" ht="14.45" customHeight="1" x14ac:dyDescent="0.25">
      <c r="A509" s="58" t="s">
        <v>88</v>
      </c>
      <c r="B509" s="63" t="s">
        <v>12</v>
      </c>
      <c r="C509" s="56" t="str">
        <f t="shared" si="35"/>
        <v>KANNUR1975-76</v>
      </c>
      <c r="D509" s="2">
        <f>VLOOKUP($C509,Calculations!$T$2:$AG$611,2,FALSE)</f>
        <v>567670</v>
      </c>
      <c r="E509" s="2">
        <f>VLOOKUP($C509,Calculations!$T$2:$AG$611,3,FALSE)</f>
        <v>83656</v>
      </c>
      <c r="F509" s="2">
        <f>VLOOKUP($C509,Calculations!$T$2:$AG$611,4,FALSE)</f>
        <v>46349</v>
      </c>
      <c r="G509" s="2">
        <f>VLOOKUP($C509,Calculations!$T$2:$AG$611,5,FALSE)</f>
        <v>23041</v>
      </c>
      <c r="H509" s="2">
        <f>VLOOKUP($C509,Calculations!$T$2:$AG$611,6,FALSE)</f>
        <v>4165</v>
      </c>
      <c r="I509" s="2">
        <f>VLOOKUP($C509,Calculations!$T$2:$AG$611,7,FALSE)</f>
        <v>32022</v>
      </c>
      <c r="J509" s="2">
        <f>VLOOKUP($C509,Calculations!$T$2:$AG$611,8,FALSE)</f>
        <v>24125</v>
      </c>
      <c r="K509" s="2">
        <f>VLOOKUP($C509,Calculations!$T$2:$AG$611,9,FALSE)</f>
        <v>5288</v>
      </c>
      <c r="L509" s="2">
        <f>VLOOKUP($C509,Calculations!$T$2:$AG$611,10,FALSE)</f>
        <v>7172</v>
      </c>
      <c r="M509" s="2">
        <f>VLOOKUP($C509,Calculations!$T$2:$AG$611,11,FALSE)</f>
        <v>0</v>
      </c>
      <c r="N509" s="2">
        <f>VLOOKUP($C509,Calculations!$T$2:$AG$611,12,FALSE)</f>
        <v>341852</v>
      </c>
      <c r="O509" s="2">
        <f>VLOOKUP($C509,Calculations!$T$2:$AG$611,13,FALSE)</f>
        <v>41350</v>
      </c>
      <c r="P509" s="2">
        <f>VLOOKUP($C509,Calculations!$T$2:$AG$611,14,FALSE)</f>
        <v>383202</v>
      </c>
      <c r="R509" s="53">
        <f t="shared" si="36"/>
        <v>383202</v>
      </c>
      <c r="S509" s="53">
        <f t="shared" si="37"/>
        <v>0</v>
      </c>
      <c r="U509" s="53">
        <f t="shared" si="38"/>
        <v>567670</v>
      </c>
      <c r="V509" s="53">
        <f t="shared" si="39"/>
        <v>0</v>
      </c>
      <c r="W509" s="9"/>
    </row>
    <row r="510" spans="1:23" ht="14.45" customHeight="1" x14ac:dyDescent="0.25">
      <c r="A510" s="58" t="s">
        <v>88</v>
      </c>
      <c r="B510" s="63" t="s">
        <v>13</v>
      </c>
      <c r="C510" s="56" t="str">
        <f t="shared" si="35"/>
        <v>KANNUR1976-77</v>
      </c>
      <c r="D510" s="2">
        <f>VLOOKUP($C510,Calculations!$T$2:$AG$611,2,FALSE)</f>
        <v>567670</v>
      </c>
      <c r="E510" s="2">
        <f>VLOOKUP($C510,Calculations!$T$2:$AG$611,3,FALSE)</f>
        <v>83656</v>
      </c>
      <c r="F510" s="2">
        <f>VLOOKUP($C510,Calculations!$T$2:$AG$611,4,FALSE)</f>
        <v>44584</v>
      </c>
      <c r="G510" s="2">
        <f>VLOOKUP($C510,Calculations!$T$2:$AG$611,5,FALSE)</f>
        <v>24719</v>
      </c>
      <c r="H510" s="2">
        <f>VLOOKUP($C510,Calculations!$T$2:$AG$611,6,FALSE)</f>
        <v>3710</v>
      </c>
      <c r="I510" s="2">
        <f>VLOOKUP($C510,Calculations!$T$2:$AG$611,7,FALSE)</f>
        <v>26489</v>
      </c>
      <c r="J510" s="2">
        <f>VLOOKUP($C510,Calculations!$T$2:$AG$611,8,FALSE)</f>
        <v>24458</v>
      </c>
      <c r="K510" s="2">
        <f>VLOOKUP($C510,Calculations!$T$2:$AG$611,9,FALSE)</f>
        <v>4535</v>
      </c>
      <c r="L510" s="2">
        <f>VLOOKUP($C510,Calculations!$T$2:$AG$611,10,FALSE)</f>
        <v>6557</v>
      </c>
      <c r="M510" s="2">
        <f>VLOOKUP($C510,Calculations!$T$2:$AG$611,11,FALSE)</f>
        <v>0</v>
      </c>
      <c r="N510" s="2">
        <f>VLOOKUP($C510,Calculations!$T$2:$AG$611,12,FALSE)</f>
        <v>348962</v>
      </c>
      <c r="O510" s="2">
        <f>VLOOKUP($C510,Calculations!$T$2:$AG$611,13,FALSE)</f>
        <v>21525</v>
      </c>
      <c r="P510" s="2">
        <f>VLOOKUP($C510,Calculations!$T$2:$AG$611,14,FALSE)</f>
        <v>370487</v>
      </c>
      <c r="R510" s="53">
        <f t="shared" si="36"/>
        <v>370487</v>
      </c>
      <c r="S510" s="53">
        <f t="shared" si="37"/>
        <v>0</v>
      </c>
      <c r="U510" s="53">
        <f t="shared" si="38"/>
        <v>567670</v>
      </c>
      <c r="V510" s="53">
        <f t="shared" si="39"/>
        <v>0</v>
      </c>
      <c r="W510" s="9"/>
    </row>
    <row r="511" spans="1:23" ht="14.45" customHeight="1" x14ac:dyDescent="0.25">
      <c r="A511" s="58" t="s">
        <v>88</v>
      </c>
      <c r="B511" s="63" t="s">
        <v>18</v>
      </c>
      <c r="C511" s="56" t="str">
        <f t="shared" si="35"/>
        <v>KANNUR1977-78</v>
      </c>
      <c r="D511" s="2">
        <f>VLOOKUP($C511,Calculations!$T$2:$AG$611,2,FALSE)</f>
        <v>567670</v>
      </c>
      <c r="E511" s="2">
        <f>VLOOKUP($C511,Calculations!$T$2:$AG$611,3,FALSE)</f>
        <v>83656</v>
      </c>
      <c r="F511" s="2">
        <f>VLOOKUP($C511,Calculations!$T$2:$AG$611,4,FALSE)</f>
        <v>37088</v>
      </c>
      <c r="G511" s="2">
        <f>VLOOKUP($C511,Calculations!$T$2:$AG$611,5,FALSE)</f>
        <v>24438</v>
      </c>
      <c r="H511" s="2">
        <f>VLOOKUP($C511,Calculations!$T$2:$AG$611,6,FALSE)</f>
        <v>2221</v>
      </c>
      <c r="I511" s="2">
        <f>VLOOKUP($C511,Calculations!$T$2:$AG$611,7,FALSE)</f>
        <v>20887</v>
      </c>
      <c r="J511" s="2">
        <f>VLOOKUP($C511,Calculations!$T$2:$AG$611,8,FALSE)</f>
        <v>19986</v>
      </c>
      <c r="K511" s="2">
        <f>VLOOKUP($C511,Calculations!$T$2:$AG$611,9,FALSE)</f>
        <v>4478</v>
      </c>
      <c r="L511" s="2">
        <f>VLOOKUP($C511,Calculations!$T$2:$AG$611,10,FALSE)</f>
        <v>5999</v>
      </c>
      <c r="M511" s="2">
        <f>VLOOKUP($C511,Calculations!$T$2:$AG$611,11,FALSE)</f>
        <v>0</v>
      </c>
      <c r="N511" s="2">
        <f>VLOOKUP($C511,Calculations!$T$2:$AG$611,12,FALSE)</f>
        <v>368917</v>
      </c>
      <c r="O511" s="2">
        <f>VLOOKUP($C511,Calculations!$T$2:$AG$611,13,FALSE)</f>
        <v>18589</v>
      </c>
      <c r="P511" s="2">
        <f>VLOOKUP($C511,Calculations!$T$2:$AG$611,14,FALSE)</f>
        <v>387506</v>
      </c>
      <c r="R511" s="53">
        <f t="shared" si="36"/>
        <v>387506</v>
      </c>
      <c r="S511" s="53">
        <f t="shared" si="37"/>
        <v>0</v>
      </c>
      <c r="U511" s="53">
        <f t="shared" si="38"/>
        <v>567670</v>
      </c>
      <c r="V511" s="53">
        <f t="shared" si="39"/>
        <v>0</v>
      </c>
      <c r="W511" s="9"/>
    </row>
    <row r="512" spans="1:23" ht="14.45" customHeight="1" x14ac:dyDescent="0.25">
      <c r="A512" s="58" t="s">
        <v>88</v>
      </c>
      <c r="B512" s="64" t="s">
        <v>19</v>
      </c>
      <c r="C512" s="56" t="str">
        <f t="shared" si="35"/>
        <v>KANNUR1978-79</v>
      </c>
      <c r="D512" s="2">
        <f>VLOOKUP($C512,Calculations!$T$2:$AG$611,2,FALSE)</f>
        <v>567670</v>
      </c>
      <c r="E512" s="2">
        <f>VLOOKUP($C512,Calculations!$T$2:$AG$611,3,FALSE)</f>
        <v>83656</v>
      </c>
      <c r="F512" s="2">
        <f>VLOOKUP($C512,Calculations!$T$2:$AG$611,4,FALSE)</f>
        <v>35493</v>
      </c>
      <c r="G512" s="2">
        <f>VLOOKUP($C512,Calculations!$T$2:$AG$611,5,FALSE)</f>
        <v>24097</v>
      </c>
      <c r="H512" s="2">
        <f>VLOOKUP($C512,Calculations!$T$2:$AG$611,6,FALSE)</f>
        <v>1681</v>
      </c>
      <c r="I512" s="2">
        <f>VLOOKUP($C512,Calculations!$T$2:$AG$611,7,FALSE)</f>
        <v>16962</v>
      </c>
      <c r="J512" s="2">
        <f>VLOOKUP($C512,Calculations!$T$2:$AG$611,8,FALSE)</f>
        <v>21700</v>
      </c>
      <c r="K512" s="2">
        <f>VLOOKUP($C512,Calculations!$T$2:$AG$611,9,FALSE)</f>
        <v>3071</v>
      </c>
      <c r="L512" s="2">
        <f>VLOOKUP($C512,Calculations!$T$2:$AG$611,10,FALSE)</f>
        <v>5221</v>
      </c>
      <c r="M512" s="2">
        <f>VLOOKUP($C512,Calculations!$T$2:$AG$611,11,FALSE)</f>
        <v>0</v>
      </c>
      <c r="N512" s="2">
        <f>VLOOKUP($C512,Calculations!$T$2:$AG$611,12,FALSE)</f>
        <v>375789</v>
      </c>
      <c r="O512" s="2">
        <f>VLOOKUP($C512,Calculations!$T$2:$AG$611,13,FALSE)</f>
        <v>9399</v>
      </c>
      <c r="P512" s="2">
        <f>VLOOKUP($C512,Calculations!$T$2:$AG$611,14,FALSE)</f>
        <v>385188</v>
      </c>
      <c r="R512" s="53">
        <f t="shared" si="36"/>
        <v>385188</v>
      </c>
      <c r="S512" s="53">
        <f t="shared" si="37"/>
        <v>0</v>
      </c>
      <c r="U512" s="53">
        <f t="shared" si="38"/>
        <v>567670</v>
      </c>
      <c r="V512" s="53">
        <f t="shared" si="39"/>
        <v>0</v>
      </c>
      <c r="W512" s="9"/>
    </row>
    <row r="513" spans="1:23" ht="14.45" customHeight="1" x14ac:dyDescent="0.25">
      <c r="A513" s="58" t="s">
        <v>88</v>
      </c>
      <c r="B513" s="58" t="s">
        <v>40</v>
      </c>
      <c r="C513" s="56" t="str">
        <f t="shared" si="35"/>
        <v>KANNUR1979-80</v>
      </c>
      <c r="D513" s="2">
        <f>VLOOKUP($C513,Calculations!$T$2:$AG$611,2,FALSE)</f>
        <v>567670</v>
      </c>
      <c r="E513" s="2">
        <f>VLOOKUP($C513,Calculations!$T$2:$AG$611,3,FALSE)</f>
        <v>83656</v>
      </c>
      <c r="F513" s="2">
        <f>VLOOKUP($C513,Calculations!$T$2:$AG$611,4,FALSE)</f>
        <v>34373</v>
      </c>
      <c r="G513" s="2">
        <f>VLOOKUP($C513,Calculations!$T$2:$AG$611,5,FALSE)</f>
        <v>24229</v>
      </c>
      <c r="H513" s="2">
        <f>VLOOKUP($C513,Calculations!$T$2:$AG$611,6,FALSE)</f>
        <v>1615</v>
      </c>
      <c r="I513" s="2">
        <f>VLOOKUP($C513,Calculations!$T$2:$AG$611,7,FALSE)</f>
        <v>14425</v>
      </c>
      <c r="J513" s="2">
        <f>VLOOKUP($C513,Calculations!$T$2:$AG$611,8,FALSE)</f>
        <v>25668</v>
      </c>
      <c r="K513" s="2">
        <f>VLOOKUP($C513,Calculations!$T$2:$AG$611,9,FALSE)</f>
        <v>3591</v>
      </c>
      <c r="L513" s="2">
        <f>VLOOKUP($C513,Calculations!$T$2:$AG$611,10,FALSE)</f>
        <v>5112</v>
      </c>
      <c r="M513" s="2">
        <f>VLOOKUP($C513,Calculations!$T$2:$AG$611,11,FALSE)</f>
        <v>0</v>
      </c>
      <c r="N513" s="2">
        <f>VLOOKUP($C513,Calculations!$T$2:$AG$611,12,FALSE)</f>
        <v>375001</v>
      </c>
      <c r="O513" s="2">
        <f>VLOOKUP($C513,Calculations!$T$2:$AG$611,13,FALSE)</f>
        <v>8118</v>
      </c>
      <c r="P513" s="2">
        <f>VLOOKUP($C513,Calculations!$T$2:$AG$611,14,FALSE)</f>
        <v>383119</v>
      </c>
      <c r="R513" s="53">
        <f t="shared" si="36"/>
        <v>383119</v>
      </c>
      <c r="S513" s="53">
        <f t="shared" si="37"/>
        <v>0</v>
      </c>
      <c r="U513" s="53">
        <f t="shared" si="38"/>
        <v>567670</v>
      </c>
      <c r="V513" s="53">
        <f t="shared" si="39"/>
        <v>0</v>
      </c>
      <c r="W513" s="9"/>
    </row>
    <row r="514" spans="1:23" ht="14.45" customHeight="1" x14ac:dyDescent="0.25">
      <c r="A514" s="58" t="s">
        <v>88</v>
      </c>
      <c r="B514" s="58" t="s">
        <v>42</v>
      </c>
      <c r="C514" s="56" t="str">
        <f t="shared" si="35"/>
        <v>KANNUR1980-81</v>
      </c>
      <c r="D514" s="2">
        <f>VLOOKUP($C514,Calculations!$T$2:$AG$611,2,FALSE)</f>
        <v>567670</v>
      </c>
      <c r="E514" s="2">
        <f>VLOOKUP($C514,Calculations!$T$2:$AG$611,3,FALSE)</f>
        <v>83656</v>
      </c>
      <c r="F514" s="2">
        <f>VLOOKUP($C514,Calculations!$T$2:$AG$611,4,FALSE)</f>
        <v>35356</v>
      </c>
      <c r="G514" s="2">
        <f>VLOOKUP($C514,Calculations!$T$2:$AG$611,5,FALSE)</f>
        <v>30373</v>
      </c>
      <c r="H514" s="2">
        <f>VLOOKUP($C514,Calculations!$T$2:$AG$611,6,FALSE)</f>
        <v>1609</v>
      </c>
      <c r="I514" s="2">
        <f>VLOOKUP($C514,Calculations!$T$2:$AG$611,7,FALSE)</f>
        <v>15186</v>
      </c>
      <c r="J514" s="2">
        <f>VLOOKUP($C514,Calculations!$T$2:$AG$611,8,FALSE)</f>
        <v>26996</v>
      </c>
      <c r="K514" s="2">
        <f>VLOOKUP($C514,Calculations!$T$2:$AG$611,9,FALSE)</f>
        <v>4190</v>
      </c>
      <c r="L514" s="2">
        <f>VLOOKUP($C514,Calculations!$T$2:$AG$611,10,FALSE)</f>
        <v>5174</v>
      </c>
      <c r="M514" s="2">
        <f>VLOOKUP($C514,Calculations!$T$2:$AG$611,11,FALSE)</f>
        <v>0</v>
      </c>
      <c r="N514" s="2">
        <f>VLOOKUP($C514,Calculations!$T$2:$AG$611,12,FALSE)</f>
        <v>365130</v>
      </c>
      <c r="O514" s="2">
        <f>VLOOKUP($C514,Calculations!$T$2:$AG$611,13,FALSE)</f>
        <v>18092</v>
      </c>
      <c r="P514" s="2">
        <f>VLOOKUP($C514,Calculations!$T$2:$AG$611,14,FALSE)</f>
        <v>383222</v>
      </c>
      <c r="R514" s="53">
        <f t="shared" si="36"/>
        <v>383222</v>
      </c>
      <c r="S514" s="53">
        <f t="shared" si="37"/>
        <v>0</v>
      </c>
      <c r="U514" s="53">
        <f t="shared" si="38"/>
        <v>567670</v>
      </c>
      <c r="V514" s="53">
        <f t="shared" si="39"/>
        <v>0</v>
      </c>
      <c r="W514" s="9"/>
    </row>
    <row r="515" spans="1:23" ht="14.45" customHeight="1" x14ac:dyDescent="0.25">
      <c r="A515" s="58" t="s">
        <v>88</v>
      </c>
      <c r="B515" s="58" t="s">
        <v>43</v>
      </c>
      <c r="C515" s="56" t="str">
        <f t="shared" ref="C515:C578" si="40">A515&amp;B515</f>
        <v>KANNUR1981-82</v>
      </c>
      <c r="D515" s="2">
        <f>VLOOKUP($C515,Calculations!$T$2:$AG$611,2,FALSE)</f>
        <v>567670</v>
      </c>
      <c r="E515" s="2">
        <f>VLOOKUP($C515,Calculations!$T$2:$AG$611,3,FALSE)</f>
        <v>82061.956247647729</v>
      </c>
      <c r="F515" s="2">
        <f>VLOOKUP($C515,Calculations!$T$2:$AG$611,4,FALSE)</f>
        <v>32708.622977041778</v>
      </c>
      <c r="G515" s="2">
        <f>VLOOKUP($C515,Calculations!$T$2:$AG$611,5,FALSE)</f>
        <v>30860.072826496049</v>
      </c>
      <c r="H515" s="2">
        <f>VLOOKUP($C515,Calculations!$T$2:$AG$611,6,FALSE)</f>
        <v>1547.4953895370718</v>
      </c>
      <c r="I515" s="2">
        <f>VLOOKUP($C515,Calculations!$T$2:$AG$611,7,FALSE)</f>
        <v>16372.135114791117</v>
      </c>
      <c r="J515" s="2">
        <f>VLOOKUP($C515,Calculations!$T$2:$AG$611,8,FALSE)</f>
        <v>26055.427455777193</v>
      </c>
      <c r="K515" s="2">
        <f>VLOOKUP($C515,Calculations!$T$2:$AG$611,9,FALSE)</f>
        <v>3616.1001129092961</v>
      </c>
      <c r="L515" s="2">
        <f>VLOOKUP($C515,Calculations!$T$2:$AG$611,10,FALSE)</f>
        <v>5217.6117802032368</v>
      </c>
      <c r="M515" s="2">
        <f>VLOOKUP($C515,Calculations!$T$2:$AG$611,11,FALSE)</f>
        <v>0</v>
      </c>
      <c r="N515" s="2">
        <f>VLOOKUP($C515,Calculations!$T$2:$AG$611,12,FALSE)</f>
        <v>356262.94542717352</v>
      </c>
      <c r="O515" s="2">
        <f>VLOOKUP($C515,Calculations!$T$2:$AG$611,13,FALSE)</f>
        <v>27773.724313135113</v>
      </c>
      <c r="P515" s="2">
        <f>VLOOKUP($C515,Calculations!$T$2:$AG$611,14,FALSE)</f>
        <v>384036.6697403086</v>
      </c>
      <c r="R515" s="53">
        <f t="shared" ref="R515:R578" si="41">N515+O515</f>
        <v>384036.66974030866</v>
      </c>
      <c r="S515" s="53">
        <f t="shared" ref="S515:S578" si="42">R515-P515</f>
        <v>0</v>
      </c>
      <c r="U515" s="53">
        <f t="shared" ref="U515:U578" si="43">SUM(E515:N515)</f>
        <v>554702.367331577</v>
      </c>
      <c r="V515" s="53">
        <f t="shared" ref="V515:V578" si="44">D515-U515</f>
        <v>12967.632668423001</v>
      </c>
      <c r="W515" s="9"/>
    </row>
    <row r="516" spans="1:23" ht="14.45" customHeight="1" x14ac:dyDescent="0.25">
      <c r="A516" s="58" t="s">
        <v>88</v>
      </c>
      <c r="B516" s="58" t="s">
        <v>44</v>
      </c>
      <c r="C516" s="56" t="str">
        <f t="shared" si="40"/>
        <v>KANNUR1982-83</v>
      </c>
      <c r="D516" s="2">
        <f>VLOOKUP($C516,Calculations!$T$2:$AG$611,2,FALSE)</f>
        <v>567670</v>
      </c>
      <c r="E516" s="2">
        <f>VLOOKUP($C516,Calculations!$T$2:$AG$611,3,FALSE)</f>
        <v>82061.956247647729</v>
      </c>
      <c r="F516" s="2">
        <f>VLOOKUP($C516,Calculations!$T$2:$AG$611,4,FALSE)</f>
        <v>42394.979394053444</v>
      </c>
      <c r="G516" s="2">
        <f>VLOOKUP($C516,Calculations!$T$2:$AG$611,5,FALSE)</f>
        <v>31484.57913059842</v>
      </c>
      <c r="H516" s="2">
        <f>VLOOKUP($C516,Calculations!$T$2:$AG$611,6,FALSE)</f>
        <v>1711.5359427926232</v>
      </c>
      <c r="I516" s="2">
        <f>VLOOKUP($C516,Calculations!$T$2:$AG$611,7,FALSE)</f>
        <v>16372.135114791117</v>
      </c>
      <c r="J516" s="2">
        <f>VLOOKUP($C516,Calculations!$T$2:$AG$611,8,FALSE)</f>
        <v>25914.08054196462</v>
      </c>
      <c r="K516" s="2">
        <f>VLOOKUP($C516,Calculations!$T$2:$AG$611,9,FALSE)</f>
        <v>4881.495013172751</v>
      </c>
      <c r="L516" s="2">
        <f>VLOOKUP($C516,Calculations!$T$2:$AG$611,10,FALSE)</f>
        <v>8595.6650357546096</v>
      </c>
      <c r="M516" s="2">
        <f>VLOOKUP($C516,Calculations!$T$2:$AG$611,11,FALSE)</f>
        <v>0</v>
      </c>
      <c r="N516" s="2">
        <f>VLOOKUP($C516,Calculations!$T$2:$AG$611,12,FALSE)</f>
        <v>354253.5735792247</v>
      </c>
      <c r="O516" s="2">
        <f>VLOOKUP($C516,Calculations!$T$2:$AG$611,13,FALSE)</f>
        <v>37209.083176514869</v>
      </c>
      <c r="P516" s="2">
        <f>VLOOKUP($C516,Calculations!$T$2:$AG$611,14,FALSE)</f>
        <v>391462.65675573953</v>
      </c>
      <c r="R516" s="53">
        <f t="shared" si="41"/>
        <v>391462.65675573959</v>
      </c>
      <c r="S516" s="53">
        <f t="shared" si="42"/>
        <v>0</v>
      </c>
      <c r="U516" s="53">
        <f t="shared" si="43"/>
        <v>567670</v>
      </c>
      <c r="V516" s="53">
        <f t="shared" si="44"/>
        <v>0</v>
      </c>
      <c r="W516" s="9"/>
    </row>
    <row r="517" spans="1:23" ht="14.45" customHeight="1" x14ac:dyDescent="0.25">
      <c r="A517" s="58" t="s">
        <v>88</v>
      </c>
      <c r="B517" s="58" t="s">
        <v>45</v>
      </c>
      <c r="C517" s="56" t="str">
        <f t="shared" si="40"/>
        <v>KANNUR1983-84</v>
      </c>
      <c r="D517" s="2">
        <f>VLOOKUP($C517,Calculations!$T$2:$AG$611,2,FALSE)</f>
        <v>567670</v>
      </c>
      <c r="E517" s="2">
        <f>VLOOKUP($C517,Calculations!$T$2:$AG$611,3,FALSE)</f>
        <v>82061.956247647729</v>
      </c>
      <c r="F517" s="2">
        <f>VLOOKUP($C517,Calculations!$T$2:$AG$611,4,FALSE)</f>
        <v>40709.028791870529</v>
      </c>
      <c r="G517" s="2">
        <f>VLOOKUP($C517,Calculations!$T$2:$AG$611,5,FALSE)</f>
        <v>31221.150169363944</v>
      </c>
      <c r="H517" s="2">
        <f>VLOOKUP($C517,Calculations!$T$2:$AG$611,6,FALSE)</f>
        <v>1615.8974407226194</v>
      </c>
      <c r="I517" s="2">
        <f>VLOOKUP($C517,Calculations!$T$2:$AG$611,7,FALSE)</f>
        <v>16318.548080541965</v>
      </c>
      <c r="J517" s="2">
        <f>VLOOKUP($C517,Calculations!$T$2:$AG$611,8,FALSE)</f>
        <v>26961.078189687618</v>
      </c>
      <c r="K517" s="2">
        <f>VLOOKUP($C517,Calculations!$T$2:$AG$611,9,FALSE)</f>
        <v>4418.6217538577339</v>
      </c>
      <c r="L517" s="2">
        <f>VLOOKUP($C517,Calculations!$T$2:$AG$611,10,FALSE)</f>
        <v>6173.559747835905</v>
      </c>
      <c r="M517" s="2">
        <f>VLOOKUP($C517,Calculations!$T$2:$AG$611,11,FALSE)</f>
        <v>0</v>
      </c>
      <c r="N517" s="2">
        <f>VLOOKUP($C517,Calculations!$T$2:$AG$611,12,FALSE)</f>
        <v>358190.15957847197</v>
      </c>
      <c r="O517" s="2">
        <f>VLOOKUP($C517,Calculations!$T$2:$AG$611,13,FALSE)</f>
        <v>26057.432724877683</v>
      </c>
      <c r="P517" s="2">
        <f>VLOOKUP($C517,Calculations!$T$2:$AG$611,14,FALSE)</f>
        <v>384247.59230334964</v>
      </c>
      <c r="R517" s="53">
        <f t="shared" si="41"/>
        <v>384247.59230334964</v>
      </c>
      <c r="S517" s="53">
        <f t="shared" si="42"/>
        <v>0</v>
      </c>
      <c r="U517" s="53">
        <f t="shared" si="43"/>
        <v>567670</v>
      </c>
      <c r="V517" s="53">
        <f t="shared" si="44"/>
        <v>0</v>
      </c>
      <c r="W517" s="9"/>
    </row>
    <row r="518" spans="1:23" ht="14.45" customHeight="1" x14ac:dyDescent="0.25">
      <c r="A518" s="58" t="s">
        <v>88</v>
      </c>
      <c r="B518" s="58" t="s">
        <v>39</v>
      </c>
      <c r="C518" s="56" t="str">
        <f t="shared" si="40"/>
        <v>KANNUR1984-85</v>
      </c>
      <c r="D518" s="2">
        <f>VLOOKUP($C518,Calculations!$T$2:$AG$611,2,FALSE)</f>
        <v>567670</v>
      </c>
      <c r="E518" s="2">
        <f>VLOOKUP($C518,Calculations!$T$2:$AG$611,3,FALSE)</f>
        <v>82061.956247647729</v>
      </c>
      <c r="F518" s="2">
        <f>VLOOKUP($C518,Calculations!$T$2:$AG$611,4,FALSE)</f>
        <v>43074.758938652616</v>
      </c>
      <c r="G518" s="2">
        <f>VLOOKUP($C518,Calculations!$T$2:$AG$611,5,FALSE)</f>
        <v>29626.983910425293</v>
      </c>
      <c r="H518" s="2">
        <f>VLOOKUP($C518,Calculations!$T$2:$AG$611,6,FALSE)</f>
        <v>1254.523334587881</v>
      </c>
      <c r="I518" s="2">
        <f>VLOOKUP($C518,Calculations!$T$2:$AG$611,7,FALSE)</f>
        <v>16040.277568686488</v>
      </c>
      <c r="J518" s="2">
        <f>VLOOKUP($C518,Calculations!$T$2:$AG$611,8,FALSE)</f>
        <v>26310.078189687618</v>
      </c>
      <c r="K518" s="2">
        <f>VLOOKUP($C518,Calculations!$T$2:$AG$611,9,FALSE)</f>
        <v>3913.72158449379</v>
      </c>
      <c r="L518" s="2">
        <f>VLOOKUP($C518,Calculations!$T$2:$AG$611,10,FALSE)</f>
        <v>6025.9042152803913</v>
      </c>
      <c r="M518" s="2">
        <f>VLOOKUP($C518,Calculations!$T$2:$AG$611,11,FALSE)</f>
        <v>0</v>
      </c>
      <c r="N518" s="2">
        <f>VLOOKUP($C518,Calculations!$T$2:$AG$611,12,FALSE)</f>
        <v>359361.79601053818</v>
      </c>
      <c r="O518" s="2">
        <f>VLOOKUP($C518,Calculations!$T$2:$AG$611,13,FALSE)</f>
        <v>29903.521829130601</v>
      </c>
      <c r="P518" s="2">
        <f>VLOOKUP($C518,Calculations!$T$2:$AG$611,14,FALSE)</f>
        <v>389265.31783966883</v>
      </c>
      <c r="R518" s="53">
        <f t="shared" si="41"/>
        <v>389265.31783966877</v>
      </c>
      <c r="S518" s="53">
        <f t="shared" si="42"/>
        <v>0</v>
      </c>
      <c r="U518" s="53">
        <f t="shared" si="43"/>
        <v>567670</v>
      </c>
      <c r="V518" s="53">
        <f t="shared" si="44"/>
        <v>0</v>
      </c>
      <c r="W518" s="9"/>
    </row>
    <row r="519" spans="1:23" ht="14.45" customHeight="1" x14ac:dyDescent="0.25">
      <c r="A519" s="58" t="s">
        <v>88</v>
      </c>
      <c r="B519" s="58" t="s">
        <v>84</v>
      </c>
      <c r="C519" s="56" t="str">
        <f t="shared" si="40"/>
        <v>KANNUR1985-86</v>
      </c>
      <c r="D519" s="2">
        <f>VLOOKUP($C519,Calculations!$T$2:$AG$611,2,FALSE)</f>
        <v>567670</v>
      </c>
      <c r="E519" s="2">
        <f>VLOOKUP($C519,Calculations!$T$2:$AG$611,3,FALSE)</f>
        <v>82061.956247647729</v>
      </c>
      <c r="F519" s="2">
        <f>VLOOKUP($C519,Calculations!$T$2:$AG$611,4,FALSE)</f>
        <v>38737.66353029733</v>
      </c>
      <c r="G519" s="2">
        <f>VLOOKUP($C519,Calculations!$T$2:$AG$611,5,FALSE)</f>
        <v>27907.662965750846</v>
      </c>
      <c r="H519" s="2">
        <f>VLOOKUP($C519,Calculations!$T$2:$AG$611,6,FALSE)</f>
        <v>967.63304478735415</v>
      </c>
      <c r="I519" s="2">
        <f>VLOOKUP($C519,Calculations!$T$2:$AG$611,7,FALSE)</f>
        <v>15654.183195333082</v>
      </c>
      <c r="J519" s="2">
        <f>VLOOKUP($C519,Calculations!$T$2:$AG$611,8,FALSE)</f>
        <v>27181.184512608204</v>
      </c>
      <c r="K519" s="2">
        <f>VLOOKUP($C519,Calculations!$T$2:$AG$611,9,FALSE)</f>
        <v>4038.6469702672184</v>
      </c>
      <c r="L519" s="2">
        <f>VLOOKUP($C519,Calculations!$T$2:$AG$611,10,FALSE)</f>
        <v>6760.1972149040266</v>
      </c>
      <c r="M519" s="2">
        <f>VLOOKUP($C519,Calculations!$T$2:$AG$611,11,FALSE)</f>
        <v>0</v>
      </c>
      <c r="N519" s="2">
        <f>VLOOKUP($C519,Calculations!$T$2:$AG$611,12,FALSE)</f>
        <v>364360.8723184042</v>
      </c>
      <c r="O519" s="2">
        <f>VLOOKUP($C519,Calculations!$T$2:$AG$611,13,FALSE)</f>
        <v>39824.350959729018</v>
      </c>
      <c r="P519" s="2">
        <f>VLOOKUP($C519,Calculations!$T$2:$AG$611,14,FALSE)</f>
        <v>404185.22327813326</v>
      </c>
      <c r="R519" s="53">
        <f t="shared" si="41"/>
        <v>404185.2232781332</v>
      </c>
      <c r="S519" s="53">
        <f t="shared" si="42"/>
        <v>0</v>
      </c>
      <c r="U519" s="53">
        <f t="shared" si="43"/>
        <v>567670</v>
      </c>
      <c r="V519" s="53">
        <f t="shared" si="44"/>
        <v>0</v>
      </c>
      <c r="W519" s="9"/>
    </row>
    <row r="520" spans="1:23" ht="14.45" customHeight="1" x14ac:dyDescent="0.25">
      <c r="A520" s="58" t="s">
        <v>88</v>
      </c>
      <c r="B520" s="58" t="s">
        <v>46</v>
      </c>
      <c r="C520" s="56" t="str">
        <f t="shared" si="40"/>
        <v>KANNUR1986-87</v>
      </c>
      <c r="D520" s="2">
        <f>VLOOKUP($C520,Calculations!$T$2:$AG$611,2,FALSE)</f>
        <v>567670</v>
      </c>
      <c r="E520" s="2">
        <f>VLOOKUP($C520,Calculations!$T$2:$AG$611,3,FALSE)</f>
        <v>82061.956247647729</v>
      </c>
      <c r="F520" s="2">
        <f>VLOOKUP($C520,Calculations!$T$2:$AG$611,4,FALSE)</f>
        <v>34645.705777192321</v>
      </c>
      <c r="G520" s="2">
        <f>VLOOKUP($C520,Calculations!$T$2:$AG$611,5,FALSE)</f>
        <v>26721.11883703425</v>
      </c>
      <c r="H520" s="2">
        <f>VLOOKUP($C520,Calculations!$T$2:$AG$611,6,FALSE)</f>
        <v>558.27154685735786</v>
      </c>
      <c r="I520" s="2">
        <f>VLOOKUP($C520,Calculations!$T$2:$AG$611,7,FALSE)</f>
        <v>13801.188652615732</v>
      </c>
      <c r="J520" s="2">
        <f>VLOOKUP($C520,Calculations!$T$2:$AG$611,8,FALSE)</f>
        <v>33915.993319533307</v>
      </c>
      <c r="K520" s="2">
        <f>VLOOKUP($C520,Calculations!$T$2:$AG$611,9,FALSE)</f>
        <v>4334.3430560782836</v>
      </c>
      <c r="L520" s="2">
        <f>VLOOKUP($C520,Calculations!$T$2:$AG$611,10,FALSE)</f>
        <v>6933.9580353782458</v>
      </c>
      <c r="M520" s="2">
        <f>VLOOKUP($C520,Calculations!$T$2:$AG$611,11,FALSE)</f>
        <v>0</v>
      </c>
      <c r="N520" s="2">
        <f>VLOOKUP($C520,Calculations!$T$2:$AG$611,12,FALSE)</f>
        <v>364697.46452766279</v>
      </c>
      <c r="O520" s="2">
        <f>VLOOKUP($C520,Calculations!$T$2:$AG$611,13,FALSE)</f>
        <v>39405.335152427549</v>
      </c>
      <c r="P520" s="2">
        <f>VLOOKUP($C520,Calculations!$T$2:$AG$611,14,FALSE)</f>
        <v>404102.79968009033</v>
      </c>
      <c r="R520" s="53">
        <f t="shared" si="41"/>
        <v>404102.79968009033</v>
      </c>
      <c r="S520" s="53">
        <f t="shared" si="42"/>
        <v>0</v>
      </c>
      <c r="U520" s="53">
        <f t="shared" si="43"/>
        <v>567670</v>
      </c>
      <c r="V520" s="53">
        <f t="shared" si="44"/>
        <v>0</v>
      </c>
      <c r="W520" s="9"/>
    </row>
    <row r="521" spans="1:23" ht="14.45" customHeight="1" x14ac:dyDescent="0.25">
      <c r="A521" s="58" t="s">
        <v>88</v>
      </c>
      <c r="B521" s="58" t="s">
        <v>47</v>
      </c>
      <c r="C521" s="56" t="str">
        <f t="shared" si="40"/>
        <v>KANNUR1987-88</v>
      </c>
      <c r="D521" s="2">
        <f>VLOOKUP($C521,Calculations!$T$2:$AG$611,2,FALSE)</f>
        <v>567670</v>
      </c>
      <c r="E521" s="2">
        <f>VLOOKUP($C521,Calculations!$T$2:$AG$611,3,FALSE)</f>
        <v>82061.956247647729</v>
      </c>
      <c r="F521" s="2">
        <f>VLOOKUP($C521,Calculations!$T$2:$AG$611,4,FALSE)</f>
        <v>39178.973560406477</v>
      </c>
      <c r="G521" s="2">
        <f>VLOOKUP($C521,Calculations!$T$2:$AG$611,5,FALSE)</f>
        <v>24415.548833270608</v>
      </c>
      <c r="H521" s="2">
        <f>VLOOKUP($C521,Calculations!$T$2:$AG$611,6,FALSE)</f>
        <v>538.6456529920963</v>
      </c>
      <c r="I521" s="2">
        <f>VLOOKUP($C521,Calculations!$T$2:$AG$611,7,FALSE)</f>
        <v>11743.261573202861</v>
      </c>
      <c r="J521" s="2">
        <f>VLOOKUP($C521,Calculations!$T$2:$AG$611,8,FALSE)</f>
        <v>27749.820944674444</v>
      </c>
      <c r="K521" s="2">
        <f>VLOOKUP($C521,Calculations!$T$2:$AG$611,9,FALSE)</f>
        <v>4226.4725254045916</v>
      </c>
      <c r="L521" s="2">
        <f>VLOOKUP($C521,Calculations!$T$2:$AG$611,10,FALSE)</f>
        <v>6953.2636432066238</v>
      </c>
      <c r="M521" s="2">
        <f>VLOOKUP($C521,Calculations!$T$2:$AG$611,11,FALSE)</f>
        <v>0</v>
      </c>
      <c r="N521" s="2">
        <f>VLOOKUP($C521,Calculations!$T$2:$AG$611,12,FALSE)</f>
        <v>370802.05701919459</v>
      </c>
      <c r="O521" s="2">
        <f>VLOOKUP($C521,Calculations!$T$2:$AG$611,13,FALSE)</f>
        <v>37125.707376740684</v>
      </c>
      <c r="P521" s="2">
        <f>VLOOKUP($C521,Calculations!$T$2:$AG$611,14,FALSE)</f>
        <v>407927.76439593529</v>
      </c>
      <c r="R521" s="53">
        <f t="shared" si="41"/>
        <v>407927.76439593529</v>
      </c>
      <c r="S521" s="53">
        <f t="shared" si="42"/>
        <v>0</v>
      </c>
      <c r="U521" s="53">
        <f t="shared" si="43"/>
        <v>567670</v>
      </c>
      <c r="V521" s="53">
        <f t="shared" si="44"/>
        <v>0</v>
      </c>
      <c r="W521" s="9"/>
    </row>
    <row r="522" spans="1:23" ht="14.45" customHeight="1" x14ac:dyDescent="0.25">
      <c r="A522" s="58" t="s">
        <v>88</v>
      </c>
      <c r="B522" s="58" t="s">
        <v>48</v>
      </c>
      <c r="C522" s="56" t="str">
        <f t="shared" si="40"/>
        <v>KANNUR1988-89</v>
      </c>
      <c r="D522" s="2">
        <f>VLOOKUP($C522,Calculations!$T$2:$AG$611,2,FALSE)</f>
        <v>567670</v>
      </c>
      <c r="E522" s="2">
        <f>VLOOKUP($C522,Calculations!$T$2:$AG$611,3,FALSE)</f>
        <v>82061.956247647729</v>
      </c>
      <c r="F522" s="2">
        <f>VLOOKUP($C522,Calculations!$T$2:$AG$611,4,FALSE)</f>
        <v>38756.022958223562</v>
      </c>
      <c r="G522" s="2">
        <f>VLOOKUP($C522,Calculations!$T$2:$AG$611,5,FALSE)</f>
        <v>25209.681031238237</v>
      </c>
      <c r="H522" s="2">
        <f>VLOOKUP($C522,Calculations!$T$2:$AG$611,6,FALSE)</f>
        <v>599.34888972525403</v>
      </c>
      <c r="I522" s="2">
        <f>VLOOKUP($C522,Calculations!$T$2:$AG$611,7,FALSE)</f>
        <v>12357.847948814451</v>
      </c>
      <c r="J522" s="2">
        <f>VLOOKUP($C522,Calculations!$T$2:$AG$611,8,FALSE)</f>
        <v>28451.909202107639</v>
      </c>
      <c r="K522" s="2">
        <f>VLOOKUP($C522,Calculations!$T$2:$AG$611,9,FALSE)</f>
        <v>3876.0534437335341</v>
      </c>
      <c r="L522" s="2">
        <f>VLOOKUP($C522,Calculations!$T$2:$AG$611,10,FALSE)</f>
        <v>6559.1495107263836</v>
      </c>
      <c r="M522" s="2">
        <f>VLOOKUP($C522,Calculations!$T$2:$AG$611,11,FALSE)</f>
        <v>0</v>
      </c>
      <c r="N522" s="2">
        <f>VLOOKUP($C522,Calculations!$T$2:$AG$611,12,FALSE)</f>
        <v>369798.03076778317</v>
      </c>
      <c r="O522" s="2">
        <f>VLOOKUP($C522,Calculations!$T$2:$AG$611,13,FALSE)</f>
        <v>51342.396499811817</v>
      </c>
      <c r="P522" s="2">
        <f>VLOOKUP($C522,Calculations!$T$2:$AG$611,14,FALSE)</f>
        <v>421140.42726759502</v>
      </c>
      <c r="R522" s="53">
        <f t="shared" si="41"/>
        <v>421140.42726759496</v>
      </c>
      <c r="S522" s="53">
        <f t="shared" si="42"/>
        <v>0</v>
      </c>
      <c r="U522" s="53">
        <f t="shared" si="43"/>
        <v>567670</v>
      </c>
      <c r="V522" s="53">
        <f t="shared" si="44"/>
        <v>0</v>
      </c>
      <c r="W522" s="9"/>
    </row>
    <row r="523" spans="1:23" ht="14.45" customHeight="1" x14ac:dyDescent="0.25">
      <c r="A523" s="58" t="s">
        <v>88</v>
      </c>
      <c r="B523" s="58" t="s">
        <v>49</v>
      </c>
      <c r="C523" s="56" t="str">
        <f t="shared" si="40"/>
        <v>KANNUR1989-90</v>
      </c>
      <c r="D523" s="2">
        <f>VLOOKUP($C523,Calculations!$T$2:$AG$611,2,FALSE)</f>
        <v>567670</v>
      </c>
      <c r="E523" s="2">
        <f>VLOOKUP($C523,Calculations!$T$2:$AG$611,3,FALSE)</f>
        <v>82061.956247647729</v>
      </c>
      <c r="F523" s="2">
        <f>VLOOKUP($C523,Calculations!$T$2:$AG$611,4,FALSE)</f>
        <v>38550.277474595408</v>
      </c>
      <c r="G523" s="2">
        <f>VLOOKUP($C523,Calculations!$T$2:$AG$611,5,FALSE)</f>
        <v>23564.938276251411</v>
      </c>
      <c r="H523" s="2">
        <f>VLOOKUP($C523,Calculations!$T$2:$AG$611,6,FALSE)</f>
        <v>538.34888972525403</v>
      </c>
      <c r="I523" s="2">
        <f>VLOOKUP($C523,Calculations!$T$2:$AG$611,7,FALSE)</f>
        <v>11099.282367331576</v>
      </c>
      <c r="J523" s="2">
        <f>VLOOKUP($C523,Calculations!$T$2:$AG$611,8,FALSE)</f>
        <v>26363.286036883703</v>
      </c>
      <c r="K523" s="2">
        <f>VLOOKUP($C523,Calculations!$T$2:$AG$611,9,FALSE)</f>
        <v>4014.0633232969512</v>
      </c>
      <c r="L523" s="2">
        <f>VLOOKUP($C523,Calculations!$T$2:$AG$611,10,FALSE)</f>
        <v>6543.8779638690248</v>
      </c>
      <c r="M523" s="2">
        <f>VLOOKUP($C523,Calculations!$T$2:$AG$611,11,FALSE)</f>
        <v>0</v>
      </c>
      <c r="N523" s="2">
        <f>VLOOKUP($C523,Calculations!$T$2:$AG$611,12,FALSE)</f>
        <v>374933.96942039893</v>
      </c>
      <c r="O523" s="2">
        <f>VLOOKUP($C523,Calculations!$T$2:$AG$611,13,FALSE)</f>
        <v>69140.165412118935</v>
      </c>
      <c r="P523" s="2">
        <f>VLOOKUP($C523,Calculations!$T$2:$AG$611,14,FALSE)</f>
        <v>444074.13483251788</v>
      </c>
      <c r="R523" s="53">
        <f t="shared" si="41"/>
        <v>444074.13483251788</v>
      </c>
      <c r="S523" s="53">
        <f t="shared" si="42"/>
        <v>0</v>
      </c>
      <c r="U523" s="53">
        <f t="shared" si="43"/>
        <v>567670</v>
      </c>
      <c r="V523" s="53">
        <f t="shared" si="44"/>
        <v>0</v>
      </c>
      <c r="W523" s="9"/>
    </row>
    <row r="524" spans="1:23" ht="14.45" customHeight="1" x14ac:dyDescent="0.25">
      <c r="A524" s="58" t="s">
        <v>88</v>
      </c>
      <c r="B524" s="58" t="s">
        <v>67</v>
      </c>
      <c r="C524" s="56" t="str">
        <f t="shared" si="40"/>
        <v>KANNUR1990-91</v>
      </c>
      <c r="D524" s="2">
        <f>VLOOKUP($C524,Calculations!$T$2:$AG$611,2,FALSE)</f>
        <v>567670</v>
      </c>
      <c r="E524" s="2">
        <f>VLOOKUP($C524,Calculations!$T$2:$AG$611,3,FALSE)</f>
        <v>82061.956247647729</v>
      </c>
      <c r="F524" s="2">
        <f>VLOOKUP($C524,Calculations!$T$2:$AG$611,4,FALSE)</f>
        <v>40117.076778321411</v>
      </c>
      <c r="G524" s="2">
        <f>VLOOKUP($C524,Calculations!$T$2:$AG$611,5,FALSE)</f>
        <v>19337.507621377496</v>
      </c>
      <c r="H524" s="2">
        <f>VLOOKUP($C524,Calculations!$T$2:$AG$611,6,FALSE)</f>
        <v>524.66814076025594</v>
      </c>
      <c r="I524" s="2">
        <f>VLOOKUP($C524,Calculations!$T$2:$AG$611,7,FALSE)</f>
        <v>8266.2609145653005</v>
      </c>
      <c r="J524" s="2">
        <f>VLOOKUP($C524,Calculations!$T$2:$AG$611,8,FALSE)</f>
        <v>23859.080636055704</v>
      </c>
      <c r="K524" s="2">
        <f>VLOOKUP($C524,Calculations!$T$2:$AG$611,9,FALSE)</f>
        <v>3598.5345314264209</v>
      </c>
      <c r="L524" s="2">
        <f>VLOOKUP($C524,Calculations!$T$2:$AG$611,10,FALSE)</f>
        <v>6558.0118554761011</v>
      </c>
      <c r="M524" s="2">
        <f>VLOOKUP($C524,Calculations!$T$2:$AG$611,11,FALSE)</f>
        <v>0</v>
      </c>
      <c r="N524" s="2">
        <f>VLOOKUP($C524,Calculations!$T$2:$AG$611,12,FALSE)</f>
        <v>383346.9032743696</v>
      </c>
      <c r="O524" s="2">
        <f>VLOOKUP($C524,Calculations!$T$2:$AG$611,13,FALSE)</f>
        <v>75332.503575461044</v>
      </c>
      <c r="P524" s="2">
        <f>VLOOKUP($C524,Calculations!$T$2:$AG$611,14,FALSE)</f>
        <v>458679.40684983064</v>
      </c>
      <c r="R524" s="53">
        <f t="shared" si="41"/>
        <v>458679.40684983064</v>
      </c>
      <c r="S524" s="53">
        <f t="shared" si="42"/>
        <v>0</v>
      </c>
      <c r="U524" s="53">
        <f t="shared" si="43"/>
        <v>567670</v>
      </c>
      <c r="V524" s="53">
        <f t="shared" si="44"/>
        <v>0</v>
      </c>
      <c r="W524" s="9"/>
    </row>
    <row r="525" spans="1:23" ht="14.45" customHeight="1" x14ac:dyDescent="0.25">
      <c r="A525" s="58" t="s">
        <v>88</v>
      </c>
      <c r="B525" s="58" t="s">
        <v>50</v>
      </c>
      <c r="C525" s="56" t="str">
        <f t="shared" si="40"/>
        <v>KANNUR1991-92</v>
      </c>
      <c r="D525" s="2">
        <f>VLOOKUP($C525,Calculations!$T$2:$AG$611,2,FALSE)</f>
        <v>567670</v>
      </c>
      <c r="E525" s="2">
        <f>VLOOKUP($C525,Calculations!$T$2:$AG$611,3,FALSE)</f>
        <v>82061.956247647729</v>
      </c>
      <c r="F525" s="2">
        <f>VLOOKUP($C525,Calculations!$T$2:$AG$611,4,FALSE)</f>
        <v>40741.432818968766</v>
      </c>
      <c r="G525" s="2">
        <f>VLOOKUP($C525,Calculations!$T$2:$AG$611,5,FALSE)</f>
        <v>18495.939311253293</v>
      </c>
      <c r="H525" s="2">
        <f>VLOOKUP($C525,Calculations!$T$2:$AG$611,6,FALSE)</f>
        <v>507.86507339104253</v>
      </c>
      <c r="I525" s="2">
        <f>VLOOKUP($C525,Calculations!$T$2:$AG$611,7,FALSE)</f>
        <v>8291.7150922092587</v>
      </c>
      <c r="J525" s="2">
        <f>VLOOKUP($C525,Calculations!$T$2:$AG$611,8,FALSE)</f>
        <v>23206.756962739932</v>
      </c>
      <c r="K525" s="2">
        <f>VLOOKUP($C525,Calculations!$T$2:$AG$611,9,FALSE)</f>
        <v>3847.7440722619494</v>
      </c>
      <c r="L525" s="2">
        <f>VLOOKUP($C525,Calculations!$T$2:$AG$611,10,FALSE)</f>
        <v>6948.3311065111029</v>
      </c>
      <c r="M525" s="2">
        <f>VLOOKUP($C525,Calculations!$T$2:$AG$611,11,FALSE)</f>
        <v>0</v>
      </c>
      <c r="N525" s="2">
        <f>VLOOKUP($C525,Calculations!$T$2:$AG$611,12,FALSE)</f>
        <v>383568.25931501691</v>
      </c>
      <c r="O525" s="2">
        <f>VLOOKUP($C525,Calculations!$T$2:$AG$611,13,FALSE)</f>
        <v>84664.976947685354</v>
      </c>
      <c r="P525" s="2">
        <f>VLOOKUP($C525,Calculations!$T$2:$AG$611,14,FALSE)</f>
        <v>468233.23626270227</v>
      </c>
      <c r="R525" s="53">
        <f t="shared" si="41"/>
        <v>468233.23626270227</v>
      </c>
      <c r="S525" s="53">
        <f t="shared" si="42"/>
        <v>0</v>
      </c>
      <c r="U525" s="53">
        <f t="shared" si="43"/>
        <v>567670</v>
      </c>
      <c r="V525" s="53">
        <f t="shared" si="44"/>
        <v>0</v>
      </c>
      <c r="W525" s="9"/>
    </row>
    <row r="526" spans="1:23" ht="14.45" customHeight="1" x14ac:dyDescent="0.25">
      <c r="A526" s="58" t="s">
        <v>88</v>
      </c>
      <c r="B526" s="58" t="s">
        <v>51</v>
      </c>
      <c r="C526" s="56" t="str">
        <f t="shared" si="40"/>
        <v>KANNUR1992-93</v>
      </c>
      <c r="D526" s="2">
        <f>VLOOKUP($C526,Calculations!$T$2:$AG$611,2,FALSE)</f>
        <v>567670</v>
      </c>
      <c r="E526" s="2">
        <f>VLOOKUP($C526,Calculations!$T$2:$AG$611,3,FALSE)</f>
        <v>82061.956247647729</v>
      </c>
      <c r="F526" s="2">
        <f>VLOOKUP($C526,Calculations!$T$2:$AG$611,4,FALSE)</f>
        <v>41098.627022958222</v>
      </c>
      <c r="G526" s="2">
        <f>VLOOKUP($C526,Calculations!$T$2:$AG$611,5,FALSE)</f>
        <v>17941.193827625142</v>
      </c>
      <c r="H526" s="2">
        <f>VLOOKUP($C526,Calculations!$T$2:$AG$611,6,FALSE)</f>
        <v>481.86507339104253</v>
      </c>
      <c r="I526" s="2">
        <f>VLOOKUP($C526,Calculations!$T$2:$AG$611,7,FALSE)</f>
        <v>7816.8121942039897</v>
      </c>
      <c r="J526" s="2">
        <f>VLOOKUP($C526,Calculations!$T$2:$AG$611,8,FALSE)</f>
        <v>21616.751505457283</v>
      </c>
      <c r="K526" s="2">
        <f>VLOOKUP($C526,Calculations!$T$2:$AG$611,9,FALSE)</f>
        <v>3403.3403274369589</v>
      </c>
      <c r="L526" s="2">
        <f>VLOOKUP($C526,Calculations!$T$2:$AG$611,10,FALSE)</f>
        <v>6122.6432066240122</v>
      </c>
      <c r="M526" s="2">
        <f>VLOOKUP($C526,Calculations!$T$2:$AG$611,11,FALSE)</f>
        <v>0</v>
      </c>
      <c r="N526" s="2">
        <f>VLOOKUP($C526,Calculations!$T$2:$AG$611,12,FALSE)</f>
        <v>387126.81059465563</v>
      </c>
      <c r="O526" s="2">
        <f>VLOOKUP($C526,Calculations!$T$2:$AG$611,13,FALSE)</f>
        <v>92939.158731652235</v>
      </c>
      <c r="P526" s="2">
        <f>VLOOKUP($C526,Calculations!$T$2:$AG$611,14,FALSE)</f>
        <v>480065.96932630788</v>
      </c>
      <c r="R526" s="53">
        <f t="shared" si="41"/>
        <v>480065.96932630788</v>
      </c>
      <c r="S526" s="53">
        <f t="shared" si="42"/>
        <v>0</v>
      </c>
      <c r="U526" s="53">
        <f t="shared" si="43"/>
        <v>567670</v>
      </c>
      <c r="V526" s="53">
        <f t="shared" si="44"/>
        <v>0</v>
      </c>
      <c r="W526" s="9"/>
    </row>
    <row r="527" spans="1:23" ht="14.45" customHeight="1" x14ac:dyDescent="0.25">
      <c r="A527" s="58" t="s">
        <v>88</v>
      </c>
      <c r="B527" s="58" t="s">
        <v>52</v>
      </c>
      <c r="C527" s="56" t="str">
        <f t="shared" si="40"/>
        <v>KANNUR1993-94</v>
      </c>
      <c r="D527" s="2">
        <f>VLOOKUP($C527,Calculations!$T$2:$AG$611,2,FALSE)</f>
        <v>567670</v>
      </c>
      <c r="E527" s="2">
        <f>VLOOKUP($C527,Calculations!$T$2:$AG$611,3,FALSE)</f>
        <v>82061.956247647729</v>
      </c>
      <c r="F527" s="2">
        <f>VLOOKUP($C527,Calculations!$T$2:$AG$611,4,FALSE)</f>
        <v>41460.524463680842</v>
      </c>
      <c r="G527" s="2">
        <f>VLOOKUP($C527,Calculations!$T$2:$AG$611,5,FALSE)</f>
        <v>16218.787354158827</v>
      </c>
      <c r="H527" s="2">
        <f>VLOOKUP($C527,Calculations!$T$2:$AG$611,6,FALSE)</f>
        <v>414.45859992472714</v>
      </c>
      <c r="I527" s="2">
        <f>VLOOKUP($C527,Calculations!$T$2:$AG$611,7,FALSE)</f>
        <v>8048.2455777192317</v>
      </c>
      <c r="J527" s="2">
        <f>VLOOKUP($C527,Calculations!$T$2:$AG$611,8,FALSE)</f>
        <v>17441.473842679712</v>
      </c>
      <c r="K527" s="2">
        <f>VLOOKUP($C527,Calculations!$T$2:$AG$611,9,FALSE)</f>
        <v>3186.181219420399</v>
      </c>
      <c r="L527" s="2">
        <f>VLOOKUP($C527,Calculations!$T$2:$AG$611,10,FALSE)</f>
        <v>5712.3140760255928</v>
      </c>
      <c r="M527" s="2">
        <f>VLOOKUP($C527,Calculations!$T$2:$AG$611,11,FALSE)</f>
        <v>0</v>
      </c>
      <c r="N527" s="2">
        <f>VLOOKUP($C527,Calculations!$T$2:$AG$611,12,FALSE)</f>
        <v>393126.05861874297</v>
      </c>
      <c r="O527" s="2">
        <f>VLOOKUP($C527,Calculations!$T$2:$AG$611,13,FALSE)</f>
        <v>101061.49002634551</v>
      </c>
      <c r="P527" s="2">
        <f>VLOOKUP($C527,Calculations!$T$2:$AG$611,14,FALSE)</f>
        <v>494187.54864508845</v>
      </c>
      <c r="R527" s="53">
        <f t="shared" si="41"/>
        <v>494187.54864508845</v>
      </c>
      <c r="S527" s="53">
        <f t="shared" si="42"/>
        <v>0</v>
      </c>
      <c r="U527" s="53">
        <f t="shared" si="43"/>
        <v>567670</v>
      </c>
      <c r="V527" s="53">
        <f t="shared" si="44"/>
        <v>0</v>
      </c>
      <c r="W527" s="9"/>
    </row>
    <row r="528" spans="1:23" ht="14.45" customHeight="1" x14ac:dyDescent="0.25">
      <c r="A528" s="58" t="s">
        <v>88</v>
      </c>
      <c r="B528" s="58" t="s">
        <v>53</v>
      </c>
      <c r="C528" s="56" t="str">
        <f t="shared" si="40"/>
        <v>KANNUR1994-95</v>
      </c>
      <c r="D528" s="2">
        <f>VLOOKUP($C528,Calculations!$T$2:$AG$611,2,FALSE)</f>
        <v>567670</v>
      </c>
      <c r="E528" s="2">
        <f>VLOOKUP($C528,Calculations!$T$2:$AG$611,3,FALSE)</f>
        <v>82061.956247647729</v>
      </c>
      <c r="F528" s="2">
        <f>VLOOKUP($C528,Calculations!$T$2:$AG$611,4,FALSE)</f>
        <v>46346.284907790745</v>
      </c>
      <c r="G528" s="2">
        <f>VLOOKUP($C528,Calculations!$T$2:$AG$611,5,FALSE)</f>
        <v>15843.630974783591</v>
      </c>
      <c r="H528" s="2">
        <f>VLOOKUP($C528,Calculations!$T$2:$AG$611,6,FALSE)</f>
        <v>361.99727135867522</v>
      </c>
      <c r="I528" s="2">
        <f>VLOOKUP($C528,Calculations!$T$2:$AG$611,7,FALSE)</f>
        <v>9088.1934512608204</v>
      </c>
      <c r="J528" s="2">
        <f>VLOOKUP($C528,Calculations!$T$2:$AG$611,8,FALSE)</f>
        <v>19609.551185547611</v>
      </c>
      <c r="K528" s="2">
        <f>VLOOKUP($C528,Calculations!$T$2:$AG$611,9,FALSE)</f>
        <v>3371.1263643206621</v>
      </c>
      <c r="L528" s="2">
        <f>VLOOKUP($C528,Calculations!$T$2:$AG$611,10,FALSE)</f>
        <v>5947.4561535566427</v>
      </c>
      <c r="M528" s="2">
        <f>VLOOKUP($C528,Calculations!$T$2:$AG$611,11,FALSE)</f>
        <v>0</v>
      </c>
      <c r="N528" s="2">
        <f>VLOOKUP($C528,Calculations!$T$2:$AG$611,12,FALSE)</f>
        <v>385039.80344373354</v>
      </c>
      <c r="O528" s="2">
        <f>VLOOKUP($C528,Calculations!$T$2:$AG$611,13,FALSE)</f>
        <v>113741.68300715092</v>
      </c>
      <c r="P528" s="2">
        <f>VLOOKUP($C528,Calculations!$T$2:$AG$611,14,FALSE)</f>
        <v>498781.48645088443</v>
      </c>
      <c r="R528" s="53">
        <f t="shared" si="41"/>
        <v>498781.48645088449</v>
      </c>
      <c r="S528" s="53">
        <f t="shared" si="42"/>
        <v>0</v>
      </c>
      <c r="U528" s="53">
        <f t="shared" si="43"/>
        <v>567670</v>
      </c>
      <c r="V528" s="53">
        <f t="shared" si="44"/>
        <v>0</v>
      </c>
      <c r="W528" s="9"/>
    </row>
    <row r="529" spans="1:23" ht="14.45" customHeight="1" x14ac:dyDescent="0.25">
      <c r="A529" s="58" t="s">
        <v>88</v>
      </c>
      <c r="B529" s="58" t="s">
        <v>54</v>
      </c>
      <c r="C529" s="56" t="str">
        <f t="shared" si="40"/>
        <v>KANNUR1995-96</v>
      </c>
      <c r="D529" s="2">
        <f>VLOOKUP($C529,Calculations!$T$2:$AG$611,2,FALSE)</f>
        <v>567670</v>
      </c>
      <c r="E529" s="2">
        <f>VLOOKUP($C529,Calculations!$T$2:$AG$611,3,FALSE)</f>
        <v>82061.956247647729</v>
      </c>
      <c r="F529" s="2">
        <f>VLOOKUP($C529,Calculations!$T$2:$AG$611,4,FALSE)</f>
        <v>42896.799397817085</v>
      </c>
      <c r="G529" s="2">
        <f>VLOOKUP($C529,Calculations!$T$2:$AG$611,5,FALSE)</f>
        <v>14350.052785095973</v>
      </c>
      <c r="H529" s="2">
        <f>VLOOKUP($C529,Calculations!$T$2:$AG$611,6,FALSE)</f>
        <v>292.18432442604444</v>
      </c>
      <c r="I529" s="2">
        <f>VLOOKUP($C529,Calculations!$T$2:$AG$611,7,FALSE)</f>
        <v>7621.9508844561533</v>
      </c>
      <c r="J529" s="2">
        <f>VLOOKUP($C529,Calculations!$T$2:$AG$611,8,FALSE)</f>
        <v>17013.993789988708</v>
      </c>
      <c r="K529" s="2">
        <f>VLOOKUP($C529,Calculations!$T$2:$AG$611,9,FALSE)</f>
        <v>3710.0895747083177</v>
      </c>
      <c r="L529" s="2">
        <f>VLOOKUP($C529,Calculations!$T$2:$AG$611,10,FALSE)</f>
        <v>5064.7754045916445</v>
      </c>
      <c r="M529" s="2">
        <f>VLOOKUP($C529,Calculations!$T$2:$AG$611,11,FALSE)</f>
        <v>0</v>
      </c>
      <c r="N529" s="2">
        <f>VLOOKUP($C529,Calculations!$T$2:$AG$611,12,FALSE)</f>
        <v>394658.19759126834</v>
      </c>
      <c r="O529" s="2">
        <f>VLOOKUP($C529,Calculations!$T$2:$AG$611,13,FALSE)</f>
        <v>108792.82574331952</v>
      </c>
      <c r="P529" s="2">
        <f>VLOOKUP($C529,Calculations!$T$2:$AG$611,14,FALSE)</f>
        <v>503451.02333458787</v>
      </c>
      <c r="R529" s="53">
        <f t="shared" si="41"/>
        <v>503451.02333458787</v>
      </c>
      <c r="S529" s="53">
        <f t="shared" si="42"/>
        <v>0</v>
      </c>
      <c r="U529" s="53">
        <f t="shared" si="43"/>
        <v>567670</v>
      </c>
      <c r="V529" s="53">
        <f t="shared" si="44"/>
        <v>0</v>
      </c>
      <c r="W529" s="9"/>
    </row>
    <row r="530" spans="1:23" ht="14.45" customHeight="1" x14ac:dyDescent="0.25">
      <c r="A530" s="58" t="s">
        <v>88</v>
      </c>
      <c r="B530" s="58" t="s">
        <v>55</v>
      </c>
      <c r="C530" s="56" t="str">
        <f t="shared" si="40"/>
        <v>KANNUR1996-97</v>
      </c>
      <c r="D530" s="2">
        <f>VLOOKUP($C530,Calculations!$T$2:$AG$611,2,FALSE)</f>
        <v>567670</v>
      </c>
      <c r="E530" s="2">
        <f>VLOOKUP($C530,Calculations!$T$2:$AG$611,3,FALSE)</f>
        <v>82061.956247647729</v>
      </c>
      <c r="F530" s="2">
        <f>VLOOKUP($C530,Calculations!$T$2:$AG$611,4,FALSE)</f>
        <v>46136.814358298834</v>
      </c>
      <c r="G530" s="2">
        <f>VLOOKUP($C530,Calculations!$T$2:$AG$611,5,FALSE)</f>
        <v>14850.44937899887</v>
      </c>
      <c r="H530" s="2">
        <f>VLOOKUP($C530,Calculations!$T$2:$AG$611,6,FALSE)</f>
        <v>232.20681219420399</v>
      </c>
      <c r="I530" s="2">
        <f>VLOOKUP($C530,Calculations!$T$2:$AG$611,7,FALSE)</f>
        <v>7144.1110274745952</v>
      </c>
      <c r="J530" s="2">
        <f>VLOOKUP($C530,Calculations!$T$2:$AG$611,8,FALSE)</f>
        <v>16599.2609145653</v>
      </c>
      <c r="K530" s="2">
        <f>VLOOKUP($C530,Calculations!$T$2:$AG$611,9,FALSE)</f>
        <v>3938.0078095596537</v>
      </c>
      <c r="L530" s="2">
        <f>VLOOKUP($C530,Calculations!$T$2:$AG$611,10,FALSE)</f>
        <v>6294.5927738050432</v>
      </c>
      <c r="M530" s="2">
        <f>VLOOKUP($C530,Calculations!$T$2:$AG$611,11,FALSE)</f>
        <v>0</v>
      </c>
      <c r="N530" s="2">
        <f>VLOOKUP($C530,Calculations!$T$2:$AG$611,12,FALSE)</f>
        <v>390412.60067745578</v>
      </c>
      <c r="O530" s="2">
        <f>VLOOKUP($C530,Calculations!$T$2:$AG$611,13,FALSE)</f>
        <v>107888.40336846067</v>
      </c>
      <c r="P530" s="2">
        <f>VLOOKUP($C530,Calculations!$T$2:$AG$611,14,FALSE)</f>
        <v>498301.00404591643</v>
      </c>
      <c r="R530" s="53">
        <f t="shared" si="41"/>
        <v>498301.00404591643</v>
      </c>
      <c r="S530" s="53">
        <f t="shared" si="42"/>
        <v>0</v>
      </c>
      <c r="U530" s="53">
        <f t="shared" si="43"/>
        <v>567670</v>
      </c>
      <c r="V530" s="53">
        <f t="shared" si="44"/>
        <v>0</v>
      </c>
      <c r="W530" s="9"/>
    </row>
    <row r="531" spans="1:23" ht="14.45" customHeight="1" x14ac:dyDescent="0.25">
      <c r="A531" s="58" t="s">
        <v>88</v>
      </c>
      <c r="B531" s="58" t="s">
        <v>56</v>
      </c>
      <c r="C531" s="56" t="str">
        <f t="shared" si="40"/>
        <v>KANNUR1997-98</v>
      </c>
      <c r="D531" s="2">
        <f>VLOOKUP($C531,Calculations!$T$2:$AG$611,2,FALSE)</f>
        <v>567670</v>
      </c>
      <c r="E531" s="2">
        <f>VLOOKUP($C531,Calculations!$T$2:$AG$611,3,FALSE)</f>
        <v>82061.956247647729</v>
      </c>
      <c r="F531" s="2">
        <f>VLOOKUP($C531,Calculations!$T$2:$AG$611,4,FALSE)</f>
        <v>47573.765619119309</v>
      </c>
      <c r="G531" s="2">
        <f>VLOOKUP($C531,Calculations!$T$2:$AG$611,5,FALSE)</f>
        <v>13830.190440346254</v>
      </c>
      <c r="H531" s="2">
        <f>VLOOKUP($C531,Calculations!$T$2:$AG$611,6,FALSE)</f>
        <v>221.76797139631162</v>
      </c>
      <c r="I531" s="2">
        <f>VLOOKUP($C531,Calculations!$T$2:$AG$611,7,FALSE)</f>
        <v>6636.9113662024838</v>
      </c>
      <c r="J531" s="2">
        <f>VLOOKUP($C531,Calculations!$T$2:$AG$611,8,FALSE)</f>
        <v>17307.590045163721</v>
      </c>
      <c r="K531" s="2">
        <f>VLOOKUP($C531,Calculations!$T$2:$AG$611,9,FALSE)</f>
        <v>3655.1975912683479</v>
      </c>
      <c r="L531" s="2">
        <f>VLOOKUP($C531,Calculations!$T$2:$AG$611,10,FALSE)</f>
        <v>6531.3069251035004</v>
      </c>
      <c r="M531" s="2">
        <f>VLOOKUP($C531,Calculations!$T$2:$AG$611,11,FALSE)</f>
        <v>0</v>
      </c>
      <c r="N531" s="2">
        <f>VLOOKUP($C531,Calculations!$T$2:$AG$611,12,FALSE)</f>
        <v>389851.31379375234</v>
      </c>
      <c r="O531" s="2">
        <f>VLOOKUP($C531,Calculations!$T$2:$AG$611,13,FALSE)</f>
        <v>97467.546857357927</v>
      </c>
      <c r="P531" s="2">
        <f>VLOOKUP($C531,Calculations!$T$2:$AG$611,14,FALSE)</f>
        <v>487318.8606511103</v>
      </c>
      <c r="R531" s="53">
        <f t="shared" si="41"/>
        <v>487318.8606511103</v>
      </c>
      <c r="S531" s="53">
        <f t="shared" si="42"/>
        <v>0</v>
      </c>
      <c r="U531" s="53">
        <f t="shared" si="43"/>
        <v>567670</v>
      </c>
      <c r="V531" s="53">
        <f t="shared" si="44"/>
        <v>0</v>
      </c>
      <c r="W531" s="9"/>
    </row>
    <row r="532" spans="1:23" ht="14.45" customHeight="1" x14ac:dyDescent="0.25">
      <c r="A532" s="58" t="s">
        <v>88</v>
      </c>
      <c r="B532" s="58" t="s">
        <v>57</v>
      </c>
      <c r="C532" s="56" t="str">
        <f t="shared" si="40"/>
        <v>KANNUR1998-99</v>
      </c>
      <c r="D532" s="2">
        <f>VLOOKUP($C532,Calculations!$T$2:$AG$611,2,FALSE)</f>
        <v>567670</v>
      </c>
      <c r="E532" s="2">
        <f>VLOOKUP($C532,Calculations!$T$2:$AG$611,3,FALSE)</f>
        <v>82061.956247647729</v>
      </c>
      <c r="F532" s="2">
        <f>VLOOKUP($C532,Calculations!$T$2:$AG$611,4,FALSE)</f>
        <v>50536.15468573579</v>
      </c>
      <c r="G532" s="2">
        <f>VLOOKUP($C532,Calculations!$T$2:$AG$611,5,FALSE)</f>
        <v>13042.176138502069</v>
      </c>
      <c r="H532" s="2">
        <f>VLOOKUP($C532,Calculations!$T$2:$AG$611,6,FALSE)</f>
        <v>170.55843056078282</v>
      </c>
      <c r="I532" s="2">
        <f>VLOOKUP($C532,Calculations!$T$2:$AG$611,7,FALSE)</f>
        <v>6077.22177267595</v>
      </c>
      <c r="J532" s="2">
        <f>VLOOKUP($C532,Calculations!$T$2:$AG$611,8,FALSE)</f>
        <v>20879.229582235603</v>
      </c>
      <c r="K532" s="2">
        <f>VLOOKUP($C532,Calculations!$T$2:$AG$611,9,FALSE)</f>
        <v>4200.4384644335714</v>
      </c>
      <c r="L532" s="2">
        <f>VLOOKUP($C532,Calculations!$T$2:$AG$611,10,FALSE)</f>
        <v>9570.5494919081666</v>
      </c>
      <c r="M532" s="2">
        <f>VLOOKUP($C532,Calculations!$T$2:$AG$611,11,FALSE)</f>
        <v>0</v>
      </c>
      <c r="N532" s="2">
        <f>VLOOKUP($C532,Calculations!$T$2:$AG$611,12,FALSE)</f>
        <v>381131.71518630034</v>
      </c>
      <c r="O532" s="2">
        <f>VLOOKUP($C532,Calculations!$T$2:$AG$611,13,FALSE)</f>
        <v>97335.479582235595</v>
      </c>
      <c r="P532" s="2">
        <f>VLOOKUP($C532,Calculations!$T$2:$AG$611,14,FALSE)</f>
        <v>478467.19476853596</v>
      </c>
      <c r="R532" s="53">
        <f t="shared" si="41"/>
        <v>478467.1947685359</v>
      </c>
      <c r="S532" s="53">
        <f t="shared" si="42"/>
        <v>0</v>
      </c>
      <c r="U532" s="53">
        <f t="shared" si="43"/>
        <v>567670</v>
      </c>
      <c r="V532" s="53">
        <f t="shared" si="44"/>
        <v>0</v>
      </c>
      <c r="W532" s="9"/>
    </row>
    <row r="533" spans="1:23" ht="14.45" customHeight="1" x14ac:dyDescent="0.25">
      <c r="A533" s="58" t="s">
        <v>88</v>
      </c>
      <c r="B533" s="58" t="s">
        <v>58</v>
      </c>
      <c r="C533" s="56" t="str">
        <f t="shared" si="40"/>
        <v>KANNUR1999-00</v>
      </c>
      <c r="D533" s="2">
        <f>VLOOKUP($C533,Calculations!$T$2:$AG$611,2,FALSE)</f>
        <v>567670</v>
      </c>
      <c r="E533" s="2">
        <f>VLOOKUP($C533,Calculations!$T$2:$AG$611,3,FALSE)</f>
        <v>82061.956247647729</v>
      </c>
      <c r="F533" s="2">
        <f>VLOOKUP($C533,Calculations!$T$2:$AG$611,4,FALSE)</f>
        <v>52831.299115543843</v>
      </c>
      <c r="G533" s="2">
        <f>VLOOKUP($C533,Calculations!$T$2:$AG$611,5,FALSE)</f>
        <v>12373.847007903651</v>
      </c>
      <c r="H533" s="2">
        <f>VLOOKUP($C533,Calculations!$T$2:$AG$611,6,FALSE)</f>
        <v>23.735604064734662</v>
      </c>
      <c r="I533" s="2">
        <f>VLOOKUP($C533,Calculations!$T$2:$AG$611,7,FALSE)</f>
        <v>6864.7928114414754</v>
      </c>
      <c r="J533" s="2">
        <f>VLOOKUP($C533,Calculations!$T$2:$AG$611,8,FALSE)</f>
        <v>18659.0578660143</v>
      </c>
      <c r="K533" s="2">
        <f>VLOOKUP($C533,Calculations!$T$2:$AG$611,9,FALSE)</f>
        <v>3747.6858298833272</v>
      </c>
      <c r="L533" s="2">
        <f>VLOOKUP($C533,Calculations!$T$2:$AG$611,10,FALSE)</f>
        <v>8224.4891795257809</v>
      </c>
      <c r="M533" s="2">
        <f>VLOOKUP($C533,Calculations!$T$2:$AG$611,11,FALSE)</f>
        <v>0</v>
      </c>
      <c r="N533" s="2">
        <f>VLOOKUP($C533,Calculations!$T$2:$AG$611,12,FALSE)</f>
        <v>382883.13633797516</v>
      </c>
      <c r="O533" s="2">
        <f>VLOOKUP($C533,Calculations!$T$2:$AG$611,13,FALSE)</f>
        <v>109410.55099736544</v>
      </c>
      <c r="P533" s="2">
        <f>VLOOKUP($C533,Calculations!$T$2:$AG$611,14,FALSE)</f>
        <v>492293.6873353406</v>
      </c>
      <c r="R533" s="53">
        <f t="shared" si="41"/>
        <v>492293.6873353406</v>
      </c>
      <c r="S533" s="53">
        <f t="shared" si="42"/>
        <v>0</v>
      </c>
      <c r="U533" s="53">
        <f t="shared" si="43"/>
        <v>567670</v>
      </c>
      <c r="V533" s="53">
        <f t="shared" si="44"/>
        <v>0</v>
      </c>
      <c r="W533" s="9"/>
    </row>
    <row r="534" spans="1:23" ht="14.45" customHeight="1" x14ac:dyDescent="0.25">
      <c r="A534" s="58" t="s">
        <v>88</v>
      </c>
      <c r="B534" s="58" t="s">
        <v>59</v>
      </c>
      <c r="C534" s="56" t="str">
        <f t="shared" si="40"/>
        <v>KANNUR2000-01</v>
      </c>
      <c r="D534" s="2">
        <f>VLOOKUP($C534,Calculations!$T$2:$AG$611,2,FALSE)</f>
        <v>567670</v>
      </c>
      <c r="E534" s="2">
        <f>VLOOKUP($C534,Calculations!$T$2:$AG$611,3,FALSE)</f>
        <v>82061.956247647729</v>
      </c>
      <c r="F534" s="2">
        <f>VLOOKUP($C534,Calculations!$T$2:$AG$611,4,FALSE)</f>
        <v>57651.532837786974</v>
      </c>
      <c r="G534" s="2">
        <f>VLOOKUP($C534,Calculations!$T$2:$AG$611,5,FALSE)</f>
        <v>12967.233722243131</v>
      </c>
      <c r="H534" s="2">
        <f>VLOOKUP($C534,Calculations!$T$2:$AG$611,6,FALSE)</f>
        <v>12.735604064734662</v>
      </c>
      <c r="I534" s="2">
        <f>VLOOKUP($C534,Calculations!$T$2:$AG$611,7,FALSE)</f>
        <v>6824.0374482499064</v>
      </c>
      <c r="J534" s="2">
        <f>VLOOKUP($C534,Calculations!$T$2:$AG$611,8,FALSE)</f>
        <v>15078.876270229583</v>
      </c>
      <c r="K534" s="2">
        <f>VLOOKUP($C534,Calculations!$T$2:$AG$611,9,FALSE)</f>
        <v>4917.7335340609716</v>
      </c>
      <c r="L534" s="2">
        <f>VLOOKUP($C534,Calculations!$T$2:$AG$611,10,FALSE)</f>
        <v>9127.3086187429435</v>
      </c>
      <c r="M534" s="2">
        <f>VLOOKUP($C534,Calculations!$T$2:$AG$611,11,FALSE)</f>
        <v>0</v>
      </c>
      <c r="N534" s="2">
        <f>VLOOKUP($C534,Calculations!$T$2:$AG$611,12,FALSE)</f>
        <v>379028.58571697399</v>
      </c>
      <c r="O534" s="2">
        <f>VLOOKUP($C534,Calculations!$T$2:$AG$611,13,FALSE)</f>
        <v>123369.90741437711</v>
      </c>
      <c r="P534" s="2">
        <f>VLOOKUP($C534,Calculations!$T$2:$AG$611,14,FALSE)</f>
        <v>502398.49313135113</v>
      </c>
      <c r="R534" s="53">
        <f t="shared" si="41"/>
        <v>502398.49313135108</v>
      </c>
      <c r="S534" s="53">
        <f t="shared" si="42"/>
        <v>0</v>
      </c>
      <c r="U534" s="53">
        <f t="shared" si="43"/>
        <v>567670</v>
      </c>
      <c r="V534" s="53">
        <f t="shared" si="44"/>
        <v>0</v>
      </c>
      <c r="W534" s="9"/>
    </row>
    <row r="535" spans="1:23" ht="14.45" customHeight="1" x14ac:dyDescent="0.25">
      <c r="A535" s="58" t="s">
        <v>88</v>
      </c>
      <c r="B535" s="58" t="s">
        <v>60</v>
      </c>
      <c r="C535" s="56" t="str">
        <f t="shared" si="40"/>
        <v>KANNUR2001-02</v>
      </c>
      <c r="D535" s="2">
        <f>VLOOKUP($C535,Calculations!$T$2:$AG$611,2,FALSE)</f>
        <v>567670</v>
      </c>
      <c r="E535" s="2">
        <f>VLOOKUP($C535,Calculations!$T$2:$AG$611,3,FALSE)</f>
        <v>82061.956247647729</v>
      </c>
      <c r="F535" s="2">
        <f>VLOOKUP($C535,Calculations!$T$2:$AG$611,4,FALSE)</f>
        <v>61313.806078283778</v>
      </c>
      <c r="G535" s="2">
        <f>VLOOKUP($C535,Calculations!$T$2:$AG$611,5,FALSE)</f>
        <v>13245.453142642078</v>
      </c>
      <c r="H535" s="2">
        <f>VLOOKUP($C535,Calculations!$T$2:$AG$611,6,FALSE)</f>
        <v>18.548550997365449</v>
      </c>
      <c r="I535" s="2">
        <f>VLOOKUP($C535,Calculations!$T$2:$AG$611,7,FALSE)</f>
        <v>6312.7982687241247</v>
      </c>
      <c r="J535" s="2">
        <f>VLOOKUP($C535,Calculations!$T$2:$AG$611,8,FALSE)</f>
        <v>16774.718855852465</v>
      </c>
      <c r="K535" s="2">
        <f>VLOOKUP($C535,Calculations!$T$2:$AG$611,9,FALSE)</f>
        <v>4282.96556266466</v>
      </c>
      <c r="L535" s="2">
        <f>VLOOKUP($C535,Calculations!$T$2:$AG$611,10,FALSE)</f>
        <v>8008.8725065863755</v>
      </c>
      <c r="M535" s="2">
        <f>VLOOKUP($C535,Calculations!$T$2:$AG$611,11,FALSE)</f>
        <v>0</v>
      </c>
      <c r="N535" s="2">
        <f>VLOOKUP($C535,Calculations!$T$2:$AG$611,12,FALSE)</f>
        <v>375650.88078660145</v>
      </c>
      <c r="O535" s="2">
        <f>VLOOKUP($C535,Calculations!$T$2:$AG$611,13,FALSE)</f>
        <v>116045.94853217914</v>
      </c>
      <c r="P535" s="2">
        <f>VLOOKUP($C535,Calculations!$T$2:$AG$611,14,FALSE)</f>
        <v>491696.82931878057</v>
      </c>
      <c r="R535" s="53">
        <f t="shared" si="41"/>
        <v>491696.82931878057</v>
      </c>
      <c r="S535" s="53">
        <f t="shared" si="42"/>
        <v>0</v>
      </c>
      <c r="U535" s="53">
        <f t="shared" si="43"/>
        <v>567670</v>
      </c>
      <c r="V535" s="53">
        <f t="shared" si="44"/>
        <v>0</v>
      </c>
      <c r="W535" s="9"/>
    </row>
    <row r="536" spans="1:23" ht="14.45" customHeight="1" x14ac:dyDescent="0.25">
      <c r="A536" s="58" t="s">
        <v>88</v>
      </c>
      <c r="B536" s="58" t="s">
        <v>61</v>
      </c>
      <c r="C536" s="56" t="str">
        <f t="shared" si="40"/>
        <v>KANNUR2002-03</v>
      </c>
      <c r="D536" s="2">
        <f>VLOOKUP($C536,Calculations!$T$2:$AG$611,2,FALSE)</f>
        <v>567670</v>
      </c>
      <c r="E536" s="2">
        <f>VLOOKUP($C536,Calculations!$T$2:$AG$611,3,FALSE)</f>
        <v>82061.956247647729</v>
      </c>
      <c r="F536" s="2">
        <f>VLOOKUP($C536,Calculations!$T$2:$AG$611,4,FALSE)</f>
        <v>61802.713398569816</v>
      </c>
      <c r="G536" s="2">
        <f>VLOOKUP($C536,Calculations!$T$2:$AG$611,5,FALSE)</f>
        <v>13705.375799774181</v>
      </c>
      <c r="H536" s="2">
        <f>VLOOKUP($C536,Calculations!$T$2:$AG$611,6,FALSE)</f>
        <v>18.361497929996236</v>
      </c>
      <c r="I536" s="2">
        <f>VLOOKUP($C536,Calculations!$T$2:$AG$611,7,FALSE)</f>
        <v>5679.1652239367704</v>
      </c>
      <c r="J536" s="2">
        <f>VLOOKUP($C536,Calculations!$T$2:$AG$611,8,FALSE)</f>
        <v>16123.646970267218</v>
      </c>
      <c r="K536" s="2">
        <f>VLOOKUP($C536,Calculations!$T$2:$AG$611,9,FALSE)</f>
        <v>5403.5420587128338</v>
      </c>
      <c r="L536" s="2">
        <f>VLOOKUP($C536,Calculations!$T$2:$AG$611,10,FALSE)</f>
        <v>8097.3382574331954</v>
      </c>
      <c r="M536" s="2">
        <f>VLOOKUP($C536,Calculations!$T$2:$AG$611,11,FALSE)</f>
        <v>0</v>
      </c>
      <c r="N536" s="2">
        <f>VLOOKUP($C536,Calculations!$T$2:$AG$611,12,FALSE)</f>
        <v>374777.90054572828</v>
      </c>
      <c r="O536" s="2">
        <f>VLOOKUP($C536,Calculations!$T$2:$AG$611,13,FALSE)</f>
        <v>111636.9744072262</v>
      </c>
      <c r="P536" s="2">
        <f>VLOOKUP($C536,Calculations!$T$2:$AG$611,14,FALSE)</f>
        <v>486414.87495295447</v>
      </c>
      <c r="R536" s="53">
        <f t="shared" si="41"/>
        <v>486414.87495295447</v>
      </c>
      <c r="S536" s="53">
        <f t="shared" si="42"/>
        <v>0</v>
      </c>
      <c r="U536" s="53">
        <f t="shared" si="43"/>
        <v>567670</v>
      </c>
      <c r="V536" s="53">
        <f t="shared" si="44"/>
        <v>0</v>
      </c>
      <c r="W536" s="9"/>
    </row>
    <row r="537" spans="1:23" ht="14.45" customHeight="1" x14ac:dyDescent="0.25">
      <c r="A537" s="58" t="s">
        <v>88</v>
      </c>
      <c r="B537" s="58" t="s">
        <v>62</v>
      </c>
      <c r="C537" s="56" t="str">
        <f t="shared" si="40"/>
        <v>KANNUR2003-04</v>
      </c>
      <c r="D537" s="2">
        <f>VLOOKUP($C537,Calculations!$T$2:$AG$611,2,FALSE)</f>
        <v>567670</v>
      </c>
      <c r="E537" s="2">
        <f>VLOOKUP($C537,Calculations!$T$2:$AG$611,3,FALSE)</f>
        <v>82061.956247647729</v>
      </c>
      <c r="F537" s="2">
        <f>VLOOKUP($C537,Calculations!$T$2:$AG$611,4,FALSE)</f>
        <v>62079.261949567182</v>
      </c>
      <c r="G537" s="2">
        <f>VLOOKUP($C537,Calculations!$T$2:$AG$611,5,FALSE)</f>
        <v>13769.991814076026</v>
      </c>
      <c r="H537" s="2">
        <f>VLOOKUP($C537,Calculations!$T$2:$AG$611,6,FALSE)</f>
        <v>53.284155062100112</v>
      </c>
      <c r="I537" s="2">
        <f>VLOOKUP($C537,Calculations!$T$2:$AG$611,7,FALSE)</f>
        <v>4566.9413812570565</v>
      </c>
      <c r="J537" s="2">
        <f>VLOOKUP($C537,Calculations!$T$2:$AG$611,8,FALSE)</f>
        <v>16231.87015430937</v>
      </c>
      <c r="K537" s="2">
        <f>VLOOKUP($C537,Calculations!$T$2:$AG$611,9,FALSE)</f>
        <v>5923.48278133233</v>
      </c>
      <c r="L537" s="2">
        <f>VLOOKUP($C537,Calculations!$T$2:$AG$611,10,FALSE)</f>
        <v>7762.8861497929993</v>
      </c>
      <c r="M537" s="2">
        <f>VLOOKUP($C537,Calculations!$T$2:$AG$611,11,FALSE)</f>
        <v>61.955024463680843</v>
      </c>
      <c r="N537" s="2">
        <f>VLOOKUP($C537,Calculations!$T$2:$AG$611,12,FALSE)</f>
        <v>375158.37034249154</v>
      </c>
      <c r="O537" s="2">
        <f>VLOOKUP($C537,Calculations!$T$2:$AG$611,13,FALSE)</f>
        <v>106235.88850207001</v>
      </c>
      <c r="P537" s="2">
        <f>VLOOKUP($C537,Calculations!$T$2:$AG$611,14,FALSE)</f>
        <v>481394.25884456153</v>
      </c>
      <c r="R537" s="53">
        <f t="shared" si="41"/>
        <v>481394.25884456153</v>
      </c>
      <c r="S537" s="53">
        <f t="shared" si="42"/>
        <v>0</v>
      </c>
      <c r="U537" s="53">
        <f t="shared" si="43"/>
        <v>567670</v>
      </c>
      <c r="V537" s="53">
        <f t="shared" si="44"/>
        <v>0</v>
      </c>
      <c r="W537" s="9"/>
    </row>
    <row r="538" spans="1:23" ht="14.45" customHeight="1" x14ac:dyDescent="0.25">
      <c r="A538" s="58" t="s">
        <v>88</v>
      </c>
      <c r="B538" s="58" t="s">
        <v>63</v>
      </c>
      <c r="C538" s="56" t="str">
        <f t="shared" si="40"/>
        <v>KANNUR2004-05</v>
      </c>
      <c r="D538" s="2">
        <f>VLOOKUP($C538,Calculations!$T$2:$AG$611,2,FALSE)</f>
        <v>567670</v>
      </c>
      <c r="E538" s="2">
        <f>VLOOKUP($C538,Calculations!$T$2:$AG$611,3,FALSE)</f>
        <v>82061.956247647729</v>
      </c>
      <c r="F538" s="2">
        <f>VLOOKUP($C538,Calculations!$T$2:$AG$611,4,FALSE)</f>
        <v>66787.496989085426</v>
      </c>
      <c r="G538" s="2">
        <f>VLOOKUP($C538,Calculations!$T$2:$AG$611,5,FALSE)</f>
        <v>13867.201354911555</v>
      </c>
      <c r="H538" s="2">
        <f>VLOOKUP($C538,Calculations!$T$2:$AG$611,6,FALSE)</f>
        <v>45.822826496048172</v>
      </c>
      <c r="I538" s="2">
        <f>VLOOKUP($C538,Calculations!$T$2:$AG$611,7,FALSE)</f>
        <v>4322.9413812570565</v>
      </c>
      <c r="J538" s="2">
        <f>VLOOKUP($C538,Calculations!$T$2:$AG$611,8,FALSE)</f>
        <v>15400.550903274368</v>
      </c>
      <c r="K538" s="2">
        <f>VLOOKUP($C538,Calculations!$T$2:$AG$611,9,FALSE)</f>
        <v>5985.6473466315392</v>
      </c>
      <c r="L538" s="2">
        <f>VLOOKUP($C538,Calculations!$T$2:$AG$611,10,FALSE)</f>
        <v>7341.6272111403841</v>
      </c>
      <c r="M538" s="2">
        <f>VLOOKUP($C538,Calculations!$T$2:$AG$611,11,FALSE)</f>
        <v>0</v>
      </c>
      <c r="N538" s="2">
        <f>VLOOKUP($C538,Calculations!$T$2:$AG$611,12,FALSE)</f>
        <v>371856.75573955593</v>
      </c>
      <c r="O538" s="2">
        <f>VLOOKUP($C538,Calculations!$T$2:$AG$611,13,FALSE)</f>
        <v>111019.25122318404</v>
      </c>
      <c r="P538" s="2">
        <f>VLOOKUP($C538,Calculations!$T$2:$AG$611,14,FALSE)</f>
        <v>482876.00696273992</v>
      </c>
      <c r="R538" s="53">
        <f t="shared" si="41"/>
        <v>482876.00696273998</v>
      </c>
      <c r="S538" s="53">
        <f t="shared" si="42"/>
        <v>0</v>
      </c>
      <c r="U538" s="53">
        <f t="shared" si="43"/>
        <v>567670</v>
      </c>
      <c r="V538" s="53">
        <f t="shared" si="44"/>
        <v>0</v>
      </c>
      <c r="W538" s="9"/>
    </row>
    <row r="539" spans="1:23" ht="14.45" customHeight="1" x14ac:dyDescent="0.25">
      <c r="A539" s="58" t="s">
        <v>88</v>
      </c>
      <c r="B539" s="58" t="s">
        <v>64</v>
      </c>
      <c r="C539" s="56" t="str">
        <f t="shared" si="40"/>
        <v>KANNUR2005-06</v>
      </c>
      <c r="D539" s="2">
        <f>VLOOKUP($C539,Calculations!$T$2:$AG$611,2,FALSE)</f>
        <v>571160.75705683103</v>
      </c>
      <c r="E539" s="2">
        <f>VLOOKUP($C539,Calculations!$T$2:$AG$611,3,FALSE)</f>
        <v>82061.956247647729</v>
      </c>
      <c r="F539" s="2">
        <f>VLOOKUP($C539,Calculations!$T$2:$AG$611,4,FALSE)</f>
        <v>54825.016371847945</v>
      </c>
      <c r="G539" s="2">
        <f>VLOOKUP($C539,Calculations!$T$2:$AG$611,5,FALSE)</f>
        <v>12491.168987579978</v>
      </c>
      <c r="H539" s="2">
        <f>VLOOKUP($C539,Calculations!$T$2:$AG$611,6,FALSE)</f>
        <v>41.119589762890477</v>
      </c>
      <c r="I539" s="2">
        <f>VLOOKUP($C539,Calculations!$T$2:$AG$611,7,FALSE)</f>
        <v>4053.240873165224</v>
      </c>
      <c r="J539" s="2">
        <f>VLOOKUP($C539,Calculations!$T$2:$AG$611,8,FALSE)</f>
        <v>13372.518535942792</v>
      </c>
      <c r="K539" s="2">
        <f>VLOOKUP($C539,Calculations!$T$2:$AG$611,9,FALSE)</f>
        <v>5769.3505833646968</v>
      </c>
      <c r="L539" s="2">
        <f>VLOOKUP($C539,Calculations!$T$2:$AG$611,10,FALSE)</f>
        <v>8636.1658825743325</v>
      </c>
      <c r="M539" s="2">
        <f>VLOOKUP($C539,Calculations!$T$2:$AG$611,11,FALSE)</f>
        <v>12575.878622506587</v>
      </c>
      <c r="N539" s="2">
        <f>VLOOKUP($C539,Calculations!$T$2:$AG$611,12,FALSE)</f>
        <v>377334.34136243886</v>
      </c>
      <c r="O539" s="2">
        <f>VLOOKUP($C539,Calculations!$T$2:$AG$611,13,FALSE)</f>
        <v>110301.54347007904</v>
      </c>
      <c r="P539" s="2">
        <f>VLOOKUP($C539,Calculations!$T$2:$AG$611,14,FALSE)</f>
        <v>487635.88483251788</v>
      </c>
      <c r="R539" s="53">
        <f t="shared" si="41"/>
        <v>487635.88483251788</v>
      </c>
      <c r="S539" s="53">
        <f t="shared" si="42"/>
        <v>0</v>
      </c>
      <c r="U539" s="53">
        <f t="shared" si="43"/>
        <v>571160.75705683103</v>
      </c>
      <c r="V539" s="53">
        <f t="shared" si="44"/>
        <v>0</v>
      </c>
      <c r="W539" s="9"/>
    </row>
    <row r="540" spans="1:23" ht="14.45" customHeight="1" x14ac:dyDescent="0.25">
      <c r="A540" s="58" t="s">
        <v>88</v>
      </c>
      <c r="B540" s="58" t="s">
        <v>65</v>
      </c>
      <c r="C540" s="56" t="str">
        <f t="shared" si="40"/>
        <v>KANNUR2006-07</v>
      </c>
      <c r="D540" s="2">
        <f>VLOOKUP($C540,Calculations!$T$2:$AG$611,2,FALSE)</f>
        <v>571160.75705683103</v>
      </c>
      <c r="E540" s="2">
        <f>VLOOKUP($C540,Calculations!$T$2:$AG$611,3,FALSE)</f>
        <v>82061.956247647729</v>
      </c>
      <c r="F540" s="2">
        <f>VLOOKUP($C540,Calculations!$T$2:$AG$611,4,FALSE)</f>
        <v>56312.672563041022</v>
      </c>
      <c r="G540" s="2">
        <f>VLOOKUP($C540,Calculations!$T$2:$AG$611,5,FALSE)</f>
        <v>13430.343432442605</v>
      </c>
      <c r="H540" s="2">
        <f>VLOOKUP($C540,Calculations!$T$2:$AG$611,6,FALSE)</f>
        <v>30.571038765525028</v>
      </c>
      <c r="I540" s="2">
        <f>VLOOKUP($C540,Calculations!$T$2:$AG$611,7,FALSE)</f>
        <v>3638.5430937147157</v>
      </c>
      <c r="J540" s="2">
        <f>VLOOKUP($C540,Calculations!$T$2:$AG$611,8,FALSE)</f>
        <v>16549.860933383516</v>
      </c>
      <c r="K540" s="2">
        <f>VLOOKUP($C540,Calculations!$T$2:$AG$611,9,FALSE)</f>
        <v>5122.467444486263</v>
      </c>
      <c r="L540" s="2">
        <f>VLOOKUP($C540,Calculations!$T$2:$AG$611,10,FALSE)</f>
        <v>7633.2558336469701</v>
      </c>
      <c r="M540" s="2">
        <f>VLOOKUP($C540,Calculations!$T$2:$AG$611,11,FALSE)</f>
        <v>9668.2288295069629</v>
      </c>
      <c r="N540" s="2">
        <f>VLOOKUP($C540,Calculations!$T$2:$AG$611,12,FALSE)</f>
        <v>376712.8576401957</v>
      </c>
      <c r="O540" s="2">
        <f>VLOOKUP($C540,Calculations!$T$2:$AG$611,13,FALSE)</f>
        <v>87769.363097478359</v>
      </c>
      <c r="P540" s="2">
        <f>VLOOKUP($C540,Calculations!$T$2:$AG$611,14,FALSE)</f>
        <v>464482.22073767404</v>
      </c>
      <c r="R540" s="53">
        <f t="shared" si="41"/>
        <v>464482.22073767404</v>
      </c>
      <c r="S540" s="53">
        <f t="shared" si="42"/>
        <v>0</v>
      </c>
      <c r="U540" s="53">
        <f t="shared" si="43"/>
        <v>571160.75705683103</v>
      </c>
      <c r="V540" s="53">
        <f t="shared" si="44"/>
        <v>0</v>
      </c>
      <c r="W540" s="9"/>
    </row>
    <row r="541" spans="1:23" ht="14.45" customHeight="1" x14ac:dyDescent="0.25">
      <c r="A541" s="58" t="s">
        <v>88</v>
      </c>
      <c r="B541" s="58" t="s">
        <v>66</v>
      </c>
      <c r="C541" s="56" t="str">
        <f t="shared" si="40"/>
        <v>KANNUR2007-08</v>
      </c>
      <c r="D541" s="2">
        <f>VLOOKUP($C541,Calculations!$T$2:$AG$611,2,FALSE)</f>
        <v>571160.75705683103</v>
      </c>
      <c r="E541" s="2">
        <f>VLOOKUP($C541,Calculations!$T$2:$AG$611,3,FALSE)</f>
        <v>82061.956247647729</v>
      </c>
      <c r="F541" s="2">
        <f>VLOOKUP($C541,Calculations!$T$2:$AG$611,4,FALSE)</f>
        <v>57208.441193074897</v>
      </c>
      <c r="G541" s="2">
        <f>VLOOKUP($C541,Calculations!$T$2:$AG$611,5,FALSE)</f>
        <v>12441.849736544977</v>
      </c>
      <c r="H541" s="2">
        <f>VLOOKUP($C541,Calculations!$T$2:$AG$611,6,FALSE)</f>
        <v>17.109710199473088</v>
      </c>
      <c r="I541" s="2">
        <f>VLOOKUP($C541,Calculations!$T$2:$AG$611,7,FALSE)</f>
        <v>2497.0395182536695</v>
      </c>
      <c r="J541" s="2">
        <f>VLOOKUP($C541,Calculations!$T$2:$AG$611,8,FALSE)</f>
        <v>18793.605758374106</v>
      </c>
      <c r="K541" s="2">
        <f>VLOOKUP($C541,Calculations!$T$2:$AG$611,9,FALSE)</f>
        <v>4740.8766465939025</v>
      </c>
      <c r="L541" s="2">
        <f>VLOOKUP($C541,Calculations!$T$2:$AG$611,10,FALSE)</f>
        <v>7786.6057583741058</v>
      </c>
      <c r="M541" s="2">
        <f>VLOOKUP($C541,Calculations!$T$2:$AG$611,11,FALSE)</f>
        <v>9905.5255927738053</v>
      </c>
      <c r="N541" s="2">
        <f>VLOOKUP($C541,Calculations!$T$2:$AG$611,12,FALSE)</f>
        <v>375707.74689499434</v>
      </c>
      <c r="O541" s="2">
        <f>VLOOKUP($C541,Calculations!$T$2:$AG$611,13,FALSE)</f>
        <v>58319.83646970267</v>
      </c>
      <c r="P541" s="2">
        <f>VLOOKUP($C541,Calculations!$T$2:$AG$611,14,FALSE)</f>
        <v>434027.58336469706</v>
      </c>
      <c r="R541" s="53">
        <f t="shared" si="41"/>
        <v>434027.583364697</v>
      </c>
      <c r="S541" s="53">
        <f t="shared" si="42"/>
        <v>0</v>
      </c>
      <c r="U541" s="53">
        <f t="shared" si="43"/>
        <v>571160.75705683092</v>
      </c>
      <c r="V541" s="53">
        <f t="shared" si="44"/>
        <v>0</v>
      </c>
      <c r="W541" s="9"/>
    </row>
    <row r="542" spans="1:23" ht="14.45" customHeight="1" x14ac:dyDescent="0.25">
      <c r="A542" s="58" t="s">
        <v>88</v>
      </c>
      <c r="B542" s="58" t="s">
        <v>68</v>
      </c>
      <c r="C542" s="56" t="str">
        <f t="shared" si="40"/>
        <v>KANNUR2008-09</v>
      </c>
      <c r="D542" s="2">
        <f>VLOOKUP($C542,Calculations!$T$2:$AG$611,2,FALSE)</f>
        <v>571160.75705683103</v>
      </c>
      <c r="E542" s="2">
        <f>VLOOKUP($C542,Calculations!$T$2:$AG$611,3,FALSE)</f>
        <v>82061.956247647729</v>
      </c>
      <c r="F542" s="2">
        <f>VLOOKUP($C542,Calculations!$T$2:$AG$611,4,FALSE)</f>
        <v>58074.467068121943</v>
      </c>
      <c r="G542" s="2">
        <f>VLOOKUP($C542,Calculations!$T$2:$AG$611,5,FALSE)</f>
        <v>12278.565581482875</v>
      </c>
      <c r="H542" s="2">
        <f>VLOOKUP($C542,Calculations!$T$2:$AG$611,6,FALSE)</f>
        <v>4.1097101994730902</v>
      </c>
      <c r="I542" s="2">
        <f>VLOOKUP($C542,Calculations!$T$2:$AG$611,7,FALSE)</f>
        <v>2093.0746142265712</v>
      </c>
      <c r="J542" s="2">
        <f>VLOOKUP($C542,Calculations!$T$2:$AG$611,8,FALSE)</f>
        <v>17858.598607452011</v>
      </c>
      <c r="K542" s="2">
        <f>VLOOKUP($C542,Calculations!$T$2:$AG$611,9,FALSE)</f>
        <v>4675.4926608957467</v>
      </c>
      <c r="L542" s="2">
        <f>VLOOKUP($C542,Calculations!$T$2:$AG$611,10,FALSE)</f>
        <v>7034.1147911178023</v>
      </c>
      <c r="M542" s="2">
        <f>VLOOKUP($C542,Calculations!$T$2:$AG$611,11,FALSE)</f>
        <v>9931.5804478735408</v>
      </c>
      <c r="N542" s="2">
        <f>VLOOKUP($C542,Calculations!$T$2:$AG$611,12,FALSE)</f>
        <v>377148.79732781334</v>
      </c>
      <c r="O542" s="2">
        <f>VLOOKUP($C542,Calculations!$T$2:$AG$611,13,FALSE)</f>
        <v>41825.200319909673</v>
      </c>
      <c r="P542" s="2">
        <f>VLOOKUP($C542,Calculations!$T$2:$AG$611,14,FALSE)</f>
        <v>418973.99764772301</v>
      </c>
      <c r="R542" s="53">
        <f t="shared" si="41"/>
        <v>418973.99764772301</v>
      </c>
      <c r="S542" s="53">
        <f t="shared" si="42"/>
        <v>0</v>
      </c>
      <c r="U542" s="53">
        <f t="shared" si="43"/>
        <v>571160.75705683103</v>
      </c>
      <c r="V542" s="53">
        <f t="shared" si="44"/>
        <v>0</v>
      </c>
      <c r="W542" s="9"/>
    </row>
    <row r="543" spans="1:23" ht="14.45" customHeight="1" x14ac:dyDescent="0.25">
      <c r="A543" s="58" t="s">
        <v>88</v>
      </c>
      <c r="B543" s="58" t="s">
        <v>69</v>
      </c>
      <c r="C543" s="56" t="str">
        <f t="shared" si="40"/>
        <v>KANNUR2009-10</v>
      </c>
      <c r="D543" s="2">
        <f>VLOOKUP($C543,Calculations!$T$2:$AG$611,2,FALSE)</f>
        <v>571160.75705683103</v>
      </c>
      <c r="E543" s="2">
        <f>VLOOKUP($C543,Calculations!$T$2:$AG$611,3,FALSE)</f>
        <v>82061.956247647729</v>
      </c>
      <c r="F543" s="2">
        <f>VLOOKUP($C543,Calculations!$T$2:$AG$611,4,FALSE)</f>
        <v>58925.531896876171</v>
      </c>
      <c r="G543" s="2">
        <f>VLOOKUP($C543,Calculations!$T$2:$AG$611,5,FALSE)</f>
        <v>9935.4333835152429</v>
      </c>
      <c r="H543" s="2">
        <f>VLOOKUP($C543,Calculations!$T$2:$AG$611,6,FALSE)</f>
        <v>2.7032367331576967</v>
      </c>
      <c r="I543" s="2">
        <f>VLOOKUP($C543,Calculations!$T$2:$AG$611,7,FALSE)</f>
        <v>1053.777850959729</v>
      </c>
      <c r="J543" s="2">
        <f>VLOOKUP($C543,Calculations!$T$2:$AG$611,8,FALSE)</f>
        <v>19688.106605193829</v>
      </c>
      <c r="K543" s="2">
        <f>VLOOKUP($C543,Calculations!$T$2:$AG$611,9,FALSE)</f>
        <v>5001.0987956341742</v>
      </c>
      <c r="L543" s="2">
        <f>VLOOKUP($C543,Calculations!$T$2:$AG$611,10,FALSE)</f>
        <v>8055.1154497553634</v>
      </c>
      <c r="M543" s="2">
        <f>VLOOKUP($C543,Calculations!$T$2:$AG$611,11,FALSE)</f>
        <v>12314.690158073015</v>
      </c>
      <c r="N543" s="2">
        <f>VLOOKUP($C543,Calculations!$T$2:$AG$611,12,FALSE)</f>
        <v>374122.34343244263</v>
      </c>
      <c r="O543" s="2">
        <f>VLOOKUP($C543,Calculations!$T$2:$AG$611,13,FALSE)</f>
        <v>40099.096537448248</v>
      </c>
      <c r="P543" s="2">
        <f>VLOOKUP($C543,Calculations!$T$2:$AG$611,14,FALSE)</f>
        <v>414221.43996989087</v>
      </c>
      <c r="R543" s="53">
        <f t="shared" si="41"/>
        <v>414221.43996989087</v>
      </c>
      <c r="S543" s="53">
        <f t="shared" si="42"/>
        <v>0</v>
      </c>
      <c r="U543" s="53">
        <f t="shared" si="43"/>
        <v>571160.75705683103</v>
      </c>
      <c r="V543" s="53">
        <f t="shared" si="44"/>
        <v>0</v>
      </c>
      <c r="W543" s="9"/>
    </row>
    <row r="544" spans="1:23" ht="14.45" customHeight="1" x14ac:dyDescent="0.25">
      <c r="A544" s="58" t="s">
        <v>88</v>
      </c>
      <c r="B544" s="58" t="s">
        <v>70</v>
      </c>
      <c r="C544" s="56" t="str">
        <f t="shared" si="40"/>
        <v>KANNUR2010-11</v>
      </c>
      <c r="D544" s="2">
        <f>VLOOKUP($C544,Calculations!$T$2:$AG$611,2,FALSE)</f>
        <v>571160.75705683103</v>
      </c>
      <c r="E544" s="2">
        <f>VLOOKUP($C544,Calculations!$T$2:$AG$611,3,FALSE)</f>
        <v>82061.956247647729</v>
      </c>
      <c r="F544" s="2">
        <f>VLOOKUP($C544,Calculations!$T$2:$AG$611,4,FALSE)</f>
        <v>60573.415318027852</v>
      </c>
      <c r="G544" s="2">
        <f>VLOOKUP($C544,Calculations!$T$2:$AG$611,5,FALSE)</f>
        <v>9770.1267406849838</v>
      </c>
      <c r="H544" s="2">
        <f>VLOOKUP($C544,Calculations!$T$2:$AG$611,6,FALSE)</f>
        <v>0</v>
      </c>
      <c r="I544" s="2">
        <f>VLOOKUP($C544,Calculations!$T$2:$AG$611,7,FALSE)</f>
        <v>836.27154685735786</v>
      </c>
      <c r="J544" s="2">
        <f>VLOOKUP($C544,Calculations!$T$2:$AG$611,8,FALSE)</f>
        <v>16854.183948061724</v>
      </c>
      <c r="K544" s="2">
        <f>VLOOKUP($C544,Calculations!$T$2:$AG$611,9,FALSE)</f>
        <v>5198.8980993601808</v>
      </c>
      <c r="L544" s="2">
        <f>VLOOKUP($C544,Calculations!$T$2:$AG$611,10,FALSE)</f>
        <v>615.33214151298455</v>
      </c>
      <c r="M544" s="2">
        <f>VLOOKUP($C544,Calculations!$T$2:$AG$611,11,FALSE)</f>
        <v>12511.415882574332</v>
      </c>
      <c r="N544" s="2">
        <f>VLOOKUP($C544,Calculations!$T$2:$AG$611,12,FALSE)</f>
        <v>382739.15713210386</v>
      </c>
      <c r="O544" s="2">
        <f>VLOOKUP($C544,Calculations!$T$2:$AG$611,13,FALSE)</f>
        <v>34671.542529168233</v>
      </c>
      <c r="P544" s="2">
        <f>VLOOKUP($C544,Calculations!$T$2:$AG$611,14,FALSE)</f>
        <v>417410.69966127211</v>
      </c>
      <c r="R544" s="53">
        <f t="shared" si="41"/>
        <v>417410.69966127211</v>
      </c>
      <c r="S544" s="53">
        <f t="shared" si="42"/>
        <v>0</v>
      </c>
      <c r="U544" s="53">
        <f t="shared" si="43"/>
        <v>571160.75705683103</v>
      </c>
      <c r="V544" s="53">
        <f t="shared" si="44"/>
        <v>0</v>
      </c>
      <c r="W544" s="9"/>
    </row>
    <row r="545" spans="1:23" ht="14.45" customHeight="1" x14ac:dyDescent="0.25">
      <c r="A545" s="58" t="s">
        <v>88</v>
      </c>
      <c r="B545" s="58" t="s">
        <v>71</v>
      </c>
      <c r="C545" s="56" t="str">
        <f t="shared" si="40"/>
        <v>KANNUR2011-12</v>
      </c>
      <c r="D545" s="2">
        <f>VLOOKUP($C545,Calculations!$T$2:$AG$611,2,FALSE)</f>
        <v>571160.75705683103</v>
      </c>
      <c r="E545" s="2">
        <f>VLOOKUP($C545,Calculations!$T$2:$AG$611,3,FALSE)</f>
        <v>82061.956247647729</v>
      </c>
      <c r="F545" s="2">
        <f>VLOOKUP($C545,Calculations!$T$2:$AG$611,4,FALSE)</f>
        <v>63025.090609710198</v>
      </c>
      <c r="G545" s="2">
        <f>VLOOKUP($C545,Calculations!$T$2:$AG$611,5,FALSE)</f>
        <v>8431.1717162213026</v>
      </c>
      <c r="H545" s="2">
        <f>VLOOKUP($C545,Calculations!$T$2:$AG$611,6,FALSE)</f>
        <v>0</v>
      </c>
      <c r="I545" s="2">
        <f>VLOOKUP($C545,Calculations!$T$2:$AG$611,7,FALSE)</f>
        <v>724.87768159578468</v>
      </c>
      <c r="J545" s="2">
        <f>VLOOKUP($C545,Calculations!$T$2:$AG$611,8,FALSE)</f>
        <v>14921.705589010162</v>
      </c>
      <c r="K545" s="2">
        <f>VLOOKUP($C545,Calculations!$T$2:$AG$611,9,FALSE)</f>
        <v>5057.6885585246519</v>
      </c>
      <c r="L545" s="2">
        <f>VLOOKUP($C545,Calculations!$T$2:$AG$611,10,FALSE)</f>
        <v>6938.6513925479867</v>
      </c>
      <c r="M545" s="2">
        <f>VLOOKUP($C545,Calculations!$T$2:$AG$611,11,FALSE)</f>
        <v>12553.034625517501</v>
      </c>
      <c r="N545" s="2">
        <f>VLOOKUP($C545,Calculations!$T$2:$AG$611,12,FALSE)</f>
        <v>377446.58063605567</v>
      </c>
      <c r="O545" s="2">
        <f>VLOOKUP($C545,Calculations!$T$2:$AG$611,13,FALSE)</f>
        <v>60499.602935641698</v>
      </c>
      <c r="P545" s="2">
        <f>VLOOKUP($C545,Calculations!$T$2:$AG$611,14,FALSE)</f>
        <v>437946.18357169739</v>
      </c>
      <c r="R545" s="53">
        <f t="shared" si="41"/>
        <v>437946.18357169739</v>
      </c>
      <c r="S545" s="53">
        <f t="shared" si="42"/>
        <v>0</v>
      </c>
      <c r="U545" s="53">
        <f t="shared" si="43"/>
        <v>571160.75705683092</v>
      </c>
      <c r="V545" s="53">
        <f t="shared" si="44"/>
        <v>0</v>
      </c>
      <c r="W545" s="9"/>
    </row>
    <row r="546" spans="1:23" ht="14.45" customHeight="1" x14ac:dyDescent="0.25">
      <c r="A546" s="58" t="s">
        <v>88</v>
      </c>
      <c r="B546" s="58" t="s">
        <v>72</v>
      </c>
      <c r="C546" s="56" t="str">
        <f t="shared" si="40"/>
        <v>KANNUR2012-13</v>
      </c>
      <c r="D546" s="2">
        <f>VLOOKUP($C546,Calculations!$T$2:$AG$611,2,FALSE)</f>
        <v>571160.75705683103</v>
      </c>
      <c r="E546" s="2">
        <f>VLOOKUP($C546,Calculations!$T$2:$AG$611,3,FALSE)</f>
        <v>82061.956247647729</v>
      </c>
      <c r="F546" s="2">
        <f>VLOOKUP($C546,Calculations!$T$2:$AG$611,4,FALSE)</f>
        <v>65182.891983439971</v>
      </c>
      <c r="G546" s="2">
        <f>VLOOKUP($C546,Calculations!$T$2:$AG$611,5,FALSE)</f>
        <v>7857.3812570568307</v>
      </c>
      <c r="H546" s="2">
        <f>VLOOKUP($C546,Calculations!$T$2:$AG$611,6,FALSE)</f>
        <v>1</v>
      </c>
      <c r="I546" s="2">
        <f>VLOOKUP($C546,Calculations!$T$2:$AG$611,7,FALSE)</f>
        <v>643.00987956341737</v>
      </c>
      <c r="J546" s="2">
        <f>VLOOKUP($C546,Calculations!$T$2:$AG$611,8,FALSE)</f>
        <v>15100.563511479111</v>
      </c>
      <c r="K546" s="2">
        <f>VLOOKUP($C546,Calculations!$T$2:$AG$611,9,FALSE)</f>
        <v>5375.4466503575459</v>
      </c>
      <c r="L546" s="2">
        <f>VLOOKUP($C546,Calculations!$T$2:$AG$611,10,FALSE)</f>
        <v>6330.8742002258186</v>
      </c>
      <c r="M546" s="2">
        <f>VLOOKUP($C546,Calculations!$T$2:$AG$611,11,FALSE)</f>
        <v>12765.034625517501</v>
      </c>
      <c r="N546" s="2">
        <f>VLOOKUP($C546,Calculations!$T$2:$AG$611,12,FALSE)</f>
        <v>375842.59870154306</v>
      </c>
      <c r="O546" s="2">
        <f>VLOOKUP($C546,Calculations!$T$2:$AG$611,13,FALSE)</f>
        <v>55279.065675573955</v>
      </c>
      <c r="P546" s="2">
        <f>VLOOKUP($C546,Calculations!$T$2:$AG$611,14,FALSE)</f>
        <v>431121.66437711706</v>
      </c>
      <c r="R546" s="53">
        <f t="shared" si="41"/>
        <v>431121.66437711701</v>
      </c>
      <c r="S546" s="53">
        <f t="shared" si="42"/>
        <v>0</v>
      </c>
      <c r="U546" s="53">
        <f t="shared" si="43"/>
        <v>571160.75705683092</v>
      </c>
      <c r="V546" s="53">
        <f t="shared" si="44"/>
        <v>0</v>
      </c>
      <c r="W546" s="9"/>
    </row>
    <row r="547" spans="1:23" ht="14.45" customHeight="1" x14ac:dyDescent="0.25">
      <c r="A547" s="58" t="s">
        <v>88</v>
      </c>
      <c r="B547" s="58" t="s">
        <v>73</v>
      </c>
      <c r="C547" s="56" t="str">
        <f t="shared" si="40"/>
        <v>KANNUR2013-14</v>
      </c>
      <c r="D547" s="2">
        <f>VLOOKUP($C547,Calculations!$T$2:$AG$611,2,FALSE)</f>
        <v>571160.75705683103</v>
      </c>
      <c r="E547" s="2">
        <f>VLOOKUP($C547,Calculations!$T$2:$AG$611,3,FALSE)</f>
        <v>82061.956247647729</v>
      </c>
      <c r="F547" s="2">
        <f>VLOOKUP($C547,Calculations!$T$2:$AG$611,4,FALSE)</f>
        <v>60613.529450508089</v>
      </c>
      <c r="G547" s="2">
        <f>VLOOKUP($C547,Calculations!$T$2:$AG$611,5,FALSE)</f>
        <v>5414.9649040270979</v>
      </c>
      <c r="H547" s="2">
        <f>VLOOKUP($C547,Calculations!$T$2:$AG$611,6,FALSE)</f>
        <v>2</v>
      </c>
      <c r="I547" s="2">
        <f>VLOOKUP($C547,Calculations!$T$2:$AG$611,7,FALSE)</f>
        <v>523.30664283025976</v>
      </c>
      <c r="J547" s="2">
        <f>VLOOKUP($C547,Calculations!$T$2:$AG$611,8,FALSE)</f>
        <v>16795.60848701543</v>
      </c>
      <c r="K547" s="2">
        <f>VLOOKUP($C547,Calculations!$T$2:$AG$611,9,FALSE)</f>
        <v>5462.1032179149415</v>
      </c>
      <c r="L547" s="2">
        <f>VLOOKUP($C547,Calculations!$T$2:$AG$611,10,FALSE)</f>
        <v>5981.508280015054</v>
      </c>
      <c r="M547" s="2">
        <f>VLOOKUP($C547,Calculations!$T$2:$AG$611,11,FALSE)</f>
        <v>12832.034625517501</v>
      </c>
      <c r="N547" s="2">
        <f>VLOOKUP($C547,Calculations!$T$2:$AG$611,12,FALSE)</f>
        <v>381473.7452013549</v>
      </c>
      <c r="O547" s="2">
        <f>VLOOKUP($C547,Calculations!$T$2:$AG$611,13,FALSE)</f>
        <v>51101.658073014682</v>
      </c>
      <c r="P547" s="2">
        <f>VLOOKUP($C547,Calculations!$T$2:$AG$611,14,FALSE)</f>
        <v>432575.4032743696</v>
      </c>
      <c r="R547" s="53">
        <f t="shared" si="41"/>
        <v>432575.4032743696</v>
      </c>
      <c r="S547" s="53">
        <f t="shared" si="42"/>
        <v>0</v>
      </c>
      <c r="U547" s="53">
        <f t="shared" si="43"/>
        <v>571160.75705683103</v>
      </c>
      <c r="V547" s="53">
        <f t="shared" si="44"/>
        <v>0</v>
      </c>
      <c r="W547" s="9"/>
    </row>
    <row r="548" spans="1:23" ht="14.45" customHeight="1" x14ac:dyDescent="0.25">
      <c r="A548" s="58" t="s">
        <v>88</v>
      </c>
      <c r="B548" s="58" t="s">
        <v>74</v>
      </c>
      <c r="C548" s="56" t="str">
        <f t="shared" si="40"/>
        <v>KANNUR2014-15</v>
      </c>
      <c r="D548" s="2">
        <f>VLOOKUP($C548,Calculations!$T$2:$AG$611,2,FALSE)</f>
        <v>571160.75705683103</v>
      </c>
      <c r="E548" s="2">
        <f>VLOOKUP($C548,Calculations!$T$2:$AG$611,3,FALSE)</f>
        <v>82061.956247647729</v>
      </c>
      <c r="F548" s="2">
        <f>VLOOKUP($C548,Calculations!$T$2:$AG$611,4,FALSE)</f>
        <v>63737.270511855473</v>
      </c>
      <c r="G548" s="2">
        <f>VLOOKUP($C548,Calculations!$T$2:$AG$611,5,FALSE)</f>
        <v>5508.7454836281522</v>
      </c>
      <c r="H548" s="2">
        <f>VLOOKUP($C548,Calculations!$T$2:$AG$611,6,FALSE)</f>
        <v>0</v>
      </c>
      <c r="I548" s="2">
        <f>VLOOKUP($C548,Calculations!$T$2:$AG$611,7,FALSE)</f>
        <v>508.60340609710198</v>
      </c>
      <c r="J548" s="2">
        <f>VLOOKUP($C548,Calculations!$T$2:$AG$611,8,FALSE)</f>
        <v>16187.166917576214</v>
      </c>
      <c r="K548" s="2">
        <f>VLOOKUP($C548,Calculations!$T$2:$AG$611,9,FALSE)</f>
        <v>4960.5069627399316</v>
      </c>
      <c r="L548" s="2">
        <f>VLOOKUP($C548,Calculations!$T$2:$AG$611,10,FALSE)</f>
        <v>6534.4857922468946</v>
      </c>
      <c r="M548" s="2">
        <f>VLOOKUP($C548,Calculations!$T$2:$AG$611,11,FALSE)</f>
        <v>12872.034625517501</v>
      </c>
      <c r="N548" s="2">
        <f>VLOOKUP($C548,Calculations!$T$2:$AG$611,12,FALSE)</f>
        <v>378789.98710952199</v>
      </c>
      <c r="O548" s="2">
        <f>VLOOKUP($C548,Calculations!$T$2:$AG$611,13,FALSE)</f>
        <v>55198.303820097855</v>
      </c>
      <c r="P548" s="2">
        <f>VLOOKUP($C548,Calculations!$T$2:$AG$611,14,FALSE)</f>
        <v>433988.29092961986</v>
      </c>
      <c r="R548" s="53">
        <f t="shared" si="41"/>
        <v>433988.29092961986</v>
      </c>
      <c r="S548" s="53">
        <f t="shared" si="42"/>
        <v>0</v>
      </c>
      <c r="U548" s="53">
        <f t="shared" si="43"/>
        <v>571160.75705683092</v>
      </c>
      <c r="V548" s="53">
        <f t="shared" si="44"/>
        <v>0</v>
      </c>
      <c r="W548" s="9"/>
    </row>
    <row r="549" spans="1:23" ht="14.45" customHeight="1" x14ac:dyDescent="0.25">
      <c r="A549" s="58" t="s">
        <v>88</v>
      </c>
      <c r="B549" s="58" t="s">
        <v>75</v>
      </c>
      <c r="C549" s="56" t="str">
        <f t="shared" si="40"/>
        <v>KANNUR2015-16</v>
      </c>
      <c r="D549" s="2">
        <f>VLOOKUP($C549,Calculations!$T$2:$AG$611,2,FALSE)</f>
        <v>571160.75705683103</v>
      </c>
      <c r="E549" s="2">
        <f>VLOOKUP($C549,Calculations!$T$2:$AG$611,3,FALSE)</f>
        <v>82061.956247647729</v>
      </c>
      <c r="F549" s="2">
        <f>VLOOKUP($C549,Calculations!$T$2:$AG$611,4,FALSE)</f>
        <v>66785.620718855847</v>
      </c>
      <c r="G549" s="2">
        <f>VLOOKUP($C549,Calculations!$T$2:$AG$611,5,FALSE)</f>
        <v>5181.4262325931504</v>
      </c>
      <c r="H549" s="2">
        <f>VLOOKUP($C549,Calculations!$T$2:$AG$611,6,FALSE)</f>
        <v>0</v>
      </c>
      <c r="I549" s="2">
        <f>VLOOKUP($C549,Calculations!$T$2:$AG$611,7,FALSE)</f>
        <v>483.0647346631539</v>
      </c>
      <c r="J549" s="2">
        <f>VLOOKUP($C549,Calculations!$T$2:$AG$611,8,FALSE)</f>
        <v>16245.740684983064</v>
      </c>
      <c r="K549" s="2">
        <f>VLOOKUP($C549,Calculations!$T$2:$AG$611,9,FALSE)</f>
        <v>5596.2848136996618</v>
      </c>
      <c r="L549" s="2">
        <f>VLOOKUP($C549,Calculations!$T$2:$AG$611,10,FALSE)</f>
        <v>7766.6026533684608</v>
      </c>
      <c r="M549" s="2">
        <f>VLOOKUP($C549,Calculations!$T$2:$AG$611,11,FALSE)</f>
        <v>12926.128998870907</v>
      </c>
      <c r="N549" s="2">
        <f>VLOOKUP($C549,Calculations!$T$2:$AG$611,12,FALSE)</f>
        <v>374113.93197214906</v>
      </c>
      <c r="O549" s="2">
        <f>VLOOKUP($C549,Calculations!$T$2:$AG$611,13,FALSE)</f>
        <v>69937.345408355293</v>
      </c>
      <c r="P549" s="2">
        <f>VLOOKUP($C549,Calculations!$T$2:$AG$611,14,FALSE)</f>
        <v>444051.2773805043</v>
      </c>
      <c r="R549" s="53">
        <f t="shared" si="41"/>
        <v>444051.27738050435</v>
      </c>
      <c r="S549" s="53">
        <f t="shared" si="42"/>
        <v>0</v>
      </c>
      <c r="U549" s="53">
        <f t="shared" si="43"/>
        <v>571160.75705683103</v>
      </c>
      <c r="V549" s="53">
        <f t="shared" si="44"/>
        <v>0</v>
      </c>
      <c r="W549" s="9"/>
    </row>
    <row r="550" spans="1:23" ht="14.45" customHeight="1" x14ac:dyDescent="0.25">
      <c r="A550" s="58" t="s">
        <v>88</v>
      </c>
      <c r="B550" s="58" t="s">
        <v>190</v>
      </c>
      <c r="C550" s="56" t="str">
        <f t="shared" si="40"/>
        <v>KANNUR2016-17</v>
      </c>
      <c r="D550" s="2">
        <f>VLOOKUP($C550,Calculations!$T$2:$AG$611,2,FALSE)</f>
        <v>571160.75705683103</v>
      </c>
      <c r="E550" s="2">
        <f>VLOOKUP($C550,Calculations!$T$2:$AG$611,3,FALSE)</f>
        <v>82061.956247647729</v>
      </c>
      <c r="F550" s="2">
        <f>VLOOKUP($C550,Calculations!$T$2:$AG$611,4,FALSE)</f>
        <v>67821.228923598042</v>
      </c>
      <c r="G550" s="2">
        <f>VLOOKUP($C550,Calculations!$T$2:$AG$611,5,FALSE)</f>
        <v>4832.5907978923597</v>
      </c>
      <c r="H550" s="2">
        <f>VLOOKUP($C550,Calculations!$T$2:$AG$611,6,FALSE)</f>
        <v>0</v>
      </c>
      <c r="I550" s="2">
        <f>VLOOKUP($C550,Calculations!$T$2:$AG$611,7,FALSE)</f>
        <v>511.69062852841552</v>
      </c>
      <c r="J550" s="2">
        <f>VLOOKUP($C550,Calculations!$T$2:$AG$611,8,FALSE)</f>
        <v>16214.076966503575</v>
      </c>
      <c r="K550" s="2">
        <f>VLOOKUP($C550,Calculations!$T$2:$AG$611,9,FALSE)</f>
        <v>6784.1839480617236</v>
      </c>
      <c r="L550" s="2">
        <f>VLOOKUP($C550,Calculations!$T$2:$AG$611,10,FALSE)</f>
        <v>7528.9675385773426</v>
      </c>
      <c r="M550" s="2">
        <f>VLOOKUP($C550,Calculations!$T$2:$AG$611,11,FALSE)</f>
        <v>12901.887090703802</v>
      </c>
      <c r="N550" s="2">
        <f>VLOOKUP($C550,Calculations!$T$2:$AG$611,12,FALSE)</f>
        <v>372504.17491531803</v>
      </c>
      <c r="O550" s="2">
        <f>VLOOKUP($C550,Calculations!$T$2:$AG$611,13,FALSE)</f>
        <v>63327.780007527283</v>
      </c>
      <c r="P550" s="2">
        <f>VLOOKUP($C550,Calculations!$T$2:$AG$611,14,FALSE)</f>
        <v>435831.95492284535</v>
      </c>
      <c r="R550" s="53">
        <f t="shared" si="41"/>
        <v>435831.9549228453</v>
      </c>
      <c r="S550" s="53">
        <f t="shared" si="42"/>
        <v>0</v>
      </c>
      <c r="U550" s="53">
        <f t="shared" si="43"/>
        <v>571160.75705683103</v>
      </c>
      <c r="V550" s="53">
        <f t="shared" si="44"/>
        <v>0</v>
      </c>
      <c r="W550" s="9"/>
    </row>
    <row r="551" spans="1:23" ht="14.45" customHeight="1" x14ac:dyDescent="0.25">
      <c r="A551" s="58" t="s">
        <v>90</v>
      </c>
      <c r="B551" s="56" t="s">
        <v>38</v>
      </c>
      <c r="C551" s="56" t="str">
        <f t="shared" si="40"/>
        <v>KERALA1956-57</v>
      </c>
      <c r="D551" s="2">
        <f>VLOOKUP($C551,Calculations!$T$2:$AG$611,2,FALSE)</f>
        <v>3808860.9259119998</v>
      </c>
      <c r="E551" s="2">
        <f>VLOOKUP($C551,Calculations!$T$2:$AG$611,3,FALSE)</f>
        <v>994889.37017799995</v>
      </c>
      <c r="F551" s="2">
        <f>VLOOKUP($C551,Calculations!$T$2:$AG$611,4,FALSE)</f>
        <v>203582.95790399998</v>
      </c>
      <c r="G551" s="2">
        <f>VLOOKUP($C551,Calculations!$T$2:$AG$611,5,FALSE)</f>
        <v>201252.77591599998</v>
      </c>
      <c r="H551" s="2">
        <f>VLOOKUP($C551,Calculations!$T$2:$AG$611,6,FALSE)</f>
        <v>48800.680053999997</v>
      </c>
      <c r="I551" s="2">
        <f>VLOOKUP($C551,Calculations!$T$2:$AG$611,7,FALSE)</f>
        <v>205731.03119199999</v>
      </c>
      <c r="J551" s="2">
        <f>VLOOKUP($C551,Calculations!$T$2:$AG$611,8,FALSE)</f>
        <v>176927.909828</v>
      </c>
      <c r="K551" s="2">
        <f>VLOOKUP($C551,Calculations!$T$2:$AG$611,9,FALSE)</f>
        <v>83828.276784000001</v>
      </c>
      <c r="L551" s="2">
        <f>VLOOKUP($C551,Calculations!$T$2:$AG$611,10,FALSE)</f>
        <v>62618.683524</v>
      </c>
      <c r="M551" s="2">
        <f>VLOOKUP($C551,Calculations!$T$2:$AG$611,11,FALSE)</f>
        <v>0</v>
      </c>
      <c r="N551" s="2">
        <f>VLOOKUP($C551,Calculations!$T$2:$AG$611,12,FALSE)</f>
        <v>1831229.2405319999</v>
      </c>
      <c r="O551" s="2">
        <f>VLOOKUP($C551,Calculations!$T$2:$AG$611,13,FALSE)</f>
        <v>346955.9233560001</v>
      </c>
      <c r="P551" s="2">
        <f>VLOOKUP($C551,Calculations!$T$2:$AG$611,14,FALSE)</f>
        <v>2178185.163888</v>
      </c>
      <c r="R551" s="53">
        <f t="shared" si="41"/>
        <v>2178185.163888</v>
      </c>
      <c r="S551" s="53">
        <f t="shared" si="42"/>
        <v>0</v>
      </c>
      <c r="U551" s="53">
        <f t="shared" si="43"/>
        <v>3808860.9259119998</v>
      </c>
      <c r="V551" s="53">
        <f t="shared" si="44"/>
        <v>0</v>
      </c>
      <c r="W551" s="9"/>
    </row>
    <row r="552" spans="1:23" ht="14.45" customHeight="1" x14ac:dyDescent="0.25">
      <c r="A552" s="58" t="s">
        <v>90</v>
      </c>
      <c r="B552" s="56" t="s">
        <v>35</v>
      </c>
      <c r="C552" s="56" t="str">
        <f t="shared" si="40"/>
        <v>KERALA1957-58</v>
      </c>
      <c r="D552" s="2">
        <f>VLOOKUP($C552,Calculations!$T$2:$AG$611,2,FALSE)</f>
        <v>3858523</v>
      </c>
      <c r="E552" s="2">
        <f>VLOOKUP($C552,Calculations!$T$2:$AG$611,3,FALSE)</f>
        <v>1017947</v>
      </c>
      <c r="F552" s="2">
        <f>VLOOKUP($C552,Calculations!$T$2:$AG$611,4,FALSE)</f>
        <v>201101</v>
      </c>
      <c r="G552" s="2">
        <f>VLOOKUP($C552,Calculations!$T$2:$AG$611,5,FALSE)</f>
        <v>198948</v>
      </c>
      <c r="H552" s="2">
        <f>VLOOKUP($C552,Calculations!$T$2:$AG$611,6,FALSE)</f>
        <v>48215</v>
      </c>
      <c r="I552" s="2">
        <f>VLOOKUP($C552,Calculations!$T$2:$AG$611,7,FALSE)</f>
        <v>218871</v>
      </c>
      <c r="J552" s="2">
        <f>VLOOKUP($C552,Calculations!$T$2:$AG$611,8,FALSE)</f>
        <v>190699</v>
      </c>
      <c r="K552" s="2">
        <f>VLOOKUP($C552,Calculations!$T$2:$AG$611,9,FALSE)</f>
        <v>83278</v>
      </c>
      <c r="L552" s="2">
        <f>VLOOKUP($C552,Calculations!$T$2:$AG$611,10,FALSE)</f>
        <v>60147</v>
      </c>
      <c r="M552" s="2">
        <f>VLOOKUP($C552,Calculations!$T$2:$AG$611,11,FALSE)</f>
        <v>0</v>
      </c>
      <c r="N552" s="2">
        <f>VLOOKUP($C552,Calculations!$T$2:$AG$611,12,FALSE)</f>
        <v>1839317</v>
      </c>
      <c r="O552" s="2">
        <f>VLOOKUP($C552,Calculations!$T$2:$AG$611,13,FALSE)</f>
        <v>371589</v>
      </c>
      <c r="P552" s="2">
        <f>VLOOKUP($C552,Calculations!$T$2:$AG$611,14,FALSE)</f>
        <v>2210906</v>
      </c>
      <c r="R552" s="53">
        <f t="shared" si="41"/>
        <v>2210906</v>
      </c>
      <c r="S552" s="53">
        <f t="shared" si="42"/>
        <v>0</v>
      </c>
      <c r="U552" s="53">
        <f t="shared" si="43"/>
        <v>3858523</v>
      </c>
      <c r="V552" s="53">
        <f t="shared" si="44"/>
        <v>0</v>
      </c>
      <c r="W552" s="9"/>
    </row>
    <row r="553" spans="1:23" ht="14.45" customHeight="1" x14ac:dyDescent="0.25">
      <c r="A553" s="58" t="s">
        <v>90</v>
      </c>
      <c r="B553" s="56" t="s">
        <v>36</v>
      </c>
      <c r="C553" s="56" t="str">
        <f t="shared" si="40"/>
        <v>KERALA1958-59</v>
      </c>
      <c r="D553" s="2">
        <f>VLOOKUP($C553,Calculations!$T$2:$AG$611,2,FALSE)</f>
        <v>3858523</v>
      </c>
      <c r="E553" s="2">
        <f>VLOOKUP($C553,Calculations!$T$2:$AG$611,3,FALSE)</f>
        <v>1056048</v>
      </c>
      <c r="F553" s="2">
        <f>VLOOKUP($C553,Calculations!$T$2:$AG$611,4,FALSE)</f>
        <v>202282.33333333334</v>
      </c>
      <c r="G553" s="2">
        <f>VLOOKUP($C553,Calculations!$T$2:$AG$611,5,FALSE)</f>
        <v>183079</v>
      </c>
      <c r="H553" s="2">
        <f>VLOOKUP($C553,Calculations!$T$2:$AG$611,6,FALSE)</f>
        <v>47219.333333333336</v>
      </c>
      <c r="I553" s="2">
        <f>VLOOKUP($C553,Calculations!$T$2:$AG$611,7,FALSE)</f>
        <v>214000.66666666666</v>
      </c>
      <c r="J553" s="2">
        <f>VLOOKUP($C553,Calculations!$T$2:$AG$611,8,FALSE)</f>
        <v>174935.66666666666</v>
      </c>
      <c r="K553" s="2">
        <f>VLOOKUP($C553,Calculations!$T$2:$AG$611,9,FALSE)</f>
        <v>76431.666666666672</v>
      </c>
      <c r="L553" s="2">
        <f>VLOOKUP($C553,Calculations!$T$2:$AG$611,10,FALSE)</f>
        <v>62472</v>
      </c>
      <c r="M553" s="2">
        <f>VLOOKUP($C553,Calculations!$T$2:$AG$611,11,FALSE)</f>
        <v>0</v>
      </c>
      <c r="N553" s="2">
        <f>VLOOKUP($C553,Calculations!$T$2:$AG$611,12,FALSE)</f>
        <v>1842054.3333333333</v>
      </c>
      <c r="O553" s="2">
        <f>VLOOKUP($C553,Calculations!$T$2:$AG$611,13,FALSE)</f>
        <v>398575.66666666674</v>
      </c>
      <c r="P553" s="2">
        <f>VLOOKUP($C553,Calculations!$T$2:$AG$611,14,FALSE)</f>
        <v>2240630</v>
      </c>
      <c r="R553" s="53">
        <f t="shared" si="41"/>
        <v>2240630</v>
      </c>
      <c r="S553" s="53">
        <f t="shared" si="42"/>
        <v>0</v>
      </c>
      <c r="U553" s="53">
        <f t="shared" si="43"/>
        <v>3858523</v>
      </c>
      <c r="V553" s="53">
        <f t="shared" si="44"/>
        <v>0</v>
      </c>
      <c r="W553" s="9"/>
    </row>
    <row r="554" spans="1:23" ht="14.45" customHeight="1" x14ac:dyDescent="0.25">
      <c r="A554" s="58" t="s">
        <v>90</v>
      </c>
      <c r="B554" s="56" t="s">
        <v>37</v>
      </c>
      <c r="C554" s="56" t="str">
        <f t="shared" si="40"/>
        <v>KERALA1959-60</v>
      </c>
      <c r="D554" s="2">
        <f>VLOOKUP($C554,Calculations!$T$2:$AG$611,2,FALSE)</f>
        <v>3858523</v>
      </c>
      <c r="E554" s="2">
        <f>VLOOKUP($C554,Calculations!$T$2:$AG$611,3,FALSE)</f>
        <v>1056048</v>
      </c>
      <c r="F554" s="2">
        <f>VLOOKUP($C554,Calculations!$T$2:$AG$611,4,FALSE)</f>
        <v>203463.66666666669</v>
      </c>
      <c r="G554" s="2">
        <f>VLOOKUP($C554,Calculations!$T$2:$AG$611,5,FALSE)</f>
        <v>167210</v>
      </c>
      <c r="H554" s="2">
        <f>VLOOKUP($C554,Calculations!$T$2:$AG$611,6,FALSE)</f>
        <v>46223.666666666672</v>
      </c>
      <c r="I554" s="2">
        <f>VLOOKUP($C554,Calculations!$T$2:$AG$611,7,FALSE)</f>
        <v>209130.33333333331</v>
      </c>
      <c r="J554" s="2">
        <f>VLOOKUP($C554,Calculations!$T$2:$AG$611,8,FALSE)</f>
        <v>159172.33333333331</v>
      </c>
      <c r="K554" s="2">
        <f>VLOOKUP($C554,Calculations!$T$2:$AG$611,9,FALSE)</f>
        <v>69585.333333333343</v>
      </c>
      <c r="L554" s="2">
        <f>VLOOKUP($C554,Calculations!$T$2:$AG$611,10,FALSE)</f>
        <v>64797</v>
      </c>
      <c r="M554" s="2">
        <f>VLOOKUP($C554,Calculations!$T$2:$AG$611,11,FALSE)</f>
        <v>0</v>
      </c>
      <c r="N554" s="2">
        <f>VLOOKUP($C554,Calculations!$T$2:$AG$611,12,FALSE)</f>
        <v>1882892.6666666667</v>
      </c>
      <c r="O554" s="2">
        <f>VLOOKUP($C554,Calculations!$T$2:$AG$611,13,FALSE)</f>
        <v>423097.33333333326</v>
      </c>
      <c r="P554" s="2">
        <f>VLOOKUP($C554,Calculations!$T$2:$AG$611,14,FALSE)</f>
        <v>2305990</v>
      </c>
      <c r="R554" s="53">
        <f t="shared" si="41"/>
        <v>2305990</v>
      </c>
      <c r="S554" s="53">
        <f t="shared" si="42"/>
        <v>0</v>
      </c>
      <c r="U554" s="53">
        <f t="shared" si="43"/>
        <v>3858523</v>
      </c>
      <c r="V554" s="53">
        <f t="shared" si="44"/>
        <v>0</v>
      </c>
      <c r="W554" s="9"/>
    </row>
    <row r="555" spans="1:23" ht="14.45" customHeight="1" x14ac:dyDescent="0.25">
      <c r="A555" s="58" t="s">
        <v>90</v>
      </c>
      <c r="B555" s="56" t="s">
        <v>15</v>
      </c>
      <c r="C555" s="56" t="str">
        <f t="shared" si="40"/>
        <v>KERALA1960-61</v>
      </c>
      <c r="D555" s="2">
        <f>VLOOKUP($C555,Calculations!$T$2:$AG$611,2,FALSE)</f>
        <v>3858523</v>
      </c>
      <c r="E555" s="2">
        <f>VLOOKUP($C555,Calculations!$T$2:$AG$611,3,FALSE)</f>
        <v>1056048</v>
      </c>
      <c r="F555" s="2">
        <f>VLOOKUP($C555,Calculations!$T$2:$AG$611,4,FALSE)</f>
        <v>204645</v>
      </c>
      <c r="G555" s="2">
        <f>VLOOKUP($C555,Calculations!$T$2:$AG$611,5,FALSE)</f>
        <v>151341</v>
      </c>
      <c r="H555" s="2">
        <f>VLOOKUP($C555,Calculations!$T$2:$AG$611,6,FALSE)</f>
        <v>45228</v>
      </c>
      <c r="I555" s="2">
        <f>VLOOKUP($C555,Calculations!$T$2:$AG$611,7,FALSE)</f>
        <v>204260</v>
      </c>
      <c r="J555" s="2">
        <f>VLOOKUP($C555,Calculations!$T$2:$AG$611,8,FALSE)</f>
        <v>143409</v>
      </c>
      <c r="K555" s="2">
        <f>VLOOKUP($C555,Calculations!$T$2:$AG$611,9,FALSE)</f>
        <v>62739</v>
      </c>
      <c r="L555" s="2">
        <f>VLOOKUP($C555,Calculations!$T$2:$AG$611,10,FALSE)</f>
        <v>67122</v>
      </c>
      <c r="M555" s="2">
        <f>VLOOKUP($C555,Calculations!$T$2:$AG$611,11,FALSE)</f>
        <v>0</v>
      </c>
      <c r="N555" s="2">
        <f>VLOOKUP($C555,Calculations!$T$2:$AG$611,12,FALSE)</f>
        <v>1923731</v>
      </c>
      <c r="O555" s="2">
        <f>VLOOKUP($C555,Calculations!$T$2:$AG$611,13,FALSE)</f>
        <v>425158</v>
      </c>
      <c r="P555" s="2">
        <f>VLOOKUP($C555,Calculations!$T$2:$AG$611,14,FALSE)</f>
        <v>2348889</v>
      </c>
      <c r="R555" s="53">
        <f t="shared" si="41"/>
        <v>2348889</v>
      </c>
      <c r="S555" s="53">
        <f t="shared" si="42"/>
        <v>0</v>
      </c>
      <c r="U555" s="53">
        <f t="shared" si="43"/>
        <v>3858523</v>
      </c>
      <c r="V555" s="53">
        <f t="shared" si="44"/>
        <v>0</v>
      </c>
      <c r="W555" s="9"/>
    </row>
    <row r="556" spans="1:23" ht="14.45" customHeight="1" x14ac:dyDescent="0.25">
      <c r="A556" s="58" t="s">
        <v>90</v>
      </c>
      <c r="B556" s="56" t="s">
        <v>0</v>
      </c>
      <c r="C556" s="56" t="str">
        <f t="shared" si="40"/>
        <v>KERALA1961-62</v>
      </c>
      <c r="D556" s="2">
        <f>VLOOKUP($C556,Calculations!$T$2:$AG$611,2,FALSE)</f>
        <v>3858523</v>
      </c>
      <c r="E556" s="2">
        <f>VLOOKUP($C556,Calculations!$T$2:$AG$611,3,FALSE)</f>
        <v>1056048</v>
      </c>
      <c r="F556" s="2">
        <f>VLOOKUP($C556,Calculations!$T$2:$AG$611,4,FALSE)</f>
        <v>209486</v>
      </c>
      <c r="G556" s="2">
        <f>VLOOKUP($C556,Calculations!$T$2:$AG$611,5,FALSE)</f>
        <v>146116</v>
      </c>
      <c r="H556" s="2">
        <f>VLOOKUP($C556,Calculations!$T$2:$AG$611,6,FALSE)</f>
        <v>44534</v>
      </c>
      <c r="I556" s="2">
        <f>VLOOKUP($C556,Calculations!$T$2:$AG$611,7,FALSE)</f>
        <v>202191</v>
      </c>
      <c r="J556" s="2">
        <f>VLOOKUP($C556,Calculations!$T$2:$AG$611,8,FALSE)</f>
        <v>140895</v>
      </c>
      <c r="K556" s="2">
        <f>VLOOKUP($C556,Calculations!$T$2:$AG$611,9,FALSE)</f>
        <v>60958</v>
      </c>
      <c r="L556" s="2">
        <f>VLOOKUP($C556,Calculations!$T$2:$AG$611,10,FALSE)</f>
        <v>96366</v>
      </c>
      <c r="M556" s="2">
        <f>VLOOKUP($C556,Calculations!$T$2:$AG$611,11,FALSE)</f>
        <v>0</v>
      </c>
      <c r="N556" s="2">
        <f>VLOOKUP($C556,Calculations!$T$2:$AG$611,12,FALSE)</f>
        <v>1901929</v>
      </c>
      <c r="O556" s="2">
        <f>VLOOKUP($C556,Calculations!$T$2:$AG$611,13,FALSE)</f>
        <v>409452</v>
      </c>
      <c r="P556" s="2">
        <f>VLOOKUP($C556,Calculations!$T$2:$AG$611,14,FALSE)</f>
        <v>2311381</v>
      </c>
      <c r="R556" s="53">
        <f t="shared" si="41"/>
        <v>2311381</v>
      </c>
      <c r="S556" s="53">
        <f t="shared" si="42"/>
        <v>0</v>
      </c>
      <c r="U556" s="53">
        <f t="shared" si="43"/>
        <v>3858523</v>
      </c>
      <c r="V556" s="53">
        <f t="shared" si="44"/>
        <v>0</v>
      </c>
      <c r="W556" s="9"/>
    </row>
    <row r="557" spans="1:23" ht="14.45" customHeight="1" x14ac:dyDescent="0.25">
      <c r="A557" s="58" t="s">
        <v>90</v>
      </c>
      <c r="B557" s="56" t="s">
        <v>1</v>
      </c>
      <c r="C557" s="56" t="str">
        <f t="shared" si="40"/>
        <v>KERALA1962-63</v>
      </c>
      <c r="D557" s="2">
        <f>VLOOKUP($C557,Calculations!$T$2:$AG$611,2,FALSE)</f>
        <v>3858523</v>
      </c>
      <c r="E557" s="2">
        <f>VLOOKUP($C557,Calculations!$T$2:$AG$611,3,FALSE)</f>
        <v>1056140</v>
      </c>
      <c r="F557" s="2">
        <f>VLOOKUP($C557,Calculations!$T$2:$AG$611,4,FALSE)</f>
        <v>213962</v>
      </c>
      <c r="G557" s="2">
        <f>VLOOKUP($C557,Calculations!$T$2:$AG$611,5,FALSE)</f>
        <v>121455</v>
      </c>
      <c r="H557" s="2">
        <f>VLOOKUP($C557,Calculations!$T$2:$AG$611,6,FALSE)</f>
        <v>34841</v>
      </c>
      <c r="I557" s="2">
        <f>VLOOKUP($C557,Calculations!$T$2:$AG$611,7,FALSE)</f>
        <v>208864</v>
      </c>
      <c r="J557" s="2">
        <f>VLOOKUP($C557,Calculations!$T$2:$AG$611,8,FALSE)</f>
        <v>126776</v>
      </c>
      <c r="K557" s="2">
        <f>VLOOKUP($C557,Calculations!$T$2:$AG$611,9,FALSE)</f>
        <v>43276</v>
      </c>
      <c r="L557" s="2">
        <f>VLOOKUP($C557,Calculations!$T$2:$AG$611,10,FALSE)</f>
        <v>43881</v>
      </c>
      <c r="M557" s="2">
        <f>VLOOKUP($C557,Calculations!$T$2:$AG$611,11,FALSE)</f>
        <v>0</v>
      </c>
      <c r="N557" s="2">
        <f>VLOOKUP($C557,Calculations!$T$2:$AG$611,12,FALSE)</f>
        <v>2009328</v>
      </c>
      <c r="O557" s="2">
        <f>VLOOKUP($C557,Calculations!$T$2:$AG$611,13,FALSE)</f>
        <v>437341</v>
      </c>
      <c r="P557" s="2">
        <f>VLOOKUP($C557,Calculations!$T$2:$AG$611,14,FALSE)</f>
        <v>2446669</v>
      </c>
      <c r="R557" s="53">
        <f t="shared" si="41"/>
        <v>2446669</v>
      </c>
      <c r="S557" s="53">
        <f t="shared" si="42"/>
        <v>0</v>
      </c>
      <c r="U557" s="53">
        <f t="shared" si="43"/>
        <v>3858523</v>
      </c>
      <c r="V557" s="53">
        <f t="shared" si="44"/>
        <v>0</v>
      </c>
      <c r="W557" s="9"/>
    </row>
    <row r="558" spans="1:23" ht="14.45" customHeight="1" x14ac:dyDescent="0.25">
      <c r="A558" s="58" t="s">
        <v>90</v>
      </c>
      <c r="B558" s="56" t="s">
        <v>2</v>
      </c>
      <c r="C558" s="56" t="str">
        <f t="shared" si="40"/>
        <v>KERALA1963-64</v>
      </c>
      <c r="D558" s="2">
        <f>VLOOKUP($C558,Calculations!$T$2:$AG$611,2,FALSE)</f>
        <v>3858523</v>
      </c>
      <c r="E558" s="2">
        <f>VLOOKUP($C558,Calculations!$T$2:$AG$611,3,FALSE)</f>
        <v>1054723</v>
      </c>
      <c r="F558" s="2">
        <f>VLOOKUP($C558,Calculations!$T$2:$AG$611,4,FALSE)</f>
        <v>217946</v>
      </c>
      <c r="G558" s="2">
        <f>VLOOKUP($C558,Calculations!$T$2:$AG$611,5,FALSE)</f>
        <v>116896</v>
      </c>
      <c r="H558" s="2">
        <f>VLOOKUP($C558,Calculations!$T$2:$AG$611,6,FALSE)</f>
        <v>34433</v>
      </c>
      <c r="I558" s="2">
        <f>VLOOKUP($C558,Calculations!$T$2:$AG$611,7,FALSE)</f>
        <v>207353</v>
      </c>
      <c r="J558" s="2">
        <f>VLOOKUP($C558,Calculations!$T$2:$AG$611,8,FALSE)</f>
        <v>124935</v>
      </c>
      <c r="K558" s="2">
        <f>VLOOKUP($C558,Calculations!$T$2:$AG$611,9,FALSE)</f>
        <v>42092</v>
      </c>
      <c r="L558" s="2">
        <f>VLOOKUP($C558,Calculations!$T$2:$AG$611,10,FALSE)</f>
        <v>38109</v>
      </c>
      <c r="M558" s="2">
        <f>VLOOKUP($C558,Calculations!$T$2:$AG$611,11,FALSE)</f>
        <v>0</v>
      </c>
      <c r="N558" s="2">
        <f>VLOOKUP($C558,Calculations!$T$2:$AG$611,12,FALSE)</f>
        <v>2022036</v>
      </c>
      <c r="O558" s="2">
        <f>VLOOKUP($C558,Calculations!$T$2:$AG$611,13,FALSE)</f>
        <v>439711</v>
      </c>
      <c r="P558" s="2">
        <f>VLOOKUP($C558,Calculations!$T$2:$AG$611,14,FALSE)</f>
        <v>2461747</v>
      </c>
      <c r="R558" s="53">
        <f t="shared" si="41"/>
        <v>2461747</v>
      </c>
      <c r="S558" s="53">
        <f t="shared" si="42"/>
        <v>0</v>
      </c>
      <c r="U558" s="53">
        <f t="shared" si="43"/>
        <v>3858523</v>
      </c>
      <c r="V558" s="53">
        <f t="shared" si="44"/>
        <v>0</v>
      </c>
      <c r="W558" s="9"/>
    </row>
    <row r="559" spans="1:23" ht="14.45" customHeight="1" x14ac:dyDescent="0.25">
      <c r="A559" s="58" t="s">
        <v>90</v>
      </c>
      <c r="B559" s="56" t="s">
        <v>3</v>
      </c>
      <c r="C559" s="56" t="str">
        <f t="shared" si="40"/>
        <v>KERALA1964-65</v>
      </c>
      <c r="D559" s="2">
        <f>VLOOKUP($C559,Calculations!$T$2:$AG$611,2,FALSE)</f>
        <v>3858523</v>
      </c>
      <c r="E559" s="2">
        <f>VLOOKUP($C559,Calculations!$T$2:$AG$611,3,FALSE)</f>
        <v>1052003</v>
      </c>
      <c r="F559" s="2">
        <f>VLOOKUP($C559,Calculations!$T$2:$AG$611,4,FALSE)</f>
        <v>221887</v>
      </c>
      <c r="G559" s="2">
        <f>VLOOKUP($C559,Calculations!$T$2:$AG$611,5,FALSE)</f>
        <v>115941</v>
      </c>
      <c r="H559" s="2">
        <f>VLOOKUP($C559,Calculations!$T$2:$AG$611,6,FALSE)</f>
        <v>34435</v>
      </c>
      <c r="I559" s="2">
        <f>VLOOKUP($C559,Calculations!$T$2:$AG$611,7,FALSE)</f>
        <v>208748</v>
      </c>
      <c r="J559" s="2">
        <f>VLOOKUP($C559,Calculations!$T$2:$AG$611,8,FALSE)</f>
        <v>118761</v>
      </c>
      <c r="K559" s="2">
        <f>VLOOKUP($C559,Calculations!$T$2:$AG$611,9,FALSE)</f>
        <v>34124</v>
      </c>
      <c r="L559" s="2">
        <f>VLOOKUP($C559,Calculations!$T$2:$AG$611,10,FALSE)</f>
        <v>34734</v>
      </c>
      <c r="M559" s="2">
        <f>VLOOKUP($C559,Calculations!$T$2:$AG$611,11,FALSE)</f>
        <v>0</v>
      </c>
      <c r="N559" s="2">
        <f>VLOOKUP($C559,Calculations!$T$2:$AG$611,12,FALSE)</f>
        <v>2037890</v>
      </c>
      <c r="O559" s="2">
        <f>VLOOKUP($C559,Calculations!$T$2:$AG$611,13,FALSE)</f>
        <v>452437</v>
      </c>
      <c r="P559" s="2">
        <f>VLOOKUP($C559,Calculations!$T$2:$AG$611,14,FALSE)</f>
        <v>2490327</v>
      </c>
      <c r="R559" s="53">
        <f t="shared" si="41"/>
        <v>2490327</v>
      </c>
      <c r="S559" s="53">
        <f t="shared" si="42"/>
        <v>0</v>
      </c>
      <c r="U559" s="53">
        <f t="shared" si="43"/>
        <v>3858523</v>
      </c>
      <c r="V559" s="53">
        <f t="shared" si="44"/>
        <v>0</v>
      </c>
      <c r="W559" s="9"/>
    </row>
    <row r="560" spans="1:23" ht="14.45" customHeight="1" x14ac:dyDescent="0.25">
      <c r="A560" s="58" t="s">
        <v>90</v>
      </c>
      <c r="B560" s="56" t="s">
        <v>4</v>
      </c>
      <c r="C560" s="56" t="str">
        <f t="shared" si="40"/>
        <v>KERALA1965-66</v>
      </c>
      <c r="D560" s="2">
        <f>VLOOKUP($C560,Calculations!$T$2:$AG$611,2,FALSE)</f>
        <v>3858523</v>
      </c>
      <c r="E560" s="2">
        <f>VLOOKUP($C560,Calculations!$T$2:$AG$611,3,FALSE)</f>
        <v>1055076</v>
      </c>
      <c r="F560" s="2">
        <f>VLOOKUP($C560,Calculations!$T$2:$AG$611,4,FALSE)</f>
        <v>228230</v>
      </c>
      <c r="G560" s="2">
        <f>VLOOKUP($C560,Calculations!$T$2:$AG$611,5,FALSE)</f>
        <v>108925</v>
      </c>
      <c r="H560" s="2">
        <f>VLOOKUP($C560,Calculations!$T$2:$AG$611,6,FALSE)</f>
        <v>27800</v>
      </c>
      <c r="I560" s="2">
        <f>VLOOKUP($C560,Calculations!$T$2:$AG$611,7,FALSE)</f>
        <v>200005</v>
      </c>
      <c r="J560" s="2">
        <f>VLOOKUP($C560,Calculations!$T$2:$AG$611,8,FALSE)</f>
        <v>107950</v>
      </c>
      <c r="K560" s="2">
        <f>VLOOKUP($C560,Calculations!$T$2:$AG$611,9,FALSE)</f>
        <v>31980</v>
      </c>
      <c r="L560" s="2">
        <f>VLOOKUP($C560,Calculations!$T$2:$AG$611,10,FALSE)</f>
        <v>32220</v>
      </c>
      <c r="M560" s="2">
        <f>VLOOKUP($C560,Calculations!$T$2:$AG$611,11,FALSE)</f>
        <v>0</v>
      </c>
      <c r="N560" s="2">
        <f>VLOOKUP($C560,Calculations!$T$2:$AG$611,12,FALSE)</f>
        <v>2066337</v>
      </c>
      <c r="O560" s="2">
        <f>VLOOKUP($C560,Calculations!$T$2:$AG$611,13,FALSE)</f>
        <v>457007</v>
      </c>
      <c r="P560" s="2">
        <f>VLOOKUP($C560,Calculations!$T$2:$AG$611,14,FALSE)</f>
        <v>2523344</v>
      </c>
      <c r="R560" s="53">
        <f t="shared" si="41"/>
        <v>2523344</v>
      </c>
      <c r="S560" s="53">
        <f t="shared" si="42"/>
        <v>0</v>
      </c>
      <c r="U560" s="53">
        <f t="shared" si="43"/>
        <v>3858523</v>
      </c>
      <c r="V560" s="53">
        <f t="shared" si="44"/>
        <v>0</v>
      </c>
      <c r="W560" s="9"/>
    </row>
    <row r="561" spans="1:23" ht="14.45" customHeight="1" x14ac:dyDescent="0.25">
      <c r="A561" s="58" t="s">
        <v>90</v>
      </c>
      <c r="B561" s="56" t="s">
        <v>5</v>
      </c>
      <c r="C561" s="56" t="str">
        <f t="shared" si="40"/>
        <v>KERALA1966-67</v>
      </c>
      <c r="D561" s="2">
        <f>VLOOKUP($C561,Calculations!$T$2:$AG$611,2,FALSE)</f>
        <v>3858523</v>
      </c>
      <c r="E561" s="2">
        <f>VLOOKUP($C561,Calculations!$T$2:$AG$611,3,FALSE)</f>
        <v>1055832</v>
      </c>
      <c r="F561" s="2">
        <f>VLOOKUP($C561,Calculations!$T$2:$AG$611,4,FALSE)</f>
        <v>235321</v>
      </c>
      <c r="G561" s="2">
        <f>VLOOKUP($C561,Calculations!$T$2:$AG$611,5,FALSE)</f>
        <v>100437</v>
      </c>
      <c r="H561" s="2">
        <f>VLOOKUP($C561,Calculations!$T$2:$AG$611,6,FALSE)</f>
        <v>27800</v>
      </c>
      <c r="I561" s="2">
        <f>VLOOKUP($C561,Calculations!$T$2:$AG$611,7,FALSE)</f>
        <v>181842</v>
      </c>
      <c r="J561" s="2">
        <f>VLOOKUP($C561,Calculations!$T$2:$AG$611,8,FALSE)</f>
        <v>105651</v>
      </c>
      <c r="K561" s="2">
        <f>VLOOKUP($C561,Calculations!$T$2:$AG$611,9,FALSE)</f>
        <v>33965</v>
      </c>
      <c r="L561" s="2">
        <f>VLOOKUP($C561,Calculations!$T$2:$AG$611,10,FALSE)</f>
        <v>26446</v>
      </c>
      <c r="M561" s="2">
        <f>VLOOKUP($C561,Calculations!$T$2:$AG$611,11,FALSE)</f>
        <v>0</v>
      </c>
      <c r="N561" s="2">
        <f>VLOOKUP($C561,Calculations!$T$2:$AG$611,12,FALSE)</f>
        <v>2091229</v>
      </c>
      <c r="O561" s="2">
        <f>VLOOKUP($C561,Calculations!$T$2:$AG$611,13,FALSE)</f>
        <v>530742</v>
      </c>
      <c r="P561" s="2">
        <f>VLOOKUP($C561,Calculations!$T$2:$AG$611,14,FALSE)</f>
        <v>2621971</v>
      </c>
      <c r="R561" s="53">
        <f t="shared" si="41"/>
        <v>2621971</v>
      </c>
      <c r="S561" s="53">
        <f t="shared" si="42"/>
        <v>0</v>
      </c>
      <c r="U561" s="53">
        <f t="shared" si="43"/>
        <v>3858523</v>
      </c>
      <c r="V561" s="53">
        <f t="shared" si="44"/>
        <v>0</v>
      </c>
      <c r="W561" s="9"/>
    </row>
    <row r="562" spans="1:23" ht="14.45" customHeight="1" x14ac:dyDescent="0.25">
      <c r="A562" s="58" t="s">
        <v>90</v>
      </c>
      <c r="B562" s="56" t="s">
        <v>6</v>
      </c>
      <c r="C562" s="56" t="str">
        <f t="shared" si="40"/>
        <v>KERALA1967-68</v>
      </c>
      <c r="D562" s="2">
        <f>VLOOKUP($C562,Calculations!$T$2:$AG$611,2,FALSE)</f>
        <v>3858523</v>
      </c>
      <c r="E562" s="2">
        <f>VLOOKUP($C562,Calculations!$T$2:$AG$611,3,FALSE)</f>
        <v>1055811</v>
      </c>
      <c r="F562" s="2">
        <f>VLOOKUP($C562,Calculations!$T$2:$AG$611,4,FALSE)</f>
        <v>241830</v>
      </c>
      <c r="G562" s="2">
        <f>VLOOKUP($C562,Calculations!$T$2:$AG$611,5,FALSE)</f>
        <v>91830</v>
      </c>
      <c r="H562" s="2">
        <f>VLOOKUP($C562,Calculations!$T$2:$AG$611,6,FALSE)</f>
        <v>27800</v>
      </c>
      <c r="I562" s="2">
        <f>VLOOKUP($C562,Calculations!$T$2:$AG$611,7,FALSE)</f>
        <v>161862</v>
      </c>
      <c r="J562" s="2">
        <f>VLOOKUP($C562,Calculations!$T$2:$AG$611,8,FALSE)</f>
        <v>98556</v>
      </c>
      <c r="K562" s="2">
        <f>VLOOKUP($C562,Calculations!$T$2:$AG$611,9,FALSE)</f>
        <v>29656</v>
      </c>
      <c r="L562" s="2">
        <f>VLOOKUP($C562,Calculations!$T$2:$AG$611,10,FALSE)</f>
        <v>23333</v>
      </c>
      <c r="M562" s="2">
        <f>VLOOKUP($C562,Calculations!$T$2:$AG$611,11,FALSE)</f>
        <v>0</v>
      </c>
      <c r="N562" s="2">
        <f>VLOOKUP($C562,Calculations!$T$2:$AG$611,12,FALSE)</f>
        <v>2127845</v>
      </c>
      <c r="O562" s="2">
        <f>VLOOKUP($C562,Calculations!$T$2:$AG$611,13,FALSE)</f>
        <v>628594</v>
      </c>
      <c r="P562" s="2">
        <f>VLOOKUP($C562,Calculations!$T$2:$AG$611,14,FALSE)</f>
        <v>2756439</v>
      </c>
      <c r="R562" s="53">
        <f t="shared" si="41"/>
        <v>2756439</v>
      </c>
      <c r="S562" s="53">
        <f t="shared" si="42"/>
        <v>0</v>
      </c>
      <c r="U562" s="53">
        <f t="shared" si="43"/>
        <v>3858523</v>
      </c>
      <c r="V562" s="53">
        <f t="shared" si="44"/>
        <v>0</v>
      </c>
      <c r="W562" s="9"/>
    </row>
    <row r="563" spans="1:23" ht="14.45" customHeight="1" x14ac:dyDescent="0.25">
      <c r="A563" s="58" t="s">
        <v>90</v>
      </c>
      <c r="B563" s="63" t="s">
        <v>7</v>
      </c>
      <c r="C563" s="56" t="str">
        <f t="shared" si="40"/>
        <v>KERALA1968-69</v>
      </c>
      <c r="D563" s="2">
        <f>VLOOKUP($C563,Calculations!$T$2:$AG$611,2,FALSE)</f>
        <v>3858523</v>
      </c>
      <c r="E563" s="2">
        <f>VLOOKUP($C563,Calculations!$T$2:$AG$611,3,FALSE)</f>
        <v>1055810</v>
      </c>
      <c r="F563" s="2">
        <f>VLOOKUP($C563,Calculations!$T$2:$AG$611,4,FALSE)</f>
        <v>250995</v>
      </c>
      <c r="G563" s="2">
        <f>VLOOKUP($C563,Calculations!$T$2:$AG$611,5,FALSE)</f>
        <v>91959</v>
      </c>
      <c r="H563" s="2">
        <f>VLOOKUP($C563,Calculations!$T$2:$AG$611,6,FALSE)</f>
        <v>27800</v>
      </c>
      <c r="I563" s="2">
        <f>VLOOKUP($C563,Calculations!$T$2:$AG$611,7,FALSE)</f>
        <v>150277</v>
      </c>
      <c r="J563" s="2">
        <f>VLOOKUP($C563,Calculations!$T$2:$AG$611,8,FALSE)</f>
        <v>89263</v>
      </c>
      <c r="K563" s="2">
        <f>VLOOKUP($C563,Calculations!$T$2:$AG$611,9,FALSE)</f>
        <v>27630</v>
      </c>
      <c r="L563" s="2">
        <f>VLOOKUP($C563,Calculations!$T$2:$AG$611,10,FALSE)</f>
        <v>23154</v>
      </c>
      <c r="M563" s="2">
        <f>VLOOKUP($C563,Calculations!$T$2:$AG$611,11,FALSE)</f>
        <v>0</v>
      </c>
      <c r="N563" s="2">
        <f>VLOOKUP($C563,Calculations!$T$2:$AG$611,12,FALSE)</f>
        <v>2141635</v>
      </c>
      <c r="O563" s="2">
        <f>VLOOKUP($C563,Calculations!$T$2:$AG$611,13,FALSE)</f>
        <v>699078</v>
      </c>
      <c r="P563" s="2">
        <f>VLOOKUP($C563,Calculations!$T$2:$AG$611,14,FALSE)</f>
        <v>2840713</v>
      </c>
      <c r="R563" s="53">
        <f t="shared" si="41"/>
        <v>2840713</v>
      </c>
      <c r="S563" s="53">
        <f t="shared" si="42"/>
        <v>0</v>
      </c>
      <c r="U563" s="53">
        <f t="shared" si="43"/>
        <v>3858523</v>
      </c>
      <c r="V563" s="53">
        <f t="shared" si="44"/>
        <v>0</v>
      </c>
      <c r="W563" s="9"/>
    </row>
    <row r="564" spans="1:23" ht="14.45" customHeight="1" x14ac:dyDescent="0.25">
      <c r="A564" s="58" t="s">
        <v>90</v>
      </c>
      <c r="B564" s="63" t="s">
        <v>8</v>
      </c>
      <c r="C564" s="56" t="str">
        <f t="shared" si="40"/>
        <v>KERALA1969-70</v>
      </c>
      <c r="D564" s="2">
        <f>VLOOKUP($C564,Calculations!$T$2:$AG$611,2,FALSE)</f>
        <v>3858523</v>
      </c>
      <c r="E564" s="2">
        <f>VLOOKUP($C564,Calculations!$T$2:$AG$611,3,FALSE)</f>
        <v>1055733</v>
      </c>
      <c r="F564" s="2">
        <f>VLOOKUP($C564,Calculations!$T$2:$AG$611,4,FALSE)</f>
        <v>267665</v>
      </c>
      <c r="G564" s="2">
        <f>VLOOKUP($C564,Calculations!$T$2:$AG$611,5,FALSE)</f>
        <v>73805</v>
      </c>
      <c r="H564" s="2">
        <f>VLOOKUP($C564,Calculations!$T$2:$AG$611,6,FALSE)</f>
        <v>27800</v>
      </c>
      <c r="I564" s="2">
        <f>VLOOKUP($C564,Calculations!$T$2:$AG$611,7,FALSE)</f>
        <v>140235</v>
      </c>
      <c r="J564" s="2">
        <f>VLOOKUP($C564,Calculations!$T$2:$AG$611,8,FALSE)</f>
        <v>81275</v>
      </c>
      <c r="K564" s="2">
        <f>VLOOKUP($C564,Calculations!$T$2:$AG$611,9,FALSE)</f>
        <v>22866</v>
      </c>
      <c r="L564" s="2">
        <f>VLOOKUP($C564,Calculations!$T$2:$AG$611,10,FALSE)</f>
        <v>23242</v>
      </c>
      <c r="M564" s="2">
        <f>VLOOKUP($C564,Calculations!$T$2:$AG$611,11,FALSE)</f>
        <v>0</v>
      </c>
      <c r="N564" s="2">
        <f>VLOOKUP($C564,Calculations!$T$2:$AG$611,12,FALSE)</f>
        <v>2165902</v>
      </c>
      <c r="O564" s="2">
        <f>VLOOKUP($C564,Calculations!$T$2:$AG$611,13,FALSE)</f>
        <v>750256</v>
      </c>
      <c r="P564" s="2">
        <f>VLOOKUP($C564,Calculations!$T$2:$AG$611,14,FALSE)</f>
        <v>2916158</v>
      </c>
      <c r="R564" s="53">
        <f t="shared" si="41"/>
        <v>2916158</v>
      </c>
      <c r="S564" s="53">
        <f t="shared" si="42"/>
        <v>0</v>
      </c>
      <c r="U564" s="53">
        <f t="shared" si="43"/>
        <v>3858523</v>
      </c>
      <c r="V564" s="53">
        <f t="shared" si="44"/>
        <v>0</v>
      </c>
      <c r="W564" s="9"/>
    </row>
    <row r="565" spans="1:23" ht="14.45" customHeight="1" x14ac:dyDescent="0.25">
      <c r="A565" s="58" t="s">
        <v>90</v>
      </c>
      <c r="B565" s="63" t="s">
        <v>16</v>
      </c>
      <c r="C565" s="56" t="str">
        <f t="shared" si="40"/>
        <v>KERALA1970-71</v>
      </c>
      <c r="D565" s="2">
        <f>VLOOKUP($C565,Calculations!$T$2:$AG$611,2,FALSE)</f>
        <v>3858523</v>
      </c>
      <c r="E565" s="2">
        <f>VLOOKUP($C565,Calculations!$T$2:$AG$611,3,FALSE)</f>
        <v>1055733</v>
      </c>
      <c r="F565" s="2">
        <f>VLOOKUP($C565,Calculations!$T$2:$AG$611,4,FALSE)</f>
        <v>275000</v>
      </c>
      <c r="G565" s="2">
        <f>VLOOKUP($C565,Calculations!$T$2:$AG$611,5,FALSE)</f>
        <v>72000</v>
      </c>
      <c r="H565" s="2">
        <f>VLOOKUP($C565,Calculations!$T$2:$AG$611,6,FALSE)</f>
        <v>27800</v>
      </c>
      <c r="I565" s="2">
        <f>VLOOKUP($C565,Calculations!$T$2:$AG$611,7,FALSE)</f>
        <v>130000</v>
      </c>
      <c r="J565" s="2">
        <f>VLOOKUP($C565,Calculations!$T$2:$AG$611,8,FALSE)</f>
        <v>80000</v>
      </c>
      <c r="K565" s="2">
        <f>VLOOKUP($C565,Calculations!$T$2:$AG$611,9,FALSE)</f>
        <v>23000</v>
      </c>
      <c r="L565" s="2">
        <f>VLOOKUP($C565,Calculations!$T$2:$AG$611,10,FALSE)</f>
        <v>24000</v>
      </c>
      <c r="M565" s="2">
        <f>VLOOKUP($C565,Calculations!$T$2:$AG$611,11,FALSE)</f>
        <v>0</v>
      </c>
      <c r="N565" s="2">
        <f>VLOOKUP($C565,Calculations!$T$2:$AG$611,12,FALSE)</f>
        <v>2170990</v>
      </c>
      <c r="O565" s="2">
        <f>VLOOKUP($C565,Calculations!$T$2:$AG$611,13,FALSE)</f>
        <v>762010</v>
      </c>
      <c r="P565" s="2">
        <f>VLOOKUP($C565,Calculations!$T$2:$AG$611,14,FALSE)</f>
        <v>2933000</v>
      </c>
      <c r="R565" s="53">
        <f t="shared" si="41"/>
        <v>2933000</v>
      </c>
      <c r="S565" s="53">
        <f t="shared" si="42"/>
        <v>0</v>
      </c>
      <c r="U565" s="53">
        <f t="shared" si="43"/>
        <v>3858523</v>
      </c>
      <c r="V565" s="53">
        <f t="shared" si="44"/>
        <v>0</v>
      </c>
      <c r="W565" s="9"/>
    </row>
    <row r="566" spans="1:23" ht="14.45" customHeight="1" x14ac:dyDescent="0.25">
      <c r="A566" s="58" t="s">
        <v>90</v>
      </c>
      <c r="B566" s="63" t="s">
        <v>17</v>
      </c>
      <c r="C566" s="56" t="str">
        <f t="shared" si="40"/>
        <v>KERALA1971-72</v>
      </c>
      <c r="D566" s="2">
        <f>VLOOKUP($C566,Calculations!$T$2:$AG$611,2,FALSE)</f>
        <v>3858523</v>
      </c>
      <c r="E566" s="2">
        <f>VLOOKUP($C566,Calculations!$T$2:$AG$611,3,FALSE)</f>
        <v>1055733</v>
      </c>
      <c r="F566" s="2">
        <f>VLOOKUP($C566,Calculations!$T$2:$AG$611,4,FALSE)</f>
        <v>276000</v>
      </c>
      <c r="G566" s="2">
        <f>VLOOKUP($C566,Calculations!$T$2:$AG$611,5,FALSE)</f>
        <v>69000</v>
      </c>
      <c r="H566" s="2">
        <f>VLOOKUP($C566,Calculations!$T$2:$AG$611,6,FALSE)</f>
        <v>27800</v>
      </c>
      <c r="I566" s="2">
        <f>VLOOKUP($C566,Calculations!$T$2:$AG$611,7,FALSE)</f>
        <v>121000</v>
      </c>
      <c r="J566" s="2">
        <f>VLOOKUP($C566,Calculations!$T$2:$AG$611,8,FALSE)</f>
        <v>78000</v>
      </c>
      <c r="K566" s="2">
        <f>VLOOKUP($C566,Calculations!$T$2:$AG$611,9,FALSE)</f>
        <v>21000</v>
      </c>
      <c r="L566" s="2">
        <f>VLOOKUP($C566,Calculations!$T$2:$AG$611,10,FALSE)</f>
        <v>23000</v>
      </c>
      <c r="M566" s="2">
        <f>VLOOKUP($C566,Calculations!$T$2:$AG$611,11,FALSE)</f>
        <v>0</v>
      </c>
      <c r="N566" s="2">
        <f>VLOOKUP($C566,Calculations!$T$2:$AG$611,12,FALSE)</f>
        <v>2186990</v>
      </c>
      <c r="O566" s="2">
        <f>VLOOKUP($C566,Calculations!$T$2:$AG$611,13,FALSE)</f>
        <v>771010</v>
      </c>
      <c r="P566" s="2">
        <f>VLOOKUP($C566,Calculations!$T$2:$AG$611,14,FALSE)</f>
        <v>2958000</v>
      </c>
      <c r="R566" s="53">
        <f t="shared" si="41"/>
        <v>2958000</v>
      </c>
      <c r="S566" s="53">
        <f t="shared" si="42"/>
        <v>0</v>
      </c>
      <c r="U566" s="53">
        <f t="shared" si="43"/>
        <v>3858523</v>
      </c>
      <c r="V566" s="53">
        <f t="shared" si="44"/>
        <v>0</v>
      </c>
      <c r="W566" s="9"/>
    </row>
    <row r="567" spans="1:23" ht="14.45" customHeight="1" x14ac:dyDescent="0.25">
      <c r="A567" s="58" t="s">
        <v>90</v>
      </c>
      <c r="B567" s="63" t="s">
        <v>9</v>
      </c>
      <c r="C567" s="56" t="str">
        <f t="shared" si="40"/>
        <v>KERALA1972-73</v>
      </c>
      <c r="D567" s="2">
        <f>VLOOKUP($C567,Calculations!$T$2:$AG$611,2,FALSE)</f>
        <v>3858523</v>
      </c>
      <c r="E567" s="2">
        <f>VLOOKUP($C567,Calculations!$T$2:$AG$611,3,FALSE)</f>
        <v>1055733</v>
      </c>
      <c r="F567" s="2">
        <f>VLOOKUP($C567,Calculations!$T$2:$AG$611,4,FALSE)</f>
        <v>276000</v>
      </c>
      <c r="G567" s="2">
        <f>VLOOKUP($C567,Calculations!$T$2:$AG$611,5,FALSE)</f>
        <v>68000</v>
      </c>
      <c r="H567" s="2">
        <f>VLOOKUP($C567,Calculations!$T$2:$AG$611,6,FALSE)</f>
        <v>27800</v>
      </c>
      <c r="I567" s="2">
        <f>VLOOKUP($C567,Calculations!$T$2:$AG$611,7,FALSE)</f>
        <v>113000</v>
      </c>
      <c r="J567" s="2">
        <f>VLOOKUP($C567,Calculations!$T$2:$AG$611,8,FALSE)</f>
        <v>74000</v>
      </c>
      <c r="K567" s="2">
        <f>VLOOKUP($C567,Calculations!$T$2:$AG$611,9,FALSE)</f>
        <v>21000</v>
      </c>
      <c r="L567" s="2">
        <f>VLOOKUP($C567,Calculations!$T$2:$AG$611,10,FALSE)</f>
        <v>26000</v>
      </c>
      <c r="M567" s="2">
        <f>VLOOKUP($C567,Calculations!$T$2:$AG$611,11,FALSE)</f>
        <v>0</v>
      </c>
      <c r="N567" s="2">
        <f>VLOOKUP($C567,Calculations!$T$2:$AG$611,12,FALSE)</f>
        <v>2196990</v>
      </c>
      <c r="O567" s="2">
        <f>VLOOKUP($C567,Calculations!$T$2:$AG$611,13,FALSE)</f>
        <v>789010</v>
      </c>
      <c r="P567" s="2">
        <f>VLOOKUP($C567,Calculations!$T$2:$AG$611,14,FALSE)</f>
        <v>2986000</v>
      </c>
      <c r="R567" s="53">
        <f t="shared" si="41"/>
        <v>2986000</v>
      </c>
      <c r="S567" s="53">
        <f t="shared" si="42"/>
        <v>0</v>
      </c>
      <c r="U567" s="53">
        <f t="shared" si="43"/>
        <v>3858523</v>
      </c>
      <c r="V567" s="53">
        <f t="shared" si="44"/>
        <v>0</v>
      </c>
      <c r="W567" s="9"/>
    </row>
    <row r="568" spans="1:23" ht="14.45" customHeight="1" x14ac:dyDescent="0.25">
      <c r="A568" s="58" t="s">
        <v>90</v>
      </c>
      <c r="B568" s="63" t="s">
        <v>10</v>
      </c>
      <c r="C568" s="56" t="str">
        <f t="shared" si="40"/>
        <v>KERALA1973-74</v>
      </c>
      <c r="D568" s="2">
        <f>VLOOKUP($C568,Calculations!$T$2:$AG$611,2,FALSE)</f>
        <v>3858523</v>
      </c>
      <c r="E568" s="2">
        <f>VLOOKUP($C568,Calculations!$T$2:$AG$611,3,FALSE)</f>
        <v>1053228</v>
      </c>
      <c r="F568" s="2">
        <f>VLOOKUP($C568,Calculations!$T$2:$AG$611,4,FALSE)</f>
        <v>285791</v>
      </c>
      <c r="G568" s="2">
        <f>VLOOKUP($C568,Calculations!$T$2:$AG$611,5,FALSE)</f>
        <v>65530</v>
      </c>
      <c r="H568" s="2">
        <f>VLOOKUP($C568,Calculations!$T$2:$AG$611,6,FALSE)</f>
        <v>27800</v>
      </c>
      <c r="I568" s="2">
        <f>VLOOKUP($C568,Calculations!$T$2:$AG$611,7,FALSE)</f>
        <v>100169</v>
      </c>
      <c r="J568" s="2">
        <f>VLOOKUP($C568,Calculations!$T$2:$AG$611,8,FALSE)</f>
        <v>74149</v>
      </c>
      <c r="K568" s="2">
        <f>VLOOKUP($C568,Calculations!$T$2:$AG$611,9,FALSE)</f>
        <v>21621</v>
      </c>
      <c r="L568" s="2">
        <f>VLOOKUP($C568,Calculations!$T$2:$AG$611,10,FALSE)</f>
        <v>27952</v>
      </c>
      <c r="M568" s="2">
        <f>VLOOKUP($C568,Calculations!$T$2:$AG$611,11,FALSE)</f>
        <v>0</v>
      </c>
      <c r="N568" s="2">
        <f>VLOOKUP($C568,Calculations!$T$2:$AG$611,12,FALSE)</f>
        <v>2202283</v>
      </c>
      <c r="O568" s="2">
        <f>VLOOKUP($C568,Calculations!$T$2:$AG$611,13,FALSE)</f>
        <v>797298</v>
      </c>
      <c r="P568" s="2">
        <f>VLOOKUP($C568,Calculations!$T$2:$AG$611,14,FALSE)</f>
        <v>2999581</v>
      </c>
      <c r="R568" s="53">
        <f t="shared" si="41"/>
        <v>2999581</v>
      </c>
      <c r="S568" s="53">
        <f t="shared" si="42"/>
        <v>0</v>
      </c>
      <c r="U568" s="53">
        <f t="shared" si="43"/>
        <v>3858523</v>
      </c>
      <c r="V568" s="53">
        <f t="shared" si="44"/>
        <v>0</v>
      </c>
      <c r="W568" s="9"/>
    </row>
    <row r="569" spans="1:23" ht="14.45" customHeight="1" x14ac:dyDescent="0.25">
      <c r="A569" s="58" t="s">
        <v>90</v>
      </c>
      <c r="B569" s="63" t="s">
        <v>11</v>
      </c>
      <c r="C569" s="56" t="str">
        <f t="shared" si="40"/>
        <v>KERALA1974-75</v>
      </c>
      <c r="D569" s="2">
        <f>VLOOKUP($C569,Calculations!$T$2:$AG$611,2,FALSE)</f>
        <v>3858523</v>
      </c>
      <c r="E569" s="2">
        <f>VLOOKUP($C569,Calculations!$T$2:$AG$611,3,FALSE)</f>
        <v>1047282</v>
      </c>
      <c r="F569" s="2">
        <f>VLOOKUP($C569,Calculations!$T$2:$AG$611,4,FALSE)</f>
        <v>295113</v>
      </c>
      <c r="G569" s="2">
        <f>VLOOKUP($C569,Calculations!$T$2:$AG$611,5,FALSE)</f>
        <v>64887</v>
      </c>
      <c r="H569" s="2">
        <f>VLOOKUP($C569,Calculations!$T$2:$AG$611,6,FALSE)</f>
        <v>27800</v>
      </c>
      <c r="I569" s="2">
        <f>VLOOKUP($C569,Calculations!$T$2:$AG$611,7,FALSE)</f>
        <v>97687</v>
      </c>
      <c r="J569" s="2">
        <f>VLOOKUP($C569,Calculations!$T$2:$AG$611,8,FALSE)</f>
        <v>71950</v>
      </c>
      <c r="K569" s="2">
        <f>VLOOKUP($C569,Calculations!$T$2:$AG$611,9,FALSE)</f>
        <v>20808</v>
      </c>
      <c r="L569" s="2">
        <f>VLOOKUP($C569,Calculations!$T$2:$AG$611,10,FALSE)</f>
        <v>24545</v>
      </c>
      <c r="M569" s="2">
        <f>VLOOKUP($C569,Calculations!$T$2:$AG$611,11,FALSE)</f>
        <v>0</v>
      </c>
      <c r="N569" s="2">
        <f>VLOOKUP($C569,Calculations!$T$2:$AG$611,12,FALSE)</f>
        <v>2208451</v>
      </c>
      <c r="O569" s="2">
        <f>VLOOKUP($C569,Calculations!$T$2:$AG$611,13,FALSE)</f>
        <v>819624</v>
      </c>
      <c r="P569" s="2">
        <f>VLOOKUP($C569,Calculations!$T$2:$AG$611,14,FALSE)</f>
        <v>3028075</v>
      </c>
      <c r="R569" s="53">
        <f t="shared" si="41"/>
        <v>3028075</v>
      </c>
      <c r="S569" s="53">
        <f t="shared" si="42"/>
        <v>0</v>
      </c>
      <c r="U569" s="53">
        <f t="shared" si="43"/>
        <v>3858523</v>
      </c>
      <c r="V569" s="53">
        <f t="shared" si="44"/>
        <v>0</v>
      </c>
      <c r="W569" s="9"/>
    </row>
    <row r="570" spans="1:23" ht="14.45" customHeight="1" x14ac:dyDescent="0.25">
      <c r="A570" s="58" t="s">
        <v>90</v>
      </c>
      <c r="B570" s="63" t="s">
        <v>12</v>
      </c>
      <c r="C570" s="56" t="str">
        <f t="shared" si="40"/>
        <v>KERALA1975-76</v>
      </c>
      <c r="D570" s="2">
        <f>VLOOKUP($C570,Calculations!$T$2:$AG$611,2,FALSE)</f>
        <v>3885497</v>
      </c>
      <c r="E570" s="2">
        <f>VLOOKUP($C570,Calculations!$T$2:$AG$611,3,FALSE)</f>
        <v>1081509</v>
      </c>
      <c r="F570" s="2">
        <f>VLOOKUP($C570,Calculations!$T$2:$AG$611,4,FALSE)</f>
        <v>259230</v>
      </c>
      <c r="G570" s="2">
        <f>VLOOKUP($C570,Calculations!$T$2:$AG$611,5,FALSE)</f>
        <v>78494</v>
      </c>
      <c r="H570" s="2">
        <f>VLOOKUP($C570,Calculations!$T$2:$AG$611,6,FALSE)</f>
        <v>19915</v>
      </c>
      <c r="I570" s="2">
        <f>VLOOKUP($C570,Calculations!$T$2:$AG$611,7,FALSE)</f>
        <v>84250</v>
      </c>
      <c r="J570" s="2">
        <f>VLOOKUP($C570,Calculations!$T$2:$AG$611,8,FALSE)</f>
        <v>113414</v>
      </c>
      <c r="K570" s="2">
        <f>VLOOKUP($C570,Calculations!$T$2:$AG$611,9,FALSE)</f>
        <v>22954</v>
      </c>
      <c r="L570" s="2">
        <f>VLOOKUP($C570,Calculations!$T$2:$AG$611,10,FALSE)</f>
        <v>36559</v>
      </c>
      <c r="M570" s="2">
        <f>VLOOKUP($C570,Calculations!$T$2:$AG$611,11,FALSE)</f>
        <v>0</v>
      </c>
      <c r="N570" s="2">
        <f>VLOOKUP($C570,Calculations!$T$2:$AG$611,12,FALSE)</f>
        <v>2189172</v>
      </c>
      <c r="O570" s="2">
        <f>VLOOKUP($C570,Calculations!$T$2:$AG$611,13,FALSE)</f>
        <v>792107</v>
      </c>
      <c r="P570" s="2">
        <f>VLOOKUP($C570,Calculations!$T$2:$AG$611,14,FALSE)</f>
        <v>2981279</v>
      </c>
      <c r="R570" s="53">
        <f t="shared" si="41"/>
        <v>2981279</v>
      </c>
      <c r="S570" s="53">
        <f t="shared" si="42"/>
        <v>0</v>
      </c>
      <c r="U570" s="53">
        <f t="shared" si="43"/>
        <v>3885497</v>
      </c>
      <c r="V570" s="53">
        <f t="shared" si="44"/>
        <v>0</v>
      </c>
      <c r="W570" s="9"/>
    </row>
    <row r="571" spans="1:23" ht="14.45" customHeight="1" x14ac:dyDescent="0.25">
      <c r="A571" s="58" t="s">
        <v>90</v>
      </c>
      <c r="B571" s="63" t="s">
        <v>13</v>
      </c>
      <c r="C571" s="56" t="str">
        <f t="shared" si="40"/>
        <v>KERALA1976-77</v>
      </c>
      <c r="D571" s="2">
        <f>VLOOKUP($C571,Calculations!$T$2:$AG$611,2,FALSE)</f>
        <v>3885497</v>
      </c>
      <c r="E571" s="2">
        <f>VLOOKUP($C571,Calculations!$T$2:$AG$611,3,FALSE)</f>
        <v>1081509</v>
      </c>
      <c r="F571" s="2">
        <f>VLOOKUP($C571,Calculations!$T$2:$AG$611,4,FALSE)</f>
        <v>260388</v>
      </c>
      <c r="G571" s="2">
        <f>VLOOKUP($C571,Calculations!$T$2:$AG$611,5,FALSE)</f>
        <v>78837</v>
      </c>
      <c r="H571" s="2">
        <f>VLOOKUP($C571,Calculations!$T$2:$AG$611,6,FALSE)</f>
        <v>16095</v>
      </c>
      <c r="I571" s="2">
        <f>VLOOKUP($C571,Calculations!$T$2:$AG$611,7,FALSE)</f>
        <v>72668</v>
      </c>
      <c r="J571" s="2">
        <f>VLOOKUP($C571,Calculations!$T$2:$AG$611,8,FALSE)</f>
        <v>115726</v>
      </c>
      <c r="K571" s="2">
        <f>VLOOKUP($C571,Calculations!$T$2:$AG$611,9,FALSE)</f>
        <v>22264</v>
      </c>
      <c r="L571" s="2">
        <f>VLOOKUP($C571,Calculations!$T$2:$AG$611,10,FALSE)</f>
        <v>37409</v>
      </c>
      <c r="M571" s="2">
        <f>VLOOKUP($C571,Calculations!$T$2:$AG$611,11,FALSE)</f>
        <v>0</v>
      </c>
      <c r="N571" s="2">
        <f>VLOOKUP($C571,Calculations!$T$2:$AG$611,12,FALSE)</f>
        <v>2200601</v>
      </c>
      <c r="O571" s="2">
        <f>VLOOKUP($C571,Calculations!$T$2:$AG$611,13,FALSE)</f>
        <v>732849</v>
      </c>
      <c r="P571" s="2">
        <f>VLOOKUP($C571,Calculations!$T$2:$AG$611,14,FALSE)</f>
        <v>2933450</v>
      </c>
      <c r="R571" s="53">
        <f t="shared" si="41"/>
        <v>2933450</v>
      </c>
      <c r="S571" s="53">
        <f t="shared" si="42"/>
        <v>0</v>
      </c>
      <c r="U571" s="53">
        <f t="shared" si="43"/>
        <v>3885497</v>
      </c>
      <c r="V571" s="53">
        <f t="shared" si="44"/>
        <v>0</v>
      </c>
      <c r="W571" s="9"/>
    </row>
    <row r="572" spans="1:23" ht="14.45" customHeight="1" x14ac:dyDescent="0.25">
      <c r="A572" s="58" t="s">
        <v>90</v>
      </c>
      <c r="B572" s="63" t="s">
        <v>18</v>
      </c>
      <c r="C572" s="56" t="str">
        <f t="shared" si="40"/>
        <v>KERALA1977-78</v>
      </c>
      <c r="D572" s="2">
        <f>VLOOKUP($C572,Calculations!$T$2:$AG$611,2,FALSE)</f>
        <v>3885497</v>
      </c>
      <c r="E572" s="2">
        <f>VLOOKUP($C572,Calculations!$T$2:$AG$611,3,FALSE)</f>
        <v>1081509</v>
      </c>
      <c r="F572" s="2">
        <f>VLOOKUP($C572,Calculations!$T$2:$AG$611,4,FALSE)</f>
        <v>257276</v>
      </c>
      <c r="G572" s="2">
        <f>VLOOKUP($C572,Calculations!$T$2:$AG$611,5,FALSE)</f>
        <v>75382</v>
      </c>
      <c r="H572" s="2">
        <f>VLOOKUP($C572,Calculations!$T$2:$AG$611,6,FALSE)</f>
        <v>10616</v>
      </c>
      <c r="I572" s="2">
        <f>VLOOKUP($C572,Calculations!$T$2:$AG$611,7,FALSE)</f>
        <v>67960</v>
      </c>
      <c r="J572" s="2">
        <f>VLOOKUP($C572,Calculations!$T$2:$AG$611,8,FALSE)</f>
        <v>118256</v>
      </c>
      <c r="K572" s="2">
        <f>VLOOKUP($C572,Calculations!$T$2:$AG$611,9,FALSE)</f>
        <v>27118</v>
      </c>
      <c r="L572" s="2">
        <f>VLOOKUP($C572,Calculations!$T$2:$AG$611,10,FALSE)</f>
        <v>46111</v>
      </c>
      <c r="M572" s="2">
        <f>VLOOKUP($C572,Calculations!$T$2:$AG$611,11,FALSE)</f>
        <v>0</v>
      </c>
      <c r="N572" s="2">
        <f>VLOOKUP($C572,Calculations!$T$2:$AG$611,12,FALSE)</f>
        <v>2201269</v>
      </c>
      <c r="O572" s="2">
        <f>VLOOKUP($C572,Calculations!$T$2:$AG$611,13,FALSE)</f>
        <v>722535</v>
      </c>
      <c r="P572" s="2">
        <f>VLOOKUP($C572,Calculations!$T$2:$AG$611,14,FALSE)</f>
        <v>2923804</v>
      </c>
      <c r="R572" s="53">
        <f t="shared" si="41"/>
        <v>2923804</v>
      </c>
      <c r="S572" s="53">
        <f t="shared" si="42"/>
        <v>0</v>
      </c>
      <c r="U572" s="53">
        <f t="shared" si="43"/>
        <v>3885497</v>
      </c>
      <c r="V572" s="53">
        <f t="shared" si="44"/>
        <v>0</v>
      </c>
      <c r="W572" s="9"/>
    </row>
    <row r="573" spans="1:23" ht="14.45" customHeight="1" x14ac:dyDescent="0.25">
      <c r="A573" s="58" t="s">
        <v>90</v>
      </c>
      <c r="B573" s="64" t="s">
        <v>19</v>
      </c>
      <c r="C573" s="56" t="str">
        <f t="shared" si="40"/>
        <v>KERALA1978-79</v>
      </c>
      <c r="D573" s="2">
        <f>VLOOKUP($C573,Calculations!$T$2:$AG$611,2,FALSE)</f>
        <v>3885497</v>
      </c>
      <c r="E573" s="2">
        <f>VLOOKUP($C573,Calculations!$T$2:$AG$611,3,FALSE)</f>
        <v>1081509</v>
      </c>
      <c r="F573" s="2">
        <f>VLOOKUP($C573,Calculations!$T$2:$AG$611,4,FALSE)</f>
        <v>260443</v>
      </c>
      <c r="G573" s="2">
        <f>VLOOKUP($C573,Calculations!$T$2:$AG$611,5,FALSE)</f>
        <v>74613</v>
      </c>
      <c r="H573" s="2">
        <f>VLOOKUP($C573,Calculations!$T$2:$AG$611,6,FALSE)</f>
        <v>6245</v>
      </c>
      <c r="I573" s="2">
        <f>VLOOKUP($C573,Calculations!$T$2:$AG$611,7,FALSE)</f>
        <v>66374</v>
      </c>
      <c r="J573" s="2">
        <f>VLOOKUP($C573,Calculations!$T$2:$AG$611,8,FALSE)</f>
        <v>123341</v>
      </c>
      <c r="K573" s="2">
        <f>VLOOKUP($C573,Calculations!$T$2:$AG$611,9,FALSE)</f>
        <v>26598</v>
      </c>
      <c r="L573" s="2">
        <f>VLOOKUP($C573,Calculations!$T$2:$AG$611,10,FALSE)</f>
        <v>42246</v>
      </c>
      <c r="M573" s="2">
        <f>VLOOKUP($C573,Calculations!$T$2:$AG$611,11,FALSE)</f>
        <v>0</v>
      </c>
      <c r="N573" s="2">
        <f>VLOOKUP($C573,Calculations!$T$2:$AG$611,12,FALSE)</f>
        <v>2204128</v>
      </c>
      <c r="O573" s="2">
        <f>VLOOKUP($C573,Calculations!$T$2:$AG$611,13,FALSE)</f>
        <v>681582</v>
      </c>
      <c r="P573" s="2">
        <f>VLOOKUP($C573,Calculations!$T$2:$AG$611,14,FALSE)</f>
        <v>2885710</v>
      </c>
      <c r="R573" s="53">
        <f t="shared" si="41"/>
        <v>2885710</v>
      </c>
      <c r="S573" s="53">
        <f t="shared" si="42"/>
        <v>0</v>
      </c>
      <c r="U573" s="53">
        <f t="shared" si="43"/>
        <v>3885497</v>
      </c>
      <c r="V573" s="53">
        <f t="shared" si="44"/>
        <v>0</v>
      </c>
      <c r="W573" s="9"/>
    </row>
    <row r="574" spans="1:23" ht="14.45" customHeight="1" x14ac:dyDescent="0.25">
      <c r="A574" s="58" t="s">
        <v>90</v>
      </c>
      <c r="B574" s="58" t="s">
        <v>40</v>
      </c>
      <c r="C574" s="56" t="str">
        <f t="shared" si="40"/>
        <v>KERALA1979-80</v>
      </c>
      <c r="D574" s="2">
        <f>VLOOKUP($C574,Calculations!$T$2:$AG$611,2,FALSE)</f>
        <v>3885497</v>
      </c>
      <c r="E574" s="2">
        <f>VLOOKUP($C574,Calculations!$T$2:$AG$611,3,FALSE)</f>
        <v>1081509</v>
      </c>
      <c r="F574" s="2">
        <f>VLOOKUP($C574,Calculations!$T$2:$AG$611,4,FALSE)</f>
        <v>263497</v>
      </c>
      <c r="G574" s="2">
        <f>VLOOKUP($C574,Calculations!$T$2:$AG$611,5,FALSE)</f>
        <v>78187</v>
      </c>
      <c r="H574" s="2">
        <f>VLOOKUP($C574,Calculations!$T$2:$AG$611,6,FALSE)</f>
        <v>5630</v>
      </c>
      <c r="I574" s="2">
        <f>VLOOKUP($C574,Calculations!$T$2:$AG$611,7,FALSE)</f>
        <v>65502</v>
      </c>
      <c r="J574" s="2">
        <f>VLOOKUP($C574,Calculations!$T$2:$AG$611,8,FALSE)</f>
        <v>125015</v>
      </c>
      <c r="K574" s="2">
        <f>VLOOKUP($C574,Calculations!$T$2:$AG$611,9,FALSE)</f>
        <v>27684</v>
      </c>
      <c r="L574" s="2">
        <f>VLOOKUP($C574,Calculations!$T$2:$AG$611,10,FALSE)</f>
        <v>43384</v>
      </c>
      <c r="M574" s="2">
        <f>VLOOKUP($C574,Calculations!$T$2:$AG$611,11,FALSE)</f>
        <v>0</v>
      </c>
      <c r="N574" s="2">
        <f>VLOOKUP($C574,Calculations!$T$2:$AG$611,12,FALSE)</f>
        <v>2195089</v>
      </c>
      <c r="O574" s="2">
        <f>VLOOKUP($C574,Calculations!$T$2:$AG$611,13,FALSE)</f>
        <v>658966</v>
      </c>
      <c r="P574" s="2">
        <f>VLOOKUP($C574,Calculations!$T$2:$AG$611,14,FALSE)</f>
        <v>2854055</v>
      </c>
      <c r="R574" s="53">
        <f t="shared" si="41"/>
        <v>2854055</v>
      </c>
      <c r="S574" s="53">
        <f t="shared" si="42"/>
        <v>0</v>
      </c>
      <c r="U574" s="53">
        <f t="shared" si="43"/>
        <v>3885497</v>
      </c>
      <c r="V574" s="53">
        <f t="shared" si="44"/>
        <v>0</v>
      </c>
      <c r="W574" s="9"/>
    </row>
    <row r="575" spans="1:23" ht="14.45" customHeight="1" x14ac:dyDescent="0.25">
      <c r="A575" s="58" t="s">
        <v>90</v>
      </c>
      <c r="B575" s="58" t="s">
        <v>42</v>
      </c>
      <c r="C575" s="56" t="str">
        <f t="shared" si="40"/>
        <v>KERALA1980-81</v>
      </c>
      <c r="D575" s="2">
        <f>VLOOKUP($C575,Calculations!$T$2:$AG$611,2,FALSE)</f>
        <v>3885497</v>
      </c>
      <c r="E575" s="2">
        <f>VLOOKUP($C575,Calculations!$T$2:$AG$611,3,FALSE)</f>
        <v>1081509</v>
      </c>
      <c r="F575" s="2">
        <f>VLOOKUP($C575,Calculations!$T$2:$AG$611,4,FALSE)</f>
        <v>269824</v>
      </c>
      <c r="G575" s="2">
        <f>VLOOKUP($C575,Calculations!$T$2:$AG$611,5,FALSE)</f>
        <v>85770</v>
      </c>
      <c r="H575" s="2">
        <f>VLOOKUP($C575,Calculations!$T$2:$AG$611,6,FALSE)</f>
        <v>5432</v>
      </c>
      <c r="I575" s="2">
        <f>VLOOKUP($C575,Calculations!$T$2:$AG$611,7,FALSE)</f>
        <v>63875</v>
      </c>
      <c r="J575" s="2">
        <f>VLOOKUP($C575,Calculations!$T$2:$AG$611,8,FALSE)</f>
        <v>129032</v>
      </c>
      <c r="K575" s="2">
        <f>VLOOKUP($C575,Calculations!$T$2:$AG$611,9,FALSE)</f>
        <v>26886</v>
      </c>
      <c r="L575" s="2">
        <f>VLOOKUP($C575,Calculations!$T$2:$AG$611,10,FALSE)</f>
        <v>43579</v>
      </c>
      <c r="M575" s="2">
        <f>VLOOKUP($C575,Calculations!$T$2:$AG$611,11,FALSE)</f>
        <v>0</v>
      </c>
      <c r="N575" s="2">
        <f>VLOOKUP($C575,Calculations!$T$2:$AG$611,12,FALSE)</f>
        <v>2179590</v>
      </c>
      <c r="O575" s="2">
        <f>VLOOKUP($C575,Calculations!$T$2:$AG$611,13,FALSE)</f>
        <v>705250</v>
      </c>
      <c r="P575" s="2">
        <f>VLOOKUP($C575,Calculations!$T$2:$AG$611,14,FALSE)</f>
        <v>2884840</v>
      </c>
      <c r="R575" s="53">
        <f t="shared" si="41"/>
        <v>2884840</v>
      </c>
      <c r="S575" s="53">
        <f t="shared" si="42"/>
        <v>0</v>
      </c>
      <c r="U575" s="53">
        <f t="shared" si="43"/>
        <v>3885497</v>
      </c>
      <c r="V575" s="53">
        <f t="shared" si="44"/>
        <v>0</v>
      </c>
      <c r="W575" s="9"/>
    </row>
    <row r="576" spans="1:23" ht="14.45" customHeight="1" x14ac:dyDescent="0.25">
      <c r="A576" s="58" t="s">
        <v>90</v>
      </c>
      <c r="B576" s="58" t="s">
        <v>43</v>
      </c>
      <c r="C576" s="56" t="str">
        <f t="shared" si="40"/>
        <v>KERALA1981-82</v>
      </c>
      <c r="D576" s="2">
        <f>VLOOKUP($C576,Calculations!$T$2:$AG$611,2,FALSE)</f>
        <v>3885497</v>
      </c>
      <c r="E576" s="2">
        <f>VLOOKUP($C576,Calculations!$T$2:$AG$611,3,FALSE)</f>
        <v>1081509</v>
      </c>
      <c r="F576" s="2">
        <f>VLOOKUP($C576,Calculations!$T$2:$AG$611,4,FALSE)</f>
        <v>266451</v>
      </c>
      <c r="G576" s="2">
        <f>VLOOKUP($C576,Calculations!$T$2:$AG$611,5,FALSE)</f>
        <v>85600</v>
      </c>
      <c r="H576" s="2">
        <f>VLOOKUP($C576,Calculations!$T$2:$AG$611,6,FALSE)</f>
        <v>5382</v>
      </c>
      <c r="I576" s="2">
        <f>VLOOKUP($C576,Calculations!$T$2:$AG$611,7,FALSE)</f>
        <v>55187</v>
      </c>
      <c r="J576" s="2">
        <f>VLOOKUP($C576,Calculations!$T$2:$AG$611,8,FALSE)</f>
        <v>130204</v>
      </c>
      <c r="K576" s="2">
        <f>VLOOKUP($C576,Calculations!$T$2:$AG$611,9,FALSE)</f>
        <v>26827</v>
      </c>
      <c r="L576" s="2">
        <f>VLOOKUP($C576,Calculations!$T$2:$AG$611,10,FALSE)</f>
        <v>44487</v>
      </c>
      <c r="M576" s="2">
        <f>VLOOKUP($C576,Calculations!$T$2:$AG$611,11,FALSE)</f>
        <v>0</v>
      </c>
      <c r="N576" s="2">
        <f>VLOOKUP($C576,Calculations!$T$2:$AG$611,12,FALSE)</f>
        <v>2189850</v>
      </c>
      <c r="O576" s="2">
        <f>VLOOKUP($C576,Calculations!$T$2:$AG$611,13,FALSE)</f>
        <v>715407</v>
      </c>
      <c r="P576" s="2">
        <f>VLOOKUP($C576,Calculations!$T$2:$AG$611,14,FALSE)</f>
        <v>2905257</v>
      </c>
      <c r="R576" s="53">
        <f t="shared" si="41"/>
        <v>2905257</v>
      </c>
      <c r="S576" s="53">
        <f t="shared" si="42"/>
        <v>0</v>
      </c>
      <c r="U576" s="53">
        <f t="shared" si="43"/>
        <v>3885497</v>
      </c>
      <c r="V576" s="53">
        <f t="shared" si="44"/>
        <v>0</v>
      </c>
      <c r="W576" s="9"/>
    </row>
    <row r="577" spans="1:23" ht="14.45" customHeight="1" x14ac:dyDescent="0.25">
      <c r="A577" s="58" t="s">
        <v>90</v>
      </c>
      <c r="B577" s="58" t="s">
        <v>44</v>
      </c>
      <c r="C577" s="56" t="str">
        <f t="shared" si="40"/>
        <v>KERALA1982-83</v>
      </c>
      <c r="D577" s="2">
        <f>VLOOKUP($C577,Calculations!$T$2:$AG$611,2,FALSE)</f>
        <v>3885497</v>
      </c>
      <c r="E577" s="2">
        <f>VLOOKUP($C577,Calculations!$T$2:$AG$611,3,FALSE)</f>
        <v>1081509</v>
      </c>
      <c r="F577" s="2">
        <f>VLOOKUP($C577,Calculations!$T$2:$AG$611,4,FALSE)</f>
        <v>275908</v>
      </c>
      <c r="G577" s="2">
        <f>VLOOKUP($C577,Calculations!$T$2:$AG$611,5,FALSE)</f>
        <v>86217</v>
      </c>
      <c r="H577" s="2">
        <f>VLOOKUP($C577,Calculations!$T$2:$AG$611,6,FALSE)</f>
        <v>5311</v>
      </c>
      <c r="I577" s="2">
        <f>VLOOKUP($C577,Calculations!$T$2:$AG$611,7,FALSE)</f>
        <v>54705</v>
      </c>
      <c r="J577" s="2">
        <f>VLOOKUP($C577,Calculations!$T$2:$AG$611,8,FALSE)</f>
        <v>130213</v>
      </c>
      <c r="K577" s="2">
        <f>VLOOKUP($C577,Calculations!$T$2:$AG$611,9,FALSE)</f>
        <v>27425</v>
      </c>
      <c r="L577" s="2">
        <f>VLOOKUP($C577,Calculations!$T$2:$AG$611,10,FALSE)</f>
        <v>44455</v>
      </c>
      <c r="M577" s="2">
        <f>VLOOKUP($C577,Calculations!$T$2:$AG$611,11,FALSE)</f>
        <v>0</v>
      </c>
      <c r="N577" s="2">
        <f>VLOOKUP($C577,Calculations!$T$2:$AG$611,12,FALSE)</f>
        <v>2179754</v>
      </c>
      <c r="O577" s="2">
        <f>VLOOKUP($C577,Calculations!$T$2:$AG$611,13,FALSE)</f>
        <v>682319</v>
      </c>
      <c r="P577" s="2">
        <f>VLOOKUP($C577,Calculations!$T$2:$AG$611,14,FALSE)</f>
        <v>2862073</v>
      </c>
      <c r="R577" s="53">
        <f t="shared" si="41"/>
        <v>2862073</v>
      </c>
      <c r="S577" s="53">
        <f t="shared" si="42"/>
        <v>0</v>
      </c>
      <c r="U577" s="53">
        <f t="shared" si="43"/>
        <v>3885497</v>
      </c>
      <c r="V577" s="53">
        <f t="shared" si="44"/>
        <v>0</v>
      </c>
      <c r="W577" s="9"/>
    </row>
    <row r="578" spans="1:23" ht="14.45" customHeight="1" x14ac:dyDescent="0.25">
      <c r="A578" s="58" t="s">
        <v>90</v>
      </c>
      <c r="B578" s="58" t="s">
        <v>45</v>
      </c>
      <c r="C578" s="56" t="str">
        <f t="shared" si="40"/>
        <v>KERALA1983-84</v>
      </c>
      <c r="D578" s="2">
        <f>VLOOKUP($C578,Calculations!$T$2:$AG$611,2,FALSE)</f>
        <v>3885497</v>
      </c>
      <c r="E578" s="2">
        <f>VLOOKUP($C578,Calculations!$T$2:$AG$611,3,FALSE)</f>
        <v>1081509</v>
      </c>
      <c r="F578" s="2">
        <f>VLOOKUP($C578,Calculations!$T$2:$AG$611,4,FALSE)</f>
        <v>277719</v>
      </c>
      <c r="G578" s="2">
        <f>VLOOKUP($C578,Calculations!$T$2:$AG$611,5,FALSE)</f>
        <v>86590</v>
      </c>
      <c r="H578" s="2">
        <f>VLOOKUP($C578,Calculations!$T$2:$AG$611,6,FALSE)</f>
        <v>5222</v>
      </c>
      <c r="I578" s="2">
        <f>VLOOKUP($C578,Calculations!$T$2:$AG$611,7,FALSE)</f>
        <v>54701</v>
      </c>
      <c r="J578" s="2">
        <f>VLOOKUP($C578,Calculations!$T$2:$AG$611,8,FALSE)</f>
        <v>128924</v>
      </c>
      <c r="K578" s="2">
        <f>VLOOKUP($C578,Calculations!$T$2:$AG$611,9,FALSE)</f>
        <v>27539</v>
      </c>
      <c r="L578" s="2">
        <f>VLOOKUP($C578,Calculations!$T$2:$AG$611,10,FALSE)</f>
        <v>42938</v>
      </c>
      <c r="M578" s="2">
        <f>VLOOKUP($C578,Calculations!$T$2:$AG$611,11,FALSE)</f>
        <v>0</v>
      </c>
      <c r="N578" s="2">
        <f>VLOOKUP($C578,Calculations!$T$2:$AG$611,12,FALSE)</f>
        <v>2180355</v>
      </c>
      <c r="O578" s="2">
        <f>VLOOKUP($C578,Calculations!$T$2:$AG$611,13,FALSE)</f>
        <v>681347</v>
      </c>
      <c r="P578" s="2">
        <f>VLOOKUP($C578,Calculations!$T$2:$AG$611,14,FALSE)</f>
        <v>2861702</v>
      </c>
      <c r="R578" s="53">
        <f t="shared" si="41"/>
        <v>2861702</v>
      </c>
      <c r="S578" s="53">
        <f t="shared" si="42"/>
        <v>0</v>
      </c>
      <c r="U578" s="53">
        <f t="shared" si="43"/>
        <v>3885497</v>
      </c>
      <c r="V578" s="53">
        <f t="shared" si="44"/>
        <v>0</v>
      </c>
      <c r="W578" s="9"/>
    </row>
    <row r="579" spans="1:23" ht="14.45" customHeight="1" x14ac:dyDescent="0.25">
      <c r="A579" s="58" t="s">
        <v>90</v>
      </c>
      <c r="B579" s="58" t="s">
        <v>39</v>
      </c>
      <c r="C579" s="56" t="str">
        <f t="shared" ref="C579:C611" si="45">A579&amp;B579</f>
        <v>KERALA1984-85</v>
      </c>
      <c r="D579" s="2">
        <f>VLOOKUP($C579,Calculations!$T$2:$AG$611,2,FALSE)</f>
        <v>3885497</v>
      </c>
      <c r="E579" s="2">
        <f>VLOOKUP($C579,Calculations!$T$2:$AG$611,3,FALSE)</f>
        <v>1081509</v>
      </c>
      <c r="F579" s="2">
        <f>VLOOKUP($C579,Calculations!$T$2:$AG$611,4,FALSE)</f>
        <v>279703</v>
      </c>
      <c r="G579" s="2">
        <f>VLOOKUP($C579,Calculations!$T$2:$AG$611,5,FALSE)</f>
        <v>85688</v>
      </c>
      <c r="H579" s="2">
        <f>VLOOKUP($C579,Calculations!$T$2:$AG$611,6,FALSE)</f>
        <v>4158</v>
      </c>
      <c r="I579" s="2">
        <f>VLOOKUP($C579,Calculations!$T$2:$AG$611,7,FALSE)</f>
        <v>51039</v>
      </c>
      <c r="J579" s="2">
        <f>VLOOKUP($C579,Calculations!$T$2:$AG$611,8,FALSE)</f>
        <v>130098</v>
      </c>
      <c r="K579" s="2">
        <f>VLOOKUP($C579,Calculations!$T$2:$AG$611,9,FALSE)</f>
        <v>27221</v>
      </c>
      <c r="L579" s="2">
        <f>VLOOKUP($C579,Calculations!$T$2:$AG$611,10,FALSE)</f>
        <v>41658</v>
      </c>
      <c r="M579" s="2">
        <f>VLOOKUP($C579,Calculations!$T$2:$AG$611,11,FALSE)</f>
        <v>0</v>
      </c>
      <c r="N579" s="2">
        <f>VLOOKUP($C579,Calculations!$T$2:$AG$611,12,FALSE)</f>
        <v>2184423</v>
      </c>
      <c r="O579" s="2">
        <f>VLOOKUP($C579,Calculations!$T$2:$AG$611,13,FALSE)</f>
        <v>690220</v>
      </c>
      <c r="P579" s="2">
        <f>VLOOKUP($C579,Calculations!$T$2:$AG$611,14,FALSE)</f>
        <v>2874643</v>
      </c>
      <c r="R579" s="53">
        <f t="shared" ref="R579:R611" si="46">N579+O579</f>
        <v>2874643</v>
      </c>
      <c r="S579" s="53">
        <f t="shared" ref="S579:S611" si="47">R579-P579</f>
        <v>0</v>
      </c>
      <c r="U579" s="53">
        <f t="shared" ref="U579:U611" si="48">SUM(E579:N579)</f>
        <v>3885497</v>
      </c>
      <c r="V579" s="53">
        <f t="shared" ref="V579:V611" si="49">D579-U579</f>
        <v>0</v>
      </c>
      <c r="W579" s="9"/>
    </row>
    <row r="580" spans="1:23" ht="14.45" customHeight="1" x14ac:dyDescent="0.25">
      <c r="A580" s="58" t="s">
        <v>90</v>
      </c>
      <c r="B580" s="58" t="s">
        <v>84</v>
      </c>
      <c r="C580" s="56" t="str">
        <f t="shared" si="45"/>
        <v>KERALA1985-86</v>
      </c>
      <c r="D580" s="2">
        <f>VLOOKUP($C580,Calculations!$T$2:$AG$611,2,FALSE)</f>
        <v>3885497</v>
      </c>
      <c r="E580" s="2">
        <f>VLOOKUP($C580,Calculations!$T$2:$AG$611,3,FALSE)</f>
        <v>1081509</v>
      </c>
      <c r="F580" s="2">
        <f>VLOOKUP($C580,Calculations!$T$2:$AG$611,4,FALSE)</f>
        <v>278601</v>
      </c>
      <c r="G580" s="2">
        <f>VLOOKUP($C580,Calculations!$T$2:$AG$611,5,FALSE)</f>
        <v>83107</v>
      </c>
      <c r="H580" s="2">
        <f>VLOOKUP($C580,Calculations!$T$2:$AG$611,6,FALSE)</f>
        <v>4223</v>
      </c>
      <c r="I580" s="2">
        <f>VLOOKUP($C580,Calculations!$T$2:$AG$611,7,FALSE)</f>
        <v>50228</v>
      </c>
      <c r="J580" s="2">
        <f>VLOOKUP($C580,Calculations!$T$2:$AG$611,8,FALSE)</f>
        <v>125559</v>
      </c>
      <c r="K580" s="2">
        <f>VLOOKUP($C580,Calculations!$T$2:$AG$611,9,FALSE)</f>
        <v>28038</v>
      </c>
      <c r="L580" s="2">
        <f>VLOOKUP($C580,Calculations!$T$2:$AG$611,10,FALSE)</f>
        <v>43247</v>
      </c>
      <c r="M580" s="2">
        <f>VLOOKUP($C580,Calculations!$T$2:$AG$611,11,FALSE)</f>
        <v>0</v>
      </c>
      <c r="N580" s="2">
        <f>VLOOKUP($C580,Calculations!$T$2:$AG$611,12,FALSE)</f>
        <v>2190985</v>
      </c>
      <c r="O580" s="2">
        <f>VLOOKUP($C580,Calculations!$T$2:$AG$611,13,FALSE)</f>
        <v>675567</v>
      </c>
      <c r="P580" s="2">
        <f>VLOOKUP($C580,Calculations!$T$2:$AG$611,14,FALSE)</f>
        <v>2866552</v>
      </c>
      <c r="R580" s="53">
        <f t="shared" si="46"/>
        <v>2866552</v>
      </c>
      <c r="S580" s="53">
        <f t="shared" si="47"/>
        <v>0</v>
      </c>
      <c r="U580" s="53">
        <f t="shared" si="48"/>
        <v>3885497</v>
      </c>
      <c r="V580" s="53">
        <f t="shared" si="49"/>
        <v>0</v>
      </c>
      <c r="W580" s="9"/>
    </row>
    <row r="581" spans="1:23" ht="14.45" customHeight="1" x14ac:dyDescent="0.25">
      <c r="A581" s="58" t="s">
        <v>90</v>
      </c>
      <c r="B581" s="58" t="s">
        <v>46</v>
      </c>
      <c r="C581" s="56" t="str">
        <f t="shared" si="45"/>
        <v>KERALA1986-87</v>
      </c>
      <c r="D581" s="2">
        <f>VLOOKUP($C581,Calculations!$T$2:$AG$611,2,FALSE)</f>
        <v>3885497</v>
      </c>
      <c r="E581" s="2">
        <f>VLOOKUP($C581,Calculations!$T$2:$AG$611,3,FALSE)</f>
        <v>1081509</v>
      </c>
      <c r="F581" s="2">
        <f>VLOOKUP($C581,Calculations!$T$2:$AG$611,4,FALSE)</f>
        <v>263017</v>
      </c>
      <c r="G581" s="2">
        <f>VLOOKUP($C581,Calculations!$T$2:$AG$611,5,FALSE)</f>
        <v>82343</v>
      </c>
      <c r="H581" s="2">
        <f>VLOOKUP($C581,Calculations!$T$2:$AG$611,6,FALSE)</f>
        <v>3711</v>
      </c>
      <c r="I581" s="2">
        <f>VLOOKUP($C581,Calculations!$T$2:$AG$611,7,FALSE)</f>
        <v>46614</v>
      </c>
      <c r="J581" s="2">
        <f>VLOOKUP($C581,Calculations!$T$2:$AG$611,8,FALSE)</f>
        <v>129582</v>
      </c>
      <c r="K581" s="2">
        <f>VLOOKUP($C581,Calculations!$T$2:$AG$611,9,FALSE)</f>
        <v>27727</v>
      </c>
      <c r="L581" s="2">
        <f>VLOOKUP($C581,Calculations!$T$2:$AG$611,10,FALSE)</f>
        <v>44258</v>
      </c>
      <c r="M581" s="2">
        <f>VLOOKUP($C581,Calculations!$T$2:$AG$611,11,FALSE)</f>
        <v>0</v>
      </c>
      <c r="N581" s="2">
        <f>VLOOKUP($C581,Calculations!$T$2:$AG$611,12,FALSE)</f>
        <v>2206736</v>
      </c>
      <c r="O581" s="2">
        <f>VLOOKUP($C581,Calculations!$T$2:$AG$611,13,FALSE)</f>
        <v>663578</v>
      </c>
      <c r="P581" s="2">
        <f>VLOOKUP($C581,Calculations!$T$2:$AG$611,14,FALSE)</f>
        <v>2870314</v>
      </c>
      <c r="R581" s="53">
        <f t="shared" si="46"/>
        <v>2870314</v>
      </c>
      <c r="S581" s="53">
        <f t="shared" si="47"/>
        <v>0</v>
      </c>
      <c r="U581" s="53">
        <f t="shared" si="48"/>
        <v>3885497</v>
      </c>
      <c r="V581" s="53">
        <f t="shared" si="49"/>
        <v>0</v>
      </c>
      <c r="W581" s="9"/>
    </row>
    <row r="582" spans="1:23" ht="14.45" customHeight="1" x14ac:dyDescent="0.25">
      <c r="A582" s="58" t="s">
        <v>90</v>
      </c>
      <c r="B582" s="58" t="s">
        <v>47</v>
      </c>
      <c r="C582" s="56" t="str">
        <f t="shared" si="45"/>
        <v>KERALA1987-88</v>
      </c>
      <c r="D582" s="2">
        <f>VLOOKUP($C582,Calculations!$T$2:$AG$611,2,FALSE)</f>
        <v>3885497</v>
      </c>
      <c r="E582" s="2">
        <f>VLOOKUP($C582,Calculations!$T$2:$AG$611,3,FALSE)</f>
        <v>1081509</v>
      </c>
      <c r="F582" s="2">
        <f>VLOOKUP($C582,Calculations!$T$2:$AG$611,4,FALSE)</f>
        <v>284802</v>
      </c>
      <c r="G582" s="2">
        <f>VLOOKUP($C582,Calculations!$T$2:$AG$611,5,FALSE)</f>
        <v>72491</v>
      </c>
      <c r="H582" s="2">
        <f>VLOOKUP($C582,Calculations!$T$2:$AG$611,6,FALSE)</f>
        <v>3089</v>
      </c>
      <c r="I582" s="2">
        <f>VLOOKUP($C582,Calculations!$T$2:$AG$611,7,FALSE)</f>
        <v>40606</v>
      </c>
      <c r="J582" s="2">
        <f>VLOOKUP($C582,Calculations!$T$2:$AG$611,8,FALSE)</f>
        <v>115342</v>
      </c>
      <c r="K582" s="2">
        <f>VLOOKUP($C582,Calculations!$T$2:$AG$611,9,FALSE)</f>
        <v>28779</v>
      </c>
      <c r="L582" s="2">
        <f>VLOOKUP($C582,Calculations!$T$2:$AG$611,10,FALSE)</f>
        <v>47605</v>
      </c>
      <c r="M582" s="2">
        <f>VLOOKUP($C582,Calculations!$T$2:$AG$611,11,FALSE)</f>
        <v>0</v>
      </c>
      <c r="N582" s="2">
        <f>VLOOKUP($C582,Calculations!$T$2:$AG$611,12,FALSE)</f>
        <v>2211274</v>
      </c>
      <c r="O582" s="2">
        <f>VLOOKUP($C582,Calculations!$T$2:$AG$611,13,FALSE)</f>
        <v>688581</v>
      </c>
      <c r="P582" s="2">
        <f>VLOOKUP($C582,Calculations!$T$2:$AG$611,14,FALSE)</f>
        <v>2899855</v>
      </c>
      <c r="R582" s="53">
        <f t="shared" si="46"/>
        <v>2899855</v>
      </c>
      <c r="S582" s="53">
        <f t="shared" si="47"/>
        <v>0</v>
      </c>
      <c r="U582" s="53">
        <f t="shared" si="48"/>
        <v>3885497</v>
      </c>
      <c r="V582" s="53">
        <f t="shared" si="49"/>
        <v>0</v>
      </c>
      <c r="W582" s="9"/>
    </row>
    <row r="583" spans="1:23" ht="14.45" customHeight="1" x14ac:dyDescent="0.25">
      <c r="A583" s="58" t="s">
        <v>90</v>
      </c>
      <c r="B583" s="58" t="s">
        <v>48</v>
      </c>
      <c r="C583" s="56" t="str">
        <f t="shared" si="45"/>
        <v>KERALA1988-89</v>
      </c>
      <c r="D583" s="2">
        <f>VLOOKUP($C583,Calculations!$T$2:$AG$611,2,FALSE)</f>
        <v>3885497</v>
      </c>
      <c r="E583" s="2">
        <f>VLOOKUP($C583,Calculations!$T$2:$AG$611,3,FALSE)</f>
        <v>1081509</v>
      </c>
      <c r="F583" s="2">
        <f>VLOOKUP($C583,Calculations!$T$2:$AG$611,4,FALSE)</f>
        <v>284391</v>
      </c>
      <c r="G583" s="2">
        <f>VLOOKUP($C583,Calculations!$T$2:$AG$611,5,FALSE)</f>
        <v>71198</v>
      </c>
      <c r="H583" s="2">
        <f>VLOOKUP($C583,Calculations!$T$2:$AG$611,6,FALSE)</f>
        <v>3286</v>
      </c>
      <c r="I583" s="2">
        <f>VLOOKUP($C583,Calculations!$T$2:$AG$611,7,FALSE)</f>
        <v>41543</v>
      </c>
      <c r="J583" s="2">
        <f>VLOOKUP($C583,Calculations!$T$2:$AG$611,8,FALSE)</f>
        <v>115786</v>
      </c>
      <c r="K583" s="2">
        <f>VLOOKUP($C583,Calculations!$T$2:$AG$611,9,FALSE)</f>
        <v>28295</v>
      </c>
      <c r="L583" s="2">
        <f>VLOOKUP($C583,Calculations!$T$2:$AG$611,10,FALSE)</f>
        <v>46623</v>
      </c>
      <c r="M583" s="2">
        <f>VLOOKUP($C583,Calculations!$T$2:$AG$611,11,FALSE)</f>
        <v>0</v>
      </c>
      <c r="N583" s="2">
        <f>VLOOKUP($C583,Calculations!$T$2:$AG$611,12,FALSE)</f>
        <v>2212866</v>
      </c>
      <c r="O583" s="2">
        <f>VLOOKUP($C583,Calculations!$T$2:$AG$611,13,FALSE)</f>
        <v>750607</v>
      </c>
      <c r="P583" s="2">
        <f>VLOOKUP($C583,Calculations!$T$2:$AG$611,14,FALSE)</f>
        <v>2963473</v>
      </c>
      <c r="R583" s="53">
        <f t="shared" si="46"/>
        <v>2963473</v>
      </c>
      <c r="S583" s="53">
        <f t="shared" si="47"/>
        <v>0</v>
      </c>
      <c r="U583" s="53">
        <f t="shared" si="48"/>
        <v>3885497</v>
      </c>
      <c r="V583" s="53">
        <f t="shared" si="49"/>
        <v>0</v>
      </c>
      <c r="W583" s="9"/>
    </row>
    <row r="584" spans="1:23" ht="14.45" customHeight="1" x14ac:dyDescent="0.25">
      <c r="A584" s="58" t="s">
        <v>90</v>
      </c>
      <c r="B584" s="58" t="s">
        <v>49</v>
      </c>
      <c r="C584" s="56" t="str">
        <f t="shared" si="45"/>
        <v>KERALA1989-90</v>
      </c>
      <c r="D584" s="2">
        <f>VLOOKUP($C584,Calculations!$T$2:$AG$611,2,FALSE)</f>
        <v>3885497</v>
      </c>
      <c r="E584" s="2">
        <f>VLOOKUP($C584,Calculations!$T$2:$AG$611,3,FALSE)</f>
        <v>1081509</v>
      </c>
      <c r="F584" s="2">
        <f>VLOOKUP($C584,Calculations!$T$2:$AG$611,4,FALSE)</f>
        <v>284850</v>
      </c>
      <c r="G584" s="2">
        <f>VLOOKUP($C584,Calculations!$T$2:$AG$611,5,FALSE)</f>
        <v>65994</v>
      </c>
      <c r="H584" s="2">
        <f>VLOOKUP($C584,Calculations!$T$2:$AG$611,6,FALSE)</f>
        <v>2916</v>
      </c>
      <c r="I584" s="2">
        <f>VLOOKUP($C584,Calculations!$T$2:$AG$611,7,FALSE)</f>
        <v>38095</v>
      </c>
      <c r="J584" s="2">
        <f>VLOOKUP($C584,Calculations!$T$2:$AG$611,8,FALSE)</f>
        <v>107362</v>
      </c>
      <c r="K584" s="2">
        <f>VLOOKUP($C584,Calculations!$T$2:$AG$611,9,FALSE)</f>
        <v>26609</v>
      </c>
      <c r="L584" s="2">
        <f>VLOOKUP($C584,Calculations!$T$2:$AG$611,10,FALSE)</f>
        <v>46044</v>
      </c>
      <c r="M584" s="2">
        <f>VLOOKUP($C584,Calculations!$T$2:$AG$611,11,FALSE)</f>
        <v>0</v>
      </c>
      <c r="N584" s="2">
        <f>VLOOKUP($C584,Calculations!$T$2:$AG$611,12,FALSE)</f>
        <v>2232118</v>
      </c>
      <c r="O584" s="2">
        <f>VLOOKUP($C584,Calculations!$T$2:$AG$611,13,FALSE)</f>
        <v>786901</v>
      </c>
      <c r="P584" s="2">
        <f>VLOOKUP($C584,Calculations!$T$2:$AG$611,14,FALSE)</f>
        <v>3019019</v>
      </c>
      <c r="R584" s="53">
        <f t="shared" si="46"/>
        <v>3019019</v>
      </c>
      <c r="S584" s="53">
        <f t="shared" si="47"/>
        <v>0</v>
      </c>
      <c r="U584" s="53">
        <f t="shared" si="48"/>
        <v>3885497</v>
      </c>
      <c r="V584" s="53">
        <f t="shared" si="49"/>
        <v>0</v>
      </c>
      <c r="W584" s="9"/>
    </row>
    <row r="585" spans="1:23" ht="14.45" customHeight="1" x14ac:dyDescent="0.25">
      <c r="A585" s="58" t="s">
        <v>90</v>
      </c>
      <c r="B585" s="58" t="s">
        <v>67</v>
      </c>
      <c r="C585" s="56" t="str">
        <f t="shared" si="45"/>
        <v>KERALA1990-91</v>
      </c>
      <c r="D585" s="2">
        <f>VLOOKUP($C585,Calculations!$T$2:$AG$611,2,FALSE)</f>
        <v>3885497</v>
      </c>
      <c r="E585" s="2">
        <f>VLOOKUP($C585,Calculations!$T$2:$AG$611,3,FALSE)</f>
        <v>1081509</v>
      </c>
      <c r="F585" s="2">
        <f>VLOOKUP($C585,Calculations!$T$2:$AG$611,4,FALSE)</f>
        <v>297381</v>
      </c>
      <c r="G585" s="2">
        <f>VLOOKUP($C585,Calculations!$T$2:$AG$611,5,FALSE)</f>
        <v>58308</v>
      </c>
      <c r="H585" s="2">
        <f>VLOOKUP($C585,Calculations!$T$2:$AG$611,6,FALSE)</f>
        <v>1912</v>
      </c>
      <c r="I585" s="2">
        <f>VLOOKUP($C585,Calculations!$T$2:$AG$611,7,FALSE)</f>
        <v>34375</v>
      </c>
      <c r="J585" s="2">
        <f>VLOOKUP($C585,Calculations!$T$2:$AG$611,8,FALSE)</f>
        <v>94608</v>
      </c>
      <c r="K585" s="2">
        <f>VLOOKUP($C585,Calculations!$T$2:$AG$611,9,FALSE)</f>
        <v>26466</v>
      </c>
      <c r="L585" s="2">
        <f>VLOOKUP($C585,Calculations!$T$2:$AG$611,10,FALSE)</f>
        <v>44164</v>
      </c>
      <c r="M585" s="2">
        <f>VLOOKUP($C585,Calculations!$T$2:$AG$611,11,FALSE)</f>
        <v>0</v>
      </c>
      <c r="N585" s="2">
        <f>VLOOKUP($C585,Calculations!$T$2:$AG$611,12,FALSE)</f>
        <v>2246774</v>
      </c>
      <c r="O585" s="2">
        <f>VLOOKUP($C585,Calculations!$T$2:$AG$611,13,FALSE)</f>
        <v>773206</v>
      </c>
      <c r="P585" s="2">
        <f>VLOOKUP($C585,Calculations!$T$2:$AG$611,14,FALSE)</f>
        <v>3019980</v>
      </c>
      <c r="R585" s="53">
        <f t="shared" si="46"/>
        <v>3019980</v>
      </c>
      <c r="S585" s="53">
        <f t="shared" si="47"/>
        <v>0</v>
      </c>
      <c r="U585" s="53">
        <f t="shared" si="48"/>
        <v>3885497</v>
      </c>
      <c r="V585" s="53">
        <f t="shared" si="49"/>
        <v>0</v>
      </c>
      <c r="W585" s="9"/>
    </row>
    <row r="586" spans="1:23" ht="14.45" customHeight="1" x14ac:dyDescent="0.25">
      <c r="A586" s="58" t="s">
        <v>90</v>
      </c>
      <c r="B586" s="58" t="s">
        <v>50</v>
      </c>
      <c r="C586" s="56" t="str">
        <f t="shared" si="45"/>
        <v>KERALA1991-92</v>
      </c>
      <c r="D586" s="2">
        <f>VLOOKUP($C586,Calculations!$T$2:$AG$611,2,FALSE)</f>
        <v>3885497</v>
      </c>
      <c r="E586" s="2">
        <f>VLOOKUP($C586,Calculations!$T$2:$AG$611,3,FALSE)</f>
        <v>1081509</v>
      </c>
      <c r="F586" s="2">
        <f>VLOOKUP($C586,Calculations!$T$2:$AG$611,4,FALSE)</f>
        <v>301371</v>
      </c>
      <c r="G586" s="2">
        <f>VLOOKUP($C586,Calculations!$T$2:$AG$611,5,FALSE)</f>
        <v>55136</v>
      </c>
      <c r="H586" s="2">
        <f>VLOOKUP($C586,Calculations!$T$2:$AG$611,6,FALSE)</f>
        <v>1779</v>
      </c>
      <c r="I586" s="2">
        <f>VLOOKUP($C586,Calculations!$T$2:$AG$611,7,FALSE)</f>
        <v>34294</v>
      </c>
      <c r="J586" s="2">
        <f>VLOOKUP($C586,Calculations!$T$2:$AG$611,8,FALSE)</f>
        <v>92792</v>
      </c>
      <c r="K586" s="2">
        <f>VLOOKUP($C586,Calculations!$T$2:$AG$611,9,FALSE)</f>
        <v>26728</v>
      </c>
      <c r="L586" s="2">
        <f>VLOOKUP($C586,Calculations!$T$2:$AG$611,10,FALSE)</f>
        <v>43921</v>
      </c>
      <c r="M586" s="2">
        <f>VLOOKUP($C586,Calculations!$T$2:$AG$611,11,FALSE)</f>
        <v>0</v>
      </c>
      <c r="N586" s="2">
        <f>VLOOKUP($C586,Calculations!$T$2:$AG$611,12,FALSE)</f>
        <v>2247967</v>
      </c>
      <c r="O586" s="2">
        <f>VLOOKUP($C586,Calculations!$T$2:$AG$611,13,FALSE)</f>
        <v>773149</v>
      </c>
      <c r="P586" s="2">
        <f>VLOOKUP($C586,Calculations!$T$2:$AG$611,14,FALSE)</f>
        <v>3021116</v>
      </c>
      <c r="R586" s="53">
        <f t="shared" si="46"/>
        <v>3021116</v>
      </c>
      <c r="S586" s="53">
        <f t="shared" si="47"/>
        <v>0</v>
      </c>
      <c r="U586" s="53">
        <f t="shared" si="48"/>
        <v>3885497</v>
      </c>
      <c r="V586" s="53">
        <f t="shared" si="49"/>
        <v>0</v>
      </c>
      <c r="W586" s="9"/>
    </row>
    <row r="587" spans="1:23" ht="14.45" customHeight="1" x14ac:dyDescent="0.25">
      <c r="A587" s="58" t="s">
        <v>90</v>
      </c>
      <c r="B587" s="58" t="s">
        <v>51</v>
      </c>
      <c r="C587" s="56" t="str">
        <f t="shared" si="45"/>
        <v>KERALA1992-93</v>
      </c>
      <c r="D587" s="2">
        <f>VLOOKUP($C587,Calculations!$T$2:$AG$611,2,FALSE)</f>
        <v>3885497</v>
      </c>
      <c r="E587" s="2">
        <f>VLOOKUP($C587,Calculations!$T$2:$AG$611,3,FALSE)</f>
        <v>1081509</v>
      </c>
      <c r="F587" s="2">
        <f>VLOOKUP($C587,Calculations!$T$2:$AG$611,4,FALSE)</f>
        <v>302798</v>
      </c>
      <c r="G587" s="2">
        <f>VLOOKUP($C587,Calculations!$T$2:$AG$611,5,FALSE)</f>
        <v>55229</v>
      </c>
      <c r="H587" s="2">
        <f>VLOOKUP($C587,Calculations!$T$2:$AG$611,6,FALSE)</f>
        <v>1699</v>
      </c>
      <c r="I587" s="2">
        <f>VLOOKUP($C587,Calculations!$T$2:$AG$611,7,FALSE)</f>
        <v>34054</v>
      </c>
      <c r="J587" s="2">
        <f>VLOOKUP($C587,Calculations!$T$2:$AG$611,8,FALSE)</f>
        <v>91233</v>
      </c>
      <c r="K587" s="2">
        <f>VLOOKUP($C587,Calculations!$T$2:$AG$611,9,FALSE)</f>
        <v>27404</v>
      </c>
      <c r="L587" s="2">
        <f>VLOOKUP($C587,Calculations!$T$2:$AG$611,10,FALSE)</f>
        <v>41978</v>
      </c>
      <c r="M587" s="2">
        <f>VLOOKUP($C587,Calculations!$T$2:$AG$611,11,FALSE)</f>
        <v>0</v>
      </c>
      <c r="N587" s="2">
        <f>VLOOKUP($C587,Calculations!$T$2:$AG$611,12,FALSE)</f>
        <v>2249593</v>
      </c>
      <c r="O587" s="2">
        <f>VLOOKUP($C587,Calculations!$T$2:$AG$611,13,FALSE)</f>
        <v>796878</v>
      </c>
      <c r="P587" s="2">
        <f>VLOOKUP($C587,Calculations!$T$2:$AG$611,14,FALSE)</f>
        <v>3046471</v>
      </c>
      <c r="R587" s="53">
        <f t="shared" si="46"/>
        <v>3046471</v>
      </c>
      <c r="S587" s="53">
        <f t="shared" si="47"/>
        <v>0</v>
      </c>
      <c r="U587" s="53">
        <f t="shared" si="48"/>
        <v>3885497</v>
      </c>
      <c r="V587" s="53">
        <f t="shared" si="49"/>
        <v>0</v>
      </c>
      <c r="W587" s="9"/>
    </row>
    <row r="588" spans="1:23" ht="14.45" customHeight="1" x14ac:dyDescent="0.25">
      <c r="A588" s="58" t="s">
        <v>90</v>
      </c>
      <c r="B588" s="58" t="s">
        <v>52</v>
      </c>
      <c r="C588" s="56" t="str">
        <f t="shared" si="45"/>
        <v>KERALA1993-94</v>
      </c>
      <c r="D588" s="2">
        <f>VLOOKUP($C588,Calculations!$T$2:$AG$611,2,FALSE)</f>
        <v>3885497</v>
      </c>
      <c r="E588" s="2">
        <f>VLOOKUP($C588,Calculations!$T$2:$AG$611,3,FALSE)</f>
        <v>1081509</v>
      </c>
      <c r="F588" s="2">
        <f>VLOOKUP($C588,Calculations!$T$2:$AG$611,4,FALSE)</f>
        <v>308439</v>
      </c>
      <c r="G588" s="2">
        <f>VLOOKUP($C588,Calculations!$T$2:$AG$611,5,FALSE)</f>
        <v>51530</v>
      </c>
      <c r="H588" s="2">
        <f>VLOOKUP($C588,Calculations!$T$2:$AG$611,6,FALSE)</f>
        <v>1569</v>
      </c>
      <c r="I588" s="2">
        <f>VLOOKUP($C588,Calculations!$T$2:$AG$611,7,FALSE)</f>
        <v>36713</v>
      </c>
      <c r="J588" s="2">
        <f>VLOOKUP($C588,Calculations!$T$2:$AG$611,8,FALSE)</f>
        <v>89769</v>
      </c>
      <c r="K588" s="2">
        <f>VLOOKUP($C588,Calculations!$T$2:$AG$611,9,FALSE)</f>
        <v>28695</v>
      </c>
      <c r="L588" s="2">
        <f>VLOOKUP($C588,Calculations!$T$2:$AG$611,10,FALSE)</f>
        <v>49171</v>
      </c>
      <c r="M588" s="2">
        <f>VLOOKUP($C588,Calculations!$T$2:$AG$611,11,FALSE)</f>
        <v>0</v>
      </c>
      <c r="N588" s="2">
        <f>VLOOKUP($C588,Calculations!$T$2:$AG$611,12,FALSE)</f>
        <v>2238102</v>
      </c>
      <c r="O588" s="2">
        <f>VLOOKUP($C588,Calculations!$T$2:$AG$611,13,FALSE)</f>
        <v>804599</v>
      </c>
      <c r="P588" s="2">
        <f>VLOOKUP($C588,Calculations!$T$2:$AG$611,14,FALSE)</f>
        <v>3042701</v>
      </c>
      <c r="R588" s="53">
        <f t="shared" si="46"/>
        <v>3042701</v>
      </c>
      <c r="S588" s="53">
        <f t="shared" si="47"/>
        <v>0</v>
      </c>
      <c r="U588" s="53">
        <f t="shared" si="48"/>
        <v>3885497</v>
      </c>
      <c r="V588" s="53">
        <f t="shared" si="49"/>
        <v>0</v>
      </c>
      <c r="W588" s="9"/>
    </row>
    <row r="589" spans="1:23" ht="14.45" customHeight="1" x14ac:dyDescent="0.25">
      <c r="A589" s="58" t="s">
        <v>90</v>
      </c>
      <c r="B589" s="58" t="s">
        <v>53</v>
      </c>
      <c r="C589" s="56" t="str">
        <f t="shared" si="45"/>
        <v>KERALA1994-95</v>
      </c>
      <c r="D589" s="2">
        <f>VLOOKUP($C589,Calculations!$T$2:$AG$611,2,FALSE)</f>
        <v>3885497</v>
      </c>
      <c r="E589" s="2">
        <f>VLOOKUP($C589,Calculations!$T$2:$AG$611,3,FALSE)</f>
        <v>1081509</v>
      </c>
      <c r="F589" s="2">
        <f>VLOOKUP($C589,Calculations!$T$2:$AG$611,4,FALSE)</f>
        <v>322835</v>
      </c>
      <c r="G589" s="2">
        <f>VLOOKUP($C589,Calculations!$T$2:$AG$611,5,FALSE)</f>
        <v>48434</v>
      </c>
      <c r="H589" s="2">
        <f>VLOOKUP($C589,Calculations!$T$2:$AG$611,6,FALSE)</f>
        <v>1455</v>
      </c>
      <c r="I589" s="2">
        <f>VLOOKUP($C589,Calculations!$T$2:$AG$611,7,FALSE)</f>
        <v>32385</v>
      </c>
      <c r="J589" s="2">
        <f>VLOOKUP($C589,Calculations!$T$2:$AG$611,8,FALSE)</f>
        <v>82441</v>
      </c>
      <c r="K589" s="2">
        <f>VLOOKUP($C589,Calculations!$T$2:$AG$611,9,FALSE)</f>
        <v>29147</v>
      </c>
      <c r="L589" s="2">
        <f>VLOOKUP($C589,Calculations!$T$2:$AG$611,10,FALSE)</f>
        <v>47801</v>
      </c>
      <c r="M589" s="2">
        <f>VLOOKUP($C589,Calculations!$T$2:$AG$611,11,FALSE)</f>
        <v>0</v>
      </c>
      <c r="N589" s="2">
        <f>VLOOKUP($C589,Calculations!$T$2:$AG$611,12,FALSE)</f>
        <v>2239490</v>
      </c>
      <c r="O589" s="2">
        <f>VLOOKUP($C589,Calculations!$T$2:$AG$611,13,FALSE)</f>
        <v>808820</v>
      </c>
      <c r="P589" s="2">
        <f>VLOOKUP($C589,Calculations!$T$2:$AG$611,14,FALSE)</f>
        <v>3048310</v>
      </c>
      <c r="R589" s="53">
        <f t="shared" si="46"/>
        <v>3048310</v>
      </c>
      <c r="S589" s="53">
        <f t="shared" si="47"/>
        <v>0</v>
      </c>
      <c r="U589" s="53">
        <f t="shared" si="48"/>
        <v>3885497</v>
      </c>
      <c r="V589" s="53">
        <f t="shared" si="49"/>
        <v>0</v>
      </c>
      <c r="W589" s="9"/>
    </row>
    <row r="590" spans="1:23" ht="14.45" customHeight="1" x14ac:dyDescent="0.25">
      <c r="A590" s="58" t="s">
        <v>90</v>
      </c>
      <c r="B590" s="58" t="s">
        <v>54</v>
      </c>
      <c r="C590" s="56" t="str">
        <f t="shared" si="45"/>
        <v>KERALA1995-96</v>
      </c>
      <c r="D590" s="2">
        <f>VLOOKUP($C590,Calculations!$T$2:$AG$611,2,FALSE)</f>
        <v>3885497</v>
      </c>
      <c r="E590" s="2">
        <f>VLOOKUP($C590,Calculations!$T$2:$AG$611,3,FALSE)</f>
        <v>1081509</v>
      </c>
      <c r="F590" s="2">
        <f>VLOOKUP($C590,Calculations!$T$2:$AG$611,4,FALSE)</f>
        <v>313131</v>
      </c>
      <c r="G590" s="2">
        <f>VLOOKUP($C590,Calculations!$T$2:$AG$611,5,FALSE)</f>
        <v>43154</v>
      </c>
      <c r="H590" s="2">
        <f>VLOOKUP($C590,Calculations!$T$2:$AG$611,6,FALSE)</f>
        <v>1170</v>
      </c>
      <c r="I590" s="2">
        <f>VLOOKUP($C590,Calculations!$T$2:$AG$611,7,FALSE)</f>
        <v>26852</v>
      </c>
      <c r="J590" s="2">
        <f>VLOOKUP($C590,Calculations!$T$2:$AG$611,8,FALSE)</f>
        <v>74382</v>
      </c>
      <c r="K590" s="2">
        <f>VLOOKUP($C590,Calculations!$T$2:$AG$611,9,FALSE)</f>
        <v>29143</v>
      </c>
      <c r="L590" s="2">
        <f>VLOOKUP($C590,Calculations!$T$2:$AG$611,10,FALSE)</f>
        <v>51314</v>
      </c>
      <c r="M590" s="2">
        <f>VLOOKUP($C590,Calculations!$T$2:$AG$611,11,FALSE)</f>
        <v>0</v>
      </c>
      <c r="N590" s="2">
        <f>VLOOKUP($C590,Calculations!$T$2:$AG$611,12,FALSE)</f>
        <v>2264842</v>
      </c>
      <c r="O590" s="2">
        <f>VLOOKUP($C590,Calculations!$T$2:$AG$611,13,FALSE)</f>
        <v>802383</v>
      </c>
      <c r="P590" s="2">
        <f>VLOOKUP($C590,Calculations!$T$2:$AG$611,14,FALSE)</f>
        <v>3067225</v>
      </c>
      <c r="R590" s="53">
        <f t="shared" si="46"/>
        <v>3067225</v>
      </c>
      <c r="S590" s="53">
        <f t="shared" si="47"/>
        <v>0</v>
      </c>
      <c r="U590" s="53">
        <f t="shared" si="48"/>
        <v>3885497</v>
      </c>
      <c r="V590" s="53">
        <f t="shared" si="49"/>
        <v>0</v>
      </c>
      <c r="W590" s="9"/>
    </row>
    <row r="591" spans="1:23" ht="14.45" customHeight="1" x14ac:dyDescent="0.25">
      <c r="A591" s="58" t="s">
        <v>90</v>
      </c>
      <c r="B591" s="58" t="s">
        <v>55</v>
      </c>
      <c r="C591" s="56" t="str">
        <f t="shared" si="45"/>
        <v>KERALA1996-97</v>
      </c>
      <c r="D591" s="2">
        <f>VLOOKUP($C591,Calculations!$T$2:$AG$611,2,FALSE)</f>
        <v>3885497</v>
      </c>
      <c r="E591" s="2">
        <f>VLOOKUP($C591,Calculations!$T$2:$AG$611,3,FALSE)</f>
        <v>1081509</v>
      </c>
      <c r="F591" s="2">
        <f>VLOOKUP($C591,Calculations!$T$2:$AG$611,4,FALSE)</f>
        <v>317871</v>
      </c>
      <c r="G591" s="2">
        <f>VLOOKUP($C591,Calculations!$T$2:$AG$611,5,FALSE)</f>
        <v>41030</v>
      </c>
      <c r="H591" s="2">
        <f>VLOOKUP($C591,Calculations!$T$2:$AG$611,6,FALSE)</f>
        <v>931</v>
      </c>
      <c r="I591" s="2">
        <f>VLOOKUP($C591,Calculations!$T$2:$AG$611,7,FALSE)</f>
        <v>23256</v>
      </c>
      <c r="J591" s="2">
        <f>VLOOKUP($C591,Calculations!$T$2:$AG$611,8,FALSE)</f>
        <v>67413</v>
      </c>
      <c r="K591" s="2">
        <f>VLOOKUP($C591,Calculations!$T$2:$AG$611,9,FALSE)</f>
        <v>29342</v>
      </c>
      <c r="L591" s="2">
        <f>VLOOKUP($C591,Calculations!$T$2:$AG$611,10,FALSE)</f>
        <v>55532</v>
      </c>
      <c r="M591" s="2">
        <f>VLOOKUP($C591,Calculations!$T$2:$AG$611,11,FALSE)</f>
        <v>0</v>
      </c>
      <c r="N591" s="2">
        <f>VLOOKUP($C591,Calculations!$T$2:$AG$611,12,FALSE)</f>
        <v>2268613</v>
      </c>
      <c r="O591" s="2">
        <f>VLOOKUP($C591,Calculations!$T$2:$AG$611,13,FALSE)</f>
        <v>752611</v>
      </c>
      <c r="P591" s="2">
        <f>VLOOKUP($C591,Calculations!$T$2:$AG$611,14,FALSE)</f>
        <v>3021224</v>
      </c>
      <c r="R591" s="53">
        <f t="shared" si="46"/>
        <v>3021224</v>
      </c>
      <c r="S591" s="53">
        <f t="shared" si="47"/>
        <v>0</v>
      </c>
      <c r="U591" s="53">
        <f t="shared" si="48"/>
        <v>3885497</v>
      </c>
      <c r="V591" s="53">
        <f t="shared" si="49"/>
        <v>0</v>
      </c>
      <c r="W591" s="9"/>
    </row>
    <row r="592" spans="1:23" ht="14.45" customHeight="1" x14ac:dyDescent="0.25">
      <c r="A592" s="58" t="s">
        <v>90</v>
      </c>
      <c r="B592" s="58" t="s">
        <v>56</v>
      </c>
      <c r="C592" s="56" t="str">
        <f t="shared" si="45"/>
        <v>KERALA1997-98</v>
      </c>
      <c r="D592" s="2">
        <f>VLOOKUP($C592,Calculations!$T$2:$AG$611,2,FALSE)</f>
        <v>3885497</v>
      </c>
      <c r="E592" s="2">
        <f>VLOOKUP($C592,Calculations!$T$2:$AG$611,3,FALSE)</f>
        <v>1081509</v>
      </c>
      <c r="F592" s="2">
        <f>VLOOKUP($C592,Calculations!$T$2:$AG$611,4,FALSE)</f>
        <v>320307</v>
      </c>
      <c r="G592" s="2">
        <f>VLOOKUP($C592,Calculations!$T$2:$AG$611,5,FALSE)</f>
        <v>38934</v>
      </c>
      <c r="H592" s="2">
        <f>VLOOKUP($C592,Calculations!$T$2:$AG$611,6,FALSE)</f>
        <v>825</v>
      </c>
      <c r="I592" s="2">
        <f>VLOOKUP($C592,Calculations!$T$2:$AG$611,7,FALSE)</f>
        <v>22028</v>
      </c>
      <c r="J592" s="2">
        <f>VLOOKUP($C592,Calculations!$T$2:$AG$611,8,FALSE)</f>
        <v>65072</v>
      </c>
      <c r="K592" s="2">
        <f>VLOOKUP($C592,Calculations!$T$2:$AG$611,9,FALSE)</f>
        <v>27730</v>
      </c>
      <c r="L592" s="2">
        <f>VLOOKUP($C592,Calculations!$T$2:$AG$611,10,FALSE)</f>
        <v>58499</v>
      </c>
      <c r="M592" s="2">
        <f>VLOOKUP($C592,Calculations!$T$2:$AG$611,11,FALSE)</f>
        <v>0</v>
      </c>
      <c r="N592" s="2">
        <f>VLOOKUP($C592,Calculations!$T$2:$AG$611,12,FALSE)</f>
        <v>2270593</v>
      </c>
      <c r="O592" s="2">
        <f>VLOOKUP($C592,Calculations!$T$2:$AG$611,13,FALSE)</f>
        <v>698409</v>
      </c>
      <c r="P592" s="2">
        <f>VLOOKUP($C592,Calculations!$T$2:$AG$611,14,FALSE)</f>
        <v>2969002</v>
      </c>
      <c r="R592" s="53">
        <f t="shared" si="46"/>
        <v>2969002</v>
      </c>
      <c r="S592" s="53">
        <f t="shared" si="47"/>
        <v>0</v>
      </c>
      <c r="U592" s="53">
        <f t="shared" si="48"/>
        <v>3885497</v>
      </c>
      <c r="V592" s="53">
        <f t="shared" si="49"/>
        <v>0</v>
      </c>
      <c r="W592" s="9"/>
    </row>
    <row r="593" spans="1:23" ht="14.45" customHeight="1" x14ac:dyDescent="0.25">
      <c r="A593" s="58" t="s">
        <v>90</v>
      </c>
      <c r="B593" s="58" t="s">
        <v>57</v>
      </c>
      <c r="C593" s="56" t="str">
        <f t="shared" si="45"/>
        <v>KERALA1998-99</v>
      </c>
      <c r="D593" s="2">
        <f>VLOOKUP($C593,Calculations!$T$2:$AG$611,2,FALSE)</f>
        <v>3885497</v>
      </c>
      <c r="E593" s="2">
        <f>VLOOKUP($C593,Calculations!$T$2:$AG$611,3,FALSE)</f>
        <v>1081509</v>
      </c>
      <c r="F593" s="2">
        <f>VLOOKUP($C593,Calculations!$T$2:$AG$611,4,FALSE)</f>
        <v>333822</v>
      </c>
      <c r="G593" s="2">
        <f>VLOOKUP($C593,Calculations!$T$2:$AG$611,5,FALSE)</f>
        <v>28341</v>
      </c>
      <c r="H593" s="2">
        <f>VLOOKUP($C593,Calculations!$T$2:$AG$611,6,FALSE)</f>
        <v>682</v>
      </c>
      <c r="I593" s="2">
        <f>VLOOKUP($C593,Calculations!$T$2:$AG$611,7,FALSE)</f>
        <v>20200</v>
      </c>
      <c r="J593" s="2">
        <f>VLOOKUP($C593,Calculations!$T$2:$AG$611,8,FALSE)</f>
        <v>62710</v>
      </c>
      <c r="K593" s="2">
        <f>VLOOKUP($C593,Calculations!$T$2:$AG$611,9,FALSE)</f>
        <v>31537</v>
      </c>
      <c r="L593" s="2">
        <f>VLOOKUP($C593,Calculations!$T$2:$AG$611,10,FALSE)</f>
        <v>68022</v>
      </c>
      <c r="M593" s="2">
        <f>VLOOKUP($C593,Calculations!$T$2:$AG$611,11,FALSE)</f>
        <v>0</v>
      </c>
      <c r="N593" s="2">
        <f>VLOOKUP($C593,Calculations!$T$2:$AG$611,12,FALSE)</f>
        <v>2258674</v>
      </c>
      <c r="O593" s="2">
        <f>VLOOKUP($C593,Calculations!$T$2:$AG$611,13,FALSE)</f>
        <v>657831</v>
      </c>
      <c r="P593" s="2">
        <f>VLOOKUP($C593,Calculations!$T$2:$AG$611,14,FALSE)</f>
        <v>2916505</v>
      </c>
      <c r="R593" s="53">
        <f t="shared" si="46"/>
        <v>2916505</v>
      </c>
      <c r="S593" s="53">
        <f t="shared" si="47"/>
        <v>0</v>
      </c>
      <c r="U593" s="53">
        <f t="shared" si="48"/>
        <v>3885497</v>
      </c>
      <c r="V593" s="53">
        <f t="shared" si="49"/>
        <v>0</v>
      </c>
      <c r="W593" s="9"/>
    </row>
    <row r="594" spans="1:23" ht="14.45" customHeight="1" x14ac:dyDescent="0.25">
      <c r="A594" s="58" t="s">
        <v>90</v>
      </c>
      <c r="B594" s="58" t="s">
        <v>58</v>
      </c>
      <c r="C594" s="56" t="str">
        <f t="shared" si="45"/>
        <v>KERALA1999-00</v>
      </c>
      <c r="D594" s="2">
        <f>VLOOKUP($C594,Calculations!$T$2:$AG$611,2,FALSE)</f>
        <v>3885497</v>
      </c>
      <c r="E594" s="2">
        <f>VLOOKUP($C594,Calculations!$T$2:$AG$611,3,FALSE)</f>
        <v>1081509</v>
      </c>
      <c r="F594" s="2">
        <f>VLOOKUP($C594,Calculations!$T$2:$AG$611,4,FALSE)</f>
        <v>354390</v>
      </c>
      <c r="G594" s="2">
        <f>VLOOKUP($C594,Calculations!$T$2:$AG$611,5,FALSE)</f>
        <v>28884</v>
      </c>
      <c r="H594" s="2">
        <f>VLOOKUP($C594,Calculations!$T$2:$AG$611,6,FALSE)</f>
        <v>253</v>
      </c>
      <c r="I594" s="2">
        <f>VLOOKUP($C594,Calculations!$T$2:$AG$611,7,FALSE)</f>
        <v>18515</v>
      </c>
      <c r="J594" s="2">
        <f>VLOOKUP($C594,Calculations!$T$2:$AG$611,8,FALSE)</f>
        <v>58279</v>
      </c>
      <c r="K594" s="2">
        <f>VLOOKUP($C594,Calculations!$T$2:$AG$611,9,FALSE)</f>
        <v>32138</v>
      </c>
      <c r="L594" s="2">
        <f>VLOOKUP($C594,Calculations!$T$2:$AG$611,10,FALSE)</f>
        <v>72166</v>
      </c>
      <c r="M594" s="2">
        <f>VLOOKUP($C594,Calculations!$T$2:$AG$611,11,FALSE)</f>
        <v>0</v>
      </c>
      <c r="N594" s="2">
        <f>VLOOKUP($C594,Calculations!$T$2:$AG$611,12,FALSE)</f>
        <v>2239363</v>
      </c>
      <c r="O594" s="2">
        <f>VLOOKUP($C594,Calculations!$T$2:$AG$611,13,FALSE)</f>
        <v>762341</v>
      </c>
      <c r="P594" s="2">
        <f>VLOOKUP($C594,Calculations!$T$2:$AG$611,14,FALSE)</f>
        <v>3001704</v>
      </c>
      <c r="R594" s="53">
        <f t="shared" si="46"/>
        <v>3001704</v>
      </c>
      <c r="S594" s="53">
        <f t="shared" si="47"/>
        <v>0</v>
      </c>
      <c r="U594" s="53">
        <f t="shared" si="48"/>
        <v>3885497</v>
      </c>
      <c r="V594" s="53">
        <f t="shared" si="49"/>
        <v>0</v>
      </c>
      <c r="W594" s="9"/>
    </row>
    <row r="595" spans="1:23" ht="14.45" customHeight="1" x14ac:dyDescent="0.25">
      <c r="A595" s="58" t="s">
        <v>90</v>
      </c>
      <c r="B595" s="58" t="s">
        <v>59</v>
      </c>
      <c r="C595" s="56" t="str">
        <f t="shared" si="45"/>
        <v>KERALA2000-01</v>
      </c>
      <c r="D595" s="2">
        <f>VLOOKUP($C595,Calculations!$T$2:$AG$611,2,FALSE)</f>
        <v>3885497</v>
      </c>
      <c r="E595" s="2">
        <f>VLOOKUP($C595,Calculations!$T$2:$AG$611,3,FALSE)</f>
        <v>1081509</v>
      </c>
      <c r="F595" s="2">
        <f>VLOOKUP($C595,Calculations!$T$2:$AG$611,4,FALSE)</f>
        <v>381873</v>
      </c>
      <c r="G595" s="2">
        <f>VLOOKUP($C595,Calculations!$T$2:$AG$611,5,FALSE)</f>
        <v>29318</v>
      </c>
      <c r="H595" s="2">
        <f>VLOOKUP($C595,Calculations!$T$2:$AG$611,6,FALSE)</f>
        <v>164</v>
      </c>
      <c r="I595" s="2">
        <f>VLOOKUP($C595,Calculations!$T$2:$AG$611,7,FALSE)</f>
        <v>15409</v>
      </c>
      <c r="J595" s="2">
        <f>VLOOKUP($C595,Calculations!$T$2:$AG$611,8,FALSE)</f>
        <v>59257</v>
      </c>
      <c r="K595" s="2">
        <f>VLOOKUP($C595,Calculations!$T$2:$AG$611,9,FALSE)</f>
        <v>33988</v>
      </c>
      <c r="L595" s="2">
        <f>VLOOKUP($C595,Calculations!$T$2:$AG$611,10,FALSE)</f>
        <v>77853</v>
      </c>
      <c r="M595" s="2">
        <f>VLOOKUP($C595,Calculations!$T$2:$AG$611,11,FALSE)</f>
        <v>0</v>
      </c>
      <c r="N595" s="2">
        <f>VLOOKUP($C595,Calculations!$T$2:$AG$611,12,FALSE)</f>
        <v>2206126</v>
      </c>
      <c r="O595" s="2">
        <f>VLOOKUP($C595,Calculations!$T$2:$AG$611,13,FALSE)</f>
        <v>815546</v>
      </c>
      <c r="P595" s="2">
        <f>VLOOKUP($C595,Calculations!$T$2:$AG$611,14,FALSE)</f>
        <v>3021672</v>
      </c>
      <c r="R595" s="53">
        <f t="shared" si="46"/>
        <v>3021672</v>
      </c>
      <c r="S595" s="53">
        <f t="shared" si="47"/>
        <v>0</v>
      </c>
      <c r="U595" s="53">
        <f t="shared" si="48"/>
        <v>3885497</v>
      </c>
      <c r="V595" s="53">
        <f t="shared" si="49"/>
        <v>0</v>
      </c>
      <c r="W595" s="9"/>
    </row>
    <row r="596" spans="1:23" ht="14.45" customHeight="1" x14ac:dyDescent="0.25">
      <c r="A596" s="58" t="s">
        <v>90</v>
      </c>
      <c r="B596" s="58" t="s">
        <v>60</v>
      </c>
      <c r="C596" s="56" t="str">
        <f t="shared" si="45"/>
        <v>KERALA2001-02</v>
      </c>
      <c r="D596" s="2">
        <f>VLOOKUP($C596,Calculations!$T$2:$AG$611,2,FALSE)</f>
        <v>3885497</v>
      </c>
      <c r="E596" s="2">
        <f>VLOOKUP($C596,Calculations!$T$2:$AG$611,3,FALSE)</f>
        <v>1081509</v>
      </c>
      <c r="F596" s="2">
        <f>VLOOKUP($C596,Calculations!$T$2:$AG$611,4,FALSE)</f>
        <v>392352</v>
      </c>
      <c r="G596" s="2">
        <f>VLOOKUP($C596,Calculations!$T$2:$AG$611,5,FALSE)</f>
        <v>29728</v>
      </c>
      <c r="H596" s="2">
        <f>VLOOKUP($C596,Calculations!$T$2:$AG$611,6,FALSE)</f>
        <v>233</v>
      </c>
      <c r="I596" s="2">
        <f>VLOOKUP($C596,Calculations!$T$2:$AG$611,7,FALSE)</f>
        <v>13613</v>
      </c>
      <c r="J596" s="2">
        <f>VLOOKUP($C596,Calculations!$T$2:$AG$611,8,FALSE)</f>
        <v>63771</v>
      </c>
      <c r="K596" s="2">
        <f>VLOOKUP($C596,Calculations!$T$2:$AG$611,9,FALSE)</f>
        <v>34331</v>
      </c>
      <c r="L596" s="2">
        <f>VLOOKUP($C596,Calculations!$T$2:$AG$611,10,FALSE)</f>
        <v>79270</v>
      </c>
      <c r="M596" s="2">
        <f>VLOOKUP($C596,Calculations!$T$2:$AG$611,11,FALSE)</f>
        <v>0</v>
      </c>
      <c r="N596" s="2">
        <f>VLOOKUP($C596,Calculations!$T$2:$AG$611,12,FALSE)</f>
        <v>2190690</v>
      </c>
      <c r="O596" s="2">
        <f>VLOOKUP($C596,Calculations!$T$2:$AG$611,13,FALSE)</f>
        <v>801562</v>
      </c>
      <c r="P596" s="2">
        <f>VLOOKUP($C596,Calculations!$T$2:$AG$611,14,FALSE)</f>
        <v>2992252</v>
      </c>
      <c r="R596" s="53">
        <f t="shared" si="46"/>
        <v>2992252</v>
      </c>
      <c r="S596" s="53">
        <f t="shared" si="47"/>
        <v>0</v>
      </c>
      <c r="U596" s="53">
        <f t="shared" si="48"/>
        <v>3885497</v>
      </c>
      <c r="V596" s="53">
        <f t="shared" si="49"/>
        <v>0</v>
      </c>
      <c r="W596" s="9"/>
    </row>
    <row r="597" spans="1:23" ht="14.45" customHeight="1" x14ac:dyDescent="0.25">
      <c r="A597" s="58" t="s">
        <v>90</v>
      </c>
      <c r="B597" s="58" t="s">
        <v>61</v>
      </c>
      <c r="C597" s="56" t="str">
        <f t="shared" si="45"/>
        <v>KERALA2002-03</v>
      </c>
      <c r="D597" s="2">
        <f>VLOOKUP($C597,Calculations!$T$2:$AG$611,2,FALSE)</f>
        <v>3885497</v>
      </c>
      <c r="E597" s="2">
        <f>VLOOKUP($C597,Calculations!$T$2:$AG$611,3,FALSE)</f>
        <v>1081509</v>
      </c>
      <c r="F597" s="2">
        <f>VLOOKUP($C597,Calculations!$T$2:$AG$611,4,FALSE)</f>
        <v>393341</v>
      </c>
      <c r="G597" s="2">
        <f>VLOOKUP($C597,Calculations!$T$2:$AG$611,5,FALSE)</f>
        <v>29580</v>
      </c>
      <c r="H597" s="2">
        <f>VLOOKUP($C597,Calculations!$T$2:$AG$611,6,FALSE)</f>
        <v>263</v>
      </c>
      <c r="I597" s="2">
        <f>VLOOKUP($C597,Calculations!$T$2:$AG$611,7,FALSE)</f>
        <v>13022</v>
      </c>
      <c r="J597" s="2">
        <f>VLOOKUP($C597,Calculations!$T$2:$AG$611,8,FALSE)</f>
        <v>69266</v>
      </c>
      <c r="K597" s="2">
        <f>VLOOKUP($C597,Calculations!$T$2:$AG$611,9,FALSE)</f>
        <v>39181</v>
      </c>
      <c r="L597" s="2">
        <f>VLOOKUP($C597,Calculations!$T$2:$AG$611,10,FALSE)</f>
        <v>70798</v>
      </c>
      <c r="M597" s="2">
        <f>VLOOKUP($C597,Calculations!$T$2:$AG$611,11,FALSE)</f>
        <v>0</v>
      </c>
      <c r="N597" s="2">
        <f>VLOOKUP($C597,Calculations!$T$2:$AG$611,12,FALSE)</f>
        <v>2188537</v>
      </c>
      <c r="O597" s="2">
        <f>VLOOKUP($C597,Calculations!$T$2:$AG$611,13,FALSE)</f>
        <v>781847</v>
      </c>
      <c r="P597" s="2">
        <f>VLOOKUP($C597,Calculations!$T$2:$AG$611,14,FALSE)</f>
        <v>2970384</v>
      </c>
      <c r="R597" s="53">
        <f t="shared" si="46"/>
        <v>2970384</v>
      </c>
      <c r="S597" s="53">
        <f t="shared" si="47"/>
        <v>0</v>
      </c>
      <c r="U597" s="53">
        <f t="shared" si="48"/>
        <v>3885497</v>
      </c>
      <c r="V597" s="53">
        <f t="shared" si="49"/>
        <v>0</v>
      </c>
      <c r="W597" s="9"/>
    </row>
    <row r="598" spans="1:23" ht="14.45" customHeight="1" x14ac:dyDescent="0.25">
      <c r="A598" s="58" t="s">
        <v>90</v>
      </c>
      <c r="B598" s="58" t="s">
        <v>62</v>
      </c>
      <c r="C598" s="56" t="str">
        <f t="shared" si="45"/>
        <v>KERALA2003-04</v>
      </c>
      <c r="D598" s="2">
        <f>VLOOKUP($C598,Calculations!$T$2:$AG$611,2,FALSE)</f>
        <v>3885497</v>
      </c>
      <c r="E598" s="2">
        <f>VLOOKUP($C598,Calculations!$T$2:$AG$611,3,FALSE)</f>
        <v>1081509</v>
      </c>
      <c r="F598" s="2">
        <f>VLOOKUP($C598,Calculations!$T$2:$AG$611,4,FALSE)</f>
        <v>395980</v>
      </c>
      <c r="G598" s="2">
        <f>VLOOKUP($C598,Calculations!$T$2:$AG$611,5,FALSE)</f>
        <v>28803</v>
      </c>
      <c r="H598" s="2">
        <f>VLOOKUP($C598,Calculations!$T$2:$AG$611,6,FALSE)</f>
        <v>316</v>
      </c>
      <c r="I598" s="2">
        <f>VLOOKUP($C598,Calculations!$T$2:$AG$611,7,FALSE)</f>
        <v>10831</v>
      </c>
      <c r="J598" s="2">
        <f>VLOOKUP($C598,Calculations!$T$2:$AG$611,8,FALSE)</f>
        <v>67285</v>
      </c>
      <c r="K598" s="2">
        <f>VLOOKUP($C598,Calculations!$T$2:$AG$611,9,FALSE)</f>
        <v>41261</v>
      </c>
      <c r="L598" s="2">
        <f>VLOOKUP($C598,Calculations!$T$2:$AG$611,10,FALSE)</f>
        <v>68679</v>
      </c>
      <c r="M598" s="2">
        <f>VLOOKUP($C598,Calculations!$T$2:$AG$611,11,FALSE)</f>
        <v>893</v>
      </c>
      <c r="N598" s="2">
        <f>VLOOKUP($C598,Calculations!$T$2:$AG$611,12,FALSE)</f>
        <v>2189940</v>
      </c>
      <c r="O598" s="2">
        <f>VLOOKUP($C598,Calculations!$T$2:$AG$611,13,FALSE)</f>
        <v>764514</v>
      </c>
      <c r="P598" s="2">
        <f>VLOOKUP($C598,Calculations!$T$2:$AG$611,14,FALSE)</f>
        <v>2954454</v>
      </c>
      <c r="R598" s="53">
        <f t="shared" si="46"/>
        <v>2954454</v>
      </c>
      <c r="S598" s="53">
        <f t="shared" si="47"/>
        <v>0</v>
      </c>
      <c r="U598" s="53">
        <f t="shared" si="48"/>
        <v>3885497</v>
      </c>
      <c r="V598" s="53">
        <f t="shared" si="49"/>
        <v>0</v>
      </c>
      <c r="W598" s="9"/>
    </row>
    <row r="599" spans="1:23" ht="14.45" customHeight="1" x14ac:dyDescent="0.25">
      <c r="A599" s="58" t="s">
        <v>90</v>
      </c>
      <c r="B599" s="58" t="s">
        <v>63</v>
      </c>
      <c r="C599" s="56" t="str">
        <f t="shared" si="45"/>
        <v>KERALA2004-05</v>
      </c>
      <c r="D599" s="2">
        <f>VLOOKUP($C599,Calculations!$T$2:$AG$611,2,FALSE)</f>
        <v>3885497</v>
      </c>
      <c r="E599" s="2">
        <f>VLOOKUP($C599,Calculations!$T$2:$AG$611,3,FALSE)</f>
        <v>1081509</v>
      </c>
      <c r="F599" s="2">
        <f>VLOOKUP($C599,Calculations!$T$2:$AG$611,4,FALSE)</f>
        <v>430084</v>
      </c>
      <c r="G599" s="2">
        <f>VLOOKUP($C599,Calculations!$T$2:$AG$611,5,FALSE)</f>
        <v>28891</v>
      </c>
      <c r="H599" s="2">
        <f>VLOOKUP($C599,Calculations!$T$2:$AG$611,6,FALSE)</f>
        <v>292</v>
      </c>
      <c r="I599" s="2">
        <f>VLOOKUP($C599,Calculations!$T$2:$AG$611,7,FALSE)</f>
        <v>10193</v>
      </c>
      <c r="J599" s="2">
        <f>VLOOKUP($C599,Calculations!$T$2:$AG$611,8,FALSE)</f>
        <v>70092</v>
      </c>
      <c r="K599" s="2">
        <f>VLOOKUP($C599,Calculations!$T$2:$AG$611,9,FALSE)</f>
        <v>40917</v>
      </c>
      <c r="L599" s="2">
        <f>VLOOKUP($C599,Calculations!$T$2:$AG$611,10,FALSE)</f>
        <v>68634</v>
      </c>
      <c r="M599" s="2">
        <f>VLOOKUP($C599,Calculations!$T$2:$AG$611,11,FALSE)</f>
        <v>0</v>
      </c>
      <c r="N599" s="2">
        <f>VLOOKUP($C599,Calculations!$T$2:$AG$611,12,FALSE)</f>
        <v>2154885</v>
      </c>
      <c r="O599" s="2">
        <f>VLOOKUP($C599,Calculations!$T$2:$AG$611,13,FALSE)</f>
        <v>841408</v>
      </c>
      <c r="P599" s="2">
        <f>VLOOKUP($C599,Calculations!$T$2:$AG$611,14,FALSE)</f>
        <v>2996293</v>
      </c>
      <c r="R599" s="53">
        <f t="shared" si="46"/>
        <v>2996293</v>
      </c>
      <c r="S599" s="53">
        <f t="shared" si="47"/>
        <v>0</v>
      </c>
      <c r="U599" s="53">
        <f t="shared" si="48"/>
        <v>3885497</v>
      </c>
      <c r="V599" s="53">
        <f t="shared" si="49"/>
        <v>0</v>
      </c>
      <c r="W599" s="9"/>
    </row>
    <row r="600" spans="1:23" ht="14.45" customHeight="1" x14ac:dyDescent="0.25">
      <c r="A600" s="58" t="s">
        <v>90</v>
      </c>
      <c r="B600" s="58" t="s">
        <v>64</v>
      </c>
      <c r="C600" s="56" t="str">
        <f t="shared" si="45"/>
        <v>KERALA2005-06</v>
      </c>
      <c r="D600" s="2">
        <f>VLOOKUP($C600,Calculations!$T$2:$AG$611,2,FALSE)</f>
        <v>3886287</v>
      </c>
      <c r="E600" s="2">
        <f>VLOOKUP($C600,Calculations!$T$2:$AG$611,3,FALSE)</f>
        <v>1081509</v>
      </c>
      <c r="F600" s="2">
        <f>VLOOKUP($C600,Calculations!$T$2:$AG$611,4,FALSE)</f>
        <v>370322</v>
      </c>
      <c r="G600" s="2">
        <f>VLOOKUP($C600,Calculations!$T$2:$AG$611,5,FALSE)</f>
        <v>26457</v>
      </c>
      <c r="H600" s="2">
        <f>VLOOKUP($C600,Calculations!$T$2:$AG$611,6,FALSE)</f>
        <v>274</v>
      </c>
      <c r="I600" s="2">
        <f>VLOOKUP($C600,Calculations!$T$2:$AG$611,7,FALSE)</f>
        <v>9526</v>
      </c>
      <c r="J600" s="2">
        <f>VLOOKUP($C600,Calculations!$T$2:$AG$611,8,FALSE)</f>
        <v>66133</v>
      </c>
      <c r="K600" s="2">
        <f>VLOOKUP($C600,Calculations!$T$2:$AG$611,9,FALSE)</f>
        <v>45171</v>
      </c>
      <c r="L600" s="2">
        <f>VLOOKUP($C600,Calculations!$T$2:$AG$611,10,FALSE)</f>
        <v>70166</v>
      </c>
      <c r="M600" s="2">
        <f>VLOOKUP($C600,Calculations!$T$2:$AG$611,11,FALSE)</f>
        <v>84246</v>
      </c>
      <c r="N600" s="2">
        <f>VLOOKUP($C600,Calculations!$T$2:$AG$611,12,FALSE)</f>
        <v>2132483</v>
      </c>
      <c r="O600" s="2">
        <f>VLOOKUP($C600,Calculations!$T$2:$AG$611,13,FALSE)</f>
        <v>853244</v>
      </c>
      <c r="P600" s="2">
        <f>VLOOKUP($C600,Calculations!$T$2:$AG$611,14,FALSE)</f>
        <v>2985727</v>
      </c>
      <c r="R600" s="53">
        <f t="shared" si="46"/>
        <v>2985727</v>
      </c>
      <c r="S600" s="53">
        <f t="shared" si="47"/>
        <v>0</v>
      </c>
      <c r="U600" s="53">
        <f t="shared" si="48"/>
        <v>3886287</v>
      </c>
      <c r="V600" s="53">
        <f t="shared" si="49"/>
        <v>0</v>
      </c>
      <c r="W600" s="9"/>
    </row>
    <row r="601" spans="1:23" ht="14.45" customHeight="1" x14ac:dyDescent="0.25">
      <c r="A601" s="58" t="s">
        <v>90</v>
      </c>
      <c r="B601" s="58" t="s">
        <v>65</v>
      </c>
      <c r="C601" s="56" t="str">
        <f t="shared" si="45"/>
        <v>KERALA2006-07</v>
      </c>
      <c r="D601" s="2">
        <f>VLOOKUP($C601,Calculations!$T$2:$AG$611,2,FALSE)</f>
        <v>3886287</v>
      </c>
      <c r="E601" s="2">
        <f>VLOOKUP($C601,Calculations!$T$2:$AG$611,3,FALSE)</f>
        <v>1081509</v>
      </c>
      <c r="F601" s="2">
        <f>VLOOKUP($C601,Calculations!$T$2:$AG$611,4,FALSE)</f>
        <v>358684</v>
      </c>
      <c r="G601" s="2">
        <f>VLOOKUP($C601,Calculations!$T$2:$AG$611,5,FALSE)</f>
        <v>26125</v>
      </c>
      <c r="H601" s="2">
        <f>VLOOKUP($C601,Calculations!$T$2:$AG$611,6,FALSE)</f>
        <v>301</v>
      </c>
      <c r="I601" s="2">
        <f>VLOOKUP($C601,Calculations!$T$2:$AG$611,7,FALSE)</f>
        <v>8959</v>
      </c>
      <c r="J601" s="2">
        <f>VLOOKUP($C601,Calculations!$T$2:$AG$611,8,FALSE)</f>
        <v>90288</v>
      </c>
      <c r="K601" s="2">
        <f>VLOOKUP($C601,Calculations!$T$2:$AG$611,9,FALSE)</f>
        <v>47144</v>
      </c>
      <c r="L601" s="2">
        <f>VLOOKUP($C601,Calculations!$T$2:$AG$611,10,FALSE)</f>
        <v>81651</v>
      </c>
      <c r="M601" s="2">
        <f>VLOOKUP($C601,Calculations!$T$2:$AG$611,11,FALSE)</f>
        <v>90195</v>
      </c>
      <c r="N601" s="2">
        <f>VLOOKUP($C601,Calculations!$T$2:$AG$611,12,FALSE)</f>
        <v>2101431</v>
      </c>
      <c r="O601" s="2">
        <f>VLOOKUP($C601,Calculations!$T$2:$AG$611,13,FALSE)</f>
        <v>816110</v>
      </c>
      <c r="P601" s="2">
        <f>VLOOKUP($C601,Calculations!$T$2:$AG$611,14,FALSE)</f>
        <v>2917541</v>
      </c>
      <c r="R601" s="53">
        <f t="shared" si="46"/>
        <v>2917541</v>
      </c>
      <c r="S601" s="53">
        <f t="shared" si="47"/>
        <v>0</v>
      </c>
      <c r="U601" s="53">
        <f t="shared" si="48"/>
        <v>3886287</v>
      </c>
      <c r="V601" s="53">
        <f t="shared" si="49"/>
        <v>0</v>
      </c>
      <c r="W601" s="9"/>
    </row>
    <row r="602" spans="1:23" ht="14.45" customHeight="1" x14ac:dyDescent="0.25">
      <c r="A602" s="58" t="s">
        <v>90</v>
      </c>
      <c r="B602" s="58" t="s">
        <v>66</v>
      </c>
      <c r="C602" s="56" t="str">
        <f t="shared" si="45"/>
        <v>KERALA2007-08</v>
      </c>
      <c r="D602" s="2">
        <f>VLOOKUP($C602,Calculations!$T$2:$AG$611,2,FALSE)</f>
        <v>3886287</v>
      </c>
      <c r="E602" s="2">
        <f>VLOOKUP($C602,Calculations!$T$2:$AG$611,3,FALSE)</f>
        <v>1081509</v>
      </c>
      <c r="F602" s="2">
        <f>VLOOKUP($C602,Calculations!$T$2:$AG$611,4,FALSE)</f>
        <v>371558</v>
      </c>
      <c r="G602" s="2">
        <f>VLOOKUP($C602,Calculations!$T$2:$AG$611,5,FALSE)</f>
        <v>25527</v>
      </c>
      <c r="H602" s="2">
        <f>VLOOKUP($C602,Calculations!$T$2:$AG$611,6,FALSE)</f>
        <v>216</v>
      </c>
      <c r="I602" s="2">
        <f>VLOOKUP($C602,Calculations!$T$2:$AG$611,7,FALSE)</f>
        <v>6397</v>
      </c>
      <c r="J602" s="2">
        <f>VLOOKUP($C602,Calculations!$T$2:$AG$611,8,FALSE)</f>
        <v>92764</v>
      </c>
      <c r="K602" s="2">
        <f>VLOOKUP($C602,Calculations!$T$2:$AG$611,9,FALSE)</f>
        <v>45214</v>
      </c>
      <c r="L602" s="2">
        <f>VLOOKUP($C602,Calculations!$T$2:$AG$611,10,FALSE)</f>
        <v>82953</v>
      </c>
      <c r="M602" s="2">
        <f>VLOOKUP($C602,Calculations!$T$2:$AG$611,11,FALSE)</f>
        <v>91120</v>
      </c>
      <c r="N602" s="2">
        <f>VLOOKUP($C602,Calculations!$T$2:$AG$611,12,FALSE)</f>
        <v>2089029</v>
      </c>
      <c r="O602" s="2">
        <f>VLOOKUP($C602,Calculations!$T$2:$AG$611,13,FALSE)</f>
        <v>672065</v>
      </c>
      <c r="P602" s="2">
        <f>VLOOKUP($C602,Calculations!$T$2:$AG$611,14,FALSE)</f>
        <v>2761094</v>
      </c>
      <c r="R602" s="53">
        <f t="shared" si="46"/>
        <v>2761094</v>
      </c>
      <c r="S602" s="53">
        <f t="shared" si="47"/>
        <v>0</v>
      </c>
      <c r="U602" s="53">
        <f t="shared" si="48"/>
        <v>3886287</v>
      </c>
      <c r="V602" s="53">
        <f t="shared" si="49"/>
        <v>0</v>
      </c>
      <c r="W602" s="9"/>
    </row>
    <row r="603" spans="1:23" ht="14.45" customHeight="1" x14ac:dyDescent="0.25">
      <c r="A603" s="58" t="s">
        <v>90</v>
      </c>
      <c r="B603" s="58" t="s">
        <v>68</v>
      </c>
      <c r="C603" s="56" t="str">
        <f t="shared" si="45"/>
        <v>KERALA2008-09</v>
      </c>
      <c r="D603" s="2">
        <f>VLOOKUP($C603,Calculations!$T$2:$AG$611,2,FALSE)</f>
        <v>3886287</v>
      </c>
      <c r="E603" s="2">
        <f>VLOOKUP($C603,Calculations!$T$2:$AG$611,3,FALSE)</f>
        <v>1081509</v>
      </c>
      <c r="F603" s="2">
        <f>VLOOKUP($C603,Calculations!$T$2:$AG$611,4,FALSE)</f>
        <v>376155</v>
      </c>
      <c r="G603" s="2">
        <f>VLOOKUP($C603,Calculations!$T$2:$AG$611,5,FALSE)</f>
        <v>24931</v>
      </c>
      <c r="H603" s="2">
        <f>VLOOKUP($C603,Calculations!$T$2:$AG$611,6,FALSE)</f>
        <v>229</v>
      </c>
      <c r="I603" s="2">
        <f>VLOOKUP($C603,Calculations!$T$2:$AG$611,7,FALSE)</f>
        <v>6002</v>
      </c>
      <c r="J603" s="2">
        <f>VLOOKUP($C603,Calculations!$T$2:$AG$611,8,FALSE)</f>
        <v>96193</v>
      </c>
      <c r="K603" s="2">
        <f>VLOOKUP($C603,Calculations!$T$2:$AG$611,9,FALSE)</f>
        <v>45955</v>
      </c>
      <c r="L603" s="2">
        <f>VLOOKUP($C603,Calculations!$T$2:$AG$611,10,FALSE)</f>
        <v>67759</v>
      </c>
      <c r="M603" s="2">
        <f>VLOOKUP($C603,Calculations!$T$2:$AG$611,11,FALSE)</f>
        <v>98599</v>
      </c>
      <c r="N603" s="2">
        <f>VLOOKUP($C603,Calculations!$T$2:$AG$611,12,FALSE)</f>
        <v>2088955</v>
      </c>
      <c r="O603" s="2">
        <f>VLOOKUP($C603,Calculations!$T$2:$AG$611,13,FALSE)</f>
        <v>605988</v>
      </c>
      <c r="P603" s="2">
        <f>VLOOKUP($C603,Calculations!$T$2:$AG$611,14,FALSE)</f>
        <v>2694943</v>
      </c>
      <c r="R603" s="53">
        <f t="shared" si="46"/>
        <v>2694943</v>
      </c>
      <c r="S603" s="53">
        <f t="shared" si="47"/>
        <v>0</v>
      </c>
      <c r="U603" s="53">
        <f t="shared" si="48"/>
        <v>3886287</v>
      </c>
      <c r="V603" s="53">
        <f t="shared" si="49"/>
        <v>0</v>
      </c>
      <c r="W603" s="9"/>
    </row>
    <row r="604" spans="1:23" ht="14.45" customHeight="1" x14ac:dyDescent="0.25">
      <c r="A604" s="58" t="s">
        <v>90</v>
      </c>
      <c r="B604" s="58" t="s">
        <v>69</v>
      </c>
      <c r="C604" s="56" t="str">
        <f t="shared" si="45"/>
        <v>KERALA2009-10</v>
      </c>
      <c r="D604" s="2">
        <f>VLOOKUP($C604,Calculations!$T$2:$AG$611,2,FALSE)</f>
        <v>3886287</v>
      </c>
      <c r="E604" s="2">
        <f>VLOOKUP($C604,Calculations!$T$2:$AG$611,3,FALSE)</f>
        <v>1081509</v>
      </c>
      <c r="F604" s="2">
        <f>VLOOKUP($C604,Calculations!$T$2:$AG$611,4,FALSE)</f>
        <v>371906</v>
      </c>
      <c r="G604" s="2">
        <f>VLOOKUP($C604,Calculations!$T$2:$AG$611,5,FALSE)</f>
        <v>22046</v>
      </c>
      <c r="H604" s="2">
        <f>VLOOKUP($C604,Calculations!$T$2:$AG$611,6,FALSE)</f>
        <v>228</v>
      </c>
      <c r="I604" s="2">
        <f>VLOOKUP($C604,Calculations!$T$2:$AG$611,7,FALSE)</f>
        <v>4423</v>
      </c>
      <c r="J604" s="2">
        <f>VLOOKUP($C604,Calculations!$T$2:$AG$611,8,FALSE)</f>
        <v>98014</v>
      </c>
      <c r="K604" s="2">
        <f>VLOOKUP($C604,Calculations!$T$2:$AG$611,9,FALSE)</f>
        <v>45374</v>
      </c>
      <c r="L604" s="2">
        <f>VLOOKUP($C604,Calculations!$T$2:$AG$611,10,FALSE)</f>
        <v>76945</v>
      </c>
      <c r="M604" s="2">
        <f>VLOOKUP($C604,Calculations!$T$2:$AG$611,11,FALSE)</f>
        <v>107127</v>
      </c>
      <c r="N604" s="2">
        <f>VLOOKUP($C604,Calculations!$T$2:$AG$611,12,FALSE)</f>
        <v>2078715</v>
      </c>
      <c r="O604" s="2">
        <f>VLOOKUP($C604,Calculations!$T$2:$AG$611,13,FALSE)</f>
        <v>589963</v>
      </c>
      <c r="P604" s="2">
        <f>VLOOKUP($C604,Calculations!$T$2:$AG$611,14,FALSE)</f>
        <v>2668678</v>
      </c>
      <c r="R604" s="53">
        <f t="shared" si="46"/>
        <v>2668678</v>
      </c>
      <c r="S604" s="53">
        <f t="shared" si="47"/>
        <v>0</v>
      </c>
      <c r="U604" s="53">
        <f t="shared" si="48"/>
        <v>3886287</v>
      </c>
      <c r="V604" s="53">
        <f t="shared" si="49"/>
        <v>0</v>
      </c>
      <c r="W604" s="9"/>
    </row>
    <row r="605" spans="1:23" ht="14.45" customHeight="1" x14ac:dyDescent="0.25">
      <c r="A605" s="58" t="s">
        <v>90</v>
      </c>
      <c r="B605" s="58" t="s">
        <v>70</v>
      </c>
      <c r="C605" s="56" t="str">
        <f t="shared" si="45"/>
        <v>KERALA2010-11</v>
      </c>
      <c r="D605" s="2">
        <f>VLOOKUP($C605,Calculations!$T$2:$AG$611,2,FALSE)</f>
        <v>3886287</v>
      </c>
      <c r="E605" s="2">
        <f>VLOOKUP($C605,Calculations!$T$2:$AG$611,3,FALSE)</f>
        <v>1081509</v>
      </c>
      <c r="F605" s="2">
        <f>VLOOKUP($C605,Calculations!$T$2:$AG$611,4,FALSE)</f>
        <v>384174</v>
      </c>
      <c r="G605" s="2">
        <f>VLOOKUP($C605,Calculations!$T$2:$AG$611,5,FALSE)</f>
        <v>19573</v>
      </c>
      <c r="H605" s="2">
        <f>VLOOKUP($C605,Calculations!$T$2:$AG$611,6,FALSE)</f>
        <v>153</v>
      </c>
      <c r="I605" s="2">
        <f>VLOOKUP($C605,Calculations!$T$2:$AG$611,7,FALSE)</f>
        <v>3690</v>
      </c>
      <c r="J605" s="2">
        <f>VLOOKUP($C605,Calculations!$T$2:$AG$611,8,FALSE)</f>
        <v>91665</v>
      </c>
      <c r="K605" s="2">
        <f>VLOOKUP($C605,Calculations!$T$2:$AG$611,9,FALSE)</f>
        <v>51943</v>
      </c>
      <c r="L605" s="2">
        <f>VLOOKUP($C605,Calculations!$T$2:$AG$611,10,FALSE)</f>
        <v>76028</v>
      </c>
      <c r="M605" s="2">
        <f>VLOOKUP($C605,Calculations!$T$2:$AG$611,11,FALSE)</f>
        <v>106045</v>
      </c>
      <c r="N605" s="2">
        <f>VLOOKUP($C605,Calculations!$T$2:$AG$611,12,FALSE)</f>
        <v>2071507</v>
      </c>
      <c r="O605" s="2">
        <f>VLOOKUP($C605,Calculations!$T$2:$AG$611,13,FALSE)</f>
        <v>575954</v>
      </c>
      <c r="P605" s="2">
        <f>VLOOKUP($C605,Calculations!$T$2:$AG$611,14,FALSE)</f>
        <v>2647461</v>
      </c>
      <c r="R605" s="53">
        <f t="shared" si="46"/>
        <v>2647461</v>
      </c>
      <c r="S605" s="53">
        <f t="shared" si="47"/>
        <v>0</v>
      </c>
      <c r="U605" s="53">
        <f t="shared" si="48"/>
        <v>3886287</v>
      </c>
      <c r="V605" s="53">
        <f t="shared" si="49"/>
        <v>0</v>
      </c>
      <c r="W605" s="9"/>
    </row>
    <row r="606" spans="1:23" ht="14.45" customHeight="1" x14ac:dyDescent="0.25">
      <c r="A606" s="58" t="s">
        <v>90</v>
      </c>
      <c r="B606" s="58" t="s">
        <v>71</v>
      </c>
      <c r="C606" s="56" t="str">
        <f t="shared" si="45"/>
        <v>KERALA2011-12</v>
      </c>
      <c r="D606" s="2">
        <f>VLOOKUP($C606,Calculations!$T$2:$AG$611,2,FALSE)</f>
        <v>3886287</v>
      </c>
      <c r="E606" s="2">
        <f>VLOOKUP($C606,Calculations!$T$2:$AG$611,3,FALSE)</f>
        <v>1081509</v>
      </c>
      <c r="F606" s="2">
        <f>VLOOKUP($C606,Calculations!$T$2:$AG$611,4,FALSE)</f>
        <v>399924</v>
      </c>
      <c r="G606" s="2">
        <f>VLOOKUP($C606,Calculations!$T$2:$AG$611,5,FALSE)</f>
        <v>17552</v>
      </c>
      <c r="H606" s="2">
        <f>VLOOKUP($C606,Calculations!$T$2:$AG$611,6,FALSE)</f>
        <v>85</v>
      </c>
      <c r="I606" s="2">
        <f>VLOOKUP($C606,Calculations!$T$2:$AG$611,7,FALSE)</f>
        <v>3366</v>
      </c>
      <c r="J606" s="2">
        <f>VLOOKUP($C606,Calculations!$T$2:$AG$611,8,FALSE)</f>
        <v>95437</v>
      </c>
      <c r="K606" s="2">
        <f>VLOOKUP($C606,Calculations!$T$2:$AG$611,9,FALSE)</f>
        <v>57670</v>
      </c>
      <c r="L606" s="2">
        <f>VLOOKUP($C606,Calculations!$T$2:$AG$611,10,FALSE)</f>
        <v>77056</v>
      </c>
      <c r="M606" s="2">
        <f>VLOOKUP($C606,Calculations!$T$2:$AG$611,11,FALSE)</f>
        <v>113556</v>
      </c>
      <c r="N606" s="2">
        <f>VLOOKUP($C606,Calculations!$T$2:$AG$611,12,FALSE)</f>
        <v>2040132</v>
      </c>
      <c r="O606" s="2">
        <f>VLOOKUP($C606,Calculations!$T$2:$AG$611,13,FALSE)</f>
        <v>621625</v>
      </c>
      <c r="P606" s="2">
        <f>VLOOKUP($C606,Calculations!$T$2:$AG$611,14,FALSE)</f>
        <v>2661757</v>
      </c>
      <c r="R606" s="53">
        <f t="shared" si="46"/>
        <v>2661757</v>
      </c>
      <c r="S606" s="53">
        <f t="shared" si="47"/>
        <v>0</v>
      </c>
      <c r="U606" s="53">
        <f t="shared" si="48"/>
        <v>3886287</v>
      </c>
      <c r="V606" s="53">
        <f t="shared" si="49"/>
        <v>0</v>
      </c>
      <c r="W606" s="9"/>
    </row>
    <row r="607" spans="1:23" ht="14.45" customHeight="1" x14ac:dyDescent="0.25">
      <c r="A607" s="58" t="s">
        <v>90</v>
      </c>
      <c r="B607" s="58" t="s">
        <v>72</v>
      </c>
      <c r="C607" s="56" t="str">
        <f t="shared" si="45"/>
        <v>KERALA2012-13</v>
      </c>
      <c r="D607" s="2">
        <f>VLOOKUP($C607,Calculations!$T$2:$AG$611,2,FALSE)</f>
        <v>3886287</v>
      </c>
      <c r="E607" s="2">
        <f>VLOOKUP($C607,Calculations!$T$2:$AG$611,3,FALSE)</f>
        <v>1081509</v>
      </c>
      <c r="F607" s="2">
        <f>VLOOKUP($C607,Calculations!$T$2:$AG$611,4,FALSE)</f>
        <v>402577</v>
      </c>
      <c r="G607" s="2">
        <f>VLOOKUP($C607,Calculations!$T$2:$AG$611,5,FALSE)</f>
        <v>16354</v>
      </c>
      <c r="H607" s="2">
        <f>VLOOKUP($C607,Calculations!$T$2:$AG$611,6,FALSE)</f>
        <v>118</v>
      </c>
      <c r="I607" s="2">
        <f>VLOOKUP($C607,Calculations!$T$2:$AG$611,7,FALSE)</f>
        <v>2799</v>
      </c>
      <c r="J607" s="2">
        <f>VLOOKUP($C607,Calculations!$T$2:$AG$611,8,FALSE)</f>
        <v>96596</v>
      </c>
      <c r="K607" s="2">
        <f>VLOOKUP($C607,Calculations!$T$2:$AG$611,9,FALSE)</f>
        <v>55835</v>
      </c>
      <c r="L607" s="2">
        <f>VLOOKUP($C607,Calculations!$T$2:$AG$611,10,FALSE)</f>
        <v>76744</v>
      </c>
      <c r="M607" s="2">
        <f>VLOOKUP($C607,Calculations!$T$2:$AG$611,11,FALSE)</f>
        <v>105646</v>
      </c>
      <c r="N607" s="2">
        <f>VLOOKUP($C607,Calculations!$T$2:$AG$611,12,FALSE)</f>
        <v>2048109</v>
      </c>
      <c r="O607" s="2">
        <f>VLOOKUP($C607,Calculations!$T$2:$AG$611,13,FALSE)</f>
        <v>543625</v>
      </c>
      <c r="P607" s="2">
        <f>VLOOKUP($C607,Calculations!$T$2:$AG$611,14,FALSE)</f>
        <v>2591734</v>
      </c>
      <c r="R607" s="53">
        <f t="shared" si="46"/>
        <v>2591734</v>
      </c>
      <c r="S607" s="53">
        <f t="shared" si="47"/>
        <v>0</v>
      </c>
      <c r="U607" s="53">
        <f t="shared" si="48"/>
        <v>3886287</v>
      </c>
      <c r="V607" s="53">
        <f t="shared" si="49"/>
        <v>0</v>
      </c>
      <c r="W607" s="9"/>
    </row>
    <row r="608" spans="1:23" ht="14.45" customHeight="1" x14ac:dyDescent="0.25">
      <c r="A608" s="58" t="s">
        <v>90</v>
      </c>
      <c r="B608" s="58" t="s">
        <v>73</v>
      </c>
      <c r="C608" s="56" t="str">
        <f t="shared" si="45"/>
        <v>KERALA2013-14</v>
      </c>
      <c r="D608" s="2">
        <f>VLOOKUP($C608,Calculations!$T$2:$AG$611,2,FALSE)</f>
        <v>3886287</v>
      </c>
      <c r="E608" s="2">
        <f>VLOOKUP($C608,Calculations!$T$2:$AG$611,3,FALSE)</f>
        <v>1081509</v>
      </c>
      <c r="F608" s="2">
        <f>VLOOKUP($C608,Calculations!$T$2:$AG$611,4,FALSE)</f>
        <v>405826</v>
      </c>
      <c r="G608" s="2">
        <f>VLOOKUP($C608,Calculations!$T$2:$AG$611,5,FALSE)</f>
        <v>13655</v>
      </c>
      <c r="H608" s="2">
        <f>VLOOKUP($C608,Calculations!$T$2:$AG$611,6,FALSE)</f>
        <v>8</v>
      </c>
      <c r="I608" s="2">
        <f>VLOOKUP($C608,Calculations!$T$2:$AG$611,7,FALSE)</f>
        <v>2521</v>
      </c>
      <c r="J608" s="2">
        <f>VLOOKUP($C608,Calculations!$T$2:$AG$611,8,FALSE)</f>
        <v>97069</v>
      </c>
      <c r="K608" s="2">
        <f>VLOOKUP($C608,Calculations!$T$2:$AG$611,9,FALSE)</f>
        <v>57346</v>
      </c>
      <c r="L608" s="2">
        <f>VLOOKUP($C608,Calculations!$T$2:$AG$611,10,FALSE)</f>
        <v>70976</v>
      </c>
      <c r="M608" s="2">
        <f>VLOOKUP($C608,Calculations!$T$2:$AG$611,11,FALSE)</f>
        <v>106383</v>
      </c>
      <c r="N608" s="2">
        <f>VLOOKUP($C608,Calculations!$T$2:$AG$611,12,FALSE)</f>
        <v>2050994</v>
      </c>
      <c r="O608" s="2">
        <f>VLOOKUP($C608,Calculations!$T$2:$AG$611,13,FALSE)</f>
        <v>565676</v>
      </c>
      <c r="P608" s="2">
        <f>VLOOKUP($C608,Calculations!$T$2:$AG$611,14,FALSE)</f>
        <v>2616670</v>
      </c>
      <c r="R608" s="53">
        <f t="shared" si="46"/>
        <v>2616670</v>
      </c>
      <c r="S608" s="53">
        <f t="shared" si="47"/>
        <v>0</v>
      </c>
      <c r="U608" s="53">
        <f t="shared" si="48"/>
        <v>3886287</v>
      </c>
      <c r="V608" s="53">
        <f t="shared" si="49"/>
        <v>0</v>
      </c>
      <c r="W608" s="9"/>
    </row>
    <row r="609" spans="1:23" ht="14.45" customHeight="1" x14ac:dyDescent="0.25">
      <c r="A609" s="58" t="s">
        <v>90</v>
      </c>
      <c r="B609" s="58" t="s">
        <v>74</v>
      </c>
      <c r="C609" s="56" t="str">
        <f t="shared" si="45"/>
        <v>KERALA2014-15</v>
      </c>
      <c r="D609" s="2">
        <f>VLOOKUP($C609,Calculations!$T$2:$AG$611,2,FALSE)</f>
        <v>3886287</v>
      </c>
      <c r="E609" s="2">
        <f>VLOOKUP($C609,Calculations!$T$2:$AG$611,3,FALSE)</f>
        <v>1081509</v>
      </c>
      <c r="F609" s="2">
        <f>VLOOKUP($C609,Calculations!$T$2:$AG$611,4,FALSE)</f>
        <v>419128</v>
      </c>
      <c r="G609" s="2">
        <f>VLOOKUP($C609,Calculations!$T$2:$AG$611,5,FALSE)</f>
        <v>12952</v>
      </c>
      <c r="H609" s="2">
        <f>VLOOKUP($C609,Calculations!$T$2:$AG$611,6,FALSE)</f>
        <v>5</v>
      </c>
      <c r="I609" s="2">
        <f>VLOOKUP($C609,Calculations!$T$2:$AG$611,7,FALSE)</f>
        <v>2653</v>
      </c>
      <c r="J609" s="2">
        <f>VLOOKUP($C609,Calculations!$T$2:$AG$611,8,FALSE)</f>
        <v>100676</v>
      </c>
      <c r="K609" s="2">
        <f>VLOOKUP($C609,Calculations!$T$2:$AG$611,9,FALSE)</f>
        <v>54741</v>
      </c>
      <c r="L609" s="2">
        <f>VLOOKUP($C609,Calculations!$T$2:$AG$611,10,FALSE)</f>
        <v>65329</v>
      </c>
      <c r="M609" s="2">
        <f>VLOOKUP($C609,Calculations!$T$2:$AG$611,11,FALSE)</f>
        <v>106413</v>
      </c>
      <c r="N609" s="2">
        <f>VLOOKUP($C609,Calculations!$T$2:$AG$611,12,FALSE)</f>
        <v>2042881</v>
      </c>
      <c r="O609" s="2">
        <f>VLOOKUP($C609,Calculations!$T$2:$AG$611,13,FALSE)</f>
        <v>581743</v>
      </c>
      <c r="P609" s="2">
        <f>VLOOKUP($C609,Calculations!$T$2:$AG$611,14,FALSE)</f>
        <v>2624624</v>
      </c>
      <c r="R609" s="53">
        <f t="shared" si="46"/>
        <v>2624624</v>
      </c>
      <c r="S609" s="53">
        <f t="shared" si="47"/>
        <v>0</v>
      </c>
      <c r="U609" s="53">
        <f t="shared" si="48"/>
        <v>3886287</v>
      </c>
      <c r="V609" s="53">
        <f t="shared" si="49"/>
        <v>0</v>
      </c>
      <c r="W609" s="9"/>
    </row>
    <row r="610" spans="1:23" ht="14.45" customHeight="1" x14ac:dyDescent="0.25">
      <c r="A610" s="58" t="s">
        <v>90</v>
      </c>
      <c r="B610" s="58" t="s">
        <v>75</v>
      </c>
      <c r="C610" s="56" t="str">
        <f t="shared" si="45"/>
        <v>KERALA2015-16</v>
      </c>
      <c r="D610" s="2">
        <f>VLOOKUP($C610,Calculations!$T$2:$AG$611,2,FALSE)</f>
        <v>3886287</v>
      </c>
      <c r="E610" s="2">
        <f>VLOOKUP($C610,Calculations!$T$2:$AG$611,3,FALSE)</f>
        <v>1081509</v>
      </c>
      <c r="F610" s="2">
        <f>VLOOKUP($C610,Calculations!$T$2:$AG$611,4,FALSE)</f>
        <v>434646</v>
      </c>
      <c r="G610" s="2">
        <f>VLOOKUP($C610,Calculations!$T$2:$AG$611,5,FALSE)</f>
        <v>13100</v>
      </c>
      <c r="H610" s="2">
        <f>VLOOKUP($C610,Calculations!$T$2:$AG$611,6,FALSE)</f>
        <v>0</v>
      </c>
      <c r="I610" s="2">
        <f>VLOOKUP($C610,Calculations!$T$2:$AG$611,7,FALSE)</f>
        <v>2663</v>
      </c>
      <c r="J610" s="2">
        <f>VLOOKUP($C610,Calculations!$T$2:$AG$611,8,FALSE)</f>
        <v>99499</v>
      </c>
      <c r="K610" s="2">
        <f>VLOOKUP($C610,Calculations!$T$2:$AG$611,9,FALSE)</f>
        <v>55258</v>
      </c>
      <c r="L610" s="2">
        <f>VLOOKUP($C610,Calculations!$T$2:$AG$611,10,FALSE)</f>
        <v>70003</v>
      </c>
      <c r="M610" s="2">
        <f>VLOOKUP($C610,Calculations!$T$2:$AG$611,11,FALSE)</f>
        <v>106536</v>
      </c>
      <c r="N610" s="2">
        <f>VLOOKUP($C610,Calculations!$T$2:$AG$611,12,FALSE)</f>
        <v>2023073</v>
      </c>
      <c r="O610" s="2">
        <f>VLOOKUP($C610,Calculations!$T$2:$AG$611,13,FALSE)</f>
        <v>604504</v>
      </c>
      <c r="P610" s="2">
        <f>VLOOKUP($C610,Calculations!$T$2:$AG$611,14,FALSE)</f>
        <v>2627577</v>
      </c>
      <c r="R610" s="53">
        <f t="shared" si="46"/>
        <v>2627577</v>
      </c>
      <c r="S610" s="53">
        <f t="shared" si="47"/>
        <v>0</v>
      </c>
      <c r="U610" s="53">
        <f t="shared" si="48"/>
        <v>3886287</v>
      </c>
      <c r="V610" s="53">
        <f t="shared" si="49"/>
        <v>0</v>
      </c>
      <c r="W610" s="9"/>
    </row>
    <row r="611" spans="1:23" ht="14.45" customHeight="1" x14ac:dyDescent="0.25">
      <c r="A611" s="58" t="s">
        <v>90</v>
      </c>
      <c r="B611" s="58" t="s">
        <v>190</v>
      </c>
      <c r="C611" s="56" t="str">
        <f t="shared" si="45"/>
        <v>KERALA2016-17</v>
      </c>
      <c r="D611" s="2">
        <f>VLOOKUP($C611,Calculations!$T$2:$AG$611,2,FALSE)</f>
        <v>3886287</v>
      </c>
      <c r="E611" s="2">
        <f>VLOOKUP($C611,Calculations!$T$2:$AG$611,3,FALSE)</f>
        <v>1081509</v>
      </c>
      <c r="F611" s="2">
        <f>VLOOKUP($C611,Calculations!$T$2:$AG$611,4,FALSE)</f>
        <v>441934</v>
      </c>
      <c r="G611" s="2">
        <f>VLOOKUP($C611,Calculations!$T$2:$AG$611,5,FALSE)</f>
        <v>11780</v>
      </c>
      <c r="H611" s="2">
        <f>VLOOKUP($C611,Calculations!$T$2:$AG$611,6,FALSE)</f>
        <v>0</v>
      </c>
      <c r="I611" s="2">
        <f>VLOOKUP($C611,Calculations!$T$2:$AG$611,7,FALSE)</f>
        <v>2450</v>
      </c>
      <c r="J611" s="2">
        <f>VLOOKUP($C611,Calculations!$T$2:$AG$611,8,FALSE)</f>
        <v>101379</v>
      </c>
      <c r="K611" s="2">
        <f>VLOOKUP($C611,Calculations!$T$2:$AG$611,9,FALSE)</f>
        <v>55530</v>
      </c>
      <c r="L611" s="2">
        <f>VLOOKUP($C611,Calculations!$T$2:$AG$611,10,FALSE)</f>
        <v>72008</v>
      </c>
      <c r="M611" s="2">
        <f>VLOOKUP($C611,Calculations!$T$2:$AG$611,11,FALSE)</f>
        <v>104215</v>
      </c>
      <c r="N611" s="2">
        <f>VLOOKUP($C611,Calculations!$T$2:$AG$611,12,FALSE)</f>
        <v>2015482</v>
      </c>
      <c r="O611" s="2">
        <f>VLOOKUP($C611,Calculations!$T$2:$AG$611,13,FALSE)</f>
        <v>568525.19799999986</v>
      </c>
      <c r="P611" s="2">
        <f>VLOOKUP($C611,Calculations!$T$2:$AG$611,14,FALSE)</f>
        <v>2584007.1979999999</v>
      </c>
      <c r="R611" s="53">
        <f t="shared" si="46"/>
        <v>2584007.1979999999</v>
      </c>
      <c r="S611" s="53">
        <f t="shared" si="47"/>
        <v>0</v>
      </c>
      <c r="U611" s="53">
        <f t="shared" si="48"/>
        <v>3886287</v>
      </c>
      <c r="V611" s="53">
        <f t="shared" si="49"/>
        <v>0</v>
      </c>
      <c r="W611" s="9"/>
    </row>
    <row r="612" spans="1:23" ht="14.45" customHeight="1" x14ac:dyDescent="0.25">
      <c r="A612" s="4" t="s">
        <v>200</v>
      </c>
      <c r="B612" s="56" t="s">
        <v>38</v>
      </c>
      <c r="D612" s="10">
        <f>D2+D63+D124+D185+D246+D307+D368+D429+D490</f>
        <v>3808860.9259119998</v>
      </c>
      <c r="E612" s="10">
        <f t="shared" ref="E612:P612" si="50">E2+E63+E124+E185+E246+E307+E368+E429+E490</f>
        <v>994889.37017799995</v>
      </c>
      <c r="F612" s="10">
        <f t="shared" si="50"/>
        <v>203582.95790400001</v>
      </c>
      <c r="G612" s="10">
        <f t="shared" si="50"/>
        <v>201252.77591599998</v>
      </c>
      <c r="H612" s="10">
        <f t="shared" si="50"/>
        <v>49808.778723164854</v>
      </c>
      <c r="I612" s="10">
        <f t="shared" si="50"/>
        <v>205731.03119200002</v>
      </c>
      <c r="J612" s="10">
        <f t="shared" si="50"/>
        <v>176927.909828</v>
      </c>
      <c r="K612" s="10">
        <f t="shared" si="50"/>
        <v>83828.276784000016</v>
      </c>
      <c r="L612" s="10">
        <f t="shared" si="50"/>
        <v>62618.683524000007</v>
      </c>
      <c r="M612" s="10">
        <f t="shared" si="50"/>
        <v>0</v>
      </c>
      <c r="N612" s="10">
        <f t="shared" si="50"/>
        <v>1830221.1418628348</v>
      </c>
      <c r="O612" s="10">
        <f t="shared" si="50"/>
        <v>347968.85813716508</v>
      </c>
      <c r="P612" s="10">
        <f t="shared" si="50"/>
        <v>2178190</v>
      </c>
      <c r="R612" s="53"/>
    </row>
    <row r="613" spans="1:23" ht="14.45" customHeight="1" x14ac:dyDescent="0.25">
      <c r="A613" s="4" t="s">
        <v>200</v>
      </c>
      <c r="B613" s="56" t="s">
        <v>35</v>
      </c>
      <c r="D613" s="10">
        <f t="shared" ref="D613:P613" si="51">D3+D64+D125+D186+D247+D308+D369+D430+D491</f>
        <v>3858523</v>
      </c>
      <c r="E613" s="10">
        <f t="shared" si="51"/>
        <v>1017947</v>
      </c>
      <c r="F613" s="10">
        <f t="shared" si="51"/>
        <v>201101</v>
      </c>
      <c r="G613" s="10">
        <f t="shared" si="51"/>
        <v>198948</v>
      </c>
      <c r="H613" s="10">
        <f t="shared" si="51"/>
        <v>49211</v>
      </c>
      <c r="I613" s="10">
        <f t="shared" si="51"/>
        <v>218871</v>
      </c>
      <c r="J613" s="10">
        <f t="shared" si="51"/>
        <v>190699</v>
      </c>
      <c r="K613" s="10">
        <f t="shared" si="51"/>
        <v>83278</v>
      </c>
      <c r="L613" s="10">
        <f t="shared" si="51"/>
        <v>60147</v>
      </c>
      <c r="M613" s="10">
        <f t="shared" si="51"/>
        <v>0</v>
      </c>
      <c r="N613" s="10">
        <f t="shared" si="51"/>
        <v>1839317</v>
      </c>
      <c r="O613" s="10">
        <f t="shared" si="51"/>
        <v>371589</v>
      </c>
      <c r="P613" s="10">
        <f t="shared" si="51"/>
        <v>2207316</v>
      </c>
      <c r="R613" s="53"/>
    </row>
    <row r="614" spans="1:23" ht="14.45" customHeight="1" x14ac:dyDescent="0.25">
      <c r="A614" s="4" t="s">
        <v>200</v>
      </c>
      <c r="B614" s="56" t="s">
        <v>36</v>
      </c>
      <c r="D614" s="10">
        <f t="shared" ref="D614:P614" si="52">D4+D65+D126+D187+D248+D309+D370+D431+D492</f>
        <v>3858523</v>
      </c>
      <c r="E614" s="10">
        <f t="shared" si="52"/>
        <v>1056047.9999999998</v>
      </c>
      <c r="F614" s="10">
        <f t="shared" si="52"/>
        <v>202282.33333333331</v>
      </c>
      <c r="G614" s="10">
        <f t="shared" si="52"/>
        <v>183079</v>
      </c>
      <c r="H614" s="10">
        <f t="shared" si="52"/>
        <v>48194.765377303054</v>
      </c>
      <c r="I614" s="10">
        <f t="shared" si="52"/>
        <v>214000.66666666666</v>
      </c>
      <c r="J614" s="10">
        <f t="shared" si="52"/>
        <v>174935.66666666666</v>
      </c>
      <c r="K614" s="10">
        <f t="shared" si="52"/>
        <v>76431.666666666672</v>
      </c>
      <c r="L614" s="10">
        <f t="shared" si="52"/>
        <v>62472</v>
      </c>
      <c r="M614" s="10">
        <f t="shared" si="52"/>
        <v>0</v>
      </c>
      <c r="N614" s="10">
        <f t="shared" si="52"/>
        <v>1841078.9012893639</v>
      </c>
      <c r="O614" s="10">
        <f t="shared" si="52"/>
        <v>399551.09871063626</v>
      </c>
      <c r="P614" s="10">
        <f t="shared" si="52"/>
        <v>2240630</v>
      </c>
      <c r="R614" s="53"/>
    </row>
    <row r="615" spans="1:23" ht="14.45" customHeight="1" x14ac:dyDescent="0.25">
      <c r="A615" s="4" t="s">
        <v>200</v>
      </c>
      <c r="B615" s="56" t="s">
        <v>37</v>
      </c>
      <c r="D615" s="10">
        <f t="shared" ref="D615:P615" si="53">D5+D66+D127+D188+D249+D310+D371+D432+D493</f>
        <v>3858523</v>
      </c>
      <c r="E615" s="10">
        <f t="shared" si="53"/>
        <v>1056047.9999999998</v>
      </c>
      <c r="F615" s="10">
        <f t="shared" si="53"/>
        <v>203463.66666666669</v>
      </c>
      <c r="G615" s="10">
        <f t="shared" si="53"/>
        <v>167210</v>
      </c>
      <c r="H615" s="10">
        <f t="shared" si="53"/>
        <v>47178.530754606109</v>
      </c>
      <c r="I615" s="10">
        <f t="shared" si="53"/>
        <v>209130.33333333331</v>
      </c>
      <c r="J615" s="10">
        <f t="shared" si="53"/>
        <v>159172.33333333331</v>
      </c>
      <c r="K615" s="10">
        <f t="shared" si="53"/>
        <v>69585.333333333343</v>
      </c>
      <c r="L615" s="10">
        <f t="shared" si="53"/>
        <v>64796.999999999985</v>
      </c>
      <c r="M615" s="10">
        <f t="shared" si="53"/>
        <v>0</v>
      </c>
      <c r="N615" s="10">
        <f t="shared" si="53"/>
        <v>1881937.802578727</v>
      </c>
      <c r="O615" s="10">
        <f t="shared" si="53"/>
        <v>424052.19742127269</v>
      </c>
      <c r="P615" s="10">
        <f t="shared" si="53"/>
        <v>2305990</v>
      </c>
      <c r="R615" s="53"/>
    </row>
    <row r="616" spans="1:23" ht="14.45" customHeight="1" x14ac:dyDescent="0.25">
      <c r="A616" s="4" t="s">
        <v>200</v>
      </c>
      <c r="B616" s="56" t="s">
        <v>15</v>
      </c>
      <c r="D616" s="10">
        <f t="shared" ref="D616:P616" si="54">D6+D67+D128+D189+D250+D311+D372+D433+D494</f>
        <v>3858523</v>
      </c>
      <c r="E616" s="10">
        <f t="shared" si="54"/>
        <v>1056048</v>
      </c>
      <c r="F616" s="10">
        <f t="shared" si="54"/>
        <v>204645</v>
      </c>
      <c r="G616" s="10">
        <f t="shared" si="54"/>
        <v>151341</v>
      </c>
      <c r="H616" s="10">
        <f t="shared" si="54"/>
        <v>45228</v>
      </c>
      <c r="I616" s="10">
        <f t="shared" si="54"/>
        <v>204260</v>
      </c>
      <c r="J616" s="10">
        <f t="shared" si="54"/>
        <v>143409</v>
      </c>
      <c r="K616" s="10">
        <f t="shared" si="54"/>
        <v>62739</v>
      </c>
      <c r="L616" s="10">
        <f t="shared" si="54"/>
        <v>67122</v>
      </c>
      <c r="M616" s="10">
        <f t="shared" si="54"/>
        <v>0</v>
      </c>
      <c r="N616" s="10">
        <f t="shared" si="54"/>
        <v>1923731</v>
      </c>
      <c r="O616" s="10">
        <f t="shared" si="54"/>
        <v>425158</v>
      </c>
      <c r="P616" s="10">
        <f t="shared" si="54"/>
        <v>2348960</v>
      </c>
      <c r="R616" s="53"/>
    </row>
    <row r="617" spans="1:23" ht="14.45" customHeight="1" x14ac:dyDescent="0.25">
      <c r="A617" s="4" t="s">
        <v>200</v>
      </c>
      <c r="B617" s="56" t="s">
        <v>0</v>
      </c>
      <c r="D617" s="10">
        <f t="shared" ref="D617:P617" si="55">D7+D68+D129+D190+D251+D312+D373+D434+D495</f>
        <v>3858523</v>
      </c>
      <c r="E617" s="10">
        <f t="shared" si="55"/>
        <v>1056048</v>
      </c>
      <c r="F617" s="10">
        <f t="shared" si="55"/>
        <v>209486</v>
      </c>
      <c r="G617" s="10">
        <f t="shared" si="55"/>
        <v>146116</v>
      </c>
      <c r="H617" s="10">
        <f t="shared" si="55"/>
        <v>44534</v>
      </c>
      <c r="I617" s="10">
        <f t="shared" si="55"/>
        <v>202191</v>
      </c>
      <c r="J617" s="10">
        <f t="shared" si="55"/>
        <v>140895</v>
      </c>
      <c r="K617" s="10">
        <f t="shared" si="55"/>
        <v>60958</v>
      </c>
      <c r="L617" s="10">
        <f t="shared" si="55"/>
        <v>96366</v>
      </c>
      <c r="M617" s="10">
        <f t="shared" si="55"/>
        <v>0</v>
      </c>
      <c r="N617" s="10">
        <f t="shared" si="55"/>
        <v>1901929</v>
      </c>
      <c r="O617" s="10">
        <f t="shared" si="55"/>
        <v>409452</v>
      </c>
      <c r="P617" s="10">
        <f t="shared" si="55"/>
        <v>2311381</v>
      </c>
      <c r="R617" s="53"/>
    </row>
    <row r="618" spans="1:23" ht="14.45" customHeight="1" x14ac:dyDescent="0.25">
      <c r="A618" s="4" t="s">
        <v>200</v>
      </c>
      <c r="B618" s="56" t="s">
        <v>1</v>
      </c>
      <c r="D618" s="10">
        <f t="shared" ref="D618:P618" si="56">D8+D69+D130+D191+D252+D313+D374+D435+D496</f>
        <v>3858523</v>
      </c>
      <c r="E618" s="10">
        <f t="shared" si="56"/>
        <v>1056140</v>
      </c>
      <c r="F618" s="10">
        <f t="shared" si="56"/>
        <v>213962</v>
      </c>
      <c r="G618" s="10">
        <f t="shared" si="56"/>
        <v>121455</v>
      </c>
      <c r="H618" s="10">
        <f t="shared" si="56"/>
        <v>34841</v>
      </c>
      <c r="I618" s="10">
        <f t="shared" si="56"/>
        <v>208864</v>
      </c>
      <c r="J618" s="10">
        <f t="shared" si="56"/>
        <v>126776</v>
      </c>
      <c r="K618" s="10">
        <f t="shared" si="56"/>
        <v>43276</v>
      </c>
      <c r="L618" s="10">
        <f t="shared" si="56"/>
        <v>43881</v>
      </c>
      <c r="M618" s="10">
        <f t="shared" si="56"/>
        <v>0</v>
      </c>
      <c r="N618" s="10">
        <f t="shared" si="56"/>
        <v>2009328</v>
      </c>
      <c r="O618" s="10">
        <f t="shared" si="56"/>
        <v>437341</v>
      </c>
      <c r="P618" s="10">
        <f t="shared" si="56"/>
        <v>2446669</v>
      </c>
      <c r="R618" s="53"/>
    </row>
    <row r="619" spans="1:23" ht="14.45" customHeight="1" x14ac:dyDescent="0.25">
      <c r="A619" s="4" t="s">
        <v>200</v>
      </c>
      <c r="B619" s="56" t="s">
        <v>2</v>
      </c>
      <c r="D619" s="10">
        <f t="shared" ref="D619:P619" si="57">D9+D70+D131+D192+D253+D314+D375+D436+D497</f>
        <v>3858523</v>
      </c>
      <c r="E619" s="10">
        <f t="shared" si="57"/>
        <v>1054723</v>
      </c>
      <c r="F619" s="10">
        <f t="shared" si="57"/>
        <v>217946</v>
      </c>
      <c r="G619" s="10">
        <f t="shared" si="57"/>
        <v>116896</v>
      </c>
      <c r="H619" s="10">
        <f t="shared" si="57"/>
        <v>34433</v>
      </c>
      <c r="I619" s="10">
        <f t="shared" si="57"/>
        <v>207353</v>
      </c>
      <c r="J619" s="10">
        <f t="shared" si="57"/>
        <v>124935</v>
      </c>
      <c r="K619" s="10">
        <f t="shared" si="57"/>
        <v>42092</v>
      </c>
      <c r="L619" s="10">
        <f t="shared" si="57"/>
        <v>38109</v>
      </c>
      <c r="M619" s="10">
        <f t="shared" si="57"/>
        <v>0</v>
      </c>
      <c r="N619" s="10">
        <f t="shared" si="57"/>
        <v>2022036</v>
      </c>
      <c r="O619" s="10">
        <f t="shared" si="57"/>
        <v>439711</v>
      </c>
      <c r="P619" s="10">
        <f t="shared" si="57"/>
        <v>2461747</v>
      </c>
      <c r="R619" s="53"/>
    </row>
    <row r="620" spans="1:23" ht="14.45" customHeight="1" x14ac:dyDescent="0.25">
      <c r="A620" s="4" t="s">
        <v>200</v>
      </c>
      <c r="B620" s="56" t="s">
        <v>3</v>
      </c>
      <c r="D620" s="10">
        <f t="shared" ref="D620:P620" si="58">D10+D71+D132+D193+D254+D315+D376+D437+D498</f>
        <v>3858523</v>
      </c>
      <c r="E620" s="10">
        <f t="shared" si="58"/>
        <v>1052003</v>
      </c>
      <c r="F620" s="10">
        <f t="shared" si="58"/>
        <v>221887</v>
      </c>
      <c r="G620" s="10">
        <f t="shared" si="58"/>
        <v>115941</v>
      </c>
      <c r="H620" s="10">
        <f t="shared" si="58"/>
        <v>34435</v>
      </c>
      <c r="I620" s="10">
        <f t="shared" si="58"/>
        <v>208748</v>
      </c>
      <c r="J620" s="10">
        <f t="shared" si="58"/>
        <v>118761</v>
      </c>
      <c r="K620" s="10">
        <f t="shared" si="58"/>
        <v>34124</v>
      </c>
      <c r="L620" s="10">
        <f t="shared" si="58"/>
        <v>34734</v>
      </c>
      <c r="M620" s="10">
        <f t="shared" si="58"/>
        <v>0</v>
      </c>
      <c r="N620" s="10">
        <f t="shared" si="58"/>
        <v>2037890</v>
      </c>
      <c r="O620" s="10">
        <f t="shared" si="58"/>
        <v>452437</v>
      </c>
      <c r="P620" s="10">
        <f t="shared" si="58"/>
        <v>2490327</v>
      </c>
      <c r="R620" s="53"/>
    </row>
    <row r="621" spans="1:23" ht="14.45" customHeight="1" x14ac:dyDescent="0.25">
      <c r="A621" s="4" t="s">
        <v>200</v>
      </c>
      <c r="B621" s="56" t="s">
        <v>4</v>
      </c>
      <c r="D621" s="10">
        <f t="shared" ref="D621:P621" si="59">D11+D72+D133+D194+D255+D316+D377+D438+D499</f>
        <v>3858523</v>
      </c>
      <c r="E621" s="10">
        <f t="shared" si="59"/>
        <v>1055076</v>
      </c>
      <c r="F621" s="10">
        <f t="shared" si="59"/>
        <v>228230</v>
      </c>
      <c r="G621" s="10">
        <f t="shared" si="59"/>
        <v>108925</v>
      </c>
      <c r="H621" s="10">
        <f t="shared" si="59"/>
        <v>27800</v>
      </c>
      <c r="I621" s="10">
        <f t="shared" si="59"/>
        <v>200005</v>
      </c>
      <c r="J621" s="10">
        <f t="shared" si="59"/>
        <v>107950</v>
      </c>
      <c r="K621" s="10">
        <f t="shared" si="59"/>
        <v>31980</v>
      </c>
      <c r="L621" s="10">
        <f t="shared" si="59"/>
        <v>32220</v>
      </c>
      <c r="M621" s="10">
        <f t="shared" si="59"/>
        <v>0</v>
      </c>
      <c r="N621" s="10">
        <f t="shared" si="59"/>
        <v>2066337</v>
      </c>
      <c r="O621" s="10">
        <f t="shared" si="59"/>
        <v>457007</v>
      </c>
      <c r="P621" s="10">
        <f t="shared" si="59"/>
        <v>2523344</v>
      </c>
      <c r="R621" s="53"/>
    </row>
    <row r="622" spans="1:23" ht="14.45" customHeight="1" x14ac:dyDescent="0.25">
      <c r="A622" s="4" t="s">
        <v>200</v>
      </c>
      <c r="B622" s="56" t="s">
        <v>5</v>
      </c>
      <c r="D622" s="10">
        <f t="shared" ref="D622:P622" si="60">D12+D73+D134+D195+D256+D317+D378+D439+D500</f>
        <v>3858523</v>
      </c>
      <c r="E622" s="10">
        <f t="shared" si="60"/>
        <v>1055832</v>
      </c>
      <c r="F622" s="10">
        <f t="shared" si="60"/>
        <v>235321</v>
      </c>
      <c r="G622" s="10">
        <f t="shared" si="60"/>
        <v>100437</v>
      </c>
      <c r="H622" s="10">
        <f t="shared" si="60"/>
        <v>27800</v>
      </c>
      <c r="I622" s="10">
        <f t="shared" si="60"/>
        <v>181842</v>
      </c>
      <c r="J622" s="10">
        <f t="shared" si="60"/>
        <v>105651</v>
      </c>
      <c r="K622" s="10">
        <f t="shared" si="60"/>
        <v>33965</v>
      </c>
      <c r="L622" s="10">
        <f t="shared" si="60"/>
        <v>26446</v>
      </c>
      <c r="M622" s="10">
        <f t="shared" si="60"/>
        <v>0</v>
      </c>
      <c r="N622" s="10">
        <f t="shared" si="60"/>
        <v>2091229</v>
      </c>
      <c r="O622" s="10">
        <f t="shared" si="60"/>
        <v>530742</v>
      </c>
      <c r="P622" s="10">
        <f t="shared" si="60"/>
        <v>2621971</v>
      </c>
      <c r="R622" s="53"/>
    </row>
    <row r="623" spans="1:23" ht="14.45" customHeight="1" x14ac:dyDescent="0.25">
      <c r="A623" s="4" t="s">
        <v>200</v>
      </c>
      <c r="B623" s="56" t="s">
        <v>6</v>
      </c>
      <c r="D623" s="10">
        <f t="shared" ref="D623:P623" si="61">D13+D74+D135+D196+D257+D318+D379+D440+D501</f>
        <v>3858523</v>
      </c>
      <c r="E623" s="10">
        <f t="shared" si="61"/>
        <v>1055811</v>
      </c>
      <c r="F623" s="10">
        <f t="shared" si="61"/>
        <v>241830</v>
      </c>
      <c r="G623" s="10">
        <f t="shared" si="61"/>
        <v>91830</v>
      </c>
      <c r="H623" s="10">
        <f t="shared" si="61"/>
        <v>27800</v>
      </c>
      <c r="I623" s="10">
        <f t="shared" si="61"/>
        <v>161862</v>
      </c>
      <c r="J623" s="10">
        <f t="shared" si="61"/>
        <v>98556</v>
      </c>
      <c r="K623" s="10">
        <f t="shared" si="61"/>
        <v>29656</v>
      </c>
      <c r="L623" s="10">
        <f t="shared" si="61"/>
        <v>23333</v>
      </c>
      <c r="M623" s="10">
        <f t="shared" si="61"/>
        <v>0</v>
      </c>
      <c r="N623" s="10">
        <f t="shared" si="61"/>
        <v>2127845</v>
      </c>
      <c r="O623" s="10">
        <f t="shared" si="61"/>
        <v>628594</v>
      </c>
      <c r="P623" s="10">
        <f t="shared" si="61"/>
        <v>2756439</v>
      </c>
      <c r="R623" s="53"/>
    </row>
    <row r="624" spans="1:23" ht="14.45" customHeight="1" x14ac:dyDescent="0.25">
      <c r="A624" s="4" t="s">
        <v>200</v>
      </c>
      <c r="B624" s="63" t="s">
        <v>7</v>
      </c>
      <c r="D624" s="10">
        <f t="shared" ref="D624:P624" si="62">D14+D75+D136+D197+D258+D319+D380+D441+D502</f>
        <v>3858523</v>
      </c>
      <c r="E624" s="10">
        <f t="shared" si="62"/>
        <v>1055810</v>
      </c>
      <c r="F624" s="10">
        <f t="shared" si="62"/>
        <v>250995</v>
      </c>
      <c r="G624" s="10">
        <f t="shared" si="62"/>
        <v>91959</v>
      </c>
      <c r="H624" s="10">
        <f t="shared" si="62"/>
        <v>27800</v>
      </c>
      <c r="I624" s="10">
        <f t="shared" si="62"/>
        <v>150277</v>
      </c>
      <c r="J624" s="10">
        <f t="shared" si="62"/>
        <v>89263</v>
      </c>
      <c r="K624" s="10">
        <f t="shared" si="62"/>
        <v>27630</v>
      </c>
      <c r="L624" s="10">
        <f t="shared" si="62"/>
        <v>23154</v>
      </c>
      <c r="M624" s="10">
        <f t="shared" si="62"/>
        <v>0</v>
      </c>
      <c r="N624" s="10">
        <f t="shared" si="62"/>
        <v>2141635</v>
      </c>
      <c r="O624" s="10">
        <f t="shared" si="62"/>
        <v>699078</v>
      </c>
      <c r="P624" s="10">
        <f t="shared" si="62"/>
        <v>2840713</v>
      </c>
      <c r="R624" s="53"/>
    </row>
    <row r="625" spans="1:18" ht="14.45" customHeight="1" x14ac:dyDescent="0.25">
      <c r="A625" s="4" t="s">
        <v>200</v>
      </c>
      <c r="B625" s="63" t="s">
        <v>8</v>
      </c>
      <c r="D625" s="10">
        <f t="shared" ref="D625:P625" si="63">D15+D76+D137+D198+D259+D320+D381+D442+D503</f>
        <v>3858523</v>
      </c>
      <c r="E625" s="10">
        <f t="shared" si="63"/>
        <v>1055733</v>
      </c>
      <c r="F625" s="10">
        <f t="shared" si="63"/>
        <v>267665</v>
      </c>
      <c r="G625" s="10">
        <f t="shared" si="63"/>
        <v>73805</v>
      </c>
      <c r="H625" s="10">
        <f t="shared" si="63"/>
        <v>27800</v>
      </c>
      <c r="I625" s="10">
        <f t="shared" si="63"/>
        <v>140235</v>
      </c>
      <c r="J625" s="10">
        <f t="shared" si="63"/>
        <v>81275</v>
      </c>
      <c r="K625" s="10">
        <f t="shared" si="63"/>
        <v>22866</v>
      </c>
      <c r="L625" s="10">
        <f t="shared" si="63"/>
        <v>23242</v>
      </c>
      <c r="M625" s="10">
        <f t="shared" si="63"/>
        <v>0</v>
      </c>
      <c r="N625" s="10">
        <f t="shared" si="63"/>
        <v>2165902</v>
      </c>
      <c r="O625" s="10">
        <f t="shared" si="63"/>
        <v>750256</v>
      </c>
      <c r="P625" s="10">
        <f t="shared" si="63"/>
        <v>2916158</v>
      </c>
      <c r="R625" s="53"/>
    </row>
    <row r="626" spans="1:18" ht="14.45" customHeight="1" x14ac:dyDescent="0.25">
      <c r="A626" s="4" t="s">
        <v>200</v>
      </c>
      <c r="B626" s="63" t="s">
        <v>16</v>
      </c>
      <c r="D626" s="10">
        <f t="shared" ref="D626:P626" si="64">D16+D77+D138+D199+D260+D321+D382+D443+D504</f>
        <v>3858523</v>
      </c>
      <c r="E626" s="10">
        <f t="shared" si="64"/>
        <v>1055733</v>
      </c>
      <c r="F626" s="10">
        <f t="shared" si="64"/>
        <v>274999</v>
      </c>
      <c r="G626" s="10">
        <f t="shared" si="64"/>
        <v>71998</v>
      </c>
      <c r="H626" s="10">
        <f t="shared" si="64"/>
        <v>27800</v>
      </c>
      <c r="I626" s="10">
        <f t="shared" si="64"/>
        <v>129998</v>
      </c>
      <c r="J626" s="10">
        <f t="shared" si="64"/>
        <v>80000</v>
      </c>
      <c r="K626" s="10">
        <f t="shared" si="64"/>
        <v>23001</v>
      </c>
      <c r="L626" s="10">
        <f t="shared" si="64"/>
        <v>23999</v>
      </c>
      <c r="M626" s="10">
        <f t="shared" si="64"/>
        <v>0</v>
      </c>
      <c r="N626" s="10">
        <f t="shared" si="64"/>
        <v>2170990</v>
      </c>
      <c r="O626" s="10">
        <f t="shared" si="64"/>
        <v>762009</v>
      </c>
      <c r="P626" s="10">
        <f t="shared" si="64"/>
        <v>2932999</v>
      </c>
      <c r="R626" s="53"/>
    </row>
    <row r="627" spans="1:18" ht="14.45" customHeight="1" x14ac:dyDescent="0.25">
      <c r="A627" s="4" t="s">
        <v>200</v>
      </c>
      <c r="B627" s="63" t="s">
        <v>17</v>
      </c>
      <c r="D627" s="10">
        <f t="shared" ref="D627:P627" si="65">D17+D78+D139+D200+D261+D322+D383+D444+D505</f>
        <v>3858523</v>
      </c>
      <c r="E627" s="10">
        <f t="shared" si="65"/>
        <v>1055733</v>
      </c>
      <c r="F627" s="10">
        <f t="shared" si="65"/>
        <v>276000</v>
      </c>
      <c r="G627" s="10">
        <f t="shared" si="65"/>
        <v>69001</v>
      </c>
      <c r="H627" s="10">
        <f t="shared" si="65"/>
        <v>27800</v>
      </c>
      <c r="I627" s="10">
        <f t="shared" si="65"/>
        <v>120999</v>
      </c>
      <c r="J627" s="10">
        <f t="shared" si="65"/>
        <v>77999</v>
      </c>
      <c r="K627" s="10">
        <f t="shared" si="65"/>
        <v>21001</v>
      </c>
      <c r="L627" s="10">
        <f t="shared" si="65"/>
        <v>23000</v>
      </c>
      <c r="M627" s="10">
        <f t="shared" si="65"/>
        <v>0</v>
      </c>
      <c r="N627" s="10">
        <f t="shared" si="65"/>
        <v>2186989</v>
      </c>
      <c r="O627" s="10">
        <f t="shared" si="65"/>
        <v>771011</v>
      </c>
      <c r="P627" s="10">
        <f t="shared" si="65"/>
        <v>2958001</v>
      </c>
      <c r="R627" s="53"/>
    </row>
    <row r="628" spans="1:18" ht="14.45" customHeight="1" x14ac:dyDescent="0.25">
      <c r="A628" s="4" t="s">
        <v>200</v>
      </c>
      <c r="B628" s="63" t="s">
        <v>9</v>
      </c>
      <c r="D628" s="10">
        <f t="shared" ref="D628:P628" si="66">D18+D79+D140+D201+D262+D323+D384+D445+D506</f>
        <v>3858523</v>
      </c>
      <c r="E628" s="10">
        <f t="shared" si="66"/>
        <v>1055733</v>
      </c>
      <c r="F628" s="10">
        <f t="shared" si="66"/>
        <v>276000</v>
      </c>
      <c r="G628" s="10">
        <f t="shared" si="66"/>
        <v>67999</v>
      </c>
      <c r="H628" s="10">
        <f t="shared" si="66"/>
        <v>27800</v>
      </c>
      <c r="I628" s="10">
        <f t="shared" si="66"/>
        <v>113001</v>
      </c>
      <c r="J628" s="10">
        <f t="shared" si="66"/>
        <v>73999</v>
      </c>
      <c r="K628" s="10">
        <f t="shared" si="66"/>
        <v>21001</v>
      </c>
      <c r="L628" s="10">
        <f t="shared" si="66"/>
        <v>25999</v>
      </c>
      <c r="M628" s="10">
        <f t="shared" si="66"/>
        <v>0</v>
      </c>
      <c r="N628" s="10">
        <f t="shared" si="66"/>
        <v>2196992</v>
      </c>
      <c r="O628" s="10">
        <f t="shared" si="66"/>
        <v>789009</v>
      </c>
      <c r="P628" s="10">
        <f t="shared" si="66"/>
        <v>2985999</v>
      </c>
      <c r="R628" s="53"/>
    </row>
    <row r="629" spans="1:18" ht="14.45" customHeight="1" x14ac:dyDescent="0.25">
      <c r="A629" s="4" t="s">
        <v>200</v>
      </c>
      <c r="B629" s="63" t="s">
        <v>10</v>
      </c>
      <c r="D629" s="10">
        <f t="shared" ref="D629:P629" si="67">D19+D80+D141+D202+D263+D324+D385+D446+D507</f>
        <v>3858523</v>
      </c>
      <c r="E629" s="10">
        <f t="shared" si="67"/>
        <v>1053228</v>
      </c>
      <c r="F629" s="10">
        <f t="shared" si="67"/>
        <v>285791</v>
      </c>
      <c r="G629" s="10">
        <f t="shared" si="67"/>
        <v>65530</v>
      </c>
      <c r="H629" s="10">
        <f t="shared" si="67"/>
        <v>27800</v>
      </c>
      <c r="I629" s="10">
        <f t="shared" si="67"/>
        <v>100169</v>
      </c>
      <c r="J629" s="10">
        <f t="shared" si="67"/>
        <v>74149</v>
      </c>
      <c r="K629" s="10">
        <f t="shared" si="67"/>
        <v>21621</v>
      </c>
      <c r="L629" s="10">
        <f t="shared" si="67"/>
        <v>27952</v>
      </c>
      <c r="M629" s="10">
        <f t="shared" si="67"/>
        <v>0</v>
      </c>
      <c r="N629" s="10">
        <f t="shared" si="67"/>
        <v>2202283</v>
      </c>
      <c r="O629" s="10">
        <f t="shared" si="67"/>
        <v>797298</v>
      </c>
      <c r="P629" s="10">
        <f t="shared" si="67"/>
        <v>2999581.0000000005</v>
      </c>
      <c r="R629" s="53"/>
    </row>
    <row r="630" spans="1:18" ht="14.45" customHeight="1" x14ac:dyDescent="0.25">
      <c r="A630" s="4" t="s">
        <v>200</v>
      </c>
      <c r="B630" s="63" t="s">
        <v>11</v>
      </c>
      <c r="D630" s="10">
        <f t="shared" ref="D630:P630" si="68">D20+D81+D142+D203+D264+D325+D386+D447+D508</f>
        <v>3858523</v>
      </c>
      <c r="E630" s="10">
        <f t="shared" si="68"/>
        <v>1047282</v>
      </c>
      <c r="F630" s="10">
        <f t="shared" si="68"/>
        <v>295113</v>
      </c>
      <c r="G630" s="10">
        <f t="shared" si="68"/>
        <v>64887</v>
      </c>
      <c r="H630" s="10">
        <f t="shared" si="68"/>
        <v>27800</v>
      </c>
      <c r="I630" s="10">
        <f t="shared" si="68"/>
        <v>97687</v>
      </c>
      <c r="J630" s="10">
        <f t="shared" si="68"/>
        <v>71950</v>
      </c>
      <c r="K630" s="10">
        <f t="shared" si="68"/>
        <v>20808</v>
      </c>
      <c r="L630" s="10">
        <f t="shared" si="68"/>
        <v>24545</v>
      </c>
      <c r="M630" s="10">
        <f t="shared" si="68"/>
        <v>0</v>
      </c>
      <c r="N630" s="10">
        <f t="shared" si="68"/>
        <v>2208451</v>
      </c>
      <c r="O630" s="10">
        <f t="shared" si="68"/>
        <v>819624</v>
      </c>
      <c r="P630" s="10">
        <f t="shared" si="68"/>
        <v>3028075</v>
      </c>
      <c r="R630" s="53"/>
    </row>
    <row r="631" spans="1:18" ht="14.45" customHeight="1" x14ac:dyDescent="0.25">
      <c r="A631" s="4" t="s">
        <v>200</v>
      </c>
      <c r="B631" s="63" t="s">
        <v>12</v>
      </c>
      <c r="D631" s="10">
        <f t="shared" ref="D631:P631" si="69">D21+D82+D143+D204+D265+D326+D387+D448+D509</f>
        <v>3885497</v>
      </c>
      <c r="E631" s="10">
        <f t="shared" si="69"/>
        <v>1081509</v>
      </c>
      <c r="F631" s="10">
        <f t="shared" si="69"/>
        <v>259224</v>
      </c>
      <c r="G631" s="10">
        <f t="shared" si="69"/>
        <v>78494</v>
      </c>
      <c r="H631" s="10">
        <f t="shared" si="69"/>
        <v>19915</v>
      </c>
      <c r="I631" s="10">
        <f t="shared" si="69"/>
        <v>84250</v>
      </c>
      <c r="J631" s="10">
        <f t="shared" si="69"/>
        <v>113414.00000000001</v>
      </c>
      <c r="K631" s="10">
        <f t="shared" si="69"/>
        <v>22954</v>
      </c>
      <c r="L631" s="10">
        <f t="shared" si="69"/>
        <v>36559</v>
      </c>
      <c r="M631" s="10">
        <f t="shared" si="69"/>
        <v>0</v>
      </c>
      <c r="N631" s="10">
        <f t="shared" si="69"/>
        <v>2189172</v>
      </c>
      <c r="O631" s="10">
        <f t="shared" si="69"/>
        <v>792107</v>
      </c>
      <c r="P631" s="10">
        <f t="shared" si="69"/>
        <v>2981279</v>
      </c>
      <c r="R631" s="53"/>
    </row>
    <row r="632" spans="1:18" ht="14.45" customHeight="1" x14ac:dyDescent="0.25">
      <c r="A632" s="4" t="s">
        <v>200</v>
      </c>
      <c r="B632" s="63" t="s">
        <v>13</v>
      </c>
      <c r="D632" s="10">
        <f t="shared" ref="D632:P632" si="70">D22+D83+D144+D205+D266+D327+D388+D449+D510</f>
        <v>3885497</v>
      </c>
      <c r="E632" s="10">
        <f t="shared" si="70"/>
        <v>1081509</v>
      </c>
      <c r="F632" s="10">
        <f t="shared" si="70"/>
        <v>260388</v>
      </c>
      <c r="G632" s="10">
        <f t="shared" si="70"/>
        <v>78837</v>
      </c>
      <c r="H632" s="10">
        <f t="shared" si="70"/>
        <v>16095</v>
      </c>
      <c r="I632" s="10">
        <f t="shared" si="70"/>
        <v>72668</v>
      </c>
      <c r="J632" s="10">
        <f t="shared" si="70"/>
        <v>115726</v>
      </c>
      <c r="K632" s="10">
        <f t="shared" si="70"/>
        <v>22264</v>
      </c>
      <c r="L632" s="10">
        <f t="shared" si="70"/>
        <v>37409</v>
      </c>
      <c r="M632" s="10">
        <f t="shared" si="70"/>
        <v>0</v>
      </c>
      <c r="N632" s="10">
        <f t="shared" si="70"/>
        <v>2200601</v>
      </c>
      <c r="O632" s="10">
        <f t="shared" si="70"/>
        <v>732849</v>
      </c>
      <c r="P632" s="10">
        <f t="shared" si="70"/>
        <v>2933450</v>
      </c>
      <c r="R632" s="53"/>
    </row>
    <row r="633" spans="1:18" ht="14.45" customHeight="1" x14ac:dyDescent="0.25">
      <c r="A633" s="4" t="s">
        <v>200</v>
      </c>
      <c r="B633" s="63" t="s">
        <v>18</v>
      </c>
      <c r="D633" s="10">
        <f t="shared" ref="D633:P633" si="71">D23+D84+D145+D206+D267+D328+D389+D450+D511</f>
        <v>3885497</v>
      </c>
      <c r="E633" s="10">
        <f t="shared" si="71"/>
        <v>1081509</v>
      </c>
      <c r="F633" s="10">
        <f t="shared" si="71"/>
        <v>257276</v>
      </c>
      <c r="G633" s="10">
        <f t="shared" si="71"/>
        <v>75382</v>
      </c>
      <c r="H633" s="10">
        <f t="shared" si="71"/>
        <v>10616</v>
      </c>
      <c r="I633" s="10">
        <f t="shared" si="71"/>
        <v>67960</v>
      </c>
      <c r="J633" s="10">
        <f t="shared" si="71"/>
        <v>118256</v>
      </c>
      <c r="K633" s="10">
        <f t="shared" si="71"/>
        <v>27118</v>
      </c>
      <c r="L633" s="10">
        <f t="shared" si="71"/>
        <v>46111</v>
      </c>
      <c r="M633" s="10">
        <f t="shared" si="71"/>
        <v>0</v>
      </c>
      <c r="N633" s="10">
        <f t="shared" si="71"/>
        <v>2201269</v>
      </c>
      <c r="O633" s="10">
        <f t="shared" si="71"/>
        <v>722535</v>
      </c>
      <c r="P633" s="10">
        <f t="shared" si="71"/>
        <v>2923804</v>
      </c>
      <c r="R633" s="53"/>
    </row>
    <row r="634" spans="1:18" ht="14.45" customHeight="1" x14ac:dyDescent="0.25">
      <c r="A634" s="4" t="s">
        <v>200</v>
      </c>
      <c r="B634" s="64" t="s">
        <v>19</v>
      </c>
      <c r="D634" s="10">
        <f t="shared" ref="D634:P634" si="72">D24+D85+D146+D207+D268+D329+D390+D451+D512</f>
        <v>3885497</v>
      </c>
      <c r="E634" s="10">
        <f t="shared" si="72"/>
        <v>1081509</v>
      </c>
      <c r="F634" s="10">
        <f t="shared" si="72"/>
        <v>260443</v>
      </c>
      <c r="G634" s="10">
        <f t="shared" si="72"/>
        <v>74613</v>
      </c>
      <c r="H634" s="10">
        <f t="shared" si="72"/>
        <v>6245</v>
      </c>
      <c r="I634" s="10">
        <f t="shared" si="72"/>
        <v>66374</v>
      </c>
      <c r="J634" s="10">
        <f t="shared" si="72"/>
        <v>123341</v>
      </c>
      <c r="K634" s="10">
        <f t="shared" si="72"/>
        <v>26598</v>
      </c>
      <c r="L634" s="10">
        <f t="shared" si="72"/>
        <v>42246</v>
      </c>
      <c r="M634" s="10">
        <f t="shared" si="72"/>
        <v>0</v>
      </c>
      <c r="N634" s="10">
        <f t="shared" si="72"/>
        <v>2204128</v>
      </c>
      <c r="O634" s="10">
        <f t="shared" si="72"/>
        <v>681582</v>
      </c>
      <c r="P634" s="10">
        <f t="shared" si="72"/>
        <v>2885710</v>
      </c>
      <c r="R634" s="53"/>
    </row>
    <row r="635" spans="1:18" ht="14.45" customHeight="1" x14ac:dyDescent="0.25">
      <c r="A635" s="4" t="s">
        <v>200</v>
      </c>
      <c r="B635" s="58" t="s">
        <v>40</v>
      </c>
      <c r="D635" s="10">
        <f t="shared" ref="D635:P635" si="73">D25+D86+D147+D208+D269+D330+D391+D452+D513</f>
        <v>3885497</v>
      </c>
      <c r="E635" s="10">
        <f t="shared" si="73"/>
        <v>1081509</v>
      </c>
      <c r="F635" s="10">
        <f t="shared" si="73"/>
        <v>263497</v>
      </c>
      <c r="G635" s="10">
        <f t="shared" si="73"/>
        <v>78187</v>
      </c>
      <c r="H635" s="10">
        <f t="shared" si="73"/>
        <v>5630</v>
      </c>
      <c r="I635" s="10">
        <f t="shared" si="73"/>
        <v>65502</v>
      </c>
      <c r="J635" s="10">
        <f t="shared" si="73"/>
        <v>125015</v>
      </c>
      <c r="K635" s="10">
        <f t="shared" si="73"/>
        <v>27684</v>
      </c>
      <c r="L635" s="10">
        <f t="shared" si="73"/>
        <v>43384</v>
      </c>
      <c r="M635" s="10">
        <f t="shared" si="73"/>
        <v>0</v>
      </c>
      <c r="N635" s="10">
        <f t="shared" si="73"/>
        <v>2195089</v>
      </c>
      <c r="O635" s="10">
        <f t="shared" si="73"/>
        <v>658966</v>
      </c>
      <c r="P635" s="10">
        <f t="shared" si="73"/>
        <v>2854055</v>
      </c>
      <c r="R635" s="53"/>
    </row>
    <row r="636" spans="1:18" ht="14.45" customHeight="1" x14ac:dyDescent="0.25">
      <c r="A636" s="4" t="s">
        <v>200</v>
      </c>
      <c r="B636" s="58" t="s">
        <v>42</v>
      </c>
      <c r="D636" s="10">
        <f t="shared" ref="D636:P636" si="74">D26+D87+D148+D209+D270+D331+D392+D453+D514</f>
        <v>3885497</v>
      </c>
      <c r="E636" s="10">
        <f t="shared" si="74"/>
        <v>1081509</v>
      </c>
      <c r="F636" s="10">
        <f t="shared" si="74"/>
        <v>269824</v>
      </c>
      <c r="G636" s="10">
        <f t="shared" si="74"/>
        <v>85770</v>
      </c>
      <c r="H636" s="10">
        <f t="shared" si="74"/>
        <v>5432</v>
      </c>
      <c r="I636" s="10">
        <f t="shared" si="74"/>
        <v>63875</v>
      </c>
      <c r="J636" s="10">
        <f t="shared" si="74"/>
        <v>129032</v>
      </c>
      <c r="K636" s="10">
        <f t="shared" si="74"/>
        <v>26886</v>
      </c>
      <c r="L636" s="10">
        <f t="shared" si="74"/>
        <v>43579</v>
      </c>
      <c r="M636" s="10">
        <f t="shared" si="74"/>
        <v>0</v>
      </c>
      <c r="N636" s="10">
        <f t="shared" si="74"/>
        <v>2179590</v>
      </c>
      <c r="O636" s="10">
        <f t="shared" si="74"/>
        <v>705250</v>
      </c>
      <c r="P636" s="10">
        <f t="shared" si="74"/>
        <v>2884840</v>
      </c>
      <c r="R636" s="53"/>
    </row>
    <row r="637" spans="1:18" ht="14.45" customHeight="1" x14ac:dyDescent="0.25">
      <c r="A637" s="4" t="s">
        <v>200</v>
      </c>
      <c r="B637" s="58" t="s">
        <v>43</v>
      </c>
      <c r="D637" s="10">
        <f t="shared" ref="D637:P637" si="75">D27+D88+D149+D210+D271+D332+D393+D454+D515</f>
        <v>3885497</v>
      </c>
      <c r="E637" s="10">
        <f t="shared" si="75"/>
        <v>1081509</v>
      </c>
      <c r="F637" s="10">
        <f t="shared" si="75"/>
        <v>266451</v>
      </c>
      <c r="G637" s="10">
        <f t="shared" si="75"/>
        <v>85600</v>
      </c>
      <c r="H637" s="10">
        <f t="shared" si="75"/>
        <v>5382</v>
      </c>
      <c r="I637" s="10">
        <f t="shared" si="75"/>
        <v>55187</v>
      </c>
      <c r="J637" s="10">
        <f t="shared" si="75"/>
        <v>130204</v>
      </c>
      <c r="K637" s="10">
        <f t="shared" si="75"/>
        <v>26826.999999999996</v>
      </c>
      <c r="L637" s="10">
        <f t="shared" si="75"/>
        <v>44487</v>
      </c>
      <c r="M637" s="10">
        <f t="shared" si="75"/>
        <v>0</v>
      </c>
      <c r="N637" s="10">
        <f t="shared" si="75"/>
        <v>2189850</v>
      </c>
      <c r="O637" s="10">
        <f t="shared" si="75"/>
        <v>715407</v>
      </c>
      <c r="P637" s="10">
        <f t="shared" si="75"/>
        <v>2905257</v>
      </c>
      <c r="R637" s="53"/>
    </row>
    <row r="638" spans="1:18" ht="14.45" customHeight="1" x14ac:dyDescent="0.25">
      <c r="A638" s="4" t="s">
        <v>200</v>
      </c>
      <c r="B638" s="58" t="s">
        <v>44</v>
      </c>
      <c r="D638" s="10">
        <f t="shared" ref="D638:P638" si="76">D28+D89+D150+D211+D272+D333+D394+D455+D516</f>
        <v>3885497</v>
      </c>
      <c r="E638" s="10">
        <f t="shared" si="76"/>
        <v>1081509</v>
      </c>
      <c r="F638" s="10">
        <f t="shared" si="76"/>
        <v>275908</v>
      </c>
      <c r="G638" s="10">
        <f t="shared" si="76"/>
        <v>86217</v>
      </c>
      <c r="H638" s="10">
        <f t="shared" si="76"/>
        <v>5311</v>
      </c>
      <c r="I638" s="10">
        <f t="shared" si="76"/>
        <v>54705</v>
      </c>
      <c r="J638" s="10">
        <f t="shared" si="76"/>
        <v>130213</v>
      </c>
      <c r="K638" s="10">
        <f t="shared" si="76"/>
        <v>27425</v>
      </c>
      <c r="L638" s="10">
        <f t="shared" si="76"/>
        <v>44455</v>
      </c>
      <c r="M638" s="10">
        <f t="shared" si="76"/>
        <v>0</v>
      </c>
      <c r="N638" s="10">
        <f t="shared" si="76"/>
        <v>2179754</v>
      </c>
      <c r="O638" s="10">
        <f t="shared" si="76"/>
        <v>682319</v>
      </c>
      <c r="P638" s="10">
        <f t="shared" si="76"/>
        <v>2862073</v>
      </c>
      <c r="R638" s="53"/>
    </row>
    <row r="639" spans="1:18" ht="14.45" customHeight="1" x14ac:dyDescent="0.25">
      <c r="A639" s="4" t="s">
        <v>200</v>
      </c>
      <c r="B639" s="58" t="s">
        <v>45</v>
      </c>
      <c r="D639" s="10">
        <f t="shared" ref="D639:P639" si="77">D29+D90+D151+D212+D273+D334+D395+D456+D517</f>
        <v>3885497</v>
      </c>
      <c r="E639" s="10">
        <f t="shared" si="77"/>
        <v>1081509</v>
      </c>
      <c r="F639" s="10">
        <f t="shared" si="77"/>
        <v>277719</v>
      </c>
      <c r="G639" s="10">
        <f t="shared" si="77"/>
        <v>86590</v>
      </c>
      <c r="H639" s="10">
        <f t="shared" si="77"/>
        <v>5222</v>
      </c>
      <c r="I639" s="10">
        <f t="shared" si="77"/>
        <v>54701</v>
      </c>
      <c r="J639" s="10">
        <f t="shared" si="77"/>
        <v>128924</v>
      </c>
      <c r="K639" s="10">
        <f t="shared" si="77"/>
        <v>27539</v>
      </c>
      <c r="L639" s="10">
        <f t="shared" si="77"/>
        <v>42938</v>
      </c>
      <c r="M639" s="10">
        <f t="shared" si="77"/>
        <v>0</v>
      </c>
      <c r="N639" s="10">
        <f t="shared" si="77"/>
        <v>2180355</v>
      </c>
      <c r="O639" s="10">
        <f t="shared" si="77"/>
        <v>681347.00000000012</v>
      </c>
      <c r="P639" s="10">
        <f t="shared" si="77"/>
        <v>2861702</v>
      </c>
      <c r="R639" s="53"/>
    </row>
    <row r="640" spans="1:18" ht="14.45" customHeight="1" x14ac:dyDescent="0.25">
      <c r="A640" s="4" t="s">
        <v>200</v>
      </c>
      <c r="B640" s="58" t="s">
        <v>39</v>
      </c>
      <c r="D640" s="10">
        <f t="shared" ref="D640:P640" si="78">D30+D91+D152+D213+D274+D335+D396+D457+D518</f>
        <v>3885497</v>
      </c>
      <c r="E640" s="10">
        <f t="shared" si="78"/>
        <v>1081509</v>
      </c>
      <c r="F640" s="10">
        <f t="shared" si="78"/>
        <v>279703</v>
      </c>
      <c r="G640" s="10">
        <f t="shared" si="78"/>
        <v>85688</v>
      </c>
      <c r="H640" s="10">
        <f t="shared" si="78"/>
        <v>4158</v>
      </c>
      <c r="I640" s="10">
        <f t="shared" si="78"/>
        <v>51039</v>
      </c>
      <c r="J640" s="10">
        <f t="shared" si="78"/>
        <v>130098</v>
      </c>
      <c r="K640" s="10">
        <f t="shared" si="78"/>
        <v>27221</v>
      </c>
      <c r="L640" s="10">
        <f t="shared" si="78"/>
        <v>41658</v>
      </c>
      <c r="M640" s="10">
        <f t="shared" si="78"/>
        <v>0</v>
      </c>
      <c r="N640" s="10">
        <f t="shared" si="78"/>
        <v>2184423</v>
      </c>
      <c r="O640" s="10">
        <f t="shared" si="78"/>
        <v>690220</v>
      </c>
      <c r="P640" s="10">
        <f t="shared" si="78"/>
        <v>2874643</v>
      </c>
      <c r="R640" s="53"/>
    </row>
    <row r="641" spans="1:18" ht="14.45" customHeight="1" x14ac:dyDescent="0.25">
      <c r="A641" s="4" t="s">
        <v>200</v>
      </c>
      <c r="B641" s="58" t="s">
        <v>84</v>
      </c>
      <c r="D641" s="10">
        <f t="shared" ref="D641:P641" si="79">D31+D92+D153+D214+D275+D336+D397+D458+D519</f>
        <v>3885497</v>
      </c>
      <c r="E641" s="10">
        <f t="shared" si="79"/>
        <v>1081509</v>
      </c>
      <c r="F641" s="10">
        <f t="shared" si="79"/>
        <v>278601</v>
      </c>
      <c r="G641" s="10">
        <f t="shared" si="79"/>
        <v>83107</v>
      </c>
      <c r="H641" s="10">
        <f t="shared" si="79"/>
        <v>4223</v>
      </c>
      <c r="I641" s="10">
        <f t="shared" si="79"/>
        <v>50228.000000000007</v>
      </c>
      <c r="J641" s="10">
        <f t="shared" si="79"/>
        <v>125559</v>
      </c>
      <c r="K641" s="10">
        <f t="shared" si="79"/>
        <v>28038</v>
      </c>
      <c r="L641" s="10">
        <f t="shared" si="79"/>
        <v>43247</v>
      </c>
      <c r="M641" s="10">
        <f t="shared" si="79"/>
        <v>0</v>
      </c>
      <c r="N641" s="10">
        <f t="shared" si="79"/>
        <v>2190985</v>
      </c>
      <c r="O641" s="10">
        <f t="shared" si="79"/>
        <v>675567</v>
      </c>
      <c r="P641" s="10">
        <f t="shared" si="79"/>
        <v>2866552</v>
      </c>
      <c r="R641" s="53"/>
    </row>
    <row r="642" spans="1:18" ht="14.45" customHeight="1" x14ac:dyDescent="0.25">
      <c r="A642" s="4" t="s">
        <v>200</v>
      </c>
      <c r="B642" s="58" t="s">
        <v>46</v>
      </c>
      <c r="D642" s="10">
        <f t="shared" ref="D642:P642" si="80">D32+D93+D154+D215+D276+D337+D398+D459+D520</f>
        <v>3885497</v>
      </c>
      <c r="E642" s="10">
        <f t="shared" si="80"/>
        <v>1081509</v>
      </c>
      <c r="F642" s="10">
        <f t="shared" si="80"/>
        <v>263017</v>
      </c>
      <c r="G642" s="10">
        <f t="shared" si="80"/>
        <v>82343</v>
      </c>
      <c r="H642" s="10">
        <f t="shared" si="80"/>
        <v>3711</v>
      </c>
      <c r="I642" s="10">
        <f t="shared" si="80"/>
        <v>46614</v>
      </c>
      <c r="J642" s="10">
        <f t="shared" si="80"/>
        <v>129582</v>
      </c>
      <c r="K642" s="10">
        <f t="shared" si="80"/>
        <v>27727</v>
      </c>
      <c r="L642" s="10">
        <f t="shared" si="80"/>
        <v>44257.999999999993</v>
      </c>
      <c r="M642" s="10">
        <f t="shared" si="80"/>
        <v>0</v>
      </c>
      <c r="N642" s="10">
        <f t="shared" si="80"/>
        <v>2206736</v>
      </c>
      <c r="O642" s="10">
        <f t="shared" si="80"/>
        <v>663578</v>
      </c>
      <c r="P642" s="10">
        <f t="shared" si="80"/>
        <v>2870314</v>
      </c>
      <c r="R642" s="53"/>
    </row>
    <row r="643" spans="1:18" ht="14.45" customHeight="1" x14ac:dyDescent="0.25">
      <c r="A643" s="4" t="s">
        <v>200</v>
      </c>
      <c r="B643" s="58" t="s">
        <v>47</v>
      </c>
      <c r="D643" s="10">
        <f t="shared" ref="D643:P643" si="81">D33+D94+D155+D216+D277+D338+D399+D460+D521</f>
        <v>3885497</v>
      </c>
      <c r="E643" s="10">
        <f t="shared" si="81"/>
        <v>1081509</v>
      </c>
      <c r="F643" s="10">
        <f t="shared" si="81"/>
        <v>284802</v>
      </c>
      <c r="G643" s="10">
        <f t="shared" si="81"/>
        <v>72491</v>
      </c>
      <c r="H643" s="10">
        <f t="shared" si="81"/>
        <v>3089</v>
      </c>
      <c r="I643" s="10">
        <f t="shared" si="81"/>
        <v>40606</v>
      </c>
      <c r="J643" s="10">
        <f t="shared" si="81"/>
        <v>115342</v>
      </c>
      <c r="K643" s="10">
        <f t="shared" si="81"/>
        <v>28779</v>
      </c>
      <c r="L643" s="10">
        <f t="shared" si="81"/>
        <v>47605</v>
      </c>
      <c r="M643" s="10">
        <f t="shared" si="81"/>
        <v>0</v>
      </c>
      <c r="N643" s="10">
        <f t="shared" si="81"/>
        <v>2211274</v>
      </c>
      <c r="O643" s="10">
        <f t="shared" si="81"/>
        <v>688580.99999999988</v>
      </c>
      <c r="P643" s="10">
        <f t="shared" si="81"/>
        <v>2899855</v>
      </c>
      <c r="R643" s="53"/>
    </row>
    <row r="644" spans="1:18" ht="14.45" customHeight="1" x14ac:dyDescent="0.25">
      <c r="A644" s="4" t="s">
        <v>200</v>
      </c>
      <c r="B644" s="58" t="s">
        <v>48</v>
      </c>
      <c r="D644" s="10">
        <f t="shared" ref="D644:P644" si="82">D34+D95+D156+D217+D278+D339+D400+D461+D522</f>
        <v>3885497</v>
      </c>
      <c r="E644" s="10">
        <f t="shared" si="82"/>
        <v>1081509</v>
      </c>
      <c r="F644" s="10">
        <f t="shared" si="82"/>
        <v>284391</v>
      </c>
      <c r="G644" s="10">
        <f t="shared" si="82"/>
        <v>71198</v>
      </c>
      <c r="H644" s="10">
        <f t="shared" si="82"/>
        <v>3286</v>
      </c>
      <c r="I644" s="10">
        <f t="shared" si="82"/>
        <v>41543</v>
      </c>
      <c r="J644" s="10">
        <f t="shared" si="82"/>
        <v>115785.99999999999</v>
      </c>
      <c r="K644" s="10">
        <f t="shared" si="82"/>
        <v>28295</v>
      </c>
      <c r="L644" s="10">
        <f t="shared" si="82"/>
        <v>46623</v>
      </c>
      <c r="M644" s="10">
        <f t="shared" si="82"/>
        <v>0</v>
      </c>
      <c r="N644" s="10">
        <f t="shared" si="82"/>
        <v>2212866</v>
      </c>
      <c r="O644" s="10">
        <f t="shared" si="82"/>
        <v>750606.99999999988</v>
      </c>
      <c r="P644" s="10">
        <f t="shared" si="82"/>
        <v>2963473</v>
      </c>
      <c r="R644" s="53"/>
    </row>
    <row r="645" spans="1:18" ht="14.45" customHeight="1" x14ac:dyDescent="0.25">
      <c r="A645" s="4" t="s">
        <v>200</v>
      </c>
      <c r="B645" s="58" t="s">
        <v>49</v>
      </c>
      <c r="D645" s="10">
        <f t="shared" ref="D645:P645" si="83">D35+D96+D157+D218+D279+D340+D401+D462+D523</f>
        <v>3885497</v>
      </c>
      <c r="E645" s="10">
        <f t="shared" si="83"/>
        <v>1081509</v>
      </c>
      <c r="F645" s="10">
        <f t="shared" si="83"/>
        <v>284850</v>
      </c>
      <c r="G645" s="10">
        <f t="shared" si="83"/>
        <v>65994</v>
      </c>
      <c r="H645" s="10">
        <f t="shared" si="83"/>
        <v>2916</v>
      </c>
      <c r="I645" s="10">
        <f t="shared" si="83"/>
        <v>38095</v>
      </c>
      <c r="J645" s="10">
        <f t="shared" si="83"/>
        <v>107362</v>
      </c>
      <c r="K645" s="10">
        <f t="shared" si="83"/>
        <v>26609</v>
      </c>
      <c r="L645" s="10">
        <f t="shared" si="83"/>
        <v>46044</v>
      </c>
      <c r="M645" s="10">
        <f t="shared" si="83"/>
        <v>0</v>
      </c>
      <c r="N645" s="10">
        <f t="shared" si="83"/>
        <v>2232118</v>
      </c>
      <c r="O645" s="10">
        <f t="shared" si="83"/>
        <v>786901</v>
      </c>
      <c r="P645" s="10">
        <f t="shared" si="83"/>
        <v>3019018.9999999995</v>
      </c>
      <c r="R645" s="53"/>
    </row>
    <row r="646" spans="1:18" ht="14.45" customHeight="1" x14ac:dyDescent="0.25">
      <c r="A646" s="4" t="s">
        <v>200</v>
      </c>
      <c r="B646" s="58" t="s">
        <v>67</v>
      </c>
      <c r="D646" s="10">
        <f t="shared" ref="D646:P646" si="84">D36+D97+D158+D219+D280+D341+D402+D463+D524</f>
        <v>3885497</v>
      </c>
      <c r="E646" s="10">
        <f t="shared" si="84"/>
        <v>1081509</v>
      </c>
      <c r="F646" s="10">
        <f t="shared" si="84"/>
        <v>297381</v>
      </c>
      <c r="G646" s="10">
        <f t="shared" si="84"/>
        <v>58308</v>
      </c>
      <c r="H646" s="10">
        <f t="shared" si="84"/>
        <v>1912</v>
      </c>
      <c r="I646" s="10">
        <f t="shared" si="84"/>
        <v>34375</v>
      </c>
      <c r="J646" s="10">
        <f t="shared" si="84"/>
        <v>94608</v>
      </c>
      <c r="K646" s="10">
        <f t="shared" si="84"/>
        <v>26466</v>
      </c>
      <c r="L646" s="10">
        <f t="shared" si="84"/>
        <v>44164</v>
      </c>
      <c r="M646" s="10">
        <f t="shared" si="84"/>
        <v>0</v>
      </c>
      <c r="N646" s="10">
        <f t="shared" si="84"/>
        <v>2246774</v>
      </c>
      <c r="O646" s="10">
        <f t="shared" si="84"/>
        <v>773206</v>
      </c>
      <c r="P646" s="10">
        <f t="shared" si="84"/>
        <v>3019980</v>
      </c>
      <c r="R646" s="53"/>
    </row>
    <row r="647" spans="1:18" ht="14.45" customHeight="1" x14ac:dyDescent="0.25">
      <c r="A647" s="4" t="s">
        <v>200</v>
      </c>
      <c r="B647" s="58" t="s">
        <v>50</v>
      </c>
      <c r="D647" s="10">
        <f t="shared" ref="D647:P647" si="85">D37+D98+D159+D220+D281+D342+D403+D464+D525</f>
        <v>3885497</v>
      </c>
      <c r="E647" s="10">
        <f t="shared" si="85"/>
        <v>1081509</v>
      </c>
      <c r="F647" s="10">
        <f t="shared" si="85"/>
        <v>301171</v>
      </c>
      <c r="G647" s="10">
        <f t="shared" si="85"/>
        <v>55136</v>
      </c>
      <c r="H647" s="10">
        <f t="shared" si="85"/>
        <v>1779</v>
      </c>
      <c r="I647" s="10">
        <f t="shared" si="85"/>
        <v>34294</v>
      </c>
      <c r="J647" s="10">
        <f t="shared" si="85"/>
        <v>92792</v>
      </c>
      <c r="K647" s="10">
        <f t="shared" si="85"/>
        <v>26728</v>
      </c>
      <c r="L647" s="10">
        <f t="shared" si="85"/>
        <v>43921</v>
      </c>
      <c r="M647" s="10">
        <f t="shared" si="85"/>
        <v>0</v>
      </c>
      <c r="N647" s="10">
        <f t="shared" si="85"/>
        <v>2247967</v>
      </c>
      <c r="O647" s="10">
        <f t="shared" si="85"/>
        <v>773149</v>
      </c>
      <c r="P647" s="10">
        <f t="shared" si="85"/>
        <v>3021116</v>
      </c>
      <c r="R647" s="53"/>
    </row>
    <row r="648" spans="1:18" ht="14.45" customHeight="1" x14ac:dyDescent="0.25">
      <c r="A648" s="4" t="s">
        <v>200</v>
      </c>
      <c r="B648" s="58" t="s">
        <v>51</v>
      </c>
      <c r="D648" s="10">
        <f t="shared" ref="D648:P648" si="86">D38+D99+D160+D221+D282+D343+D404+D465+D526</f>
        <v>3885497</v>
      </c>
      <c r="E648" s="10">
        <f t="shared" si="86"/>
        <v>1081509</v>
      </c>
      <c r="F648" s="10">
        <f t="shared" si="86"/>
        <v>302598</v>
      </c>
      <c r="G648" s="10">
        <f t="shared" si="86"/>
        <v>55229</v>
      </c>
      <c r="H648" s="10">
        <f t="shared" si="86"/>
        <v>1699</v>
      </c>
      <c r="I648" s="10">
        <f t="shared" si="86"/>
        <v>34054</v>
      </c>
      <c r="J648" s="10">
        <f t="shared" si="86"/>
        <v>91233</v>
      </c>
      <c r="K648" s="10">
        <f t="shared" si="86"/>
        <v>27404.000000000004</v>
      </c>
      <c r="L648" s="10">
        <f t="shared" si="86"/>
        <v>41978</v>
      </c>
      <c r="M648" s="10">
        <f t="shared" si="86"/>
        <v>0</v>
      </c>
      <c r="N648" s="10">
        <f t="shared" si="86"/>
        <v>2249593</v>
      </c>
      <c r="O648" s="10">
        <f t="shared" si="86"/>
        <v>796877.99999999988</v>
      </c>
      <c r="P648" s="10">
        <f t="shared" si="86"/>
        <v>3046471</v>
      </c>
      <c r="R648" s="53"/>
    </row>
    <row r="649" spans="1:18" ht="14.45" customHeight="1" x14ac:dyDescent="0.25">
      <c r="A649" s="4" t="s">
        <v>200</v>
      </c>
      <c r="B649" s="58" t="s">
        <v>52</v>
      </c>
      <c r="D649" s="10">
        <f t="shared" ref="D649:P649" si="87">D39+D100+D161+D222+D283+D344+D405+D466+D527</f>
        <v>3885497</v>
      </c>
      <c r="E649" s="10">
        <f t="shared" si="87"/>
        <v>1081509</v>
      </c>
      <c r="F649" s="10">
        <f t="shared" si="87"/>
        <v>308439</v>
      </c>
      <c r="G649" s="10">
        <f t="shared" si="87"/>
        <v>51530</v>
      </c>
      <c r="H649" s="10">
        <f t="shared" si="87"/>
        <v>1569</v>
      </c>
      <c r="I649" s="10">
        <f t="shared" si="87"/>
        <v>36713</v>
      </c>
      <c r="J649" s="10">
        <f t="shared" si="87"/>
        <v>89769</v>
      </c>
      <c r="K649" s="10">
        <f t="shared" si="87"/>
        <v>28695</v>
      </c>
      <c r="L649" s="10">
        <f t="shared" si="87"/>
        <v>49171</v>
      </c>
      <c r="M649" s="10">
        <f t="shared" si="87"/>
        <v>0</v>
      </c>
      <c r="N649" s="10">
        <f t="shared" si="87"/>
        <v>2238102</v>
      </c>
      <c r="O649" s="10">
        <f t="shared" si="87"/>
        <v>804599</v>
      </c>
      <c r="P649" s="10">
        <f t="shared" si="87"/>
        <v>3042701</v>
      </c>
      <c r="R649" s="53"/>
    </row>
    <row r="650" spans="1:18" ht="14.45" customHeight="1" x14ac:dyDescent="0.25">
      <c r="A650" s="4" t="s">
        <v>200</v>
      </c>
      <c r="B650" s="58" t="s">
        <v>53</v>
      </c>
      <c r="D650" s="10">
        <f t="shared" ref="D650:P650" si="88">D40+D101+D162+D223+D284+D345+D406+D467+D528</f>
        <v>3885497</v>
      </c>
      <c r="E650" s="10">
        <f t="shared" si="88"/>
        <v>1081509</v>
      </c>
      <c r="F650" s="10">
        <f t="shared" si="88"/>
        <v>322835</v>
      </c>
      <c r="G650" s="10">
        <f t="shared" si="88"/>
        <v>48434</v>
      </c>
      <c r="H650" s="10">
        <f t="shared" si="88"/>
        <v>1455</v>
      </c>
      <c r="I650" s="10">
        <f t="shared" si="88"/>
        <v>32385</v>
      </c>
      <c r="J650" s="10">
        <f t="shared" si="88"/>
        <v>82441</v>
      </c>
      <c r="K650" s="10">
        <f t="shared" si="88"/>
        <v>29147</v>
      </c>
      <c r="L650" s="10">
        <f t="shared" si="88"/>
        <v>47801</v>
      </c>
      <c r="M650" s="10">
        <f t="shared" si="88"/>
        <v>0</v>
      </c>
      <c r="N650" s="10">
        <f t="shared" si="88"/>
        <v>2239490</v>
      </c>
      <c r="O650" s="10">
        <f t="shared" si="88"/>
        <v>808820</v>
      </c>
      <c r="P650" s="10">
        <f t="shared" si="88"/>
        <v>3048310</v>
      </c>
      <c r="R650" s="53"/>
    </row>
    <row r="651" spans="1:18" ht="14.45" customHeight="1" x14ac:dyDescent="0.25">
      <c r="A651" s="4" t="s">
        <v>200</v>
      </c>
      <c r="B651" s="58" t="s">
        <v>54</v>
      </c>
      <c r="D651" s="10">
        <f t="shared" ref="D651:P651" si="89">D41+D102+D163+D224+D285+D346+D407+D468+D529</f>
        <v>3885497</v>
      </c>
      <c r="E651" s="10">
        <f t="shared" si="89"/>
        <v>1081509</v>
      </c>
      <c r="F651" s="10">
        <f t="shared" si="89"/>
        <v>313131</v>
      </c>
      <c r="G651" s="10">
        <f t="shared" si="89"/>
        <v>43154</v>
      </c>
      <c r="H651" s="10">
        <f t="shared" si="89"/>
        <v>1170</v>
      </c>
      <c r="I651" s="10">
        <f t="shared" si="89"/>
        <v>26852</v>
      </c>
      <c r="J651" s="10">
        <f t="shared" si="89"/>
        <v>74382</v>
      </c>
      <c r="K651" s="10">
        <f t="shared" si="89"/>
        <v>29143</v>
      </c>
      <c r="L651" s="10">
        <f t="shared" si="89"/>
        <v>51314</v>
      </c>
      <c r="M651" s="10">
        <f t="shared" si="89"/>
        <v>0</v>
      </c>
      <c r="N651" s="10">
        <f t="shared" si="89"/>
        <v>2264842</v>
      </c>
      <c r="O651" s="10">
        <f t="shared" si="89"/>
        <v>802383</v>
      </c>
      <c r="P651" s="10">
        <f t="shared" si="89"/>
        <v>3067225</v>
      </c>
      <c r="R651" s="53"/>
    </row>
    <row r="652" spans="1:18" ht="14.45" customHeight="1" x14ac:dyDescent="0.25">
      <c r="A652" s="4" t="s">
        <v>200</v>
      </c>
      <c r="B652" s="58" t="s">
        <v>55</v>
      </c>
      <c r="D652" s="10">
        <f t="shared" ref="D652:P652" si="90">D42+D103+D164+D225+D286+D347+D408+D469+D530</f>
        <v>3885497</v>
      </c>
      <c r="E652" s="10">
        <f t="shared" si="90"/>
        <v>1081509</v>
      </c>
      <c r="F652" s="10">
        <f t="shared" si="90"/>
        <v>317871</v>
      </c>
      <c r="G652" s="10">
        <f t="shared" si="90"/>
        <v>41030</v>
      </c>
      <c r="H652" s="10">
        <f t="shared" si="90"/>
        <v>931</v>
      </c>
      <c r="I652" s="10">
        <f t="shared" si="90"/>
        <v>23256</v>
      </c>
      <c r="J652" s="10">
        <f t="shared" si="90"/>
        <v>67413</v>
      </c>
      <c r="K652" s="10">
        <f t="shared" si="90"/>
        <v>29342.000000000004</v>
      </c>
      <c r="L652" s="10">
        <f t="shared" si="90"/>
        <v>55532.000000000007</v>
      </c>
      <c r="M652" s="10">
        <f t="shared" si="90"/>
        <v>0</v>
      </c>
      <c r="N652" s="10">
        <f t="shared" si="90"/>
        <v>2268613</v>
      </c>
      <c r="O652" s="10">
        <f t="shared" si="90"/>
        <v>752611</v>
      </c>
      <c r="P652" s="10">
        <f t="shared" si="90"/>
        <v>3021224</v>
      </c>
      <c r="R652" s="53"/>
    </row>
    <row r="653" spans="1:18" ht="14.45" customHeight="1" x14ac:dyDescent="0.25">
      <c r="A653" s="4" t="s">
        <v>200</v>
      </c>
      <c r="B653" s="58" t="s">
        <v>56</v>
      </c>
      <c r="D653" s="10">
        <f t="shared" ref="D653:P653" si="91">D43+D104+D165+D226+D287+D348+D409+D470+D531</f>
        <v>3885497</v>
      </c>
      <c r="E653" s="10">
        <f t="shared" si="91"/>
        <v>1081509</v>
      </c>
      <c r="F653" s="10">
        <f t="shared" si="91"/>
        <v>320307</v>
      </c>
      <c r="G653" s="10">
        <f t="shared" si="91"/>
        <v>38934</v>
      </c>
      <c r="H653" s="10">
        <f t="shared" si="91"/>
        <v>825</v>
      </c>
      <c r="I653" s="10">
        <f t="shared" si="91"/>
        <v>22028</v>
      </c>
      <c r="J653" s="10">
        <f t="shared" si="91"/>
        <v>65072</v>
      </c>
      <c r="K653" s="10">
        <f t="shared" si="91"/>
        <v>27730</v>
      </c>
      <c r="L653" s="10">
        <f t="shared" si="91"/>
        <v>58499</v>
      </c>
      <c r="M653" s="10">
        <f t="shared" si="91"/>
        <v>0</v>
      </c>
      <c r="N653" s="10">
        <f t="shared" si="91"/>
        <v>2270593</v>
      </c>
      <c r="O653" s="10">
        <f t="shared" si="91"/>
        <v>698409</v>
      </c>
      <c r="P653" s="10">
        <f t="shared" si="91"/>
        <v>2969002</v>
      </c>
      <c r="R653" s="53"/>
    </row>
    <row r="654" spans="1:18" ht="14.45" customHeight="1" x14ac:dyDescent="0.25">
      <c r="A654" s="4" t="s">
        <v>200</v>
      </c>
      <c r="B654" s="58" t="s">
        <v>57</v>
      </c>
      <c r="D654" s="10">
        <f t="shared" ref="D654:P654" si="92">D44+D105+D166+D227+D288+D349+D410+D471+D532</f>
        <v>3885497</v>
      </c>
      <c r="E654" s="10">
        <f t="shared" si="92"/>
        <v>1081509</v>
      </c>
      <c r="F654" s="10">
        <f t="shared" si="92"/>
        <v>333822</v>
      </c>
      <c r="G654" s="10">
        <f t="shared" si="92"/>
        <v>28341</v>
      </c>
      <c r="H654" s="10">
        <f t="shared" si="92"/>
        <v>682</v>
      </c>
      <c r="I654" s="10">
        <f t="shared" si="92"/>
        <v>20200</v>
      </c>
      <c r="J654" s="10">
        <f t="shared" si="92"/>
        <v>62709.999999999993</v>
      </c>
      <c r="K654" s="10">
        <f t="shared" si="92"/>
        <v>31537</v>
      </c>
      <c r="L654" s="10">
        <f t="shared" si="92"/>
        <v>68022</v>
      </c>
      <c r="M654" s="10">
        <f t="shared" si="92"/>
        <v>0</v>
      </c>
      <c r="N654" s="10">
        <f t="shared" si="92"/>
        <v>2258674</v>
      </c>
      <c r="O654" s="10">
        <f t="shared" si="92"/>
        <v>657831</v>
      </c>
      <c r="P654" s="10">
        <f t="shared" si="92"/>
        <v>2916505</v>
      </c>
      <c r="R654" s="53"/>
    </row>
    <row r="655" spans="1:18" ht="14.45" customHeight="1" x14ac:dyDescent="0.25">
      <c r="A655" s="4" t="s">
        <v>200</v>
      </c>
      <c r="B655" s="58" t="s">
        <v>58</v>
      </c>
      <c r="D655" s="10">
        <f t="shared" ref="D655:P655" si="93">D45+D106+D167+D228+D289+D350+D411+D472+D533</f>
        <v>3885497</v>
      </c>
      <c r="E655" s="10">
        <f t="shared" si="93"/>
        <v>1081509</v>
      </c>
      <c r="F655" s="10">
        <f t="shared" si="93"/>
        <v>354390</v>
      </c>
      <c r="G655" s="10">
        <f t="shared" si="93"/>
        <v>28884</v>
      </c>
      <c r="H655" s="10">
        <f t="shared" si="93"/>
        <v>253</v>
      </c>
      <c r="I655" s="10">
        <f t="shared" si="93"/>
        <v>18515</v>
      </c>
      <c r="J655" s="10">
        <f t="shared" si="93"/>
        <v>58278.999999999993</v>
      </c>
      <c r="K655" s="10">
        <f t="shared" si="93"/>
        <v>32138</v>
      </c>
      <c r="L655" s="10">
        <f t="shared" si="93"/>
        <v>72166</v>
      </c>
      <c r="M655" s="10">
        <f t="shared" si="93"/>
        <v>0</v>
      </c>
      <c r="N655" s="10">
        <f t="shared" si="93"/>
        <v>2239363</v>
      </c>
      <c r="O655" s="10">
        <f t="shared" si="93"/>
        <v>762341</v>
      </c>
      <c r="P655" s="10">
        <f t="shared" si="93"/>
        <v>3001704</v>
      </c>
      <c r="R655" s="53"/>
    </row>
    <row r="656" spans="1:18" ht="14.45" customHeight="1" x14ac:dyDescent="0.25">
      <c r="A656" s="4" t="s">
        <v>200</v>
      </c>
      <c r="B656" s="58" t="s">
        <v>59</v>
      </c>
      <c r="D656" s="10">
        <f t="shared" ref="D656:P656" si="94">D46+D107+D168+D229+D290+D351+D412+D473+D534</f>
        <v>3885497</v>
      </c>
      <c r="E656" s="10">
        <f t="shared" si="94"/>
        <v>1081509</v>
      </c>
      <c r="F656" s="10">
        <f t="shared" si="94"/>
        <v>381873</v>
      </c>
      <c r="G656" s="10">
        <f t="shared" si="94"/>
        <v>29318</v>
      </c>
      <c r="H656" s="10">
        <f t="shared" si="94"/>
        <v>164</v>
      </c>
      <c r="I656" s="10">
        <f t="shared" si="94"/>
        <v>15409</v>
      </c>
      <c r="J656" s="10">
        <f t="shared" si="94"/>
        <v>59257</v>
      </c>
      <c r="K656" s="10">
        <f t="shared" si="94"/>
        <v>33988</v>
      </c>
      <c r="L656" s="10">
        <f t="shared" si="94"/>
        <v>77853</v>
      </c>
      <c r="M656" s="10">
        <f t="shared" si="94"/>
        <v>0</v>
      </c>
      <c r="N656" s="10">
        <f t="shared" si="94"/>
        <v>2206126</v>
      </c>
      <c r="O656" s="10">
        <f t="shared" si="94"/>
        <v>815546</v>
      </c>
      <c r="P656" s="10">
        <f t="shared" si="94"/>
        <v>3021672</v>
      </c>
      <c r="R656" s="53"/>
    </row>
    <row r="657" spans="1:18" ht="14.45" customHeight="1" x14ac:dyDescent="0.25">
      <c r="A657" s="4" t="s">
        <v>200</v>
      </c>
      <c r="B657" s="58" t="s">
        <v>60</v>
      </c>
      <c r="D657" s="10">
        <f t="shared" ref="D657:P657" si="95">D47+D108+D169+D230+D291+D352+D413+D474+D535</f>
        <v>3885497</v>
      </c>
      <c r="E657" s="10">
        <f t="shared" si="95"/>
        <v>1081509</v>
      </c>
      <c r="F657" s="10">
        <f t="shared" si="95"/>
        <v>392352</v>
      </c>
      <c r="G657" s="10">
        <f t="shared" si="95"/>
        <v>29728</v>
      </c>
      <c r="H657" s="10">
        <f t="shared" si="95"/>
        <v>233</v>
      </c>
      <c r="I657" s="10">
        <f t="shared" si="95"/>
        <v>13613</v>
      </c>
      <c r="J657" s="10">
        <f t="shared" si="95"/>
        <v>63771</v>
      </c>
      <c r="K657" s="10">
        <f t="shared" si="95"/>
        <v>34331</v>
      </c>
      <c r="L657" s="10">
        <f t="shared" si="95"/>
        <v>79270</v>
      </c>
      <c r="M657" s="10">
        <f t="shared" si="95"/>
        <v>0</v>
      </c>
      <c r="N657" s="10">
        <f t="shared" si="95"/>
        <v>2190690</v>
      </c>
      <c r="O657" s="10">
        <f t="shared" si="95"/>
        <v>801562</v>
      </c>
      <c r="P657" s="10">
        <f t="shared" si="95"/>
        <v>2992252</v>
      </c>
      <c r="R657" s="53"/>
    </row>
    <row r="658" spans="1:18" ht="14.45" customHeight="1" x14ac:dyDescent="0.25">
      <c r="A658" s="4" t="s">
        <v>200</v>
      </c>
      <c r="B658" s="58" t="s">
        <v>61</v>
      </c>
      <c r="D658" s="10">
        <f t="shared" ref="D658:P658" si="96">D48+D109+D170+D231+D292+D353+D414+D475+D536</f>
        <v>3885497</v>
      </c>
      <c r="E658" s="10">
        <f t="shared" si="96"/>
        <v>1081509</v>
      </c>
      <c r="F658" s="10">
        <f t="shared" si="96"/>
        <v>393341</v>
      </c>
      <c r="G658" s="10">
        <f t="shared" si="96"/>
        <v>29580</v>
      </c>
      <c r="H658" s="10">
        <f t="shared" si="96"/>
        <v>263</v>
      </c>
      <c r="I658" s="10">
        <f t="shared" si="96"/>
        <v>13022</v>
      </c>
      <c r="J658" s="10">
        <f t="shared" si="96"/>
        <v>69266</v>
      </c>
      <c r="K658" s="10">
        <f t="shared" si="96"/>
        <v>39181</v>
      </c>
      <c r="L658" s="10">
        <f t="shared" si="96"/>
        <v>70798</v>
      </c>
      <c r="M658" s="10">
        <f t="shared" si="96"/>
        <v>0</v>
      </c>
      <c r="N658" s="10">
        <f t="shared" si="96"/>
        <v>2188537</v>
      </c>
      <c r="O658" s="10">
        <f t="shared" si="96"/>
        <v>781847</v>
      </c>
      <c r="P658" s="10">
        <f t="shared" si="96"/>
        <v>2970384</v>
      </c>
      <c r="R658" s="53"/>
    </row>
    <row r="659" spans="1:18" ht="14.45" customHeight="1" x14ac:dyDescent="0.25">
      <c r="A659" s="4" t="s">
        <v>200</v>
      </c>
      <c r="B659" s="58" t="s">
        <v>62</v>
      </c>
      <c r="D659" s="10">
        <f t="shared" ref="D659:P659" si="97">D49+D110+D171+D232+D293+D354+D415+D476+D537</f>
        <v>3885497</v>
      </c>
      <c r="E659" s="10">
        <f t="shared" si="97"/>
        <v>1081509</v>
      </c>
      <c r="F659" s="10">
        <f t="shared" si="97"/>
        <v>395980</v>
      </c>
      <c r="G659" s="10">
        <f t="shared" si="97"/>
        <v>28803</v>
      </c>
      <c r="H659" s="10">
        <f t="shared" si="97"/>
        <v>316</v>
      </c>
      <c r="I659" s="10">
        <f t="shared" si="97"/>
        <v>10831</v>
      </c>
      <c r="J659" s="10">
        <f t="shared" si="97"/>
        <v>67285</v>
      </c>
      <c r="K659" s="10">
        <f t="shared" si="97"/>
        <v>41261</v>
      </c>
      <c r="L659" s="10">
        <f t="shared" si="97"/>
        <v>68679</v>
      </c>
      <c r="M659" s="10">
        <f t="shared" si="97"/>
        <v>893</v>
      </c>
      <c r="N659" s="10">
        <f t="shared" si="97"/>
        <v>2189940</v>
      </c>
      <c r="O659" s="10">
        <f t="shared" si="97"/>
        <v>764514</v>
      </c>
      <c r="P659" s="10">
        <f t="shared" si="97"/>
        <v>2954454</v>
      </c>
      <c r="R659" s="53"/>
    </row>
    <row r="660" spans="1:18" ht="14.45" customHeight="1" x14ac:dyDescent="0.25">
      <c r="A660" s="4" t="s">
        <v>200</v>
      </c>
      <c r="B660" s="58" t="s">
        <v>63</v>
      </c>
      <c r="D660" s="10">
        <f t="shared" ref="D660:P660" si="98">D50+D111+D172+D233+D294+D355+D416+D477+D538</f>
        <v>3885497</v>
      </c>
      <c r="E660" s="10">
        <f t="shared" si="98"/>
        <v>1081509</v>
      </c>
      <c r="F660" s="10">
        <f t="shared" si="98"/>
        <v>430084</v>
      </c>
      <c r="G660" s="10">
        <f t="shared" si="98"/>
        <v>28891</v>
      </c>
      <c r="H660" s="10">
        <f t="shared" si="98"/>
        <v>292</v>
      </c>
      <c r="I660" s="10">
        <f t="shared" si="98"/>
        <v>10193</v>
      </c>
      <c r="J660" s="10">
        <f t="shared" si="98"/>
        <v>70092</v>
      </c>
      <c r="K660" s="10">
        <f t="shared" si="98"/>
        <v>40917</v>
      </c>
      <c r="L660" s="10">
        <f t="shared" si="98"/>
        <v>68634</v>
      </c>
      <c r="M660" s="10">
        <f t="shared" si="98"/>
        <v>0</v>
      </c>
      <c r="N660" s="10">
        <f t="shared" si="98"/>
        <v>2154885</v>
      </c>
      <c r="O660" s="10">
        <f t="shared" si="98"/>
        <v>841407.99999999988</v>
      </c>
      <c r="P660" s="10">
        <f t="shared" si="98"/>
        <v>2996293</v>
      </c>
      <c r="R660" s="53"/>
    </row>
    <row r="661" spans="1:18" ht="14.45" customHeight="1" x14ac:dyDescent="0.25">
      <c r="A661" s="4" t="s">
        <v>200</v>
      </c>
      <c r="B661" s="58" t="s">
        <v>64</v>
      </c>
      <c r="D661" s="10">
        <f t="shared" ref="D661:P661" si="99">D51+D112+D173+D234+D295+D356+D417+D478+D539</f>
        <v>3886287</v>
      </c>
      <c r="E661" s="10">
        <f t="shared" si="99"/>
        <v>1081509</v>
      </c>
      <c r="F661" s="10">
        <f t="shared" si="99"/>
        <v>370322</v>
      </c>
      <c r="G661" s="10">
        <f t="shared" si="99"/>
        <v>26457</v>
      </c>
      <c r="H661" s="10">
        <f t="shared" si="99"/>
        <v>274</v>
      </c>
      <c r="I661" s="10">
        <f t="shared" si="99"/>
        <v>9526</v>
      </c>
      <c r="J661" s="10">
        <f t="shared" si="99"/>
        <v>66133</v>
      </c>
      <c r="K661" s="10">
        <f t="shared" si="99"/>
        <v>45171.000000000007</v>
      </c>
      <c r="L661" s="10">
        <f t="shared" si="99"/>
        <v>70166</v>
      </c>
      <c r="M661" s="10">
        <f t="shared" si="99"/>
        <v>84246</v>
      </c>
      <c r="N661" s="10">
        <f t="shared" si="99"/>
        <v>2132483</v>
      </c>
      <c r="O661" s="10">
        <f t="shared" si="99"/>
        <v>853244</v>
      </c>
      <c r="P661" s="10">
        <f t="shared" si="99"/>
        <v>2985726.9999999995</v>
      </c>
      <c r="R661" s="53"/>
    </row>
    <row r="662" spans="1:18" ht="14.45" customHeight="1" x14ac:dyDescent="0.25">
      <c r="A662" s="4" t="s">
        <v>200</v>
      </c>
      <c r="B662" s="58" t="s">
        <v>65</v>
      </c>
      <c r="D662" s="10">
        <f t="shared" ref="D662:P662" si="100">D52+D113+D174+D235+D296+D357+D418+D479+D540</f>
        <v>3886287</v>
      </c>
      <c r="E662" s="10">
        <f t="shared" si="100"/>
        <v>1081509</v>
      </c>
      <c r="F662" s="10">
        <f t="shared" si="100"/>
        <v>358684</v>
      </c>
      <c r="G662" s="10">
        <f t="shared" si="100"/>
        <v>26125</v>
      </c>
      <c r="H662" s="10">
        <f t="shared" si="100"/>
        <v>301</v>
      </c>
      <c r="I662" s="10">
        <f t="shared" si="100"/>
        <v>8959</v>
      </c>
      <c r="J662" s="10">
        <f t="shared" si="100"/>
        <v>90288</v>
      </c>
      <c r="K662" s="10">
        <f t="shared" si="100"/>
        <v>47144</v>
      </c>
      <c r="L662" s="10">
        <f t="shared" si="100"/>
        <v>81651</v>
      </c>
      <c r="M662" s="10">
        <f t="shared" si="100"/>
        <v>90195</v>
      </c>
      <c r="N662" s="10">
        <f t="shared" si="100"/>
        <v>2101431</v>
      </c>
      <c r="O662" s="10">
        <f t="shared" si="100"/>
        <v>816110</v>
      </c>
      <c r="P662" s="10">
        <f t="shared" si="100"/>
        <v>2917541</v>
      </c>
      <c r="R662" s="53"/>
    </row>
    <row r="663" spans="1:18" ht="14.45" customHeight="1" x14ac:dyDescent="0.25">
      <c r="A663" s="4" t="s">
        <v>200</v>
      </c>
      <c r="B663" s="58" t="s">
        <v>66</v>
      </c>
      <c r="D663" s="10">
        <f t="shared" ref="D663:P663" si="101">D53+D114+D175+D236+D297+D358+D419+D480+D541</f>
        <v>3886287</v>
      </c>
      <c r="E663" s="10">
        <f t="shared" si="101"/>
        <v>1081509</v>
      </c>
      <c r="F663" s="10">
        <f t="shared" si="101"/>
        <v>371558</v>
      </c>
      <c r="G663" s="10">
        <f t="shared" si="101"/>
        <v>25527</v>
      </c>
      <c r="H663" s="10">
        <f t="shared" si="101"/>
        <v>215.99999999999997</v>
      </c>
      <c r="I663" s="10">
        <f t="shared" si="101"/>
        <v>6397</v>
      </c>
      <c r="J663" s="10">
        <f t="shared" si="101"/>
        <v>92764</v>
      </c>
      <c r="K663" s="10">
        <f t="shared" si="101"/>
        <v>45214</v>
      </c>
      <c r="L663" s="10">
        <f t="shared" si="101"/>
        <v>82953</v>
      </c>
      <c r="M663" s="10">
        <f t="shared" si="101"/>
        <v>91120</v>
      </c>
      <c r="N663" s="10">
        <f t="shared" si="101"/>
        <v>2089029</v>
      </c>
      <c r="O663" s="10">
        <f t="shared" si="101"/>
        <v>672065</v>
      </c>
      <c r="P663" s="10">
        <f t="shared" si="101"/>
        <v>2761094</v>
      </c>
      <c r="R663" s="53"/>
    </row>
    <row r="664" spans="1:18" ht="14.45" customHeight="1" x14ac:dyDescent="0.25">
      <c r="A664" s="4" t="s">
        <v>200</v>
      </c>
      <c r="B664" s="58" t="s">
        <v>68</v>
      </c>
      <c r="D664" s="10">
        <f t="shared" ref="D664:P664" si="102">D54+D115+D176+D237+D298+D359+D420+D481+D542</f>
        <v>3886287</v>
      </c>
      <c r="E664" s="10">
        <f t="shared" si="102"/>
        <v>1081509</v>
      </c>
      <c r="F664" s="10">
        <f t="shared" si="102"/>
        <v>376155</v>
      </c>
      <c r="G664" s="10">
        <f t="shared" si="102"/>
        <v>24931</v>
      </c>
      <c r="H664" s="10">
        <f t="shared" si="102"/>
        <v>228.99999999999997</v>
      </c>
      <c r="I664" s="10">
        <f t="shared" si="102"/>
        <v>6002</v>
      </c>
      <c r="J664" s="10">
        <f t="shared" si="102"/>
        <v>96193</v>
      </c>
      <c r="K664" s="10">
        <f t="shared" si="102"/>
        <v>45955</v>
      </c>
      <c r="L664" s="10">
        <f t="shared" si="102"/>
        <v>67759</v>
      </c>
      <c r="M664" s="10">
        <f t="shared" si="102"/>
        <v>98599</v>
      </c>
      <c r="N664" s="10">
        <f t="shared" si="102"/>
        <v>2088955</v>
      </c>
      <c r="O664" s="10">
        <f t="shared" si="102"/>
        <v>605988</v>
      </c>
      <c r="P664" s="10">
        <f t="shared" si="102"/>
        <v>2694943</v>
      </c>
      <c r="R664" s="53"/>
    </row>
    <row r="665" spans="1:18" ht="14.45" customHeight="1" x14ac:dyDescent="0.25">
      <c r="A665" s="4" t="s">
        <v>200</v>
      </c>
      <c r="B665" s="58" t="s">
        <v>69</v>
      </c>
      <c r="D665" s="10">
        <f t="shared" ref="D665:P665" si="103">D55+D116+D177+D238+D299+D360+D421+D482+D543</f>
        <v>3886287</v>
      </c>
      <c r="E665" s="10">
        <f t="shared" si="103"/>
        <v>1081509</v>
      </c>
      <c r="F665" s="10">
        <f t="shared" si="103"/>
        <v>371906</v>
      </c>
      <c r="G665" s="10">
        <f t="shared" si="103"/>
        <v>22046</v>
      </c>
      <c r="H665" s="10">
        <f t="shared" si="103"/>
        <v>227.99999999999997</v>
      </c>
      <c r="I665" s="10">
        <f t="shared" si="103"/>
        <v>4423</v>
      </c>
      <c r="J665" s="10">
        <f t="shared" si="103"/>
        <v>98013.999999999985</v>
      </c>
      <c r="K665" s="10">
        <f t="shared" si="103"/>
        <v>45374</v>
      </c>
      <c r="L665" s="10">
        <f t="shared" si="103"/>
        <v>76945</v>
      </c>
      <c r="M665" s="10">
        <f t="shared" si="103"/>
        <v>107127</v>
      </c>
      <c r="N665" s="10">
        <f t="shared" si="103"/>
        <v>2078715</v>
      </c>
      <c r="O665" s="10">
        <f t="shared" si="103"/>
        <v>589963</v>
      </c>
      <c r="P665" s="10">
        <f t="shared" si="103"/>
        <v>2668678</v>
      </c>
      <c r="R665" s="53"/>
    </row>
    <row r="666" spans="1:18" ht="14.45" customHeight="1" x14ac:dyDescent="0.25">
      <c r="A666" s="4" t="s">
        <v>200</v>
      </c>
      <c r="B666" s="58" t="s">
        <v>70</v>
      </c>
      <c r="D666" s="10">
        <f t="shared" ref="D666:P666" si="104">D56+D117+D178+D239+D300+D361+D422+D483+D544</f>
        <v>3886287</v>
      </c>
      <c r="E666" s="10">
        <f t="shared" si="104"/>
        <v>1081509</v>
      </c>
      <c r="F666" s="10">
        <f t="shared" si="104"/>
        <v>384174</v>
      </c>
      <c r="G666" s="10">
        <f t="shared" si="104"/>
        <v>19573</v>
      </c>
      <c r="H666" s="10">
        <f t="shared" si="104"/>
        <v>153</v>
      </c>
      <c r="I666" s="10">
        <f t="shared" si="104"/>
        <v>3690</v>
      </c>
      <c r="J666" s="10">
        <f t="shared" si="104"/>
        <v>91665</v>
      </c>
      <c r="K666" s="10">
        <f t="shared" si="104"/>
        <v>51942.999999999993</v>
      </c>
      <c r="L666" s="10">
        <f t="shared" si="104"/>
        <v>76028</v>
      </c>
      <c r="M666" s="10">
        <f t="shared" si="104"/>
        <v>106045</v>
      </c>
      <c r="N666" s="10">
        <f t="shared" si="104"/>
        <v>2071507</v>
      </c>
      <c r="O666" s="10">
        <f t="shared" si="104"/>
        <v>575953.99999999988</v>
      </c>
      <c r="P666" s="10">
        <f t="shared" si="104"/>
        <v>2647461</v>
      </c>
      <c r="R666" s="53"/>
    </row>
    <row r="667" spans="1:18" ht="14.45" customHeight="1" x14ac:dyDescent="0.25">
      <c r="A667" s="4" t="s">
        <v>200</v>
      </c>
      <c r="B667" s="58" t="s">
        <v>71</v>
      </c>
      <c r="D667" s="10">
        <f t="shared" ref="D667:P667" si="105">D57+D118+D179+D240+D301+D362+D423+D484+D545</f>
        <v>3886287</v>
      </c>
      <c r="E667" s="10">
        <f t="shared" si="105"/>
        <v>1081509</v>
      </c>
      <c r="F667" s="10">
        <f t="shared" si="105"/>
        <v>399924</v>
      </c>
      <c r="G667" s="10">
        <f t="shared" si="105"/>
        <v>17552</v>
      </c>
      <c r="H667" s="10">
        <f t="shared" si="105"/>
        <v>85</v>
      </c>
      <c r="I667" s="10">
        <f t="shared" si="105"/>
        <v>3366</v>
      </c>
      <c r="J667" s="10">
        <f t="shared" si="105"/>
        <v>95437</v>
      </c>
      <c r="K667" s="10">
        <f t="shared" si="105"/>
        <v>57669.999999999993</v>
      </c>
      <c r="L667" s="10">
        <f t="shared" si="105"/>
        <v>77056</v>
      </c>
      <c r="M667" s="10">
        <f t="shared" si="105"/>
        <v>113556</v>
      </c>
      <c r="N667" s="10">
        <f t="shared" si="105"/>
        <v>2040132</v>
      </c>
      <c r="O667" s="10">
        <f t="shared" si="105"/>
        <v>621624.99999999988</v>
      </c>
      <c r="P667" s="10">
        <f t="shared" si="105"/>
        <v>2661756.9999999995</v>
      </c>
      <c r="R667" s="53"/>
    </row>
    <row r="668" spans="1:18" ht="14.45" customHeight="1" x14ac:dyDescent="0.25">
      <c r="A668" s="4" t="s">
        <v>200</v>
      </c>
      <c r="B668" s="58" t="s">
        <v>72</v>
      </c>
      <c r="D668" s="10">
        <f t="shared" ref="D668:P668" si="106">D58+D119+D180+D241+D302+D363+D424+D485+D546</f>
        <v>3886287</v>
      </c>
      <c r="E668" s="10">
        <f t="shared" si="106"/>
        <v>1081509</v>
      </c>
      <c r="F668" s="10">
        <f t="shared" si="106"/>
        <v>402576.99999999994</v>
      </c>
      <c r="G668" s="10">
        <f t="shared" si="106"/>
        <v>16354</v>
      </c>
      <c r="H668" s="10">
        <f t="shared" si="106"/>
        <v>118</v>
      </c>
      <c r="I668" s="10">
        <f t="shared" si="106"/>
        <v>2799</v>
      </c>
      <c r="J668" s="10">
        <f t="shared" si="106"/>
        <v>96596</v>
      </c>
      <c r="K668" s="10">
        <f t="shared" si="106"/>
        <v>55835</v>
      </c>
      <c r="L668" s="10">
        <f t="shared" si="106"/>
        <v>76744</v>
      </c>
      <c r="M668" s="10">
        <f t="shared" si="106"/>
        <v>105646</v>
      </c>
      <c r="N668" s="10">
        <f t="shared" si="106"/>
        <v>2048109</v>
      </c>
      <c r="O668" s="10">
        <f t="shared" si="106"/>
        <v>543625.00000000012</v>
      </c>
      <c r="P668" s="10">
        <f t="shared" si="106"/>
        <v>2591734</v>
      </c>
      <c r="R668" s="53"/>
    </row>
    <row r="669" spans="1:18" ht="14.45" customHeight="1" x14ac:dyDescent="0.25">
      <c r="A669" s="4" t="s">
        <v>200</v>
      </c>
      <c r="B669" s="58" t="s">
        <v>73</v>
      </c>
      <c r="D669" s="10">
        <f t="shared" ref="D669:P669" si="107">D59+D120+D181+D242+D303+D364+D425+D486+D547</f>
        <v>3886287</v>
      </c>
      <c r="E669" s="10">
        <f t="shared" si="107"/>
        <v>1081509</v>
      </c>
      <c r="F669" s="10">
        <f t="shared" si="107"/>
        <v>405825.99999999994</v>
      </c>
      <c r="G669" s="10">
        <f t="shared" si="107"/>
        <v>13655</v>
      </c>
      <c r="H669" s="10">
        <f t="shared" si="107"/>
        <v>8</v>
      </c>
      <c r="I669" s="10">
        <f t="shared" si="107"/>
        <v>2521</v>
      </c>
      <c r="J669" s="10">
        <f t="shared" si="107"/>
        <v>97069</v>
      </c>
      <c r="K669" s="10">
        <f t="shared" si="107"/>
        <v>57346.000000000007</v>
      </c>
      <c r="L669" s="10">
        <f t="shared" si="107"/>
        <v>70976</v>
      </c>
      <c r="M669" s="10">
        <f t="shared" si="107"/>
        <v>106383</v>
      </c>
      <c r="N669" s="10">
        <f t="shared" si="107"/>
        <v>2050994</v>
      </c>
      <c r="O669" s="10">
        <f t="shared" si="107"/>
        <v>565676</v>
      </c>
      <c r="P669" s="10">
        <f t="shared" si="107"/>
        <v>2616670</v>
      </c>
      <c r="R669" s="53"/>
    </row>
    <row r="670" spans="1:18" ht="14.45" customHeight="1" x14ac:dyDescent="0.25">
      <c r="A670" s="4" t="s">
        <v>200</v>
      </c>
      <c r="B670" s="58" t="s">
        <v>74</v>
      </c>
      <c r="D670" s="10">
        <f t="shared" ref="D670:P670" si="108">D60+D121+D182+D243+D304+D365+D426+D487+D548</f>
        <v>3886287</v>
      </c>
      <c r="E670" s="10">
        <f t="shared" si="108"/>
        <v>1081509</v>
      </c>
      <c r="F670" s="10">
        <f t="shared" si="108"/>
        <v>419128</v>
      </c>
      <c r="G670" s="10">
        <f t="shared" si="108"/>
        <v>12952</v>
      </c>
      <c r="H670" s="10">
        <f t="shared" si="108"/>
        <v>5</v>
      </c>
      <c r="I670" s="10">
        <f t="shared" si="108"/>
        <v>2653</v>
      </c>
      <c r="J670" s="10">
        <f t="shared" si="108"/>
        <v>100676</v>
      </c>
      <c r="K670" s="10">
        <f t="shared" si="108"/>
        <v>54741</v>
      </c>
      <c r="L670" s="10">
        <f t="shared" si="108"/>
        <v>65329</v>
      </c>
      <c r="M670" s="10">
        <f t="shared" si="108"/>
        <v>106413</v>
      </c>
      <c r="N670" s="10">
        <f t="shared" si="108"/>
        <v>2042881</v>
      </c>
      <c r="O670" s="10">
        <f t="shared" si="108"/>
        <v>581743</v>
      </c>
      <c r="P670" s="10">
        <f t="shared" si="108"/>
        <v>2624623.9999999995</v>
      </c>
      <c r="R670" s="53"/>
    </row>
    <row r="671" spans="1:18" ht="14.45" customHeight="1" x14ac:dyDescent="0.25">
      <c r="A671" s="4" t="s">
        <v>200</v>
      </c>
      <c r="B671" s="58" t="s">
        <v>75</v>
      </c>
      <c r="D671" s="10">
        <f t="shared" ref="D671:P671" si="109">D61+D122+D183+D244+D305+D366+D427+D488+D549</f>
        <v>3886287</v>
      </c>
      <c r="E671" s="10">
        <f t="shared" si="109"/>
        <v>1081509</v>
      </c>
      <c r="F671" s="10">
        <f t="shared" si="109"/>
        <v>434646</v>
      </c>
      <c r="G671" s="10">
        <f t="shared" si="109"/>
        <v>13100</v>
      </c>
      <c r="H671" s="10">
        <f t="shared" si="109"/>
        <v>0</v>
      </c>
      <c r="I671" s="10">
        <f t="shared" si="109"/>
        <v>2663</v>
      </c>
      <c r="J671" s="10">
        <f t="shared" si="109"/>
        <v>99499</v>
      </c>
      <c r="K671" s="10">
        <f t="shared" si="109"/>
        <v>55258</v>
      </c>
      <c r="L671" s="10">
        <f t="shared" si="109"/>
        <v>70003</v>
      </c>
      <c r="M671" s="10">
        <f t="shared" si="109"/>
        <v>106536</v>
      </c>
      <c r="N671" s="10">
        <f t="shared" si="109"/>
        <v>2023073.0000000002</v>
      </c>
      <c r="O671" s="10">
        <f t="shared" si="109"/>
        <v>604504</v>
      </c>
      <c r="P671" s="10">
        <f t="shared" si="109"/>
        <v>2627577</v>
      </c>
      <c r="R671" s="53"/>
    </row>
    <row r="672" spans="1:18" ht="14.45" customHeight="1" x14ac:dyDescent="0.25">
      <c r="A672" s="4" t="s">
        <v>200</v>
      </c>
      <c r="B672" s="58" t="s">
        <v>190</v>
      </c>
      <c r="D672" s="10">
        <f t="shared" ref="D672:P672" si="110">D62+D123+D184+D245+D306+D367+D428+D489+D550</f>
        <v>3886287</v>
      </c>
      <c r="E672" s="10">
        <f t="shared" si="110"/>
        <v>1081509</v>
      </c>
      <c r="F672" s="10">
        <f t="shared" si="110"/>
        <v>441934</v>
      </c>
      <c r="G672" s="10">
        <f t="shared" si="110"/>
        <v>11780</v>
      </c>
      <c r="H672" s="10">
        <f t="shared" si="110"/>
        <v>0</v>
      </c>
      <c r="I672" s="10">
        <f t="shared" si="110"/>
        <v>2449.9999999999995</v>
      </c>
      <c r="J672" s="10">
        <f t="shared" si="110"/>
        <v>101379</v>
      </c>
      <c r="K672" s="10">
        <f t="shared" si="110"/>
        <v>55530</v>
      </c>
      <c r="L672" s="10">
        <f t="shared" si="110"/>
        <v>72008</v>
      </c>
      <c r="M672" s="10">
        <f t="shared" si="110"/>
        <v>104215</v>
      </c>
      <c r="N672" s="10">
        <f t="shared" si="110"/>
        <v>2015482</v>
      </c>
      <c r="O672" s="10">
        <f t="shared" si="110"/>
        <v>568525.19799999997</v>
      </c>
      <c r="P672" s="10">
        <f t="shared" si="110"/>
        <v>2584007.1979999999</v>
      </c>
      <c r="R672" s="53"/>
    </row>
    <row r="673" spans="1:16" ht="14.45" customHeight="1" x14ac:dyDescent="0.25">
      <c r="A673" s="58" t="s">
        <v>201</v>
      </c>
      <c r="B673" s="56" t="s">
        <v>38</v>
      </c>
      <c r="C673" s="56"/>
      <c r="D673" s="59">
        <f>D551-D612</f>
        <v>0</v>
      </c>
      <c r="E673" s="59">
        <f t="shared" ref="E673:P673" si="111">E551-E612</f>
        <v>0</v>
      </c>
      <c r="F673" s="59">
        <f t="shared" si="111"/>
        <v>0</v>
      </c>
      <c r="G673" s="59">
        <f t="shared" si="111"/>
        <v>0</v>
      </c>
      <c r="H673" s="59">
        <f t="shared" si="111"/>
        <v>-1008.0986691648577</v>
      </c>
      <c r="I673" s="59">
        <f t="shared" si="111"/>
        <v>0</v>
      </c>
      <c r="J673" s="59">
        <f t="shared" si="111"/>
        <v>0</v>
      </c>
      <c r="K673" s="59">
        <f t="shared" si="111"/>
        <v>0</v>
      </c>
      <c r="L673" s="59">
        <f t="shared" si="111"/>
        <v>0</v>
      </c>
      <c r="M673" s="59">
        <f t="shared" si="111"/>
        <v>0</v>
      </c>
      <c r="N673" s="59">
        <f t="shared" si="111"/>
        <v>1008.0986691650469</v>
      </c>
      <c r="O673" s="59">
        <f t="shared" si="111"/>
        <v>-1012.9347811649786</v>
      </c>
      <c r="P673" s="59">
        <f t="shared" si="111"/>
        <v>-4.8361120000481606</v>
      </c>
    </row>
    <row r="674" spans="1:16" ht="14.45" customHeight="1" x14ac:dyDescent="0.25">
      <c r="A674" s="58" t="s">
        <v>201</v>
      </c>
      <c r="B674" s="56" t="s">
        <v>35</v>
      </c>
      <c r="C674" s="56"/>
      <c r="D674" s="59">
        <f t="shared" ref="D674:P674" si="112">D552-D613</f>
        <v>0</v>
      </c>
      <c r="E674" s="59">
        <f t="shared" si="112"/>
        <v>0</v>
      </c>
      <c r="F674" s="59">
        <f t="shared" si="112"/>
        <v>0</v>
      </c>
      <c r="G674" s="59">
        <f t="shared" si="112"/>
        <v>0</v>
      </c>
      <c r="H674" s="59">
        <f t="shared" si="112"/>
        <v>-996</v>
      </c>
      <c r="I674" s="59">
        <f t="shared" si="112"/>
        <v>0</v>
      </c>
      <c r="J674" s="59">
        <f t="shared" si="112"/>
        <v>0</v>
      </c>
      <c r="K674" s="59">
        <f t="shared" si="112"/>
        <v>0</v>
      </c>
      <c r="L674" s="59">
        <f t="shared" si="112"/>
        <v>0</v>
      </c>
      <c r="M674" s="59">
        <f t="shared" si="112"/>
        <v>0</v>
      </c>
      <c r="N674" s="59">
        <f t="shared" si="112"/>
        <v>0</v>
      </c>
      <c r="O674" s="59">
        <f t="shared" si="112"/>
        <v>0</v>
      </c>
      <c r="P674" s="59">
        <f t="shared" si="112"/>
        <v>3590</v>
      </c>
    </row>
    <row r="675" spans="1:16" ht="14.45" customHeight="1" x14ac:dyDescent="0.25">
      <c r="A675" s="58" t="s">
        <v>201</v>
      </c>
      <c r="B675" s="56" t="s">
        <v>36</v>
      </c>
      <c r="C675" s="56"/>
      <c r="D675" s="59">
        <f t="shared" ref="D675:P675" si="113">D553-D614</f>
        <v>0</v>
      </c>
      <c r="E675" s="59">
        <f t="shared" si="113"/>
        <v>0</v>
      </c>
      <c r="F675" s="59">
        <f t="shared" si="113"/>
        <v>0</v>
      </c>
      <c r="G675" s="59">
        <f t="shared" si="113"/>
        <v>0</v>
      </c>
      <c r="H675" s="59">
        <f t="shared" si="113"/>
        <v>-975.43204396971851</v>
      </c>
      <c r="I675" s="59">
        <f t="shared" si="113"/>
        <v>0</v>
      </c>
      <c r="J675" s="59">
        <f t="shared" si="113"/>
        <v>0</v>
      </c>
      <c r="K675" s="59">
        <f t="shared" si="113"/>
        <v>0</v>
      </c>
      <c r="L675" s="59">
        <f t="shared" si="113"/>
        <v>0</v>
      </c>
      <c r="M675" s="59">
        <f t="shared" si="113"/>
        <v>0</v>
      </c>
      <c r="N675" s="59">
        <f t="shared" si="113"/>
        <v>975.43204396939836</v>
      </c>
      <c r="O675" s="59">
        <f t="shared" si="113"/>
        <v>-975.43204396951478</v>
      </c>
      <c r="P675" s="59">
        <f t="shared" si="113"/>
        <v>0</v>
      </c>
    </row>
    <row r="676" spans="1:16" ht="14.45" customHeight="1" x14ac:dyDescent="0.25">
      <c r="A676" s="58" t="s">
        <v>201</v>
      </c>
      <c r="B676" s="56" t="s">
        <v>37</v>
      </c>
      <c r="C676" s="56"/>
      <c r="D676" s="59">
        <f t="shared" ref="D676:P676" si="114">D554-D615</f>
        <v>0</v>
      </c>
      <c r="E676" s="59">
        <f t="shared" si="114"/>
        <v>0</v>
      </c>
      <c r="F676" s="59">
        <f t="shared" si="114"/>
        <v>0</v>
      </c>
      <c r="G676" s="59">
        <f t="shared" si="114"/>
        <v>0</v>
      </c>
      <c r="H676" s="59">
        <f t="shared" si="114"/>
        <v>-954.86408793943701</v>
      </c>
      <c r="I676" s="59">
        <f t="shared" si="114"/>
        <v>0</v>
      </c>
      <c r="J676" s="59">
        <f t="shared" si="114"/>
        <v>0</v>
      </c>
      <c r="K676" s="59">
        <f t="shared" si="114"/>
        <v>0</v>
      </c>
      <c r="L676" s="59">
        <f t="shared" si="114"/>
        <v>0</v>
      </c>
      <c r="M676" s="59">
        <f t="shared" si="114"/>
        <v>0</v>
      </c>
      <c r="N676" s="59">
        <f t="shared" si="114"/>
        <v>954.86408793972805</v>
      </c>
      <c r="O676" s="59">
        <f t="shared" si="114"/>
        <v>-954.86408793943701</v>
      </c>
      <c r="P676" s="59">
        <f t="shared" si="114"/>
        <v>0</v>
      </c>
    </row>
    <row r="677" spans="1:16" ht="14.45" customHeight="1" x14ac:dyDescent="0.25">
      <c r="A677" s="58" t="s">
        <v>201</v>
      </c>
      <c r="B677" s="56" t="s">
        <v>15</v>
      </c>
      <c r="C677" s="56"/>
      <c r="D677" s="59">
        <f t="shared" ref="D677:P677" si="115">D555-D616</f>
        <v>0</v>
      </c>
      <c r="E677" s="59">
        <f t="shared" si="115"/>
        <v>0</v>
      </c>
      <c r="F677" s="59">
        <f t="shared" si="115"/>
        <v>0</v>
      </c>
      <c r="G677" s="59">
        <f t="shared" si="115"/>
        <v>0</v>
      </c>
      <c r="H677" s="59">
        <f t="shared" si="115"/>
        <v>0</v>
      </c>
      <c r="I677" s="59">
        <f t="shared" si="115"/>
        <v>0</v>
      </c>
      <c r="J677" s="59">
        <f t="shared" si="115"/>
        <v>0</v>
      </c>
      <c r="K677" s="59">
        <f t="shared" si="115"/>
        <v>0</v>
      </c>
      <c r="L677" s="59">
        <f t="shared" si="115"/>
        <v>0</v>
      </c>
      <c r="M677" s="59">
        <f t="shared" si="115"/>
        <v>0</v>
      </c>
      <c r="N677" s="59">
        <f t="shared" si="115"/>
        <v>0</v>
      </c>
      <c r="O677" s="59">
        <f t="shared" si="115"/>
        <v>0</v>
      </c>
      <c r="P677" s="59">
        <f t="shared" si="115"/>
        <v>-71</v>
      </c>
    </row>
    <row r="678" spans="1:16" ht="14.45" customHeight="1" x14ac:dyDescent="0.25">
      <c r="A678" s="58" t="s">
        <v>201</v>
      </c>
      <c r="B678" s="56" t="s">
        <v>0</v>
      </c>
      <c r="C678" s="56"/>
      <c r="D678" s="59">
        <f t="shared" ref="D678:P678" si="116">D556-D617</f>
        <v>0</v>
      </c>
      <c r="E678" s="59">
        <f t="shared" si="116"/>
        <v>0</v>
      </c>
      <c r="F678" s="59">
        <f t="shared" si="116"/>
        <v>0</v>
      </c>
      <c r="G678" s="59">
        <f t="shared" si="116"/>
        <v>0</v>
      </c>
      <c r="H678" s="59">
        <f t="shared" si="116"/>
        <v>0</v>
      </c>
      <c r="I678" s="59">
        <f t="shared" si="116"/>
        <v>0</v>
      </c>
      <c r="J678" s="59">
        <f t="shared" si="116"/>
        <v>0</v>
      </c>
      <c r="K678" s="59">
        <f t="shared" si="116"/>
        <v>0</v>
      </c>
      <c r="L678" s="59">
        <f t="shared" si="116"/>
        <v>0</v>
      </c>
      <c r="M678" s="59">
        <f t="shared" si="116"/>
        <v>0</v>
      </c>
      <c r="N678" s="59">
        <f t="shared" si="116"/>
        <v>0</v>
      </c>
      <c r="O678" s="59">
        <f t="shared" si="116"/>
        <v>0</v>
      </c>
      <c r="P678" s="59">
        <f t="shared" si="116"/>
        <v>0</v>
      </c>
    </row>
    <row r="679" spans="1:16" ht="14.45" customHeight="1" x14ac:dyDescent="0.25">
      <c r="A679" s="58" t="s">
        <v>201</v>
      </c>
      <c r="B679" s="56" t="s">
        <v>1</v>
      </c>
      <c r="C679" s="56"/>
      <c r="D679" s="59">
        <f t="shared" ref="D679:P679" si="117">D557-D618</f>
        <v>0</v>
      </c>
      <c r="E679" s="59">
        <f t="shared" si="117"/>
        <v>0</v>
      </c>
      <c r="F679" s="59">
        <f t="shared" si="117"/>
        <v>0</v>
      </c>
      <c r="G679" s="59">
        <f t="shared" si="117"/>
        <v>0</v>
      </c>
      <c r="H679" s="59">
        <f t="shared" si="117"/>
        <v>0</v>
      </c>
      <c r="I679" s="59">
        <f t="shared" si="117"/>
        <v>0</v>
      </c>
      <c r="J679" s="59">
        <f t="shared" si="117"/>
        <v>0</v>
      </c>
      <c r="K679" s="59">
        <f t="shared" si="117"/>
        <v>0</v>
      </c>
      <c r="L679" s="59">
        <f t="shared" si="117"/>
        <v>0</v>
      </c>
      <c r="M679" s="59">
        <f t="shared" si="117"/>
        <v>0</v>
      </c>
      <c r="N679" s="59">
        <f t="shared" si="117"/>
        <v>0</v>
      </c>
      <c r="O679" s="59">
        <f t="shared" si="117"/>
        <v>0</v>
      </c>
      <c r="P679" s="59">
        <f t="shared" si="117"/>
        <v>0</v>
      </c>
    </row>
    <row r="680" spans="1:16" ht="14.45" customHeight="1" x14ac:dyDescent="0.25">
      <c r="A680" s="58" t="s">
        <v>201</v>
      </c>
      <c r="B680" s="56" t="s">
        <v>2</v>
      </c>
      <c r="C680" s="56"/>
      <c r="D680" s="59">
        <f t="shared" ref="D680:P680" si="118">D558-D619</f>
        <v>0</v>
      </c>
      <c r="E680" s="59">
        <f t="shared" si="118"/>
        <v>0</v>
      </c>
      <c r="F680" s="59">
        <f t="shared" si="118"/>
        <v>0</v>
      </c>
      <c r="G680" s="59">
        <f t="shared" si="118"/>
        <v>0</v>
      </c>
      <c r="H680" s="59">
        <f t="shared" si="118"/>
        <v>0</v>
      </c>
      <c r="I680" s="59">
        <f t="shared" si="118"/>
        <v>0</v>
      </c>
      <c r="J680" s="59">
        <f t="shared" si="118"/>
        <v>0</v>
      </c>
      <c r="K680" s="59">
        <f t="shared" si="118"/>
        <v>0</v>
      </c>
      <c r="L680" s="59">
        <f t="shared" si="118"/>
        <v>0</v>
      </c>
      <c r="M680" s="59">
        <f t="shared" si="118"/>
        <v>0</v>
      </c>
      <c r="N680" s="59">
        <f t="shared" si="118"/>
        <v>0</v>
      </c>
      <c r="O680" s="59">
        <f t="shared" si="118"/>
        <v>0</v>
      </c>
      <c r="P680" s="59">
        <f t="shared" si="118"/>
        <v>0</v>
      </c>
    </row>
    <row r="681" spans="1:16" ht="14.45" customHeight="1" x14ac:dyDescent="0.25">
      <c r="A681" s="58" t="s">
        <v>201</v>
      </c>
      <c r="B681" s="56" t="s">
        <v>3</v>
      </c>
      <c r="C681" s="56"/>
      <c r="D681" s="59">
        <f t="shared" ref="D681:P681" si="119">D559-D620</f>
        <v>0</v>
      </c>
      <c r="E681" s="59">
        <f t="shared" si="119"/>
        <v>0</v>
      </c>
      <c r="F681" s="59">
        <f t="shared" si="119"/>
        <v>0</v>
      </c>
      <c r="G681" s="59">
        <f t="shared" si="119"/>
        <v>0</v>
      </c>
      <c r="H681" s="59">
        <f t="shared" si="119"/>
        <v>0</v>
      </c>
      <c r="I681" s="59">
        <f t="shared" si="119"/>
        <v>0</v>
      </c>
      <c r="J681" s="59">
        <f t="shared" si="119"/>
        <v>0</v>
      </c>
      <c r="K681" s="59">
        <f t="shared" si="119"/>
        <v>0</v>
      </c>
      <c r="L681" s="59">
        <f t="shared" si="119"/>
        <v>0</v>
      </c>
      <c r="M681" s="59">
        <f t="shared" si="119"/>
        <v>0</v>
      </c>
      <c r="N681" s="59">
        <f t="shared" si="119"/>
        <v>0</v>
      </c>
      <c r="O681" s="59">
        <f t="shared" si="119"/>
        <v>0</v>
      </c>
      <c r="P681" s="59">
        <f t="shared" si="119"/>
        <v>0</v>
      </c>
    </row>
    <row r="682" spans="1:16" ht="14.45" customHeight="1" x14ac:dyDescent="0.25">
      <c r="A682" s="58" t="s">
        <v>201</v>
      </c>
      <c r="B682" s="56" t="s">
        <v>4</v>
      </c>
      <c r="C682" s="56"/>
      <c r="D682" s="59">
        <f t="shared" ref="D682:P682" si="120">D560-D621</f>
        <v>0</v>
      </c>
      <c r="E682" s="59">
        <f t="shared" si="120"/>
        <v>0</v>
      </c>
      <c r="F682" s="59">
        <f t="shared" si="120"/>
        <v>0</v>
      </c>
      <c r="G682" s="59">
        <f t="shared" si="120"/>
        <v>0</v>
      </c>
      <c r="H682" s="59">
        <f t="shared" si="120"/>
        <v>0</v>
      </c>
      <c r="I682" s="59">
        <f t="shared" si="120"/>
        <v>0</v>
      </c>
      <c r="J682" s="59">
        <f t="shared" si="120"/>
        <v>0</v>
      </c>
      <c r="K682" s="59">
        <f t="shared" si="120"/>
        <v>0</v>
      </c>
      <c r="L682" s="59">
        <f t="shared" si="120"/>
        <v>0</v>
      </c>
      <c r="M682" s="59">
        <f t="shared" si="120"/>
        <v>0</v>
      </c>
      <c r="N682" s="59">
        <f t="shared" si="120"/>
        <v>0</v>
      </c>
      <c r="O682" s="59">
        <f t="shared" si="120"/>
        <v>0</v>
      </c>
      <c r="P682" s="59">
        <f t="shared" si="120"/>
        <v>0</v>
      </c>
    </row>
    <row r="683" spans="1:16" ht="14.45" customHeight="1" x14ac:dyDescent="0.25">
      <c r="A683" s="58" t="s">
        <v>201</v>
      </c>
      <c r="B683" s="56" t="s">
        <v>5</v>
      </c>
      <c r="C683" s="56"/>
      <c r="D683" s="59">
        <f t="shared" ref="D683:P683" si="121">D561-D622</f>
        <v>0</v>
      </c>
      <c r="E683" s="59">
        <f t="shared" si="121"/>
        <v>0</v>
      </c>
      <c r="F683" s="59">
        <f t="shared" si="121"/>
        <v>0</v>
      </c>
      <c r="G683" s="59">
        <f t="shared" si="121"/>
        <v>0</v>
      </c>
      <c r="H683" s="59">
        <f t="shared" si="121"/>
        <v>0</v>
      </c>
      <c r="I683" s="59">
        <f t="shared" si="121"/>
        <v>0</v>
      </c>
      <c r="J683" s="59">
        <f t="shared" si="121"/>
        <v>0</v>
      </c>
      <c r="K683" s="59">
        <f t="shared" si="121"/>
        <v>0</v>
      </c>
      <c r="L683" s="59">
        <f t="shared" si="121"/>
        <v>0</v>
      </c>
      <c r="M683" s="59">
        <f t="shared" si="121"/>
        <v>0</v>
      </c>
      <c r="N683" s="59">
        <f t="shared" si="121"/>
        <v>0</v>
      </c>
      <c r="O683" s="59">
        <f t="shared" si="121"/>
        <v>0</v>
      </c>
      <c r="P683" s="59">
        <f t="shared" si="121"/>
        <v>0</v>
      </c>
    </row>
    <row r="684" spans="1:16" ht="14.45" customHeight="1" x14ac:dyDescent="0.25">
      <c r="A684" s="58" t="s">
        <v>201</v>
      </c>
      <c r="B684" s="56" t="s">
        <v>6</v>
      </c>
      <c r="C684" s="56"/>
      <c r="D684" s="59">
        <f t="shared" ref="D684:P684" si="122">D562-D623</f>
        <v>0</v>
      </c>
      <c r="E684" s="59">
        <f t="shared" si="122"/>
        <v>0</v>
      </c>
      <c r="F684" s="59">
        <f t="shared" si="122"/>
        <v>0</v>
      </c>
      <c r="G684" s="59">
        <f t="shared" si="122"/>
        <v>0</v>
      </c>
      <c r="H684" s="59">
        <f t="shared" si="122"/>
        <v>0</v>
      </c>
      <c r="I684" s="59">
        <f t="shared" si="122"/>
        <v>0</v>
      </c>
      <c r="J684" s="59">
        <f t="shared" si="122"/>
        <v>0</v>
      </c>
      <c r="K684" s="59">
        <f t="shared" si="122"/>
        <v>0</v>
      </c>
      <c r="L684" s="59">
        <f t="shared" si="122"/>
        <v>0</v>
      </c>
      <c r="M684" s="59">
        <f t="shared" si="122"/>
        <v>0</v>
      </c>
      <c r="N684" s="59">
        <f t="shared" si="122"/>
        <v>0</v>
      </c>
      <c r="O684" s="59">
        <f t="shared" si="122"/>
        <v>0</v>
      </c>
      <c r="P684" s="59">
        <f t="shared" si="122"/>
        <v>0</v>
      </c>
    </row>
    <row r="685" spans="1:16" ht="14.45" customHeight="1" x14ac:dyDescent="0.25">
      <c r="A685" s="58" t="s">
        <v>201</v>
      </c>
      <c r="B685" s="63" t="s">
        <v>7</v>
      </c>
      <c r="C685" s="63"/>
      <c r="D685" s="59">
        <f t="shared" ref="D685:P685" si="123">D563-D624</f>
        <v>0</v>
      </c>
      <c r="E685" s="59">
        <f t="shared" si="123"/>
        <v>0</v>
      </c>
      <c r="F685" s="59">
        <f t="shared" si="123"/>
        <v>0</v>
      </c>
      <c r="G685" s="59">
        <f t="shared" si="123"/>
        <v>0</v>
      </c>
      <c r="H685" s="59">
        <f t="shared" si="123"/>
        <v>0</v>
      </c>
      <c r="I685" s="59">
        <f t="shared" si="123"/>
        <v>0</v>
      </c>
      <c r="J685" s="59">
        <f t="shared" si="123"/>
        <v>0</v>
      </c>
      <c r="K685" s="59">
        <f t="shared" si="123"/>
        <v>0</v>
      </c>
      <c r="L685" s="59">
        <f t="shared" si="123"/>
        <v>0</v>
      </c>
      <c r="M685" s="59">
        <f t="shared" si="123"/>
        <v>0</v>
      </c>
      <c r="N685" s="59">
        <f t="shared" si="123"/>
        <v>0</v>
      </c>
      <c r="O685" s="59">
        <f t="shared" si="123"/>
        <v>0</v>
      </c>
      <c r="P685" s="59">
        <f t="shared" si="123"/>
        <v>0</v>
      </c>
    </row>
    <row r="686" spans="1:16" ht="14.45" customHeight="1" x14ac:dyDescent="0.25">
      <c r="A686" s="58" t="s">
        <v>201</v>
      </c>
      <c r="B686" s="63" t="s">
        <v>8</v>
      </c>
      <c r="C686" s="63"/>
      <c r="D686" s="59">
        <f t="shared" ref="D686:P686" si="124">D564-D625</f>
        <v>0</v>
      </c>
      <c r="E686" s="59">
        <f t="shared" si="124"/>
        <v>0</v>
      </c>
      <c r="F686" s="59">
        <f t="shared" si="124"/>
        <v>0</v>
      </c>
      <c r="G686" s="59">
        <f t="shared" si="124"/>
        <v>0</v>
      </c>
      <c r="H686" s="59">
        <f t="shared" si="124"/>
        <v>0</v>
      </c>
      <c r="I686" s="59">
        <f t="shared" si="124"/>
        <v>0</v>
      </c>
      <c r="J686" s="59">
        <f t="shared" si="124"/>
        <v>0</v>
      </c>
      <c r="K686" s="59">
        <f t="shared" si="124"/>
        <v>0</v>
      </c>
      <c r="L686" s="59">
        <f t="shared" si="124"/>
        <v>0</v>
      </c>
      <c r="M686" s="59">
        <f t="shared" si="124"/>
        <v>0</v>
      </c>
      <c r="N686" s="59">
        <f t="shared" si="124"/>
        <v>0</v>
      </c>
      <c r="O686" s="59">
        <f t="shared" si="124"/>
        <v>0</v>
      </c>
      <c r="P686" s="59">
        <f t="shared" si="124"/>
        <v>0</v>
      </c>
    </row>
    <row r="687" spans="1:16" ht="14.45" customHeight="1" x14ac:dyDescent="0.25">
      <c r="A687" s="58" t="s">
        <v>201</v>
      </c>
      <c r="B687" s="63" t="s">
        <v>16</v>
      </c>
      <c r="C687" s="63"/>
      <c r="D687" s="59">
        <f t="shared" ref="D687:P687" si="125">D565-D626</f>
        <v>0</v>
      </c>
      <c r="E687" s="59">
        <f t="shared" si="125"/>
        <v>0</v>
      </c>
      <c r="F687" s="59">
        <f t="shared" si="125"/>
        <v>1</v>
      </c>
      <c r="G687" s="59">
        <f t="shared" si="125"/>
        <v>2</v>
      </c>
      <c r="H687" s="59">
        <f t="shared" si="125"/>
        <v>0</v>
      </c>
      <c r="I687" s="59">
        <f t="shared" si="125"/>
        <v>2</v>
      </c>
      <c r="J687" s="59">
        <f t="shared" si="125"/>
        <v>0</v>
      </c>
      <c r="K687" s="59">
        <f t="shared" si="125"/>
        <v>-1</v>
      </c>
      <c r="L687" s="59">
        <f t="shared" si="125"/>
        <v>1</v>
      </c>
      <c r="M687" s="59">
        <f t="shared" si="125"/>
        <v>0</v>
      </c>
      <c r="N687" s="59">
        <f t="shared" si="125"/>
        <v>0</v>
      </c>
      <c r="O687" s="59">
        <f t="shared" si="125"/>
        <v>1</v>
      </c>
      <c r="P687" s="59">
        <f t="shared" si="125"/>
        <v>1</v>
      </c>
    </row>
    <row r="688" spans="1:16" ht="14.45" customHeight="1" x14ac:dyDescent="0.25">
      <c r="A688" s="58" t="s">
        <v>201</v>
      </c>
      <c r="B688" s="63" t="s">
        <v>17</v>
      </c>
      <c r="C688" s="63"/>
      <c r="D688" s="59">
        <f t="shared" ref="D688:P688" si="126">D566-D627</f>
        <v>0</v>
      </c>
      <c r="E688" s="59">
        <f t="shared" si="126"/>
        <v>0</v>
      </c>
      <c r="F688" s="59">
        <f t="shared" si="126"/>
        <v>0</v>
      </c>
      <c r="G688" s="59">
        <f t="shared" si="126"/>
        <v>-1</v>
      </c>
      <c r="H688" s="59">
        <f t="shared" si="126"/>
        <v>0</v>
      </c>
      <c r="I688" s="59">
        <f t="shared" si="126"/>
        <v>1</v>
      </c>
      <c r="J688" s="59">
        <f t="shared" si="126"/>
        <v>1</v>
      </c>
      <c r="K688" s="59">
        <f t="shared" si="126"/>
        <v>-1</v>
      </c>
      <c r="L688" s="59">
        <f t="shared" si="126"/>
        <v>0</v>
      </c>
      <c r="M688" s="59">
        <f t="shared" si="126"/>
        <v>0</v>
      </c>
      <c r="N688" s="59">
        <f t="shared" si="126"/>
        <v>1</v>
      </c>
      <c r="O688" s="59">
        <f t="shared" si="126"/>
        <v>-1</v>
      </c>
      <c r="P688" s="59">
        <f t="shared" si="126"/>
        <v>-1</v>
      </c>
    </row>
    <row r="689" spans="1:16" ht="14.45" customHeight="1" x14ac:dyDescent="0.25">
      <c r="A689" s="58" t="s">
        <v>201</v>
      </c>
      <c r="B689" s="63" t="s">
        <v>9</v>
      </c>
      <c r="C689" s="63"/>
      <c r="D689" s="59">
        <f t="shared" ref="D689:P689" si="127">D567-D628</f>
        <v>0</v>
      </c>
      <c r="E689" s="59">
        <f t="shared" si="127"/>
        <v>0</v>
      </c>
      <c r="F689" s="59">
        <f t="shared" si="127"/>
        <v>0</v>
      </c>
      <c r="G689" s="59">
        <f t="shared" si="127"/>
        <v>1</v>
      </c>
      <c r="H689" s="59">
        <f t="shared" si="127"/>
        <v>0</v>
      </c>
      <c r="I689" s="59">
        <f t="shared" si="127"/>
        <v>-1</v>
      </c>
      <c r="J689" s="59">
        <f t="shared" si="127"/>
        <v>1</v>
      </c>
      <c r="K689" s="59">
        <f t="shared" si="127"/>
        <v>-1</v>
      </c>
      <c r="L689" s="59">
        <f t="shared" si="127"/>
        <v>1</v>
      </c>
      <c r="M689" s="59">
        <f t="shared" si="127"/>
        <v>0</v>
      </c>
      <c r="N689" s="59">
        <f t="shared" si="127"/>
        <v>-2</v>
      </c>
      <c r="O689" s="59">
        <f t="shared" si="127"/>
        <v>1</v>
      </c>
      <c r="P689" s="59">
        <f t="shared" si="127"/>
        <v>1</v>
      </c>
    </row>
    <row r="690" spans="1:16" ht="14.45" customHeight="1" x14ac:dyDescent="0.25">
      <c r="A690" s="58" t="s">
        <v>201</v>
      </c>
      <c r="B690" s="63" t="s">
        <v>10</v>
      </c>
      <c r="C690" s="63"/>
      <c r="D690" s="59">
        <f t="shared" ref="D690:P690" si="128">D568-D629</f>
        <v>0</v>
      </c>
      <c r="E690" s="59">
        <f t="shared" si="128"/>
        <v>0</v>
      </c>
      <c r="F690" s="59">
        <f t="shared" si="128"/>
        <v>0</v>
      </c>
      <c r="G690" s="59">
        <f t="shared" si="128"/>
        <v>0</v>
      </c>
      <c r="H690" s="59">
        <f t="shared" si="128"/>
        <v>0</v>
      </c>
      <c r="I690" s="59">
        <f t="shared" si="128"/>
        <v>0</v>
      </c>
      <c r="J690" s="59">
        <f t="shared" si="128"/>
        <v>0</v>
      </c>
      <c r="K690" s="59">
        <f t="shared" si="128"/>
        <v>0</v>
      </c>
      <c r="L690" s="59">
        <f t="shared" si="128"/>
        <v>0</v>
      </c>
      <c r="M690" s="59">
        <f t="shared" si="128"/>
        <v>0</v>
      </c>
      <c r="N690" s="59">
        <f t="shared" si="128"/>
        <v>0</v>
      </c>
      <c r="O690" s="59">
        <f t="shared" si="128"/>
        <v>0</v>
      </c>
      <c r="P690" s="59">
        <f t="shared" si="128"/>
        <v>0</v>
      </c>
    </row>
    <row r="691" spans="1:16" ht="14.45" customHeight="1" x14ac:dyDescent="0.25">
      <c r="A691" s="58" t="s">
        <v>201</v>
      </c>
      <c r="B691" s="63" t="s">
        <v>11</v>
      </c>
      <c r="C691" s="63"/>
      <c r="D691" s="59">
        <f t="shared" ref="D691:P691" si="129">D569-D630</f>
        <v>0</v>
      </c>
      <c r="E691" s="59">
        <f t="shared" si="129"/>
        <v>0</v>
      </c>
      <c r="F691" s="59">
        <f t="shared" si="129"/>
        <v>0</v>
      </c>
      <c r="G691" s="59">
        <f t="shared" si="129"/>
        <v>0</v>
      </c>
      <c r="H691" s="59">
        <f t="shared" si="129"/>
        <v>0</v>
      </c>
      <c r="I691" s="59">
        <f t="shared" si="129"/>
        <v>0</v>
      </c>
      <c r="J691" s="59">
        <f t="shared" si="129"/>
        <v>0</v>
      </c>
      <c r="K691" s="59">
        <f t="shared" si="129"/>
        <v>0</v>
      </c>
      <c r="L691" s="59">
        <f t="shared" si="129"/>
        <v>0</v>
      </c>
      <c r="M691" s="59">
        <f t="shared" si="129"/>
        <v>0</v>
      </c>
      <c r="N691" s="59">
        <f t="shared" si="129"/>
        <v>0</v>
      </c>
      <c r="O691" s="59">
        <f t="shared" si="129"/>
        <v>0</v>
      </c>
      <c r="P691" s="59">
        <f t="shared" si="129"/>
        <v>0</v>
      </c>
    </row>
    <row r="692" spans="1:16" ht="14.45" customHeight="1" x14ac:dyDescent="0.25">
      <c r="A692" s="58" t="s">
        <v>201</v>
      </c>
      <c r="B692" s="63" t="s">
        <v>12</v>
      </c>
      <c r="C692" s="63"/>
      <c r="D692" s="59">
        <f t="shared" ref="D692:P692" si="130">D570-D631</f>
        <v>0</v>
      </c>
      <c r="E692" s="59">
        <f t="shared" si="130"/>
        <v>0</v>
      </c>
      <c r="F692" s="59">
        <f t="shared" si="130"/>
        <v>6</v>
      </c>
      <c r="G692" s="59">
        <f t="shared" si="130"/>
        <v>0</v>
      </c>
      <c r="H692" s="59">
        <f t="shared" si="130"/>
        <v>0</v>
      </c>
      <c r="I692" s="59">
        <f t="shared" si="130"/>
        <v>0</v>
      </c>
      <c r="J692" s="59">
        <f t="shared" si="130"/>
        <v>0</v>
      </c>
      <c r="K692" s="59">
        <f t="shared" si="130"/>
        <v>0</v>
      </c>
      <c r="L692" s="59">
        <f t="shared" si="130"/>
        <v>0</v>
      </c>
      <c r="M692" s="59">
        <f t="shared" si="130"/>
        <v>0</v>
      </c>
      <c r="N692" s="59">
        <f t="shared" si="130"/>
        <v>0</v>
      </c>
      <c r="O692" s="59">
        <f t="shared" si="130"/>
        <v>0</v>
      </c>
      <c r="P692" s="59">
        <f t="shared" si="130"/>
        <v>0</v>
      </c>
    </row>
    <row r="693" spans="1:16" ht="14.45" customHeight="1" x14ac:dyDescent="0.25">
      <c r="A693" s="58" t="s">
        <v>201</v>
      </c>
      <c r="B693" s="63" t="s">
        <v>13</v>
      </c>
      <c r="C693" s="63"/>
      <c r="D693" s="59">
        <f t="shared" ref="D693:P693" si="131">D571-D632</f>
        <v>0</v>
      </c>
      <c r="E693" s="59">
        <f t="shared" si="131"/>
        <v>0</v>
      </c>
      <c r="F693" s="59">
        <f t="shared" si="131"/>
        <v>0</v>
      </c>
      <c r="G693" s="59">
        <f t="shared" si="131"/>
        <v>0</v>
      </c>
      <c r="H693" s="59">
        <f t="shared" si="131"/>
        <v>0</v>
      </c>
      <c r="I693" s="59">
        <f t="shared" si="131"/>
        <v>0</v>
      </c>
      <c r="J693" s="59">
        <f t="shared" si="131"/>
        <v>0</v>
      </c>
      <c r="K693" s="59">
        <f t="shared" si="131"/>
        <v>0</v>
      </c>
      <c r="L693" s="59">
        <f t="shared" si="131"/>
        <v>0</v>
      </c>
      <c r="M693" s="59">
        <f t="shared" si="131"/>
        <v>0</v>
      </c>
      <c r="N693" s="59">
        <f t="shared" si="131"/>
        <v>0</v>
      </c>
      <c r="O693" s="59">
        <f t="shared" si="131"/>
        <v>0</v>
      </c>
      <c r="P693" s="59">
        <f t="shared" si="131"/>
        <v>0</v>
      </c>
    </row>
    <row r="694" spans="1:16" ht="14.45" customHeight="1" x14ac:dyDescent="0.25">
      <c r="A694" s="58" t="s">
        <v>201</v>
      </c>
      <c r="B694" s="63" t="s">
        <v>18</v>
      </c>
      <c r="C694" s="63"/>
      <c r="D694" s="59">
        <f t="shared" ref="D694:P694" si="132">D572-D633</f>
        <v>0</v>
      </c>
      <c r="E694" s="59">
        <f t="shared" si="132"/>
        <v>0</v>
      </c>
      <c r="F694" s="59">
        <f t="shared" si="132"/>
        <v>0</v>
      </c>
      <c r="G694" s="59">
        <f t="shared" si="132"/>
        <v>0</v>
      </c>
      <c r="H694" s="59">
        <f t="shared" si="132"/>
        <v>0</v>
      </c>
      <c r="I694" s="59">
        <f t="shared" si="132"/>
        <v>0</v>
      </c>
      <c r="J694" s="59">
        <f t="shared" si="132"/>
        <v>0</v>
      </c>
      <c r="K694" s="59">
        <f t="shared" si="132"/>
        <v>0</v>
      </c>
      <c r="L694" s="59">
        <f t="shared" si="132"/>
        <v>0</v>
      </c>
      <c r="M694" s="59">
        <f t="shared" si="132"/>
        <v>0</v>
      </c>
      <c r="N694" s="59">
        <f t="shared" si="132"/>
        <v>0</v>
      </c>
      <c r="O694" s="59">
        <f t="shared" si="132"/>
        <v>0</v>
      </c>
      <c r="P694" s="59">
        <f t="shared" si="132"/>
        <v>0</v>
      </c>
    </row>
    <row r="695" spans="1:16" ht="14.45" customHeight="1" x14ac:dyDescent="0.25">
      <c r="A695" s="58" t="s">
        <v>201</v>
      </c>
      <c r="B695" s="64" t="s">
        <v>19</v>
      </c>
      <c r="C695" s="64"/>
      <c r="D695" s="59">
        <f t="shared" ref="D695:P695" si="133">D573-D634</f>
        <v>0</v>
      </c>
      <c r="E695" s="59">
        <f t="shared" si="133"/>
        <v>0</v>
      </c>
      <c r="F695" s="59">
        <f t="shared" si="133"/>
        <v>0</v>
      </c>
      <c r="G695" s="59">
        <f t="shared" si="133"/>
        <v>0</v>
      </c>
      <c r="H695" s="59">
        <f t="shared" si="133"/>
        <v>0</v>
      </c>
      <c r="I695" s="59">
        <f t="shared" si="133"/>
        <v>0</v>
      </c>
      <c r="J695" s="59">
        <f t="shared" si="133"/>
        <v>0</v>
      </c>
      <c r="K695" s="59">
        <f t="shared" si="133"/>
        <v>0</v>
      </c>
      <c r="L695" s="59">
        <f t="shared" si="133"/>
        <v>0</v>
      </c>
      <c r="M695" s="59">
        <f t="shared" si="133"/>
        <v>0</v>
      </c>
      <c r="N695" s="59">
        <f t="shared" si="133"/>
        <v>0</v>
      </c>
      <c r="O695" s="59">
        <f t="shared" si="133"/>
        <v>0</v>
      </c>
      <c r="P695" s="59">
        <f t="shared" si="133"/>
        <v>0</v>
      </c>
    </row>
    <row r="696" spans="1:16" ht="14.45" customHeight="1" x14ac:dyDescent="0.25">
      <c r="A696" s="58" t="s">
        <v>201</v>
      </c>
      <c r="B696" s="58" t="s">
        <v>40</v>
      </c>
      <c r="C696" s="58"/>
      <c r="D696" s="59">
        <f t="shared" ref="D696:P696" si="134">D574-D635</f>
        <v>0</v>
      </c>
      <c r="E696" s="59">
        <f t="shared" si="134"/>
        <v>0</v>
      </c>
      <c r="F696" s="59">
        <f t="shared" si="134"/>
        <v>0</v>
      </c>
      <c r="G696" s="59">
        <f t="shared" si="134"/>
        <v>0</v>
      </c>
      <c r="H696" s="59">
        <f t="shared" si="134"/>
        <v>0</v>
      </c>
      <c r="I696" s="59">
        <f t="shared" si="134"/>
        <v>0</v>
      </c>
      <c r="J696" s="59">
        <f t="shared" si="134"/>
        <v>0</v>
      </c>
      <c r="K696" s="59">
        <f t="shared" si="134"/>
        <v>0</v>
      </c>
      <c r="L696" s="59">
        <f t="shared" si="134"/>
        <v>0</v>
      </c>
      <c r="M696" s="59">
        <f t="shared" si="134"/>
        <v>0</v>
      </c>
      <c r="N696" s="59">
        <f t="shared" si="134"/>
        <v>0</v>
      </c>
      <c r="O696" s="59">
        <f t="shared" si="134"/>
        <v>0</v>
      </c>
      <c r="P696" s="59">
        <f t="shared" si="134"/>
        <v>0</v>
      </c>
    </row>
    <row r="697" spans="1:16" ht="14.45" customHeight="1" x14ac:dyDescent="0.25">
      <c r="A697" s="58" t="s">
        <v>201</v>
      </c>
      <c r="B697" s="58" t="s">
        <v>42</v>
      </c>
      <c r="C697" s="58"/>
      <c r="D697" s="59">
        <f t="shared" ref="D697:P697" si="135">D575-D636</f>
        <v>0</v>
      </c>
      <c r="E697" s="59">
        <f t="shared" si="135"/>
        <v>0</v>
      </c>
      <c r="F697" s="59">
        <f t="shared" si="135"/>
        <v>0</v>
      </c>
      <c r="G697" s="59">
        <f t="shared" si="135"/>
        <v>0</v>
      </c>
      <c r="H697" s="59">
        <f t="shared" si="135"/>
        <v>0</v>
      </c>
      <c r="I697" s="59">
        <f t="shared" si="135"/>
        <v>0</v>
      </c>
      <c r="J697" s="59">
        <f t="shared" si="135"/>
        <v>0</v>
      </c>
      <c r="K697" s="59">
        <f t="shared" si="135"/>
        <v>0</v>
      </c>
      <c r="L697" s="59">
        <f t="shared" si="135"/>
        <v>0</v>
      </c>
      <c r="M697" s="59">
        <f t="shared" si="135"/>
        <v>0</v>
      </c>
      <c r="N697" s="59">
        <f t="shared" si="135"/>
        <v>0</v>
      </c>
      <c r="O697" s="59">
        <f t="shared" si="135"/>
        <v>0</v>
      </c>
      <c r="P697" s="59">
        <f t="shared" si="135"/>
        <v>0</v>
      </c>
    </row>
    <row r="698" spans="1:16" ht="14.45" customHeight="1" x14ac:dyDescent="0.25">
      <c r="A698" s="58" t="s">
        <v>201</v>
      </c>
      <c r="B698" s="58" t="s">
        <v>43</v>
      </c>
      <c r="C698" s="58"/>
      <c r="D698" s="59">
        <f t="shared" ref="D698:P698" si="136">D576-D637</f>
        <v>0</v>
      </c>
      <c r="E698" s="59">
        <f t="shared" si="136"/>
        <v>0</v>
      </c>
      <c r="F698" s="59">
        <f t="shared" si="136"/>
        <v>0</v>
      </c>
      <c r="G698" s="59">
        <f t="shared" si="136"/>
        <v>0</v>
      </c>
      <c r="H698" s="59">
        <f t="shared" si="136"/>
        <v>0</v>
      </c>
      <c r="I698" s="59">
        <f t="shared" si="136"/>
        <v>0</v>
      </c>
      <c r="J698" s="59">
        <f t="shared" si="136"/>
        <v>0</v>
      </c>
      <c r="K698" s="59">
        <f t="shared" si="136"/>
        <v>0</v>
      </c>
      <c r="L698" s="59">
        <f t="shared" si="136"/>
        <v>0</v>
      </c>
      <c r="M698" s="59">
        <f t="shared" si="136"/>
        <v>0</v>
      </c>
      <c r="N698" s="59">
        <f t="shared" si="136"/>
        <v>0</v>
      </c>
      <c r="O698" s="59">
        <f t="shared" si="136"/>
        <v>0</v>
      </c>
      <c r="P698" s="59">
        <f t="shared" si="136"/>
        <v>0</v>
      </c>
    </row>
    <row r="699" spans="1:16" ht="14.45" customHeight="1" x14ac:dyDescent="0.25">
      <c r="A699" s="58" t="s">
        <v>201</v>
      </c>
      <c r="B699" s="58" t="s">
        <v>44</v>
      </c>
      <c r="C699" s="58"/>
      <c r="D699" s="59">
        <f t="shared" ref="D699:P699" si="137">D577-D638</f>
        <v>0</v>
      </c>
      <c r="E699" s="59">
        <f t="shared" si="137"/>
        <v>0</v>
      </c>
      <c r="F699" s="59">
        <f t="shared" si="137"/>
        <v>0</v>
      </c>
      <c r="G699" s="59">
        <f t="shared" si="137"/>
        <v>0</v>
      </c>
      <c r="H699" s="59">
        <f t="shared" si="137"/>
        <v>0</v>
      </c>
      <c r="I699" s="59">
        <f t="shared" si="137"/>
        <v>0</v>
      </c>
      <c r="J699" s="59">
        <f t="shared" si="137"/>
        <v>0</v>
      </c>
      <c r="K699" s="59">
        <f t="shared" si="137"/>
        <v>0</v>
      </c>
      <c r="L699" s="59">
        <f t="shared" si="137"/>
        <v>0</v>
      </c>
      <c r="M699" s="59">
        <f t="shared" si="137"/>
        <v>0</v>
      </c>
      <c r="N699" s="59">
        <f t="shared" si="137"/>
        <v>0</v>
      </c>
      <c r="O699" s="59">
        <f t="shared" si="137"/>
        <v>0</v>
      </c>
      <c r="P699" s="59">
        <f t="shared" si="137"/>
        <v>0</v>
      </c>
    </row>
    <row r="700" spans="1:16" ht="14.45" customHeight="1" x14ac:dyDescent="0.25">
      <c r="A700" s="58" t="s">
        <v>201</v>
      </c>
      <c r="B700" s="58" t="s">
        <v>45</v>
      </c>
      <c r="C700" s="58"/>
      <c r="D700" s="59">
        <f t="shared" ref="D700:P700" si="138">D578-D639</f>
        <v>0</v>
      </c>
      <c r="E700" s="59">
        <f t="shared" si="138"/>
        <v>0</v>
      </c>
      <c r="F700" s="59">
        <f t="shared" si="138"/>
        <v>0</v>
      </c>
      <c r="G700" s="59">
        <f t="shared" si="138"/>
        <v>0</v>
      </c>
      <c r="H700" s="59">
        <f t="shared" si="138"/>
        <v>0</v>
      </c>
      <c r="I700" s="59">
        <f t="shared" si="138"/>
        <v>0</v>
      </c>
      <c r="J700" s="59">
        <f t="shared" si="138"/>
        <v>0</v>
      </c>
      <c r="K700" s="59">
        <f t="shared" si="138"/>
        <v>0</v>
      </c>
      <c r="L700" s="59">
        <f t="shared" si="138"/>
        <v>0</v>
      </c>
      <c r="M700" s="59">
        <f t="shared" si="138"/>
        <v>0</v>
      </c>
      <c r="N700" s="59">
        <f t="shared" si="138"/>
        <v>0</v>
      </c>
      <c r="O700" s="59">
        <f t="shared" si="138"/>
        <v>0</v>
      </c>
      <c r="P700" s="59">
        <f t="shared" si="138"/>
        <v>0</v>
      </c>
    </row>
    <row r="701" spans="1:16" ht="14.45" customHeight="1" x14ac:dyDescent="0.25">
      <c r="A701" s="58" t="s">
        <v>201</v>
      </c>
      <c r="B701" s="58" t="s">
        <v>39</v>
      </c>
      <c r="C701" s="58"/>
      <c r="D701" s="59">
        <f t="shared" ref="D701:P701" si="139">D579-D640</f>
        <v>0</v>
      </c>
      <c r="E701" s="59">
        <f t="shared" si="139"/>
        <v>0</v>
      </c>
      <c r="F701" s="59">
        <f t="shared" si="139"/>
        <v>0</v>
      </c>
      <c r="G701" s="59">
        <f t="shared" si="139"/>
        <v>0</v>
      </c>
      <c r="H701" s="59">
        <f t="shared" si="139"/>
        <v>0</v>
      </c>
      <c r="I701" s="59">
        <f t="shared" si="139"/>
        <v>0</v>
      </c>
      <c r="J701" s="59">
        <f t="shared" si="139"/>
        <v>0</v>
      </c>
      <c r="K701" s="59">
        <f t="shared" si="139"/>
        <v>0</v>
      </c>
      <c r="L701" s="59">
        <f t="shared" si="139"/>
        <v>0</v>
      </c>
      <c r="M701" s="59">
        <f t="shared" si="139"/>
        <v>0</v>
      </c>
      <c r="N701" s="59">
        <f t="shared" si="139"/>
        <v>0</v>
      </c>
      <c r="O701" s="59">
        <f t="shared" si="139"/>
        <v>0</v>
      </c>
      <c r="P701" s="59">
        <f t="shared" si="139"/>
        <v>0</v>
      </c>
    </row>
    <row r="702" spans="1:16" ht="14.45" customHeight="1" x14ac:dyDescent="0.25">
      <c r="A702" s="58" t="s">
        <v>201</v>
      </c>
      <c r="B702" s="58" t="s">
        <v>84</v>
      </c>
      <c r="C702" s="58"/>
      <c r="D702" s="59">
        <f t="shared" ref="D702:P702" si="140">D580-D641</f>
        <v>0</v>
      </c>
      <c r="E702" s="59">
        <f t="shared" si="140"/>
        <v>0</v>
      </c>
      <c r="F702" s="59">
        <f t="shared" si="140"/>
        <v>0</v>
      </c>
      <c r="G702" s="59">
        <f t="shared" si="140"/>
        <v>0</v>
      </c>
      <c r="H702" s="59">
        <f t="shared" si="140"/>
        <v>0</v>
      </c>
      <c r="I702" s="59">
        <f t="shared" si="140"/>
        <v>0</v>
      </c>
      <c r="J702" s="59">
        <f t="shared" si="140"/>
        <v>0</v>
      </c>
      <c r="K702" s="59">
        <f t="shared" si="140"/>
        <v>0</v>
      </c>
      <c r="L702" s="59">
        <f t="shared" si="140"/>
        <v>0</v>
      </c>
      <c r="M702" s="59">
        <f t="shared" si="140"/>
        <v>0</v>
      </c>
      <c r="N702" s="59">
        <f t="shared" si="140"/>
        <v>0</v>
      </c>
      <c r="O702" s="59">
        <f t="shared" si="140"/>
        <v>0</v>
      </c>
      <c r="P702" s="59">
        <f t="shared" si="140"/>
        <v>0</v>
      </c>
    </row>
    <row r="703" spans="1:16" ht="14.45" customHeight="1" x14ac:dyDescent="0.25">
      <c r="A703" s="58" t="s">
        <v>201</v>
      </c>
      <c r="B703" s="58" t="s">
        <v>46</v>
      </c>
      <c r="C703" s="58"/>
      <c r="D703" s="59">
        <f t="shared" ref="D703:P703" si="141">D581-D642</f>
        <v>0</v>
      </c>
      <c r="E703" s="59">
        <f t="shared" si="141"/>
        <v>0</v>
      </c>
      <c r="F703" s="59">
        <f t="shared" si="141"/>
        <v>0</v>
      </c>
      <c r="G703" s="59">
        <f t="shared" si="141"/>
        <v>0</v>
      </c>
      <c r="H703" s="59">
        <f t="shared" si="141"/>
        <v>0</v>
      </c>
      <c r="I703" s="59">
        <f t="shared" si="141"/>
        <v>0</v>
      </c>
      <c r="J703" s="59">
        <f t="shared" si="141"/>
        <v>0</v>
      </c>
      <c r="K703" s="59">
        <f t="shared" si="141"/>
        <v>0</v>
      </c>
      <c r="L703" s="59">
        <f t="shared" si="141"/>
        <v>0</v>
      </c>
      <c r="M703" s="59">
        <f t="shared" si="141"/>
        <v>0</v>
      </c>
      <c r="N703" s="59">
        <f t="shared" si="141"/>
        <v>0</v>
      </c>
      <c r="O703" s="59">
        <f t="shared" si="141"/>
        <v>0</v>
      </c>
      <c r="P703" s="59">
        <f t="shared" si="141"/>
        <v>0</v>
      </c>
    </row>
    <row r="704" spans="1:16" ht="14.45" customHeight="1" x14ac:dyDescent="0.25">
      <c r="A704" s="58" t="s">
        <v>201</v>
      </c>
      <c r="B704" s="58" t="s">
        <v>47</v>
      </c>
      <c r="C704" s="58"/>
      <c r="D704" s="59">
        <f t="shared" ref="D704:P704" si="142">D582-D643</f>
        <v>0</v>
      </c>
      <c r="E704" s="59">
        <f t="shared" si="142"/>
        <v>0</v>
      </c>
      <c r="F704" s="59">
        <f t="shared" si="142"/>
        <v>0</v>
      </c>
      <c r="G704" s="59">
        <f t="shared" si="142"/>
        <v>0</v>
      </c>
      <c r="H704" s="59">
        <f t="shared" si="142"/>
        <v>0</v>
      </c>
      <c r="I704" s="59">
        <f t="shared" si="142"/>
        <v>0</v>
      </c>
      <c r="J704" s="59">
        <f t="shared" si="142"/>
        <v>0</v>
      </c>
      <c r="K704" s="59">
        <f t="shared" si="142"/>
        <v>0</v>
      </c>
      <c r="L704" s="59">
        <f t="shared" si="142"/>
        <v>0</v>
      </c>
      <c r="M704" s="59">
        <f t="shared" si="142"/>
        <v>0</v>
      </c>
      <c r="N704" s="59">
        <f t="shared" si="142"/>
        <v>0</v>
      </c>
      <c r="O704" s="59">
        <f t="shared" si="142"/>
        <v>0</v>
      </c>
      <c r="P704" s="59">
        <f t="shared" si="142"/>
        <v>0</v>
      </c>
    </row>
    <row r="705" spans="1:16" ht="14.45" customHeight="1" x14ac:dyDescent="0.25">
      <c r="A705" s="58" t="s">
        <v>201</v>
      </c>
      <c r="B705" s="58" t="s">
        <v>48</v>
      </c>
      <c r="C705" s="58"/>
      <c r="D705" s="59">
        <f t="shared" ref="D705:P705" si="143">D583-D644</f>
        <v>0</v>
      </c>
      <c r="E705" s="59">
        <f t="shared" si="143"/>
        <v>0</v>
      </c>
      <c r="F705" s="59">
        <f t="shared" si="143"/>
        <v>0</v>
      </c>
      <c r="G705" s="59">
        <f t="shared" si="143"/>
        <v>0</v>
      </c>
      <c r="H705" s="59">
        <f t="shared" si="143"/>
        <v>0</v>
      </c>
      <c r="I705" s="59">
        <f t="shared" si="143"/>
        <v>0</v>
      </c>
      <c r="J705" s="59">
        <f t="shared" si="143"/>
        <v>0</v>
      </c>
      <c r="K705" s="59">
        <f t="shared" si="143"/>
        <v>0</v>
      </c>
      <c r="L705" s="59">
        <f t="shared" si="143"/>
        <v>0</v>
      </c>
      <c r="M705" s="59">
        <f t="shared" si="143"/>
        <v>0</v>
      </c>
      <c r="N705" s="59">
        <f t="shared" si="143"/>
        <v>0</v>
      </c>
      <c r="O705" s="59">
        <f t="shared" si="143"/>
        <v>0</v>
      </c>
      <c r="P705" s="59">
        <f t="shared" si="143"/>
        <v>0</v>
      </c>
    </row>
    <row r="706" spans="1:16" ht="14.45" customHeight="1" x14ac:dyDescent="0.25">
      <c r="A706" s="58" t="s">
        <v>201</v>
      </c>
      <c r="B706" s="58" t="s">
        <v>49</v>
      </c>
      <c r="C706" s="58"/>
      <c r="D706" s="59">
        <f t="shared" ref="D706:P706" si="144">D584-D645</f>
        <v>0</v>
      </c>
      <c r="E706" s="59">
        <f t="shared" si="144"/>
        <v>0</v>
      </c>
      <c r="F706" s="59">
        <f t="shared" si="144"/>
        <v>0</v>
      </c>
      <c r="G706" s="59">
        <f t="shared" si="144"/>
        <v>0</v>
      </c>
      <c r="H706" s="59">
        <f t="shared" si="144"/>
        <v>0</v>
      </c>
      <c r="I706" s="59">
        <f t="shared" si="144"/>
        <v>0</v>
      </c>
      <c r="J706" s="59">
        <f t="shared" si="144"/>
        <v>0</v>
      </c>
      <c r="K706" s="59">
        <f t="shared" si="144"/>
        <v>0</v>
      </c>
      <c r="L706" s="59">
        <f t="shared" si="144"/>
        <v>0</v>
      </c>
      <c r="M706" s="59">
        <f t="shared" si="144"/>
        <v>0</v>
      </c>
      <c r="N706" s="59">
        <f t="shared" si="144"/>
        <v>0</v>
      </c>
      <c r="O706" s="59">
        <f t="shared" si="144"/>
        <v>0</v>
      </c>
      <c r="P706" s="59">
        <f t="shared" si="144"/>
        <v>0</v>
      </c>
    </row>
    <row r="707" spans="1:16" ht="14.45" customHeight="1" x14ac:dyDescent="0.25">
      <c r="A707" s="58" t="s">
        <v>201</v>
      </c>
      <c r="B707" s="58" t="s">
        <v>67</v>
      </c>
      <c r="C707" s="58"/>
      <c r="D707" s="59">
        <f t="shared" ref="D707:P707" si="145">D585-D646</f>
        <v>0</v>
      </c>
      <c r="E707" s="59">
        <f t="shared" si="145"/>
        <v>0</v>
      </c>
      <c r="F707" s="59">
        <f t="shared" si="145"/>
        <v>0</v>
      </c>
      <c r="G707" s="59">
        <f t="shared" si="145"/>
        <v>0</v>
      </c>
      <c r="H707" s="59">
        <f t="shared" si="145"/>
        <v>0</v>
      </c>
      <c r="I707" s="59">
        <f t="shared" si="145"/>
        <v>0</v>
      </c>
      <c r="J707" s="59">
        <f t="shared" si="145"/>
        <v>0</v>
      </c>
      <c r="K707" s="59">
        <f t="shared" si="145"/>
        <v>0</v>
      </c>
      <c r="L707" s="59">
        <f t="shared" si="145"/>
        <v>0</v>
      </c>
      <c r="M707" s="59">
        <f t="shared" si="145"/>
        <v>0</v>
      </c>
      <c r="N707" s="59">
        <f t="shared" si="145"/>
        <v>0</v>
      </c>
      <c r="O707" s="59">
        <f t="shared" si="145"/>
        <v>0</v>
      </c>
      <c r="P707" s="59">
        <f t="shared" si="145"/>
        <v>0</v>
      </c>
    </row>
    <row r="708" spans="1:16" ht="14.45" customHeight="1" x14ac:dyDescent="0.25">
      <c r="A708" s="58" t="s">
        <v>201</v>
      </c>
      <c r="B708" s="58" t="s">
        <v>50</v>
      </c>
      <c r="C708" s="58"/>
      <c r="D708" s="59">
        <f t="shared" ref="D708:P708" si="146">D586-D647</f>
        <v>0</v>
      </c>
      <c r="E708" s="59">
        <f t="shared" si="146"/>
        <v>0</v>
      </c>
      <c r="F708" s="59">
        <f t="shared" si="146"/>
        <v>200</v>
      </c>
      <c r="G708" s="59">
        <f t="shared" si="146"/>
        <v>0</v>
      </c>
      <c r="H708" s="59">
        <f t="shared" si="146"/>
        <v>0</v>
      </c>
      <c r="I708" s="59">
        <f t="shared" si="146"/>
        <v>0</v>
      </c>
      <c r="J708" s="59">
        <f t="shared" si="146"/>
        <v>0</v>
      </c>
      <c r="K708" s="59">
        <f t="shared" si="146"/>
        <v>0</v>
      </c>
      <c r="L708" s="59">
        <f t="shared" si="146"/>
        <v>0</v>
      </c>
      <c r="M708" s="59">
        <f t="shared" si="146"/>
        <v>0</v>
      </c>
      <c r="N708" s="59">
        <f t="shared" si="146"/>
        <v>0</v>
      </c>
      <c r="O708" s="59">
        <f t="shared" si="146"/>
        <v>0</v>
      </c>
      <c r="P708" s="59">
        <f t="shared" si="146"/>
        <v>0</v>
      </c>
    </row>
    <row r="709" spans="1:16" ht="14.45" customHeight="1" x14ac:dyDescent="0.25">
      <c r="A709" s="58" t="s">
        <v>201</v>
      </c>
      <c r="B709" s="58" t="s">
        <v>51</v>
      </c>
      <c r="C709" s="58"/>
      <c r="D709" s="59">
        <f t="shared" ref="D709:P709" si="147">D587-D648</f>
        <v>0</v>
      </c>
      <c r="E709" s="59">
        <f t="shared" si="147"/>
        <v>0</v>
      </c>
      <c r="F709" s="59">
        <f t="shared" si="147"/>
        <v>200</v>
      </c>
      <c r="G709" s="59">
        <f t="shared" si="147"/>
        <v>0</v>
      </c>
      <c r="H709" s="59">
        <f t="shared" si="147"/>
        <v>0</v>
      </c>
      <c r="I709" s="59">
        <f t="shared" si="147"/>
        <v>0</v>
      </c>
      <c r="J709" s="59">
        <f t="shared" si="147"/>
        <v>0</v>
      </c>
      <c r="K709" s="59">
        <f t="shared" si="147"/>
        <v>0</v>
      </c>
      <c r="L709" s="59">
        <f t="shared" si="147"/>
        <v>0</v>
      </c>
      <c r="M709" s="59">
        <f t="shared" si="147"/>
        <v>0</v>
      </c>
      <c r="N709" s="59">
        <f t="shared" si="147"/>
        <v>0</v>
      </c>
      <c r="O709" s="59">
        <f t="shared" si="147"/>
        <v>0</v>
      </c>
      <c r="P709" s="59">
        <f t="shared" si="147"/>
        <v>0</v>
      </c>
    </row>
    <row r="710" spans="1:16" ht="14.45" customHeight="1" x14ac:dyDescent="0.25">
      <c r="A710" s="58" t="s">
        <v>201</v>
      </c>
      <c r="B710" s="58" t="s">
        <v>52</v>
      </c>
      <c r="C710" s="58"/>
      <c r="D710" s="59">
        <f t="shared" ref="D710:P710" si="148">D588-D649</f>
        <v>0</v>
      </c>
      <c r="E710" s="59">
        <f t="shared" si="148"/>
        <v>0</v>
      </c>
      <c r="F710" s="59">
        <f t="shared" si="148"/>
        <v>0</v>
      </c>
      <c r="G710" s="59">
        <f t="shared" si="148"/>
        <v>0</v>
      </c>
      <c r="H710" s="59">
        <f t="shared" si="148"/>
        <v>0</v>
      </c>
      <c r="I710" s="59">
        <f t="shared" si="148"/>
        <v>0</v>
      </c>
      <c r="J710" s="59">
        <f t="shared" si="148"/>
        <v>0</v>
      </c>
      <c r="K710" s="59">
        <f t="shared" si="148"/>
        <v>0</v>
      </c>
      <c r="L710" s="59">
        <f t="shared" si="148"/>
        <v>0</v>
      </c>
      <c r="M710" s="59">
        <f t="shared" si="148"/>
        <v>0</v>
      </c>
      <c r="N710" s="59">
        <f t="shared" si="148"/>
        <v>0</v>
      </c>
      <c r="O710" s="59">
        <f t="shared" si="148"/>
        <v>0</v>
      </c>
      <c r="P710" s="59">
        <f t="shared" si="148"/>
        <v>0</v>
      </c>
    </row>
    <row r="711" spans="1:16" ht="14.45" customHeight="1" x14ac:dyDescent="0.25">
      <c r="A711" s="58" t="s">
        <v>201</v>
      </c>
      <c r="B711" s="58" t="s">
        <v>53</v>
      </c>
      <c r="C711" s="58"/>
      <c r="D711" s="59">
        <f t="shared" ref="D711:P711" si="149">D589-D650</f>
        <v>0</v>
      </c>
      <c r="E711" s="59">
        <f t="shared" si="149"/>
        <v>0</v>
      </c>
      <c r="F711" s="59">
        <f t="shared" si="149"/>
        <v>0</v>
      </c>
      <c r="G711" s="59">
        <f t="shared" si="149"/>
        <v>0</v>
      </c>
      <c r="H711" s="59">
        <f t="shared" si="149"/>
        <v>0</v>
      </c>
      <c r="I711" s="59">
        <f t="shared" si="149"/>
        <v>0</v>
      </c>
      <c r="J711" s="59">
        <f t="shared" si="149"/>
        <v>0</v>
      </c>
      <c r="K711" s="59">
        <f t="shared" si="149"/>
        <v>0</v>
      </c>
      <c r="L711" s="59">
        <f t="shared" si="149"/>
        <v>0</v>
      </c>
      <c r="M711" s="59">
        <f t="shared" si="149"/>
        <v>0</v>
      </c>
      <c r="N711" s="59">
        <f t="shared" si="149"/>
        <v>0</v>
      </c>
      <c r="O711" s="59">
        <f t="shared" si="149"/>
        <v>0</v>
      </c>
      <c r="P711" s="59">
        <f t="shared" si="149"/>
        <v>0</v>
      </c>
    </row>
    <row r="712" spans="1:16" ht="14.45" customHeight="1" x14ac:dyDescent="0.25">
      <c r="A712" s="58" t="s">
        <v>201</v>
      </c>
      <c r="B712" s="58" t="s">
        <v>54</v>
      </c>
      <c r="C712" s="58"/>
      <c r="D712" s="59">
        <f t="shared" ref="D712:P712" si="150">D590-D651</f>
        <v>0</v>
      </c>
      <c r="E712" s="59">
        <f t="shared" si="150"/>
        <v>0</v>
      </c>
      <c r="F712" s="59">
        <f t="shared" si="150"/>
        <v>0</v>
      </c>
      <c r="G712" s="59">
        <f t="shared" si="150"/>
        <v>0</v>
      </c>
      <c r="H712" s="59">
        <f t="shared" si="150"/>
        <v>0</v>
      </c>
      <c r="I712" s="59">
        <f t="shared" si="150"/>
        <v>0</v>
      </c>
      <c r="J712" s="59">
        <f t="shared" si="150"/>
        <v>0</v>
      </c>
      <c r="K712" s="59">
        <f t="shared" si="150"/>
        <v>0</v>
      </c>
      <c r="L712" s="59">
        <f t="shared" si="150"/>
        <v>0</v>
      </c>
      <c r="M712" s="59">
        <f t="shared" si="150"/>
        <v>0</v>
      </c>
      <c r="N712" s="59">
        <f t="shared" si="150"/>
        <v>0</v>
      </c>
      <c r="O712" s="59">
        <f t="shared" si="150"/>
        <v>0</v>
      </c>
      <c r="P712" s="59">
        <f t="shared" si="150"/>
        <v>0</v>
      </c>
    </row>
    <row r="713" spans="1:16" ht="14.45" customHeight="1" x14ac:dyDescent="0.25">
      <c r="A713" s="58" t="s">
        <v>201</v>
      </c>
      <c r="B713" s="58" t="s">
        <v>55</v>
      </c>
      <c r="C713" s="58"/>
      <c r="D713" s="59">
        <f t="shared" ref="D713:P713" si="151">D591-D652</f>
        <v>0</v>
      </c>
      <c r="E713" s="59">
        <f t="shared" si="151"/>
        <v>0</v>
      </c>
      <c r="F713" s="59">
        <f t="shared" si="151"/>
        <v>0</v>
      </c>
      <c r="G713" s="59">
        <f t="shared" si="151"/>
        <v>0</v>
      </c>
      <c r="H713" s="59">
        <f t="shared" si="151"/>
        <v>0</v>
      </c>
      <c r="I713" s="59">
        <f t="shared" si="151"/>
        <v>0</v>
      </c>
      <c r="J713" s="59">
        <f t="shared" si="151"/>
        <v>0</v>
      </c>
      <c r="K713" s="59">
        <f t="shared" si="151"/>
        <v>0</v>
      </c>
      <c r="L713" s="59">
        <f t="shared" si="151"/>
        <v>0</v>
      </c>
      <c r="M713" s="59">
        <f t="shared" si="151"/>
        <v>0</v>
      </c>
      <c r="N713" s="59">
        <f t="shared" si="151"/>
        <v>0</v>
      </c>
      <c r="O713" s="59">
        <f t="shared" si="151"/>
        <v>0</v>
      </c>
      <c r="P713" s="59">
        <f t="shared" si="151"/>
        <v>0</v>
      </c>
    </row>
    <row r="714" spans="1:16" ht="14.45" customHeight="1" x14ac:dyDescent="0.25">
      <c r="A714" s="58" t="s">
        <v>201</v>
      </c>
      <c r="B714" s="58" t="s">
        <v>56</v>
      </c>
      <c r="C714" s="58"/>
      <c r="D714" s="59">
        <f t="shared" ref="D714:P714" si="152">D592-D653</f>
        <v>0</v>
      </c>
      <c r="E714" s="59">
        <f t="shared" si="152"/>
        <v>0</v>
      </c>
      <c r="F714" s="59">
        <f t="shared" si="152"/>
        <v>0</v>
      </c>
      <c r="G714" s="59">
        <f t="shared" si="152"/>
        <v>0</v>
      </c>
      <c r="H714" s="59">
        <f t="shared" si="152"/>
        <v>0</v>
      </c>
      <c r="I714" s="59">
        <f t="shared" si="152"/>
        <v>0</v>
      </c>
      <c r="J714" s="59">
        <f t="shared" si="152"/>
        <v>0</v>
      </c>
      <c r="K714" s="59">
        <f t="shared" si="152"/>
        <v>0</v>
      </c>
      <c r="L714" s="59">
        <f t="shared" si="152"/>
        <v>0</v>
      </c>
      <c r="M714" s="59">
        <f t="shared" si="152"/>
        <v>0</v>
      </c>
      <c r="N714" s="59">
        <f t="shared" si="152"/>
        <v>0</v>
      </c>
      <c r="O714" s="59">
        <f t="shared" si="152"/>
        <v>0</v>
      </c>
      <c r="P714" s="59">
        <f t="shared" si="152"/>
        <v>0</v>
      </c>
    </row>
    <row r="715" spans="1:16" ht="14.45" customHeight="1" x14ac:dyDescent="0.25">
      <c r="A715" s="58" t="s">
        <v>201</v>
      </c>
      <c r="B715" s="58" t="s">
        <v>57</v>
      </c>
      <c r="C715" s="58"/>
      <c r="D715" s="59">
        <f t="shared" ref="D715:P715" si="153">D593-D654</f>
        <v>0</v>
      </c>
      <c r="E715" s="59">
        <f t="shared" si="153"/>
        <v>0</v>
      </c>
      <c r="F715" s="59">
        <f t="shared" si="153"/>
        <v>0</v>
      </c>
      <c r="G715" s="59">
        <f t="shared" si="153"/>
        <v>0</v>
      </c>
      <c r="H715" s="59">
        <f t="shared" si="153"/>
        <v>0</v>
      </c>
      <c r="I715" s="59">
        <f t="shared" si="153"/>
        <v>0</v>
      </c>
      <c r="J715" s="59">
        <f t="shared" si="153"/>
        <v>0</v>
      </c>
      <c r="K715" s="59">
        <f t="shared" si="153"/>
        <v>0</v>
      </c>
      <c r="L715" s="59">
        <f t="shared" si="153"/>
        <v>0</v>
      </c>
      <c r="M715" s="59">
        <f t="shared" si="153"/>
        <v>0</v>
      </c>
      <c r="N715" s="59">
        <f t="shared" si="153"/>
        <v>0</v>
      </c>
      <c r="O715" s="59">
        <f t="shared" si="153"/>
        <v>0</v>
      </c>
      <c r="P715" s="59">
        <f t="shared" si="153"/>
        <v>0</v>
      </c>
    </row>
    <row r="716" spans="1:16" ht="14.45" customHeight="1" x14ac:dyDescent="0.25">
      <c r="A716" s="58" t="s">
        <v>201</v>
      </c>
      <c r="B716" s="58" t="s">
        <v>58</v>
      </c>
      <c r="C716" s="58"/>
      <c r="D716" s="59">
        <f t="shared" ref="D716:P716" si="154">D594-D655</f>
        <v>0</v>
      </c>
      <c r="E716" s="59">
        <f t="shared" si="154"/>
        <v>0</v>
      </c>
      <c r="F716" s="59">
        <f t="shared" si="154"/>
        <v>0</v>
      </c>
      <c r="G716" s="59">
        <f t="shared" si="154"/>
        <v>0</v>
      </c>
      <c r="H716" s="59">
        <f t="shared" si="154"/>
        <v>0</v>
      </c>
      <c r="I716" s="59">
        <f t="shared" si="154"/>
        <v>0</v>
      </c>
      <c r="J716" s="59">
        <f t="shared" si="154"/>
        <v>0</v>
      </c>
      <c r="K716" s="59">
        <f t="shared" si="154"/>
        <v>0</v>
      </c>
      <c r="L716" s="59">
        <f t="shared" si="154"/>
        <v>0</v>
      </c>
      <c r="M716" s="59">
        <f t="shared" si="154"/>
        <v>0</v>
      </c>
      <c r="N716" s="59">
        <f t="shared" si="154"/>
        <v>0</v>
      </c>
      <c r="O716" s="59">
        <f t="shared" si="154"/>
        <v>0</v>
      </c>
      <c r="P716" s="59">
        <f t="shared" si="154"/>
        <v>0</v>
      </c>
    </row>
    <row r="717" spans="1:16" ht="14.45" customHeight="1" x14ac:dyDescent="0.25">
      <c r="A717" s="58" t="s">
        <v>201</v>
      </c>
      <c r="B717" s="58" t="s">
        <v>59</v>
      </c>
      <c r="C717" s="58"/>
      <c r="D717" s="59">
        <f t="shared" ref="D717:P717" si="155">D595-D656</f>
        <v>0</v>
      </c>
      <c r="E717" s="59">
        <f t="shared" si="155"/>
        <v>0</v>
      </c>
      <c r="F717" s="59">
        <f t="shared" si="155"/>
        <v>0</v>
      </c>
      <c r="G717" s="59">
        <f t="shared" si="155"/>
        <v>0</v>
      </c>
      <c r="H717" s="59">
        <f t="shared" si="155"/>
        <v>0</v>
      </c>
      <c r="I717" s="59">
        <f t="shared" si="155"/>
        <v>0</v>
      </c>
      <c r="J717" s="59">
        <f t="shared" si="155"/>
        <v>0</v>
      </c>
      <c r="K717" s="59">
        <f t="shared" si="155"/>
        <v>0</v>
      </c>
      <c r="L717" s="59">
        <f t="shared" si="155"/>
        <v>0</v>
      </c>
      <c r="M717" s="59">
        <f t="shared" si="155"/>
        <v>0</v>
      </c>
      <c r="N717" s="59">
        <f t="shared" si="155"/>
        <v>0</v>
      </c>
      <c r="O717" s="59">
        <f t="shared" si="155"/>
        <v>0</v>
      </c>
      <c r="P717" s="59">
        <f t="shared" si="155"/>
        <v>0</v>
      </c>
    </row>
    <row r="718" spans="1:16" ht="14.45" customHeight="1" x14ac:dyDescent="0.25">
      <c r="A718" s="58" t="s">
        <v>201</v>
      </c>
      <c r="B718" s="58" t="s">
        <v>60</v>
      </c>
      <c r="C718" s="58"/>
      <c r="D718" s="59">
        <f t="shared" ref="D718:P718" si="156">D596-D657</f>
        <v>0</v>
      </c>
      <c r="E718" s="59">
        <f t="shared" si="156"/>
        <v>0</v>
      </c>
      <c r="F718" s="59">
        <f t="shared" si="156"/>
        <v>0</v>
      </c>
      <c r="G718" s="59">
        <f t="shared" si="156"/>
        <v>0</v>
      </c>
      <c r="H718" s="59">
        <f t="shared" si="156"/>
        <v>0</v>
      </c>
      <c r="I718" s="59">
        <f t="shared" si="156"/>
        <v>0</v>
      </c>
      <c r="J718" s="59">
        <f t="shared" si="156"/>
        <v>0</v>
      </c>
      <c r="K718" s="59">
        <f t="shared" si="156"/>
        <v>0</v>
      </c>
      <c r="L718" s="59">
        <f t="shared" si="156"/>
        <v>0</v>
      </c>
      <c r="M718" s="59">
        <f t="shared" si="156"/>
        <v>0</v>
      </c>
      <c r="N718" s="59">
        <f t="shared" si="156"/>
        <v>0</v>
      </c>
      <c r="O718" s="59">
        <f t="shared" si="156"/>
        <v>0</v>
      </c>
      <c r="P718" s="59">
        <f t="shared" si="156"/>
        <v>0</v>
      </c>
    </row>
    <row r="719" spans="1:16" ht="14.45" customHeight="1" x14ac:dyDescent="0.25">
      <c r="A719" s="58" t="s">
        <v>201</v>
      </c>
      <c r="B719" s="58" t="s">
        <v>61</v>
      </c>
      <c r="C719" s="58"/>
      <c r="D719" s="59">
        <f t="shared" ref="D719:P719" si="157">D597-D658</f>
        <v>0</v>
      </c>
      <c r="E719" s="59">
        <f t="shared" si="157"/>
        <v>0</v>
      </c>
      <c r="F719" s="59">
        <f t="shared" si="157"/>
        <v>0</v>
      </c>
      <c r="G719" s="59">
        <f t="shared" si="157"/>
        <v>0</v>
      </c>
      <c r="H719" s="59">
        <f t="shared" si="157"/>
        <v>0</v>
      </c>
      <c r="I719" s="59">
        <f t="shared" si="157"/>
        <v>0</v>
      </c>
      <c r="J719" s="59">
        <f t="shared" si="157"/>
        <v>0</v>
      </c>
      <c r="K719" s="59">
        <f t="shared" si="157"/>
        <v>0</v>
      </c>
      <c r="L719" s="59">
        <f t="shared" si="157"/>
        <v>0</v>
      </c>
      <c r="M719" s="59">
        <f t="shared" si="157"/>
        <v>0</v>
      </c>
      <c r="N719" s="59">
        <f t="shared" si="157"/>
        <v>0</v>
      </c>
      <c r="O719" s="59">
        <f t="shared" si="157"/>
        <v>0</v>
      </c>
      <c r="P719" s="59">
        <f t="shared" si="157"/>
        <v>0</v>
      </c>
    </row>
    <row r="720" spans="1:16" ht="14.45" customHeight="1" x14ac:dyDescent="0.25">
      <c r="A720" s="58" t="s">
        <v>201</v>
      </c>
      <c r="B720" s="58" t="s">
        <v>62</v>
      </c>
      <c r="C720" s="58"/>
      <c r="D720" s="59">
        <f t="shared" ref="D720:P720" si="158">D598-D659</f>
        <v>0</v>
      </c>
      <c r="E720" s="59">
        <f t="shared" si="158"/>
        <v>0</v>
      </c>
      <c r="F720" s="59">
        <f t="shared" si="158"/>
        <v>0</v>
      </c>
      <c r="G720" s="59">
        <f t="shared" si="158"/>
        <v>0</v>
      </c>
      <c r="H720" s="59">
        <f t="shared" si="158"/>
        <v>0</v>
      </c>
      <c r="I720" s="59">
        <f t="shared" si="158"/>
        <v>0</v>
      </c>
      <c r="J720" s="59">
        <f t="shared" si="158"/>
        <v>0</v>
      </c>
      <c r="K720" s="59">
        <f t="shared" si="158"/>
        <v>0</v>
      </c>
      <c r="L720" s="59">
        <f t="shared" si="158"/>
        <v>0</v>
      </c>
      <c r="M720" s="59">
        <f t="shared" si="158"/>
        <v>0</v>
      </c>
      <c r="N720" s="59">
        <f t="shared" si="158"/>
        <v>0</v>
      </c>
      <c r="O720" s="59">
        <f t="shared" si="158"/>
        <v>0</v>
      </c>
      <c r="P720" s="59">
        <f t="shared" si="158"/>
        <v>0</v>
      </c>
    </row>
    <row r="721" spans="1:16" ht="14.45" customHeight="1" x14ac:dyDescent="0.25">
      <c r="A721" s="58" t="s">
        <v>201</v>
      </c>
      <c r="B721" s="58" t="s">
        <v>63</v>
      </c>
      <c r="C721" s="58"/>
      <c r="D721" s="59">
        <f t="shared" ref="D721:P721" si="159">D599-D660</f>
        <v>0</v>
      </c>
      <c r="E721" s="59">
        <f t="shared" si="159"/>
        <v>0</v>
      </c>
      <c r="F721" s="59">
        <f t="shared" si="159"/>
        <v>0</v>
      </c>
      <c r="G721" s="59">
        <f t="shared" si="159"/>
        <v>0</v>
      </c>
      <c r="H721" s="59">
        <f t="shared" si="159"/>
        <v>0</v>
      </c>
      <c r="I721" s="59">
        <f t="shared" si="159"/>
        <v>0</v>
      </c>
      <c r="J721" s="59">
        <f t="shared" si="159"/>
        <v>0</v>
      </c>
      <c r="K721" s="59">
        <f t="shared" si="159"/>
        <v>0</v>
      </c>
      <c r="L721" s="59">
        <f t="shared" si="159"/>
        <v>0</v>
      </c>
      <c r="M721" s="59">
        <f t="shared" si="159"/>
        <v>0</v>
      </c>
      <c r="N721" s="59">
        <f t="shared" si="159"/>
        <v>0</v>
      </c>
      <c r="O721" s="59">
        <f t="shared" si="159"/>
        <v>0</v>
      </c>
      <c r="P721" s="59">
        <f t="shared" si="159"/>
        <v>0</v>
      </c>
    </row>
    <row r="722" spans="1:16" ht="14.45" customHeight="1" x14ac:dyDescent="0.25">
      <c r="A722" s="58" t="s">
        <v>201</v>
      </c>
      <c r="B722" s="58" t="s">
        <v>64</v>
      </c>
      <c r="C722" s="58"/>
      <c r="D722" s="59">
        <f t="shared" ref="D722:P722" si="160">D600-D661</f>
        <v>0</v>
      </c>
      <c r="E722" s="59">
        <f t="shared" si="160"/>
        <v>0</v>
      </c>
      <c r="F722" s="59">
        <f t="shared" si="160"/>
        <v>0</v>
      </c>
      <c r="G722" s="59">
        <f t="shared" si="160"/>
        <v>0</v>
      </c>
      <c r="H722" s="59">
        <f t="shared" si="160"/>
        <v>0</v>
      </c>
      <c r="I722" s="59">
        <f t="shared" si="160"/>
        <v>0</v>
      </c>
      <c r="J722" s="59">
        <f t="shared" si="160"/>
        <v>0</v>
      </c>
      <c r="K722" s="59">
        <f t="shared" si="160"/>
        <v>0</v>
      </c>
      <c r="L722" s="59">
        <f t="shared" si="160"/>
        <v>0</v>
      </c>
      <c r="M722" s="59">
        <f t="shared" si="160"/>
        <v>0</v>
      </c>
      <c r="N722" s="59">
        <f t="shared" si="160"/>
        <v>0</v>
      </c>
      <c r="O722" s="59">
        <f t="shared" si="160"/>
        <v>0</v>
      </c>
      <c r="P722" s="59">
        <f t="shared" si="160"/>
        <v>0</v>
      </c>
    </row>
    <row r="723" spans="1:16" ht="14.45" customHeight="1" x14ac:dyDescent="0.25">
      <c r="A723" s="58" t="s">
        <v>201</v>
      </c>
      <c r="B723" s="58" t="s">
        <v>65</v>
      </c>
      <c r="C723" s="58"/>
      <c r="D723" s="59">
        <f t="shared" ref="D723:P723" si="161">D601-D662</f>
        <v>0</v>
      </c>
      <c r="E723" s="59">
        <f t="shared" si="161"/>
        <v>0</v>
      </c>
      <c r="F723" s="59">
        <f t="shared" si="161"/>
        <v>0</v>
      </c>
      <c r="G723" s="59">
        <f t="shared" si="161"/>
        <v>0</v>
      </c>
      <c r="H723" s="59">
        <f t="shared" si="161"/>
        <v>0</v>
      </c>
      <c r="I723" s="59">
        <f t="shared" si="161"/>
        <v>0</v>
      </c>
      <c r="J723" s="59">
        <f t="shared" si="161"/>
        <v>0</v>
      </c>
      <c r="K723" s="59">
        <f t="shared" si="161"/>
        <v>0</v>
      </c>
      <c r="L723" s="59">
        <f t="shared" si="161"/>
        <v>0</v>
      </c>
      <c r="M723" s="59">
        <f t="shared" si="161"/>
        <v>0</v>
      </c>
      <c r="N723" s="59">
        <f t="shared" si="161"/>
        <v>0</v>
      </c>
      <c r="O723" s="59">
        <f t="shared" si="161"/>
        <v>0</v>
      </c>
      <c r="P723" s="59">
        <f t="shared" si="161"/>
        <v>0</v>
      </c>
    </row>
    <row r="724" spans="1:16" ht="14.45" customHeight="1" x14ac:dyDescent="0.25">
      <c r="A724" s="58" t="s">
        <v>201</v>
      </c>
      <c r="B724" s="58" t="s">
        <v>66</v>
      </c>
      <c r="C724" s="58"/>
      <c r="D724" s="59">
        <f t="shared" ref="D724:P724" si="162">D602-D663</f>
        <v>0</v>
      </c>
      <c r="E724" s="59">
        <f t="shared" si="162"/>
        <v>0</v>
      </c>
      <c r="F724" s="59">
        <f t="shared" si="162"/>
        <v>0</v>
      </c>
      <c r="G724" s="59">
        <f t="shared" si="162"/>
        <v>0</v>
      </c>
      <c r="H724" s="59">
        <f t="shared" si="162"/>
        <v>0</v>
      </c>
      <c r="I724" s="59">
        <f t="shared" si="162"/>
        <v>0</v>
      </c>
      <c r="J724" s="59">
        <f t="shared" si="162"/>
        <v>0</v>
      </c>
      <c r="K724" s="59">
        <f t="shared" si="162"/>
        <v>0</v>
      </c>
      <c r="L724" s="59">
        <f t="shared" si="162"/>
        <v>0</v>
      </c>
      <c r="M724" s="59">
        <f t="shared" si="162"/>
        <v>0</v>
      </c>
      <c r="N724" s="59">
        <f t="shared" si="162"/>
        <v>0</v>
      </c>
      <c r="O724" s="59">
        <f t="shared" si="162"/>
        <v>0</v>
      </c>
      <c r="P724" s="59">
        <f t="shared" si="162"/>
        <v>0</v>
      </c>
    </row>
    <row r="725" spans="1:16" ht="14.45" customHeight="1" x14ac:dyDescent="0.25">
      <c r="A725" s="58" t="s">
        <v>201</v>
      </c>
      <c r="B725" s="58" t="s">
        <v>68</v>
      </c>
      <c r="C725" s="58"/>
      <c r="D725" s="59">
        <f t="shared" ref="D725:P725" si="163">D603-D664</f>
        <v>0</v>
      </c>
      <c r="E725" s="59">
        <f t="shared" si="163"/>
        <v>0</v>
      </c>
      <c r="F725" s="59">
        <f t="shared" si="163"/>
        <v>0</v>
      </c>
      <c r="G725" s="59">
        <f t="shared" si="163"/>
        <v>0</v>
      </c>
      <c r="H725" s="59">
        <f t="shared" si="163"/>
        <v>0</v>
      </c>
      <c r="I725" s="59">
        <f t="shared" si="163"/>
        <v>0</v>
      </c>
      <c r="J725" s="59">
        <f t="shared" si="163"/>
        <v>0</v>
      </c>
      <c r="K725" s="59">
        <f t="shared" si="163"/>
        <v>0</v>
      </c>
      <c r="L725" s="59">
        <f t="shared" si="163"/>
        <v>0</v>
      </c>
      <c r="M725" s="59">
        <f t="shared" si="163"/>
        <v>0</v>
      </c>
      <c r="N725" s="59">
        <f t="shared" si="163"/>
        <v>0</v>
      </c>
      <c r="O725" s="59">
        <f t="shared" si="163"/>
        <v>0</v>
      </c>
      <c r="P725" s="59">
        <f t="shared" si="163"/>
        <v>0</v>
      </c>
    </row>
    <row r="726" spans="1:16" ht="14.45" customHeight="1" x14ac:dyDescent="0.25">
      <c r="A726" s="58" t="s">
        <v>201</v>
      </c>
      <c r="B726" s="58" t="s">
        <v>69</v>
      </c>
      <c r="C726" s="58"/>
      <c r="D726" s="59">
        <f t="shared" ref="D726:P726" si="164">D604-D665</f>
        <v>0</v>
      </c>
      <c r="E726" s="59">
        <f t="shared" si="164"/>
        <v>0</v>
      </c>
      <c r="F726" s="59">
        <f t="shared" si="164"/>
        <v>0</v>
      </c>
      <c r="G726" s="59">
        <f t="shared" si="164"/>
        <v>0</v>
      </c>
      <c r="H726" s="59">
        <f t="shared" si="164"/>
        <v>0</v>
      </c>
      <c r="I726" s="59">
        <f t="shared" si="164"/>
        <v>0</v>
      </c>
      <c r="J726" s="59">
        <f t="shared" si="164"/>
        <v>0</v>
      </c>
      <c r="K726" s="59">
        <f t="shared" si="164"/>
        <v>0</v>
      </c>
      <c r="L726" s="59">
        <f t="shared" si="164"/>
        <v>0</v>
      </c>
      <c r="M726" s="59">
        <f t="shared" si="164"/>
        <v>0</v>
      </c>
      <c r="N726" s="59">
        <f t="shared" si="164"/>
        <v>0</v>
      </c>
      <c r="O726" s="59">
        <f t="shared" si="164"/>
        <v>0</v>
      </c>
      <c r="P726" s="59">
        <f t="shared" si="164"/>
        <v>0</v>
      </c>
    </row>
    <row r="727" spans="1:16" ht="14.45" customHeight="1" x14ac:dyDescent="0.25">
      <c r="A727" s="58" t="s">
        <v>201</v>
      </c>
      <c r="B727" s="58" t="s">
        <v>70</v>
      </c>
      <c r="C727" s="58"/>
      <c r="D727" s="59">
        <f t="shared" ref="D727:P727" si="165">D605-D666</f>
        <v>0</v>
      </c>
      <c r="E727" s="59">
        <f t="shared" si="165"/>
        <v>0</v>
      </c>
      <c r="F727" s="59">
        <f t="shared" si="165"/>
        <v>0</v>
      </c>
      <c r="G727" s="59">
        <f t="shared" si="165"/>
        <v>0</v>
      </c>
      <c r="H727" s="59">
        <f t="shared" si="165"/>
        <v>0</v>
      </c>
      <c r="I727" s="59">
        <f t="shared" si="165"/>
        <v>0</v>
      </c>
      <c r="J727" s="59">
        <f t="shared" si="165"/>
        <v>0</v>
      </c>
      <c r="K727" s="59">
        <f t="shared" si="165"/>
        <v>0</v>
      </c>
      <c r="L727" s="59">
        <f t="shared" si="165"/>
        <v>0</v>
      </c>
      <c r="M727" s="59">
        <f t="shared" si="165"/>
        <v>0</v>
      </c>
      <c r="N727" s="59">
        <f t="shared" si="165"/>
        <v>0</v>
      </c>
      <c r="O727" s="59">
        <f t="shared" si="165"/>
        <v>0</v>
      </c>
      <c r="P727" s="59">
        <f t="shared" si="165"/>
        <v>0</v>
      </c>
    </row>
    <row r="728" spans="1:16" ht="14.45" customHeight="1" x14ac:dyDescent="0.25">
      <c r="A728" s="58" t="s">
        <v>201</v>
      </c>
      <c r="B728" s="58" t="s">
        <v>71</v>
      </c>
      <c r="C728" s="58"/>
      <c r="D728" s="59">
        <f t="shared" ref="D728:P728" si="166">D606-D667</f>
        <v>0</v>
      </c>
      <c r="E728" s="59">
        <f t="shared" si="166"/>
        <v>0</v>
      </c>
      <c r="F728" s="59">
        <f t="shared" si="166"/>
        <v>0</v>
      </c>
      <c r="G728" s="59">
        <f t="shared" si="166"/>
        <v>0</v>
      </c>
      <c r="H728" s="59">
        <f t="shared" si="166"/>
        <v>0</v>
      </c>
      <c r="I728" s="59">
        <f t="shared" si="166"/>
        <v>0</v>
      </c>
      <c r="J728" s="59">
        <f t="shared" si="166"/>
        <v>0</v>
      </c>
      <c r="K728" s="59">
        <f t="shared" si="166"/>
        <v>0</v>
      </c>
      <c r="L728" s="59">
        <f t="shared" si="166"/>
        <v>0</v>
      </c>
      <c r="M728" s="59">
        <f t="shared" si="166"/>
        <v>0</v>
      </c>
      <c r="N728" s="59">
        <f t="shared" si="166"/>
        <v>0</v>
      </c>
      <c r="O728" s="59">
        <f t="shared" si="166"/>
        <v>0</v>
      </c>
      <c r="P728" s="59">
        <f t="shared" si="166"/>
        <v>0</v>
      </c>
    </row>
    <row r="729" spans="1:16" ht="14.45" customHeight="1" x14ac:dyDescent="0.25">
      <c r="A729" s="58" t="s">
        <v>201</v>
      </c>
      <c r="B729" s="58" t="s">
        <v>72</v>
      </c>
      <c r="C729" s="58"/>
      <c r="D729" s="59">
        <f t="shared" ref="D729:P729" si="167">D607-D668</f>
        <v>0</v>
      </c>
      <c r="E729" s="59">
        <f t="shared" si="167"/>
        <v>0</v>
      </c>
      <c r="F729" s="59">
        <f t="shared" si="167"/>
        <v>0</v>
      </c>
      <c r="G729" s="59">
        <f t="shared" si="167"/>
        <v>0</v>
      </c>
      <c r="H729" s="59">
        <f t="shared" si="167"/>
        <v>0</v>
      </c>
      <c r="I729" s="59">
        <f t="shared" si="167"/>
        <v>0</v>
      </c>
      <c r="J729" s="59">
        <f t="shared" si="167"/>
        <v>0</v>
      </c>
      <c r="K729" s="59">
        <f t="shared" si="167"/>
        <v>0</v>
      </c>
      <c r="L729" s="59">
        <f t="shared" si="167"/>
        <v>0</v>
      </c>
      <c r="M729" s="59">
        <f t="shared" si="167"/>
        <v>0</v>
      </c>
      <c r="N729" s="59">
        <f t="shared" si="167"/>
        <v>0</v>
      </c>
      <c r="O729" s="59">
        <f t="shared" si="167"/>
        <v>0</v>
      </c>
      <c r="P729" s="59">
        <f t="shared" si="167"/>
        <v>0</v>
      </c>
    </row>
    <row r="730" spans="1:16" ht="14.45" customHeight="1" x14ac:dyDescent="0.25">
      <c r="A730" s="58" t="s">
        <v>201</v>
      </c>
      <c r="B730" s="58" t="s">
        <v>73</v>
      </c>
      <c r="C730" s="58"/>
      <c r="D730" s="59">
        <f t="shared" ref="D730:P730" si="168">D608-D669</f>
        <v>0</v>
      </c>
      <c r="E730" s="59">
        <f t="shared" si="168"/>
        <v>0</v>
      </c>
      <c r="F730" s="59">
        <f t="shared" si="168"/>
        <v>0</v>
      </c>
      <c r="G730" s="59">
        <f t="shared" si="168"/>
        <v>0</v>
      </c>
      <c r="H730" s="59">
        <f t="shared" si="168"/>
        <v>0</v>
      </c>
      <c r="I730" s="59">
        <f t="shared" si="168"/>
        <v>0</v>
      </c>
      <c r="J730" s="59">
        <f t="shared" si="168"/>
        <v>0</v>
      </c>
      <c r="K730" s="59">
        <f t="shared" si="168"/>
        <v>0</v>
      </c>
      <c r="L730" s="59">
        <f t="shared" si="168"/>
        <v>0</v>
      </c>
      <c r="M730" s="59">
        <f t="shared" si="168"/>
        <v>0</v>
      </c>
      <c r="N730" s="59">
        <f t="shared" si="168"/>
        <v>0</v>
      </c>
      <c r="O730" s="59">
        <f t="shared" si="168"/>
        <v>0</v>
      </c>
      <c r="P730" s="59">
        <f t="shared" si="168"/>
        <v>0</v>
      </c>
    </row>
    <row r="731" spans="1:16" ht="14.45" customHeight="1" x14ac:dyDescent="0.25">
      <c r="A731" s="58" t="s">
        <v>201</v>
      </c>
      <c r="B731" s="58" t="s">
        <v>74</v>
      </c>
      <c r="C731" s="58"/>
      <c r="D731" s="59">
        <f t="shared" ref="D731:P731" si="169">D609-D670</f>
        <v>0</v>
      </c>
      <c r="E731" s="59">
        <f t="shared" si="169"/>
        <v>0</v>
      </c>
      <c r="F731" s="59">
        <f t="shared" si="169"/>
        <v>0</v>
      </c>
      <c r="G731" s="59">
        <f t="shared" si="169"/>
        <v>0</v>
      </c>
      <c r="H731" s="59">
        <f t="shared" si="169"/>
        <v>0</v>
      </c>
      <c r="I731" s="59">
        <f t="shared" si="169"/>
        <v>0</v>
      </c>
      <c r="J731" s="59">
        <f t="shared" si="169"/>
        <v>0</v>
      </c>
      <c r="K731" s="59">
        <f t="shared" si="169"/>
        <v>0</v>
      </c>
      <c r="L731" s="59">
        <f t="shared" si="169"/>
        <v>0</v>
      </c>
      <c r="M731" s="59">
        <f t="shared" si="169"/>
        <v>0</v>
      </c>
      <c r="N731" s="59">
        <f t="shared" si="169"/>
        <v>0</v>
      </c>
      <c r="O731" s="59">
        <f t="shared" si="169"/>
        <v>0</v>
      </c>
      <c r="P731" s="59">
        <f t="shared" si="169"/>
        <v>0</v>
      </c>
    </row>
    <row r="732" spans="1:16" ht="14.45" customHeight="1" x14ac:dyDescent="0.25">
      <c r="A732" s="58" t="s">
        <v>201</v>
      </c>
      <c r="B732" s="58" t="s">
        <v>75</v>
      </c>
      <c r="C732" s="58"/>
      <c r="D732" s="59">
        <f t="shared" ref="D732:P732" si="170">D610-D671</f>
        <v>0</v>
      </c>
      <c r="E732" s="59">
        <f t="shared" si="170"/>
        <v>0</v>
      </c>
      <c r="F732" s="59">
        <f t="shared" si="170"/>
        <v>0</v>
      </c>
      <c r="G732" s="59">
        <f t="shared" si="170"/>
        <v>0</v>
      </c>
      <c r="H732" s="59">
        <f t="shared" si="170"/>
        <v>0</v>
      </c>
      <c r="I732" s="59">
        <f t="shared" si="170"/>
        <v>0</v>
      </c>
      <c r="J732" s="59">
        <f t="shared" si="170"/>
        <v>0</v>
      </c>
      <c r="K732" s="59">
        <f t="shared" si="170"/>
        <v>0</v>
      </c>
      <c r="L732" s="59">
        <f t="shared" si="170"/>
        <v>0</v>
      </c>
      <c r="M732" s="59">
        <f t="shared" si="170"/>
        <v>0</v>
      </c>
      <c r="N732" s="59">
        <f t="shared" si="170"/>
        <v>0</v>
      </c>
      <c r="O732" s="59">
        <f t="shared" si="170"/>
        <v>0</v>
      </c>
      <c r="P732" s="59">
        <f t="shared" si="170"/>
        <v>0</v>
      </c>
    </row>
    <row r="733" spans="1:16" ht="14.45" customHeight="1" x14ac:dyDescent="0.25">
      <c r="A733" s="58" t="s">
        <v>201</v>
      </c>
      <c r="B733" s="58" t="s">
        <v>190</v>
      </c>
      <c r="C733" s="58"/>
      <c r="D733" s="59">
        <f t="shared" ref="D733:P733" si="171">D611-D672</f>
        <v>0</v>
      </c>
      <c r="E733" s="59">
        <f t="shared" si="171"/>
        <v>0</v>
      </c>
      <c r="F733" s="59">
        <f t="shared" si="171"/>
        <v>0</v>
      </c>
      <c r="G733" s="59">
        <f t="shared" si="171"/>
        <v>0</v>
      </c>
      <c r="H733" s="59">
        <f t="shared" si="171"/>
        <v>0</v>
      </c>
      <c r="I733" s="59">
        <f t="shared" si="171"/>
        <v>0</v>
      </c>
      <c r="J733" s="59">
        <f t="shared" si="171"/>
        <v>0</v>
      </c>
      <c r="K733" s="59">
        <f t="shared" si="171"/>
        <v>0</v>
      </c>
      <c r="L733" s="59">
        <f t="shared" si="171"/>
        <v>0</v>
      </c>
      <c r="M733" s="59">
        <f t="shared" si="171"/>
        <v>0</v>
      </c>
      <c r="N733" s="59">
        <f t="shared" si="171"/>
        <v>0</v>
      </c>
      <c r="O733" s="59">
        <f t="shared" si="171"/>
        <v>0</v>
      </c>
      <c r="P733" s="59">
        <f t="shared" si="171"/>
        <v>0</v>
      </c>
    </row>
    <row r="795" spans="1:16" ht="14.45" customHeight="1" x14ac:dyDescent="0.25">
      <c r="A795" s="58"/>
      <c r="B795" s="56"/>
      <c r="C795" s="56"/>
      <c r="D795" s="61"/>
      <c r="E795" s="61"/>
      <c r="F795" s="61"/>
      <c r="G795" s="61"/>
      <c r="H795" s="61"/>
      <c r="I795" s="61"/>
      <c r="J795" s="61"/>
      <c r="K795" s="61"/>
      <c r="L795" s="61"/>
      <c r="M795" s="61"/>
      <c r="N795" s="61"/>
      <c r="O795" s="61"/>
      <c r="P795" s="61"/>
    </row>
    <row r="796" spans="1:16" ht="14.45" customHeight="1" x14ac:dyDescent="0.25">
      <c r="A796" s="58"/>
      <c r="B796" s="56"/>
      <c r="C796" s="56"/>
      <c r="D796" s="61"/>
      <c r="E796" s="61"/>
      <c r="F796" s="61"/>
      <c r="G796" s="61"/>
      <c r="H796" s="61"/>
      <c r="I796" s="61"/>
      <c r="J796" s="61"/>
      <c r="K796" s="61"/>
      <c r="L796" s="61"/>
      <c r="M796" s="61"/>
      <c r="N796" s="61"/>
      <c r="O796" s="61"/>
      <c r="P796" s="61"/>
    </row>
    <row r="797" spans="1:16" ht="14.45" customHeight="1" x14ac:dyDescent="0.25">
      <c r="A797" s="58"/>
      <c r="B797" s="56"/>
      <c r="C797" s="56"/>
      <c r="D797" s="61"/>
      <c r="E797" s="61"/>
      <c r="F797" s="61"/>
      <c r="G797" s="61"/>
      <c r="H797" s="61"/>
      <c r="I797" s="61"/>
      <c r="J797" s="61"/>
      <c r="K797" s="61"/>
      <c r="L797" s="61"/>
      <c r="M797" s="61"/>
      <c r="N797" s="61"/>
      <c r="O797" s="61"/>
      <c r="P797" s="61"/>
    </row>
    <row r="798" spans="1:16" ht="14.45" customHeight="1" x14ac:dyDescent="0.25">
      <c r="A798" s="58"/>
      <c r="B798" s="56"/>
      <c r="C798" s="56"/>
      <c r="D798" s="61"/>
      <c r="E798" s="61"/>
      <c r="F798" s="61"/>
      <c r="G798" s="61"/>
      <c r="H798" s="61"/>
      <c r="I798" s="61"/>
      <c r="J798" s="61"/>
      <c r="K798" s="61"/>
      <c r="L798" s="61"/>
      <c r="M798" s="61"/>
      <c r="N798" s="61"/>
      <c r="O798" s="61"/>
      <c r="P798" s="61"/>
    </row>
    <row r="799" spans="1:16" ht="14.45" customHeight="1" x14ac:dyDescent="0.25">
      <c r="A799" s="58"/>
      <c r="B799" s="56"/>
      <c r="C799" s="56"/>
      <c r="D799" s="61"/>
      <c r="E799" s="61"/>
      <c r="F799" s="61"/>
      <c r="G799" s="61"/>
      <c r="H799" s="61"/>
      <c r="I799" s="61"/>
      <c r="J799" s="61"/>
      <c r="K799" s="61"/>
      <c r="L799" s="61"/>
      <c r="M799" s="61"/>
      <c r="N799" s="61"/>
      <c r="O799" s="61"/>
      <c r="P799" s="61"/>
    </row>
    <row r="800" spans="1:16" ht="14.45" customHeight="1" x14ac:dyDescent="0.25">
      <c r="A800" s="58"/>
      <c r="B800" s="56"/>
      <c r="C800" s="56"/>
      <c r="D800" s="61"/>
      <c r="E800" s="61"/>
      <c r="F800" s="61"/>
      <c r="G800" s="61"/>
      <c r="H800" s="61"/>
      <c r="I800" s="61"/>
      <c r="J800" s="61"/>
      <c r="K800" s="61"/>
      <c r="L800" s="61"/>
      <c r="M800" s="61"/>
      <c r="N800" s="61"/>
      <c r="O800" s="61"/>
      <c r="P800" s="61"/>
    </row>
    <row r="801" spans="1:16" ht="14.45" customHeight="1" x14ac:dyDescent="0.25">
      <c r="A801" s="58"/>
      <c r="B801" s="56"/>
      <c r="C801" s="56"/>
      <c r="D801" s="61"/>
      <c r="E801" s="61"/>
      <c r="F801" s="61"/>
      <c r="G801" s="61"/>
      <c r="H801" s="61"/>
      <c r="I801" s="61"/>
      <c r="J801" s="61"/>
      <c r="K801" s="61"/>
      <c r="L801" s="61"/>
      <c r="M801" s="61"/>
      <c r="N801" s="61"/>
      <c r="O801" s="61"/>
      <c r="P801" s="61"/>
    </row>
    <row r="802" spans="1:16" ht="14.45" customHeight="1" x14ac:dyDescent="0.25">
      <c r="A802" s="58"/>
      <c r="B802" s="56"/>
      <c r="C802" s="56"/>
      <c r="D802" s="61"/>
      <c r="E802" s="61"/>
      <c r="F802" s="61"/>
      <c r="G802" s="61"/>
      <c r="H802" s="61"/>
      <c r="I802" s="61"/>
      <c r="J802" s="61"/>
      <c r="K802" s="61"/>
      <c r="L802" s="61"/>
      <c r="M802" s="61"/>
      <c r="N802" s="61"/>
      <c r="O802" s="61"/>
      <c r="P802" s="61"/>
    </row>
    <row r="803" spans="1:16" ht="14.45" customHeight="1" x14ac:dyDescent="0.25">
      <c r="A803" s="58"/>
      <c r="B803" s="56"/>
      <c r="C803" s="56"/>
      <c r="D803" s="61"/>
      <c r="E803" s="61"/>
      <c r="F803" s="61"/>
      <c r="G803" s="61"/>
      <c r="H803" s="61"/>
      <c r="I803" s="61"/>
      <c r="J803" s="61"/>
      <c r="K803" s="61"/>
      <c r="L803" s="61"/>
      <c r="M803" s="61"/>
      <c r="N803" s="61"/>
      <c r="O803" s="61"/>
      <c r="P803" s="61"/>
    </row>
    <row r="804" spans="1:16" ht="14.45" customHeight="1" x14ac:dyDescent="0.25">
      <c r="A804" s="58"/>
      <c r="B804" s="56"/>
      <c r="C804" s="56"/>
      <c r="D804" s="61"/>
      <c r="E804" s="61"/>
      <c r="F804" s="61"/>
      <c r="G804" s="61"/>
      <c r="H804" s="61"/>
      <c r="I804" s="61"/>
      <c r="J804" s="61"/>
      <c r="K804" s="61"/>
      <c r="L804" s="61"/>
      <c r="M804" s="61"/>
      <c r="N804" s="61"/>
      <c r="O804" s="61"/>
      <c r="P804" s="61"/>
    </row>
    <row r="805" spans="1:16" ht="14.45" customHeight="1" x14ac:dyDescent="0.25">
      <c r="A805" s="58"/>
      <c r="B805" s="56"/>
      <c r="C805" s="56"/>
      <c r="D805" s="61"/>
      <c r="E805" s="61"/>
      <c r="F805" s="61"/>
      <c r="G805" s="61"/>
      <c r="H805" s="61"/>
      <c r="I805" s="61"/>
      <c r="J805" s="61"/>
      <c r="K805" s="61"/>
      <c r="L805" s="61"/>
      <c r="M805" s="61"/>
      <c r="N805" s="61"/>
      <c r="O805" s="61"/>
      <c r="P805" s="61"/>
    </row>
    <row r="806" spans="1:16" ht="14.45" customHeight="1" x14ac:dyDescent="0.25">
      <c r="A806" s="58"/>
      <c r="B806" s="56"/>
      <c r="C806" s="56"/>
      <c r="D806" s="61"/>
      <c r="E806" s="61"/>
      <c r="F806" s="61"/>
      <c r="G806" s="61"/>
      <c r="H806" s="61"/>
      <c r="I806" s="61"/>
      <c r="J806" s="61"/>
      <c r="K806" s="61"/>
      <c r="L806" s="61"/>
      <c r="M806" s="61"/>
      <c r="N806" s="61"/>
      <c r="O806" s="61"/>
      <c r="P806" s="61"/>
    </row>
    <row r="807" spans="1:16" ht="14.45" customHeight="1" x14ac:dyDescent="0.25">
      <c r="A807" s="58"/>
      <c r="B807" s="63"/>
      <c r="C807" s="63"/>
      <c r="D807" s="61"/>
      <c r="E807" s="61"/>
      <c r="F807" s="61"/>
      <c r="G807" s="61"/>
      <c r="H807" s="61"/>
      <c r="I807" s="61"/>
      <c r="J807" s="61"/>
      <c r="K807" s="61"/>
      <c r="L807" s="61"/>
      <c r="M807" s="61"/>
      <c r="N807" s="61"/>
      <c r="O807" s="61"/>
      <c r="P807" s="61"/>
    </row>
    <row r="808" spans="1:16" ht="14.45" customHeight="1" x14ac:dyDescent="0.25">
      <c r="A808" s="58"/>
      <c r="B808" s="63"/>
      <c r="C808" s="63"/>
      <c r="D808" s="61"/>
      <c r="E808" s="61"/>
      <c r="F808" s="61"/>
      <c r="G808" s="61"/>
      <c r="H808" s="61"/>
      <c r="I808" s="61"/>
      <c r="J808" s="61"/>
      <c r="K808" s="61"/>
      <c r="L808" s="61"/>
      <c r="M808" s="61"/>
      <c r="N808" s="61"/>
      <c r="O808" s="61"/>
      <c r="P808" s="61"/>
    </row>
    <row r="809" spans="1:16" ht="14.45" customHeight="1" x14ac:dyDescent="0.25">
      <c r="A809" s="58"/>
      <c r="B809" s="63"/>
      <c r="C809" s="63"/>
      <c r="D809" s="61"/>
      <c r="E809" s="61"/>
      <c r="F809" s="61"/>
      <c r="G809" s="61"/>
      <c r="H809" s="61"/>
      <c r="I809" s="61"/>
      <c r="J809" s="61"/>
      <c r="K809" s="61"/>
      <c r="L809" s="61"/>
      <c r="M809" s="61"/>
      <c r="N809" s="61"/>
      <c r="O809" s="61"/>
      <c r="P809" s="61"/>
    </row>
    <row r="810" spans="1:16" ht="14.45" customHeight="1" x14ac:dyDescent="0.25">
      <c r="A810" s="58"/>
      <c r="B810" s="63"/>
      <c r="C810" s="63"/>
      <c r="D810" s="61"/>
      <c r="E810" s="61"/>
      <c r="F810" s="61"/>
      <c r="G810" s="61"/>
      <c r="H810" s="61"/>
      <c r="I810" s="61"/>
      <c r="J810" s="61"/>
      <c r="K810" s="61"/>
      <c r="L810" s="61"/>
      <c r="M810" s="61"/>
      <c r="N810" s="61"/>
      <c r="O810" s="61"/>
      <c r="P810" s="61"/>
    </row>
    <row r="811" spans="1:16" ht="14.45" customHeight="1" x14ac:dyDescent="0.25">
      <c r="A811" s="58"/>
      <c r="B811" s="63"/>
      <c r="C811" s="63"/>
      <c r="D811" s="61"/>
      <c r="E811" s="61"/>
      <c r="F811" s="61"/>
      <c r="G811" s="61"/>
      <c r="H811" s="61"/>
      <c r="I811" s="61"/>
      <c r="J811" s="61"/>
      <c r="K811" s="61"/>
      <c r="L811" s="61"/>
      <c r="M811" s="61"/>
      <c r="N811" s="61"/>
      <c r="O811" s="61"/>
      <c r="P811" s="61"/>
    </row>
    <row r="812" spans="1:16" ht="14.45" customHeight="1" x14ac:dyDescent="0.25">
      <c r="A812" s="58"/>
      <c r="B812" s="63"/>
      <c r="C812" s="63"/>
      <c r="D812" s="61"/>
      <c r="E812" s="61"/>
      <c r="F812" s="61"/>
      <c r="G812" s="61"/>
      <c r="H812" s="61"/>
      <c r="I812" s="61"/>
      <c r="J812" s="61"/>
      <c r="K812" s="61"/>
      <c r="L812" s="61"/>
      <c r="M812" s="61"/>
      <c r="N812" s="61"/>
      <c r="O812" s="61"/>
      <c r="P812" s="61"/>
    </row>
    <row r="813" spans="1:16" ht="14.45" customHeight="1" x14ac:dyDescent="0.25">
      <c r="A813" s="58"/>
      <c r="B813" s="63"/>
      <c r="C813" s="63"/>
      <c r="D813" s="61"/>
      <c r="E813" s="61"/>
      <c r="F813" s="61"/>
      <c r="G813" s="61"/>
      <c r="H813" s="61"/>
      <c r="I813" s="61"/>
      <c r="J813" s="61"/>
      <c r="K813" s="61"/>
      <c r="L813" s="61"/>
      <c r="M813" s="61"/>
      <c r="N813" s="61"/>
      <c r="O813" s="61"/>
      <c r="P813" s="61"/>
    </row>
    <row r="814" spans="1:16" ht="14.45" customHeight="1" x14ac:dyDescent="0.25">
      <c r="A814" s="58"/>
      <c r="B814" s="63"/>
      <c r="C814" s="63"/>
      <c r="D814" s="61"/>
      <c r="E814" s="61"/>
      <c r="F814" s="61"/>
      <c r="G814" s="61"/>
      <c r="H814" s="61"/>
      <c r="I814" s="61"/>
      <c r="J814" s="61"/>
      <c r="K814" s="61"/>
      <c r="L814" s="61"/>
      <c r="M814" s="61"/>
      <c r="N814" s="61"/>
      <c r="O814" s="61"/>
      <c r="P814" s="61"/>
    </row>
    <row r="815" spans="1:16" ht="14.45" customHeight="1" x14ac:dyDescent="0.25">
      <c r="A815" s="58"/>
      <c r="B815" s="63"/>
      <c r="C815" s="63"/>
      <c r="D815" s="61"/>
      <c r="E815" s="61"/>
      <c r="F815" s="61"/>
      <c r="G815" s="61"/>
      <c r="H815" s="61"/>
      <c r="I815" s="61"/>
      <c r="J815" s="61"/>
      <c r="K815" s="61"/>
      <c r="L815" s="61"/>
      <c r="M815" s="61"/>
      <c r="N815" s="61"/>
      <c r="O815" s="61"/>
      <c r="P815" s="61"/>
    </row>
    <row r="816" spans="1:16" ht="14.45" customHeight="1" x14ac:dyDescent="0.25">
      <c r="A816" s="58"/>
      <c r="B816" s="63"/>
      <c r="C816" s="63"/>
      <c r="D816" s="61"/>
      <c r="E816" s="61"/>
      <c r="F816" s="61"/>
      <c r="G816" s="61"/>
      <c r="H816" s="61"/>
      <c r="I816" s="61"/>
      <c r="J816" s="61"/>
      <c r="K816" s="61"/>
      <c r="L816" s="61"/>
      <c r="M816" s="61"/>
      <c r="N816" s="61"/>
      <c r="O816" s="61"/>
      <c r="P816" s="61"/>
    </row>
    <row r="817" spans="1:16" ht="14.45" customHeight="1" x14ac:dyDescent="0.25">
      <c r="A817" s="58"/>
      <c r="B817" s="64"/>
      <c r="C817" s="64"/>
      <c r="D817" s="61"/>
      <c r="E817" s="61"/>
      <c r="F817" s="61"/>
      <c r="G817" s="61"/>
      <c r="H817" s="61"/>
      <c r="I817" s="61"/>
      <c r="J817" s="61"/>
      <c r="K817" s="61"/>
      <c r="L817" s="61"/>
      <c r="M817" s="61"/>
      <c r="N817" s="61"/>
      <c r="O817" s="61"/>
      <c r="P817" s="61"/>
    </row>
    <row r="818" spans="1:16" ht="14.45" customHeight="1" x14ac:dyDescent="0.25">
      <c r="A818" s="58"/>
      <c r="B818" s="58"/>
      <c r="C818" s="58"/>
      <c r="D818" s="61"/>
      <c r="E818" s="61"/>
      <c r="F818" s="61"/>
      <c r="G818" s="61"/>
      <c r="H818" s="61"/>
      <c r="I818" s="61"/>
      <c r="J818" s="61"/>
      <c r="K818" s="61"/>
      <c r="L818" s="61"/>
      <c r="M818" s="61"/>
      <c r="N818" s="61"/>
      <c r="O818" s="61"/>
      <c r="P818" s="61"/>
    </row>
    <row r="819" spans="1:16" ht="14.45" customHeight="1" x14ac:dyDescent="0.25">
      <c r="A819" s="58"/>
      <c r="B819" s="58"/>
      <c r="C819" s="58"/>
      <c r="D819" s="61"/>
      <c r="E819" s="61"/>
      <c r="F819" s="61"/>
      <c r="G819" s="61"/>
      <c r="H819" s="61"/>
      <c r="I819" s="61"/>
      <c r="J819" s="61"/>
      <c r="K819" s="61"/>
      <c r="L819" s="61"/>
      <c r="M819" s="61"/>
      <c r="N819" s="61"/>
      <c r="O819" s="61"/>
      <c r="P819" s="61"/>
    </row>
    <row r="820" spans="1:16" ht="14.45" customHeight="1" x14ac:dyDescent="0.25">
      <c r="A820" s="58"/>
      <c r="B820" s="58"/>
      <c r="C820" s="58"/>
      <c r="D820" s="61"/>
      <c r="E820" s="61"/>
      <c r="F820" s="61"/>
      <c r="G820" s="61"/>
      <c r="H820" s="61"/>
      <c r="I820" s="61"/>
      <c r="J820" s="61"/>
      <c r="K820" s="61"/>
      <c r="L820" s="61"/>
      <c r="M820" s="61"/>
      <c r="N820" s="61"/>
      <c r="O820" s="61"/>
      <c r="P820" s="61"/>
    </row>
    <row r="821" spans="1:16" ht="14.45" customHeight="1" x14ac:dyDescent="0.25">
      <c r="A821" s="58"/>
      <c r="B821" s="58"/>
      <c r="C821" s="58"/>
      <c r="D821" s="61"/>
      <c r="E821" s="61"/>
      <c r="F821" s="61"/>
      <c r="G821" s="61"/>
      <c r="H821" s="61"/>
      <c r="I821" s="61"/>
      <c r="J821" s="61"/>
      <c r="K821" s="61"/>
      <c r="L821" s="61"/>
      <c r="M821" s="61"/>
      <c r="N821" s="61"/>
      <c r="O821" s="61"/>
      <c r="P821" s="61"/>
    </row>
    <row r="822" spans="1:16" ht="14.45" customHeight="1" x14ac:dyDescent="0.25">
      <c r="A822" s="58"/>
      <c r="B822" s="58"/>
      <c r="C822" s="58"/>
      <c r="D822" s="61"/>
      <c r="E822" s="61"/>
      <c r="F822" s="61"/>
      <c r="G822" s="61"/>
      <c r="H822" s="61"/>
      <c r="I822" s="61"/>
      <c r="J822" s="61"/>
      <c r="K822" s="61"/>
      <c r="L822" s="61"/>
      <c r="M822" s="61"/>
      <c r="N822" s="61"/>
      <c r="O822" s="61"/>
      <c r="P822" s="61"/>
    </row>
    <row r="823" spans="1:16" ht="14.45" customHeight="1" x14ac:dyDescent="0.25">
      <c r="A823" s="58"/>
      <c r="B823" s="58"/>
      <c r="C823" s="58"/>
      <c r="D823" s="61"/>
      <c r="E823" s="61"/>
      <c r="F823" s="61"/>
      <c r="G823" s="61"/>
      <c r="H823" s="61"/>
      <c r="I823" s="61"/>
      <c r="J823" s="61"/>
      <c r="K823" s="61"/>
      <c r="L823" s="61"/>
      <c r="M823" s="61"/>
      <c r="N823" s="61"/>
      <c r="O823" s="61"/>
      <c r="P823" s="61"/>
    </row>
    <row r="824" spans="1:16" ht="14.45" customHeight="1" x14ac:dyDescent="0.25">
      <c r="A824" s="58"/>
      <c r="B824" s="58"/>
      <c r="C824" s="58"/>
      <c r="D824" s="66"/>
      <c r="E824" s="66"/>
      <c r="F824" s="66"/>
      <c r="G824" s="66"/>
      <c r="H824" s="66"/>
      <c r="I824" s="66"/>
      <c r="J824" s="66"/>
      <c r="K824" s="66"/>
      <c r="L824" s="66"/>
      <c r="M824" s="66"/>
      <c r="N824" s="66"/>
      <c r="O824" s="66"/>
      <c r="P824" s="66"/>
    </row>
    <row r="825" spans="1:16" ht="14.45" customHeight="1" x14ac:dyDescent="0.25">
      <c r="A825" s="58"/>
      <c r="B825" s="58"/>
      <c r="C825" s="58"/>
      <c r="D825" s="66"/>
      <c r="E825" s="66"/>
      <c r="F825" s="66"/>
      <c r="G825" s="66"/>
      <c r="H825" s="66"/>
      <c r="I825" s="66"/>
      <c r="J825" s="66"/>
      <c r="K825" s="66"/>
      <c r="L825" s="66"/>
      <c r="M825" s="66"/>
      <c r="N825" s="66"/>
      <c r="O825" s="66"/>
      <c r="P825" s="66"/>
    </row>
    <row r="826" spans="1:16" ht="14.45" customHeight="1" x14ac:dyDescent="0.25">
      <c r="A826" s="58"/>
      <c r="B826" s="58"/>
      <c r="C826" s="58"/>
      <c r="D826" s="66"/>
      <c r="E826" s="66"/>
      <c r="F826" s="66"/>
      <c r="G826" s="66"/>
      <c r="H826" s="66"/>
      <c r="I826" s="66"/>
      <c r="J826" s="66"/>
      <c r="K826" s="66"/>
      <c r="L826" s="66"/>
      <c r="M826" s="66"/>
      <c r="N826" s="66"/>
      <c r="O826" s="66"/>
      <c r="P826" s="66"/>
    </row>
    <row r="827" spans="1:16" ht="14.45" customHeight="1" x14ac:dyDescent="0.25">
      <c r="A827" s="58"/>
      <c r="B827" s="58"/>
      <c r="C827" s="58"/>
      <c r="D827" s="66"/>
      <c r="E827" s="66"/>
      <c r="F827" s="66"/>
      <c r="G827" s="66"/>
      <c r="H827" s="66"/>
      <c r="I827" s="66"/>
      <c r="J827" s="66"/>
      <c r="K827" s="66"/>
      <c r="L827" s="66"/>
      <c r="M827" s="66"/>
      <c r="N827" s="66"/>
      <c r="O827" s="66"/>
      <c r="P827" s="66"/>
    </row>
    <row r="828" spans="1:16" ht="14.45" customHeight="1" x14ac:dyDescent="0.25">
      <c r="A828" s="58"/>
      <c r="B828" s="58"/>
      <c r="C828" s="58"/>
      <c r="D828" s="66"/>
      <c r="E828" s="66"/>
      <c r="F828" s="66"/>
      <c r="G828" s="66"/>
      <c r="H828" s="66"/>
      <c r="I828" s="66"/>
      <c r="J828" s="66"/>
      <c r="K828" s="66"/>
      <c r="L828" s="66"/>
      <c r="M828" s="66"/>
      <c r="N828" s="66"/>
      <c r="O828" s="66"/>
      <c r="P828" s="66"/>
    </row>
    <row r="829" spans="1:16" ht="14.45" customHeight="1" x14ac:dyDescent="0.25">
      <c r="A829" s="58"/>
      <c r="B829" s="58"/>
      <c r="C829" s="58"/>
      <c r="D829" s="66"/>
      <c r="E829" s="66"/>
      <c r="F829" s="66"/>
      <c r="G829" s="66"/>
      <c r="H829" s="66"/>
      <c r="I829" s="66"/>
      <c r="J829" s="66"/>
      <c r="K829" s="66"/>
      <c r="L829" s="66"/>
      <c r="M829" s="66"/>
      <c r="N829" s="66"/>
      <c r="O829" s="66"/>
      <c r="P829" s="66"/>
    </row>
    <row r="830" spans="1:16" ht="14.45" customHeight="1" x14ac:dyDescent="0.25">
      <c r="A830" s="58"/>
      <c r="B830" s="58"/>
      <c r="C830" s="58"/>
      <c r="D830" s="66"/>
      <c r="E830" s="66"/>
      <c r="F830" s="66"/>
      <c r="G830" s="66"/>
      <c r="H830" s="66"/>
      <c r="I830" s="66"/>
      <c r="J830" s="66"/>
      <c r="K830" s="66"/>
      <c r="L830" s="66"/>
      <c r="M830" s="66"/>
      <c r="N830" s="66"/>
      <c r="O830" s="66"/>
      <c r="P830" s="66"/>
    </row>
    <row r="831" spans="1:16" ht="14.45" customHeight="1" x14ac:dyDescent="0.25">
      <c r="A831" s="58"/>
      <c r="B831" s="58"/>
      <c r="C831" s="58"/>
      <c r="D831" s="66"/>
      <c r="E831" s="66"/>
      <c r="F831" s="66"/>
      <c r="G831" s="66"/>
      <c r="H831" s="66"/>
      <c r="I831" s="66"/>
      <c r="J831" s="66"/>
      <c r="K831" s="66"/>
      <c r="L831" s="66"/>
      <c r="M831" s="66"/>
      <c r="N831" s="66"/>
      <c r="O831" s="66"/>
      <c r="P831" s="66"/>
    </row>
    <row r="832" spans="1:16" ht="14.45" customHeight="1" x14ac:dyDescent="0.25">
      <c r="A832" s="58"/>
      <c r="B832" s="58"/>
      <c r="C832" s="58"/>
      <c r="D832" s="66"/>
      <c r="E832" s="66"/>
      <c r="F832" s="66"/>
      <c r="G832" s="66"/>
      <c r="H832" s="66"/>
      <c r="I832" s="66"/>
      <c r="J832" s="66"/>
      <c r="K832" s="66"/>
      <c r="L832" s="66"/>
      <c r="M832" s="66"/>
      <c r="N832" s="66"/>
      <c r="O832" s="66"/>
      <c r="P832" s="66"/>
    </row>
    <row r="833" spans="1:16" ht="14.45" customHeight="1" x14ac:dyDescent="0.25">
      <c r="A833" s="58"/>
      <c r="B833" s="58"/>
      <c r="C833" s="58"/>
      <c r="D833" s="66"/>
      <c r="E833" s="66"/>
      <c r="F833" s="66"/>
      <c r="G833" s="66"/>
      <c r="H833" s="66"/>
      <c r="I833" s="66"/>
      <c r="J833" s="66"/>
      <c r="K833" s="66"/>
      <c r="L833" s="66"/>
      <c r="M833" s="66"/>
      <c r="N833" s="66"/>
      <c r="O833" s="66"/>
      <c r="P833" s="66"/>
    </row>
    <row r="834" spans="1:16" ht="14.45" customHeight="1" x14ac:dyDescent="0.25">
      <c r="A834" s="58"/>
      <c r="B834" s="58"/>
      <c r="C834" s="58"/>
      <c r="D834" s="66"/>
      <c r="E834" s="66"/>
      <c r="F834" s="66"/>
      <c r="G834" s="66"/>
      <c r="H834" s="66"/>
      <c r="I834" s="66"/>
      <c r="J834" s="66"/>
      <c r="K834" s="66"/>
      <c r="L834" s="66"/>
      <c r="M834" s="66"/>
      <c r="N834" s="66"/>
      <c r="O834" s="66"/>
      <c r="P834" s="66"/>
    </row>
    <row r="835" spans="1:16" ht="14.45" customHeight="1" x14ac:dyDescent="0.25">
      <c r="A835" s="58"/>
      <c r="B835" s="58"/>
      <c r="C835" s="58"/>
      <c r="D835" s="66"/>
      <c r="E835" s="66"/>
      <c r="F835" s="66"/>
      <c r="G835" s="66"/>
      <c r="H835" s="66"/>
      <c r="I835" s="66"/>
      <c r="J835" s="66"/>
      <c r="K835" s="66"/>
      <c r="L835" s="66"/>
      <c r="M835" s="66"/>
      <c r="N835" s="66"/>
      <c r="O835" s="66"/>
      <c r="P835" s="66"/>
    </row>
    <row r="836" spans="1:16" ht="14.45" customHeight="1" x14ac:dyDescent="0.25">
      <c r="A836" s="58"/>
      <c r="B836" s="58"/>
      <c r="C836" s="58"/>
      <c r="D836" s="66"/>
      <c r="E836" s="66"/>
      <c r="F836" s="66"/>
      <c r="G836" s="66"/>
      <c r="H836" s="66"/>
      <c r="I836" s="66"/>
      <c r="J836" s="66"/>
      <c r="K836" s="66"/>
      <c r="L836" s="66"/>
      <c r="M836" s="66"/>
      <c r="N836" s="66"/>
      <c r="O836" s="66"/>
      <c r="P836" s="66"/>
    </row>
    <row r="837" spans="1:16" ht="14.45" customHeight="1" x14ac:dyDescent="0.25">
      <c r="A837" s="58"/>
      <c r="B837" s="58"/>
      <c r="C837" s="58"/>
      <c r="D837" s="66"/>
      <c r="E837" s="66"/>
      <c r="F837" s="66"/>
      <c r="G837" s="66"/>
      <c r="H837" s="66"/>
      <c r="I837" s="66"/>
      <c r="J837" s="66"/>
      <c r="K837" s="66"/>
      <c r="L837" s="66"/>
      <c r="M837" s="66"/>
      <c r="N837" s="66"/>
      <c r="O837" s="66"/>
      <c r="P837" s="66"/>
    </row>
    <row r="838" spans="1:16" ht="14.45" customHeight="1" x14ac:dyDescent="0.25">
      <c r="A838" s="58"/>
      <c r="B838" s="58"/>
      <c r="C838" s="58"/>
      <c r="D838" s="66"/>
      <c r="E838" s="66"/>
      <c r="F838" s="66"/>
      <c r="G838" s="66"/>
      <c r="H838" s="66"/>
      <c r="I838" s="66"/>
      <c r="J838" s="66"/>
      <c r="K838" s="66"/>
      <c r="L838" s="66"/>
      <c r="M838" s="66"/>
      <c r="N838" s="66"/>
      <c r="O838" s="66"/>
      <c r="P838" s="66"/>
    </row>
    <row r="839" spans="1:16" ht="14.45" customHeight="1" x14ac:dyDescent="0.25">
      <c r="A839" s="58"/>
      <c r="B839" s="58"/>
      <c r="C839" s="58"/>
      <c r="D839" s="66"/>
      <c r="E839" s="66"/>
      <c r="F839" s="66"/>
      <c r="G839" s="66"/>
      <c r="H839" s="66"/>
      <c r="I839" s="66"/>
      <c r="J839" s="66"/>
      <c r="K839" s="66"/>
      <c r="L839" s="66"/>
      <c r="M839" s="66"/>
      <c r="N839" s="66"/>
      <c r="O839" s="66"/>
      <c r="P839" s="66"/>
    </row>
    <row r="840" spans="1:16" ht="14.45" customHeight="1" x14ac:dyDescent="0.25">
      <c r="A840" s="58"/>
      <c r="B840" s="58"/>
      <c r="C840" s="58"/>
      <c r="D840" s="66"/>
      <c r="E840" s="66"/>
      <c r="F840" s="66"/>
      <c r="G840" s="66"/>
      <c r="H840" s="66"/>
      <c r="I840" s="66"/>
      <c r="J840" s="66"/>
      <c r="K840" s="66"/>
      <c r="L840" s="66"/>
      <c r="M840" s="66"/>
      <c r="N840" s="66"/>
      <c r="O840" s="66"/>
      <c r="P840" s="66"/>
    </row>
    <row r="841" spans="1:16" ht="14.45" customHeight="1" x14ac:dyDescent="0.25">
      <c r="A841" s="58"/>
      <c r="B841" s="58"/>
      <c r="C841" s="58"/>
      <c r="D841" s="66"/>
      <c r="E841" s="66"/>
      <c r="F841" s="66"/>
      <c r="G841" s="66"/>
      <c r="H841" s="66"/>
      <c r="I841" s="66"/>
      <c r="J841" s="66"/>
      <c r="K841" s="66"/>
      <c r="L841" s="66"/>
      <c r="M841" s="66"/>
      <c r="N841" s="66"/>
      <c r="O841" s="66"/>
      <c r="P841" s="66"/>
    </row>
    <row r="842" spans="1:16" ht="14.45" customHeight="1" x14ac:dyDescent="0.25">
      <c r="A842" s="58"/>
      <c r="B842" s="58"/>
      <c r="C842" s="58"/>
      <c r="D842" s="66"/>
      <c r="E842" s="66"/>
      <c r="F842" s="66"/>
      <c r="G842" s="66"/>
      <c r="H842" s="66"/>
      <c r="I842" s="66"/>
      <c r="J842" s="66"/>
      <c r="K842" s="66"/>
      <c r="L842" s="66"/>
      <c r="M842" s="66"/>
      <c r="N842" s="66"/>
      <c r="O842" s="66"/>
      <c r="P842" s="66"/>
    </row>
    <row r="843" spans="1:16" ht="14.45" customHeight="1" x14ac:dyDescent="0.25">
      <c r="A843" s="58"/>
      <c r="B843" s="58"/>
      <c r="C843" s="58"/>
      <c r="D843" s="66"/>
      <c r="E843" s="66"/>
      <c r="F843" s="66"/>
      <c r="G843" s="66"/>
      <c r="H843" s="66"/>
      <c r="I843" s="66"/>
      <c r="J843" s="66"/>
      <c r="K843" s="66"/>
      <c r="L843" s="66"/>
      <c r="M843" s="66"/>
      <c r="N843" s="66"/>
      <c r="O843" s="66"/>
      <c r="P843" s="66"/>
    </row>
    <row r="844" spans="1:16" ht="14.45" customHeight="1" x14ac:dyDescent="0.25">
      <c r="A844" s="58"/>
      <c r="B844" s="58"/>
      <c r="C844" s="58"/>
      <c r="D844" s="66"/>
      <c r="E844" s="66"/>
      <c r="F844" s="66"/>
      <c r="G844" s="66"/>
      <c r="H844" s="66"/>
      <c r="I844" s="66"/>
      <c r="J844" s="66"/>
      <c r="K844" s="66"/>
      <c r="L844" s="66"/>
      <c r="M844" s="66"/>
      <c r="N844" s="66"/>
      <c r="O844" s="66"/>
      <c r="P844" s="66"/>
    </row>
    <row r="845" spans="1:16" ht="14.45" customHeight="1" x14ac:dyDescent="0.25">
      <c r="A845" s="58"/>
      <c r="B845" s="58"/>
      <c r="C845" s="58"/>
      <c r="D845" s="66"/>
      <c r="E845" s="66"/>
      <c r="F845" s="66"/>
      <c r="G845" s="66"/>
      <c r="H845" s="66"/>
      <c r="I845" s="66"/>
      <c r="J845" s="66"/>
      <c r="K845" s="66"/>
      <c r="L845" s="66"/>
      <c r="M845" s="66"/>
      <c r="N845" s="66"/>
      <c r="O845" s="66"/>
      <c r="P845" s="66"/>
    </row>
    <row r="846" spans="1:16" ht="14.45" customHeight="1" x14ac:dyDescent="0.25">
      <c r="A846" s="58"/>
      <c r="B846" s="58"/>
      <c r="C846" s="58"/>
      <c r="D846" s="66"/>
      <c r="E846" s="66"/>
      <c r="F846" s="66"/>
      <c r="G846" s="66"/>
      <c r="H846" s="66"/>
      <c r="I846" s="66"/>
      <c r="J846" s="66"/>
      <c r="K846" s="66"/>
      <c r="L846" s="66"/>
      <c r="M846" s="66"/>
      <c r="N846" s="66"/>
      <c r="O846" s="66"/>
      <c r="P846" s="66"/>
    </row>
    <row r="847" spans="1:16" ht="14.45" customHeight="1" x14ac:dyDescent="0.25">
      <c r="A847" s="58"/>
      <c r="B847" s="58"/>
      <c r="C847" s="58"/>
      <c r="D847" s="58"/>
      <c r="E847" s="58"/>
      <c r="F847" s="58"/>
      <c r="G847" s="58"/>
      <c r="H847" s="58"/>
      <c r="I847" s="58"/>
      <c r="J847" s="58"/>
      <c r="K847" s="58"/>
      <c r="L847" s="58"/>
      <c r="M847" s="58"/>
      <c r="N847" s="58"/>
      <c r="O847" s="58"/>
      <c r="P847" s="58"/>
    </row>
    <row r="848" spans="1:16" ht="14.45" customHeight="1" x14ac:dyDescent="0.25">
      <c r="A848" s="58"/>
      <c r="B848" s="58"/>
      <c r="C848" s="58"/>
      <c r="D848" s="58"/>
      <c r="E848" s="58"/>
      <c r="F848" s="58"/>
      <c r="G848" s="58"/>
      <c r="H848" s="58"/>
      <c r="I848" s="58"/>
      <c r="J848" s="58"/>
      <c r="K848" s="58"/>
      <c r="L848" s="58"/>
      <c r="M848" s="58"/>
      <c r="N848" s="58"/>
      <c r="O848" s="58"/>
      <c r="P848" s="58"/>
    </row>
    <row r="849" spans="1:16" ht="14.45" customHeight="1" x14ac:dyDescent="0.25">
      <c r="A849" s="58"/>
      <c r="B849" s="58"/>
      <c r="C849" s="58"/>
      <c r="D849" s="58"/>
      <c r="E849" s="58"/>
      <c r="F849" s="58"/>
      <c r="G849" s="58"/>
      <c r="H849" s="66"/>
      <c r="I849" s="58"/>
      <c r="J849" s="58"/>
      <c r="K849" s="58"/>
      <c r="L849" s="66"/>
      <c r="M849" s="58"/>
      <c r="N849" s="58"/>
      <c r="O849" s="58"/>
      <c r="P849" s="58"/>
    </row>
    <row r="850" spans="1:16" ht="14.45" customHeight="1" x14ac:dyDescent="0.25">
      <c r="A850" s="58"/>
      <c r="B850" s="58"/>
      <c r="C850" s="58"/>
      <c r="D850" s="58"/>
      <c r="E850" s="58"/>
      <c r="F850" s="58"/>
      <c r="G850" s="58"/>
      <c r="H850" s="66"/>
      <c r="I850" s="58"/>
      <c r="J850" s="58"/>
      <c r="K850" s="58"/>
      <c r="L850" s="58"/>
      <c r="M850" s="58"/>
      <c r="N850" s="58"/>
      <c r="O850" s="58"/>
      <c r="P850" s="58"/>
    </row>
    <row r="851" spans="1:16" ht="14.45" customHeight="1" x14ac:dyDescent="0.25">
      <c r="A851" s="58"/>
      <c r="B851" s="58"/>
      <c r="C851" s="58"/>
      <c r="D851" s="58"/>
      <c r="E851" s="58"/>
      <c r="F851" s="58"/>
      <c r="G851" s="58"/>
      <c r="H851" s="66"/>
      <c r="I851" s="58"/>
      <c r="J851" s="58"/>
      <c r="K851" s="58"/>
      <c r="L851" s="58"/>
      <c r="M851" s="58"/>
      <c r="N851" s="58"/>
      <c r="O851" s="58"/>
      <c r="P851" s="58"/>
    </row>
    <row r="852" spans="1:16" ht="14.45" customHeight="1" x14ac:dyDescent="0.25">
      <c r="A852" s="58"/>
      <c r="B852" s="58"/>
      <c r="C852" s="58"/>
      <c r="D852" s="58"/>
      <c r="E852" s="58"/>
      <c r="F852" s="58"/>
      <c r="G852" s="58"/>
      <c r="H852" s="58"/>
      <c r="I852" s="58"/>
      <c r="J852" s="58"/>
      <c r="K852" s="58"/>
      <c r="L852" s="58"/>
      <c r="M852" s="58"/>
      <c r="N852" s="58"/>
      <c r="O852" s="58"/>
      <c r="P852" s="58"/>
    </row>
    <row r="853" spans="1:16" ht="14.45" customHeight="1" x14ac:dyDescent="0.25">
      <c r="A853" s="58"/>
      <c r="B853" s="58"/>
      <c r="C853" s="58"/>
      <c r="D853" s="58"/>
      <c r="E853" s="58"/>
      <c r="F853" s="58"/>
      <c r="G853" s="58"/>
      <c r="H853" s="66"/>
      <c r="I853" s="58"/>
      <c r="J853" s="58"/>
      <c r="K853" s="58"/>
      <c r="L853" s="58"/>
      <c r="M853" s="58"/>
      <c r="N853" s="58"/>
      <c r="O853" s="58"/>
      <c r="P853" s="58"/>
    </row>
    <row r="854" spans="1:16" ht="14.45" customHeight="1" x14ac:dyDescent="0.25">
      <c r="A854" s="58"/>
      <c r="B854" s="58"/>
      <c r="C854" s="58"/>
      <c r="D854" s="58"/>
      <c r="E854" s="58"/>
      <c r="F854" s="58"/>
      <c r="G854" s="58"/>
      <c r="H854" s="58"/>
      <c r="I854" s="58"/>
      <c r="J854" s="58"/>
      <c r="K854" s="58"/>
      <c r="L854" s="58"/>
      <c r="M854" s="58"/>
      <c r="N854" s="58"/>
      <c r="O854" s="58"/>
      <c r="P854" s="58"/>
    </row>
    <row r="855" spans="1:16" ht="14.45" customHeight="1" x14ac:dyDescent="0.25">
      <c r="A855" s="58"/>
      <c r="B855" s="58"/>
      <c r="C855" s="58"/>
      <c r="D855" s="58"/>
      <c r="E855" s="58"/>
      <c r="F855" s="58"/>
      <c r="G855" s="58"/>
      <c r="H855" s="58"/>
      <c r="I855" s="58"/>
      <c r="J855" s="58"/>
      <c r="K855" s="58"/>
      <c r="L855" s="58"/>
      <c r="M855" s="58"/>
      <c r="N855" s="58"/>
      <c r="O855" s="58"/>
      <c r="P855" s="58"/>
    </row>
  </sheetData>
  <conditionalFormatting sqref="D673:P733">
    <cfRule type="cellIs" dxfId="0" priority="1" operator="notEqual">
      <formula>0</formula>
    </cfRule>
  </conditionalFormatting>
  <pageMargins left="0.53" right="0.44" top="0.33" bottom="0.45" header="0.3" footer="0.3"/>
  <pageSetup orientation="landscape" r:id="rId1"/>
  <headerFoot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14</vt:i4>
      </vt:variant>
    </vt:vector>
  </HeadingPairs>
  <TitlesOfParts>
    <vt:vector size="20" baseType="lpstr">
      <vt:lpstr>Documentation</vt:lpstr>
      <vt:lpstr>LUS_CLEANED</vt:lpstr>
      <vt:lpstr>LUS_RAW</vt:lpstr>
      <vt:lpstr>CORR_1</vt:lpstr>
      <vt:lpstr>Calculations</vt:lpstr>
      <vt:lpstr>CORR_2</vt:lpstr>
      <vt:lpstr>Calculations!Print_Area</vt:lpstr>
      <vt:lpstr>CORR_1!Print_Area</vt:lpstr>
      <vt:lpstr>LUS_RAW!Print_Area</vt:lpstr>
      <vt:lpstr>Calculations!Print_Titles</vt:lpstr>
      <vt:lpstr>CORR_1!Print_Titles</vt:lpstr>
      <vt:lpstr>CORR_2!Print_Titles</vt:lpstr>
      <vt:lpstr>LUS_CLEANED!Print_Titles</vt:lpstr>
      <vt:lpstr>LUS_RAW!Print_Titles</vt:lpstr>
      <vt:lpstr>Calculations!TVM_LUS_2</vt:lpstr>
      <vt:lpstr>CORR_1!TVM_LUS_2</vt:lpstr>
      <vt:lpstr>LUS_RAW!TVM_LUS_2</vt:lpstr>
      <vt:lpstr>Calculations!TVM_LUS_2_1</vt:lpstr>
      <vt:lpstr>CORR_2!TVM_LUS_2_1</vt:lpstr>
      <vt:lpstr>LUS_CLEANED!TVM_LUS_2_1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dj</dc:creator>
  <cp:lastModifiedBy>user</cp:lastModifiedBy>
  <cp:lastPrinted>2018-04-26T17:27:07Z</cp:lastPrinted>
  <dcterms:created xsi:type="dcterms:W3CDTF">2017-06-28T07:28:18Z</dcterms:created>
  <dcterms:modified xsi:type="dcterms:W3CDTF">2024-03-10T07:51:59Z</dcterms:modified>
</cp:coreProperties>
</file>