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ak154465\Desktop\Model Monitoring\"/>
    </mc:Choice>
  </mc:AlternateContent>
  <bookViews>
    <workbookView xWindow="0" yWindow="0" windowWidth="20490" windowHeight="7620" activeTab="3"/>
  </bookViews>
  <sheets>
    <sheet name="model_data " sheetId="2" r:id="rId1"/>
    <sheet name="BASE_D202003 (002)" sheetId="3" r:id="rId2"/>
    <sheet name="Parameter Estimates" sheetId="8" r:id="rId3"/>
    <sheet name="Regression Backtesting" sheetId="7" r:id="rId4"/>
    <sheet name="Sheet1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9" l="1"/>
  <c r="D3" i="9"/>
  <c r="O56" i="7"/>
  <c r="O55" i="7"/>
  <c r="O54" i="7"/>
  <c r="P56" i="7" l="1"/>
  <c r="P55" i="7"/>
  <c r="P54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9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8" i="7"/>
  <c r="H13" i="7"/>
  <c r="H17" i="7" s="1"/>
  <c r="H21" i="7" s="1"/>
  <c r="H25" i="7" s="1"/>
  <c r="H29" i="7" s="1"/>
  <c r="H33" i="7" s="1"/>
  <c r="H37" i="7" s="1"/>
  <c r="H41" i="7" s="1"/>
  <c r="H45" i="7" s="1"/>
  <c r="H49" i="7" s="1"/>
  <c r="G13" i="7"/>
  <c r="G17" i="7" s="1"/>
  <c r="G21" i="7" s="1"/>
  <c r="G25" i="7" s="1"/>
  <c r="G29" i="7" s="1"/>
  <c r="G33" i="7" s="1"/>
  <c r="G37" i="7" s="1"/>
  <c r="G41" i="7" s="1"/>
  <c r="G45" i="7" s="1"/>
  <c r="G49" i="7" s="1"/>
  <c r="H12" i="7"/>
  <c r="H16" i="7" s="1"/>
  <c r="H20" i="7" s="1"/>
  <c r="H24" i="7" s="1"/>
  <c r="H28" i="7" s="1"/>
  <c r="H32" i="7" s="1"/>
  <c r="H36" i="7" s="1"/>
  <c r="H40" i="7" s="1"/>
  <c r="H44" i="7" s="1"/>
  <c r="H48" i="7" s="1"/>
  <c r="G12" i="7"/>
  <c r="G16" i="7" s="1"/>
  <c r="G20" i="7" s="1"/>
  <c r="G24" i="7" s="1"/>
  <c r="G28" i="7" s="1"/>
  <c r="G32" i="7" s="1"/>
  <c r="G36" i="7" s="1"/>
  <c r="G40" i="7" s="1"/>
  <c r="G44" i="7" s="1"/>
  <c r="G48" i="7" s="1"/>
  <c r="H11" i="7"/>
  <c r="H15" i="7" s="1"/>
  <c r="H19" i="7" s="1"/>
  <c r="H23" i="7" s="1"/>
  <c r="H27" i="7" s="1"/>
  <c r="H31" i="7" s="1"/>
  <c r="H35" i="7" s="1"/>
  <c r="H39" i="7" s="1"/>
  <c r="H43" i="7" s="1"/>
  <c r="H47" i="7" s="1"/>
  <c r="G11" i="7"/>
  <c r="G15" i="7" s="1"/>
  <c r="G19" i="7" s="1"/>
  <c r="G23" i="7" s="1"/>
  <c r="G27" i="7" s="1"/>
  <c r="G31" i="7" s="1"/>
  <c r="G35" i="7" s="1"/>
  <c r="G39" i="7" s="1"/>
  <c r="G43" i="7" s="1"/>
  <c r="G47" i="7" s="1"/>
  <c r="H10" i="7"/>
  <c r="H14" i="7" s="1"/>
  <c r="H18" i="7" s="1"/>
  <c r="H22" i="7" s="1"/>
  <c r="H26" i="7" s="1"/>
  <c r="H30" i="7" s="1"/>
  <c r="H34" i="7" s="1"/>
  <c r="H38" i="7" s="1"/>
  <c r="H42" i="7" s="1"/>
  <c r="H46" i="7" s="1"/>
  <c r="H50" i="7" s="1"/>
  <c r="G10" i="7"/>
  <c r="G14" i="7" s="1"/>
  <c r="G18" i="7" s="1"/>
  <c r="G22" i="7" s="1"/>
  <c r="G26" i="7" s="1"/>
  <c r="G30" i="7" s="1"/>
  <c r="G34" i="7" s="1"/>
  <c r="G38" i="7" s="1"/>
  <c r="G42" i="7" s="1"/>
  <c r="G46" i="7" s="1"/>
  <c r="G50" i="7" s="1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10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9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8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7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7" i="7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</calcChain>
</file>

<file path=xl/sharedStrings.xml><?xml version="1.0" encoding="utf-8"?>
<sst xmlns="http://schemas.openxmlformats.org/spreadsheetml/2006/main" count="112" uniqueCount="100">
  <si>
    <t>DATE_DTTM</t>
  </si>
  <si>
    <t>INTERCHANGE_FEE_RATE</t>
  </si>
  <si>
    <t>BUS_DDA_NBR</t>
  </si>
  <si>
    <t>CONS_DDA_NBR</t>
  </si>
  <si>
    <t>BUS_PEN_RATE</t>
  </si>
  <si>
    <t>CONS_PEN_RATE</t>
  </si>
  <si>
    <t>BUS_ACTIVITY_RATE</t>
  </si>
  <si>
    <t>CONS_ACTIVITY_RATE</t>
  </si>
  <si>
    <t>OTHERFEE_EXPSHARE</t>
  </si>
  <si>
    <t>GC_PREPAID_EXPSHARE</t>
  </si>
  <si>
    <t>SMARTACCESS_EXPSHARE</t>
  </si>
  <si>
    <t>CONS_TRAN_PER_ACTIVE_AMT</t>
  </si>
  <si>
    <t>BUS_TRAN_PER_ACTIVE_AMT</t>
  </si>
  <si>
    <t>TOT_REV_AMT</t>
  </si>
  <si>
    <t>0.975 to 1.0225</t>
  </si>
  <si>
    <t>PCE</t>
  </si>
  <si>
    <t>DATE</t>
  </si>
  <si>
    <t>YEAR</t>
  </si>
  <si>
    <t>MONTH</t>
  </si>
  <si>
    <t>QTR</t>
  </si>
  <si>
    <t>YYYYQ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</si>
  <si>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</si>
  <si>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</si>
  <si>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</si>
  <si>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</si>
  <si>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</si>
  <si>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</si>
  <si>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</si>
  <si>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</si>
  <si>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</si>
  <si>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</si>
  <si>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</si>
  <si>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</si>
  <si>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</si>
  <si>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</si>
  <si>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</si>
  <si>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</si>
  <si>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</si>
  <si>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</si>
  <si>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</si>
  <si>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</si>
  <si>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</si>
  <si>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</si>
  <si>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</si>
  <si>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</si>
  <si>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</si>
  <si>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</si>
  <si>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</si>
  <si>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</si>
  <si>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</si>
  <si>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</si>
  <si>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</si>
  <si>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</si>
  <si>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</si>
  <si>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</si>
  <si>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</si>
  <si>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</si>
  <si>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</si>
  <si>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</si>
  <si>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</si>
  <si>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</si>
  <si>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</si>
  <si>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</si>
  <si>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</si>
  <si>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</si>
  <si>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</si>
  <si>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CONS_TRAN_PER_ACTIVE_AMT_GR</t>
  </si>
  <si>
    <t>BUS_TRAN_PER_ACTIVE_AMT_GR</t>
  </si>
  <si>
    <t>Taken from model_input</t>
  </si>
  <si>
    <t>Actual Dep variable (Derived using formula)</t>
  </si>
  <si>
    <t>PCE_GR</t>
  </si>
  <si>
    <t>PCE_GR_lag1</t>
  </si>
  <si>
    <t>PCE_GR_lag2</t>
  </si>
  <si>
    <t>Q1</t>
  </si>
  <si>
    <t>Q2</t>
  </si>
  <si>
    <t>Q4</t>
  </si>
  <si>
    <t>Forecasted using regression equations</t>
  </si>
  <si>
    <t>Estimates_D</t>
  </si>
  <si>
    <t>const</t>
  </si>
  <si>
    <t>PCE_LAG1</t>
  </si>
  <si>
    <t>QTR_1</t>
  </si>
  <si>
    <t>QTR_2</t>
  </si>
  <si>
    <t>Regression Errors</t>
  </si>
  <si>
    <t>PCE_LAG2</t>
  </si>
  <si>
    <t>QTR_4</t>
  </si>
  <si>
    <t>RMSE (Dev)</t>
  </si>
  <si>
    <t>RMSE (OOS)</t>
  </si>
  <si>
    <t>Ratio(RMSE)</t>
  </si>
  <si>
    <t>Raw input from MEV/Model file</t>
  </si>
  <si>
    <t>Caution</t>
  </si>
  <si>
    <t>Not Performing</t>
  </si>
  <si>
    <t>1-1.5</t>
  </si>
  <si>
    <t>Dependent</t>
  </si>
  <si>
    <t>RMSE</t>
  </si>
  <si>
    <t>Model Performance</t>
  </si>
  <si>
    <t>DEV</t>
  </si>
  <si>
    <t>OOS</t>
  </si>
  <si>
    <t>OOS/DEV</t>
  </si>
  <si>
    <t>Business Debit Transaction/ card growth rate</t>
  </si>
  <si>
    <t>Consumer Debit Transaction/ card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</si>
</sst>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2" borderId="0" xfId="0" applyNumberFormat="1" applyFill="1"/>
    <xf numFmtId="0" fontId="0" fillId="2" borderId="0" xfId="0" applyFill="1"/>
    <xf numFmtId="15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74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P46"/>
  <sheetViews>
    <sheetView topLeftCell="F24" workbookViewId="0">
      <selection sqref="A1:M46"/>
    </sheetView>
  </sheetViews>
  <sheetFormatPr defaultRowHeight="14.5" x14ac:dyDescent="0.35"/>
  <cols>
    <col min="1" max="1" width="11.26953125" bestFit="1" customWidth="1"/>
    <col min="2" max="2" width="22.26953125" bestFit="1" customWidth="1"/>
    <col min="3" max="3" width="13.453125" bestFit="1" customWidth="1"/>
    <col min="4" max="4" width="14.7265625" bestFit="1" customWidth="1"/>
    <col min="5" max="5" width="13.7265625" bestFit="1" customWidth="1"/>
    <col min="6" max="6" width="15.1796875" bestFit="1" customWidth="1"/>
    <col min="7" max="7" width="18" bestFit="1" customWidth="1"/>
    <col min="8" max="8" width="19.453125" bestFit="1" customWidth="1"/>
    <col min="9" max="9" width="19.1796875" bestFit="1" customWidth="1"/>
    <col min="10" max="10" width="20.81640625" bestFit="1" customWidth="1"/>
    <col min="11" max="11" width="22.54296875" bestFit="1" customWidth="1"/>
    <col min="12" max="12" width="27.26953125" bestFit="1" customWidth="1"/>
    <col min="13" max="13" width="25.81640625" bestFit="1" customWidth="1"/>
    <col min="14" max="14" width="13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35">
      <c r="A2" s="1">
        <v>39448</v>
      </c>
      <c r="B2">
        <v>0.22948585243417816</v>
      </c>
      <c r="C2">
        <v>339014</v>
      </c>
      <c r="D2">
        <v>2650511</v>
      </c>
      <c r="E2">
        <v>0.32053510469211444</v>
      </c>
      <c r="F2">
        <v>0.74232172465922119</v>
      </c>
      <c r="G2">
        <v>0.42666983780443085</v>
      </c>
      <c r="H2">
        <v>0.65545774379186428</v>
      </c>
      <c r="I2">
        <v>3.6886410676806973E-2</v>
      </c>
      <c r="J2">
        <v>2.3400733972950942E-3</v>
      </c>
      <c r="K2">
        <v>2.1686915388413144E-3</v>
      </c>
      <c r="L2">
        <v>58.786918158287087</v>
      </c>
      <c r="M2">
        <v>44.749436438451056</v>
      </c>
      <c r="N2" s="2">
        <f t="shared" ref="N2:N45" si="0">((M2*C2*E2*G2+L2*D2*F2*H2)*B2*(1+I2+J2+K2))</f>
        <v>18614193.344772622</v>
      </c>
      <c r="P2" t="s">
        <v>14</v>
      </c>
    </row>
    <row r="3" spans="1:16" x14ac:dyDescent="0.35">
      <c r="A3" s="1">
        <v>39539</v>
      </c>
      <c r="B3">
        <v>0.23036299895936566</v>
      </c>
      <c r="C3">
        <v>359788</v>
      </c>
      <c r="D3">
        <v>2674334</v>
      </c>
      <c r="E3">
        <v>0.32898076280765498</v>
      </c>
      <c r="F3">
        <v>0.74370556614500816</v>
      </c>
      <c r="G3">
        <v>0.42767573835115463</v>
      </c>
      <c r="H3">
        <v>0.65670681695158906</v>
      </c>
      <c r="I3">
        <v>3.7401379004511376E-2</v>
      </c>
      <c r="J3">
        <v>2.3414363296179871E-3</v>
      </c>
      <c r="K3">
        <v>3.0181316241553041E-3</v>
      </c>
      <c r="L3">
        <v>59.864924587872324</v>
      </c>
      <c r="M3">
        <v>46.31596620329212</v>
      </c>
      <c r="N3" s="2">
        <f t="shared" si="0"/>
        <v>19345900.958792031</v>
      </c>
    </row>
    <row r="4" spans="1:16" x14ac:dyDescent="0.35">
      <c r="A4" s="1">
        <v>39630</v>
      </c>
      <c r="B4">
        <v>0.23613375123030389</v>
      </c>
      <c r="C4">
        <v>400840</v>
      </c>
      <c r="D4">
        <v>2802638</v>
      </c>
      <c r="E4">
        <v>0.32902635724254725</v>
      </c>
      <c r="F4">
        <v>0.74414189153691734</v>
      </c>
      <c r="G4">
        <v>0.43397537801677255</v>
      </c>
      <c r="H4">
        <v>0.65788601768298149</v>
      </c>
      <c r="I4">
        <v>3.772357434242183E-2</v>
      </c>
      <c r="J4">
        <v>2.522844873538899E-3</v>
      </c>
      <c r="K4">
        <v>3.0464401415091877E-3</v>
      </c>
      <c r="L4">
        <v>60.385462966919043</v>
      </c>
      <c r="M4">
        <v>47.520815315662908</v>
      </c>
      <c r="N4" s="2">
        <f t="shared" si="0"/>
        <v>21081336.290034279</v>
      </c>
    </row>
    <row r="5" spans="1:16" x14ac:dyDescent="0.35">
      <c r="A5" s="1">
        <v>39722</v>
      </c>
      <c r="B5">
        <v>0.23699868491040518</v>
      </c>
      <c r="C5">
        <v>405212</v>
      </c>
      <c r="D5">
        <v>3030755</v>
      </c>
      <c r="E5">
        <v>0.33544399649778678</v>
      </c>
      <c r="F5">
        <v>0.74537931740137608</v>
      </c>
      <c r="G5">
        <v>0.43448914204746814</v>
      </c>
      <c r="H5">
        <v>0.65819153423354493</v>
      </c>
      <c r="I5">
        <v>3.7741374022872455E-2</v>
      </c>
      <c r="J5">
        <v>2.6404283288064085E-3</v>
      </c>
      <c r="K5">
        <v>3.392989598223524E-3</v>
      </c>
      <c r="L5">
        <v>60.466562119182086</v>
      </c>
      <c r="M5">
        <v>48.123893044988733</v>
      </c>
      <c r="N5" s="2">
        <f t="shared" si="0"/>
        <v>22943765.115491059</v>
      </c>
    </row>
    <row r="6" spans="1:16" x14ac:dyDescent="0.35">
      <c r="A6" s="1">
        <v>39814</v>
      </c>
      <c r="B6">
        <v>0.23004775794270052</v>
      </c>
      <c r="C6">
        <v>410088</v>
      </c>
      <c r="D6">
        <v>3041894</v>
      </c>
      <c r="E6">
        <v>0.33555663470598329</v>
      </c>
      <c r="F6">
        <v>0.74547387436762214</v>
      </c>
      <c r="G6">
        <v>0.43583537827711594</v>
      </c>
      <c r="H6">
        <v>0.65825357469749413</v>
      </c>
      <c r="I6">
        <v>3.7884199268363422E-2</v>
      </c>
      <c r="J6">
        <v>2.7102629758223649E-3</v>
      </c>
      <c r="K6">
        <v>3.8117047911392556E-3</v>
      </c>
      <c r="L6">
        <v>60.81821744242059</v>
      </c>
      <c r="M6">
        <v>48.290052542784622</v>
      </c>
      <c r="N6" s="2">
        <f t="shared" si="0"/>
        <v>22507608.759620558</v>
      </c>
    </row>
    <row r="7" spans="1:16" x14ac:dyDescent="0.35">
      <c r="A7" s="1">
        <v>39904</v>
      </c>
      <c r="B7">
        <v>0.23843947552755831</v>
      </c>
      <c r="C7">
        <v>433058</v>
      </c>
      <c r="D7">
        <v>3209178</v>
      </c>
      <c r="E7">
        <v>0.3374743642162687</v>
      </c>
      <c r="F7">
        <v>0.74662695870256157</v>
      </c>
      <c r="G7">
        <v>0.4433899112825429</v>
      </c>
      <c r="H7">
        <v>0.66108357738928769</v>
      </c>
      <c r="I7">
        <v>3.80197005124953E-2</v>
      </c>
      <c r="J7">
        <v>2.8974124048826632E-3</v>
      </c>
      <c r="K7">
        <v>4.4130570666734426E-3</v>
      </c>
      <c r="L7">
        <v>61.376549265720804</v>
      </c>
      <c r="M7">
        <v>49.734400652696721</v>
      </c>
      <c r="N7" s="2">
        <f t="shared" si="0"/>
        <v>25035196.377681725</v>
      </c>
    </row>
    <row r="8" spans="1:16" x14ac:dyDescent="0.35">
      <c r="A8" s="1">
        <v>39995</v>
      </c>
      <c r="B8">
        <v>0.23774540028873475</v>
      </c>
      <c r="C8">
        <v>433442</v>
      </c>
      <c r="D8">
        <v>3215168</v>
      </c>
      <c r="E8">
        <v>0.33886746676709828</v>
      </c>
      <c r="F8">
        <v>0.75142321276217516</v>
      </c>
      <c r="G8">
        <v>0.44434221093257353</v>
      </c>
      <c r="H8">
        <v>0.66274099081860649</v>
      </c>
      <c r="I8">
        <v>3.8128342331630184E-2</v>
      </c>
      <c r="J8">
        <v>2.9277576041649685E-3</v>
      </c>
      <c r="K8">
        <v>5.738762156890711E-3</v>
      </c>
      <c r="L8">
        <v>62.754416182687493</v>
      </c>
      <c r="M8">
        <v>49.975337626419972</v>
      </c>
      <c r="N8" s="2">
        <f t="shared" si="0"/>
        <v>25818061.788523749</v>
      </c>
    </row>
    <row r="9" spans="1:16" x14ac:dyDescent="0.35">
      <c r="A9" s="1">
        <v>40087</v>
      </c>
      <c r="B9">
        <v>0.23024731900112394</v>
      </c>
      <c r="C9">
        <v>447871</v>
      </c>
      <c r="D9">
        <v>3437025</v>
      </c>
      <c r="E9">
        <v>0.33943150016804163</v>
      </c>
      <c r="F9">
        <v>0.7534495590024104</v>
      </c>
      <c r="G9">
        <v>0.45170831693260305</v>
      </c>
      <c r="H9">
        <v>0.66692450751586763</v>
      </c>
      <c r="I9">
        <v>3.835992122672352E-2</v>
      </c>
      <c r="J9">
        <v>3.4038232464291577E-3</v>
      </c>
      <c r="K9">
        <v>5.746298679196897E-3</v>
      </c>
      <c r="L9">
        <v>63.423648928050341</v>
      </c>
      <c r="M9">
        <v>50.307633531834782</v>
      </c>
      <c r="N9" s="2">
        <f t="shared" si="0"/>
        <v>27252272.768429469</v>
      </c>
    </row>
    <row r="10" spans="1:16" x14ac:dyDescent="0.35">
      <c r="A10" s="1">
        <v>40179</v>
      </c>
      <c r="B10">
        <v>0.23728244701885787</v>
      </c>
      <c r="C10">
        <v>450377</v>
      </c>
      <c r="D10">
        <v>3445972</v>
      </c>
      <c r="E10">
        <v>0.34342792745253065</v>
      </c>
      <c r="F10">
        <v>0.75480542547594021</v>
      </c>
      <c r="G10">
        <v>0.45292928623059275</v>
      </c>
      <c r="H10">
        <v>0.66713188370852183</v>
      </c>
      <c r="I10">
        <v>3.8580685805904937E-2</v>
      </c>
      <c r="J10">
        <v>3.4990071530845938E-3</v>
      </c>
      <c r="K10">
        <v>6.7377860700582751E-3</v>
      </c>
      <c r="L10">
        <v>64.090994669277933</v>
      </c>
      <c r="M10">
        <v>50.620527201499598</v>
      </c>
      <c r="N10" s="2">
        <f t="shared" si="0"/>
        <v>28559666.293396138</v>
      </c>
    </row>
    <row r="11" spans="1:16" x14ac:dyDescent="0.35">
      <c r="A11" s="1">
        <v>40269</v>
      </c>
      <c r="B11">
        <v>0.23030499252090772</v>
      </c>
      <c r="C11">
        <v>453162</v>
      </c>
      <c r="D11">
        <v>3452209</v>
      </c>
      <c r="E11">
        <v>0.34486757433501281</v>
      </c>
      <c r="F11">
        <v>0.75678254654812149</v>
      </c>
      <c r="G11">
        <v>0.46463268069793356</v>
      </c>
      <c r="H11">
        <v>0.66899110820012064</v>
      </c>
      <c r="I11">
        <v>3.8643538432522863E-2</v>
      </c>
      <c r="J11">
        <v>3.6357191021401543E-3</v>
      </c>
      <c r="K11">
        <v>7.2903019322679867E-3</v>
      </c>
      <c r="L11">
        <v>66.578235481107669</v>
      </c>
      <c r="M11">
        <v>50.90389286920572</v>
      </c>
      <c r="N11" s="2">
        <f t="shared" si="0"/>
        <v>29021248.374775268</v>
      </c>
    </row>
    <row r="12" spans="1:16" x14ac:dyDescent="0.35">
      <c r="A12" s="1">
        <v>40360</v>
      </c>
      <c r="B12">
        <v>0.23364121323390866</v>
      </c>
      <c r="C12">
        <v>460421</v>
      </c>
      <c r="D12">
        <v>3818503</v>
      </c>
      <c r="E12">
        <v>0.35182956306426511</v>
      </c>
      <c r="F12">
        <v>0.75738157406026685</v>
      </c>
      <c r="G12">
        <v>0.46737536141507119</v>
      </c>
      <c r="H12">
        <v>0.67002220448526817</v>
      </c>
      <c r="I12">
        <v>3.9274790803634829E-2</v>
      </c>
      <c r="J12">
        <v>3.6626027769140843E-3</v>
      </c>
      <c r="K12">
        <v>7.4762076728908822E-3</v>
      </c>
      <c r="L12">
        <v>66.620094221900999</v>
      </c>
      <c r="M12">
        <v>51.614375363197716</v>
      </c>
      <c r="N12" s="2">
        <f t="shared" si="0"/>
        <v>32640997.581733949</v>
      </c>
    </row>
    <row r="13" spans="1:16" x14ac:dyDescent="0.35">
      <c r="A13" s="1">
        <v>40452</v>
      </c>
      <c r="B13">
        <v>0.22933841993360818</v>
      </c>
      <c r="C13">
        <v>473739</v>
      </c>
      <c r="D13">
        <v>4190417</v>
      </c>
      <c r="E13">
        <v>0.35271679097893555</v>
      </c>
      <c r="F13">
        <v>0.75961046093804185</v>
      </c>
      <c r="G13">
        <v>0.4782983697177437</v>
      </c>
      <c r="H13">
        <v>0.67318226182538254</v>
      </c>
      <c r="I13">
        <v>3.9509653619077829E-2</v>
      </c>
      <c r="J13">
        <v>3.9810592470912801E-3</v>
      </c>
      <c r="K13">
        <v>7.7480293586307328E-3</v>
      </c>
      <c r="L13">
        <v>68.651217519405122</v>
      </c>
      <c r="M13">
        <v>51.784344175180451</v>
      </c>
      <c r="N13" s="2">
        <f t="shared" si="0"/>
        <v>36463389.785442889</v>
      </c>
    </row>
    <row r="14" spans="1:16" x14ac:dyDescent="0.35">
      <c r="A14" s="1">
        <v>40544</v>
      </c>
      <c r="B14">
        <v>0.23584722410212172</v>
      </c>
      <c r="C14">
        <v>501646</v>
      </c>
      <c r="D14">
        <v>4250142</v>
      </c>
      <c r="E14">
        <v>0.36225706187692869</v>
      </c>
      <c r="F14">
        <v>0.761362761638951</v>
      </c>
      <c r="G14">
        <v>0.48886504332585401</v>
      </c>
      <c r="H14">
        <v>0.67651504742783364</v>
      </c>
      <c r="I14">
        <v>4.0170588096079804E-2</v>
      </c>
      <c r="J14">
        <v>4.0265709508638895E-3</v>
      </c>
      <c r="K14">
        <v>8.5374854657233757E-3</v>
      </c>
      <c r="L14">
        <v>68.780919912276872</v>
      </c>
      <c r="M14">
        <v>53.012772955815436</v>
      </c>
      <c r="N14" s="2">
        <f t="shared" si="0"/>
        <v>38553701.337200738</v>
      </c>
    </row>
    <row r="15" spans="1:16" x14ac:dyDescent="0.35">
      <c r="A15" s="1">
        <v>40634</v>
      </c>
      <c r="B15">
        <v>0.22900630020525403</v>
      </c>
      <c r="C15">
        <v>502936</v>
      </c>
      <c r="D15">
        <v>4337539</v>
      </c>
      <c r="E15">
        <v>0.38551277692434138</v>
      </c>
      <c r="F15">
        <v>0.76156982058125744</v>
      </c>
      <c r="G15">
        <v>0.49887640904909669</v>
      </c>
      <c r="H15">
        <v>0.67708132610387084</v>
      </c>
      <c r="I15">
        <v>4.0180640090769215E-2</v>
      </c>
      <c r="J15">
        <v>4.3434993965849522E-3</v>
      </c>
      <c r="K15">
        <v>1.0873367040768142E-2</v>
      </c>
      <c r="L15">
        <v>68.960177170207487</v>
      </c>
      <c r="M15">
        <v>53.249524898865118</v>
      </c>
      <c r="N15" s="2">
        <f t="shared" si="0"/>
        <v>38523144.934786052</v>
      </c>
    </row>
    <row r="16" spans="1:16" x14ac:dyDescent="0.35">
      <c r="A16" s="1">
        <v>40725</v>
      </c>
      <c r="B16">
        <v>0.23196937187259734</v>
      </c>
      <c r="C16">
        <v>504106</v>
      </c>
      <c r="D16">
        <v>4354329</v>
      </c>
      <c r="E16">
        <v>0.38769853310279562</v>
      </c>
      <c r="F16">
        <v>0.76387348775873631</v>
      </c>
      <c r="G16">
        <v>0.49914798875975941</v>
      </c>
      <c r="H16">
        <v>0.67710168551975158</v>
      </c>
      <c r="I16">
        <v>4.0486383135522871E-2</v>
      </c>
      <c r="J16">
        <v>5.0864191998468439E-3</v>
      </c>
      <c r="K16">
        <v>1.1530382777221045E-2</v>
      </c>
      <c r="L16">
        <v>69.158644015774783</v>
      </c>
      <c r="M16">
        <v>55.200507790082156</v>
      </c>
      <c r="N16" s="2">
        <f t="shared" si="0"/>
        <v>39514135.720816642</v>
      </c>
    </row>
    <row r="17" spans="1:14" x14ac:dyDescent="0.35">
      <c r="A17" s="1">
        <v>40817</v>
      </c>
      <c r="B17">
        <v>0.23500378613671857</v>
      </c>
      <c r="C17">
        <v>513664</v>
      </c>
      <c r="D17">
        <v>4429578</v>
      </c>
      <c r="E17">
        <v>0.39208270740568246</v>
      </c>
      <c r="F17">
        <v>0.76444711999015158</v>
      </c>
      <c r="G17">
        <v>0.50218759597251295</v>
      </c>
      <c r="H17">
        <v>0.69040019485470983</v>
      </c>
      <c r="I17">
        <v>4.0681661153248352E-2</v>
      </c>
      <c r="J17">
        <v>5.2966283579913981E-3</v>
      </c>
      <c r="K17">
        <v>1.1752590379658994E-2</v>
      </c>
      <c r="L17">
        <v>69.374190678452266</v>
      </c>
      <c r="M17">
        <v>55.402989715862653</v>
      </c>
      <c r="N17" s="2">
        <f t="shared" si="0"/>
        <v>41707114.291062914</v>
      </c>
    </row>
    <row r="18" spans="1:14" x14ac:dyDescent="0.35">
      <c r="A18" s="1">
        <v>40909</v>
      </c>
      <c r="B18">
        <v>0.23013238589174478</v>
      </c>
      <c r="C18">
        <v>523518</v>
      </c>
      <c r="D18">
        <v>4548541</v>
      </c>
      <c r="E18">
        <v>0.39261813023366421</v>
      </c>
      <c r="F18">
        <v>0.76596692357909657</v>
      </c>
      <c r="G18">
        <v>0.50500258966861189</v>
      </c>
      <c r="H18">
        <v>0.69294569488556523</v>
      </c>
      <c r="I18">
        <v>4.0843552869836319E-2</v>
      </c>
      <c r="J18">
        <v>5.3184077893187569E-3</v>
      </c>
      <c r="K18">
        <v>1.1764057394649157E-2</v>
      </c>
      <c r="L18">
        <v>70.723690353561295</v>
      </c>
      <c r="M18">
        <v>55.695183629852437</v>
      </c>
      <c r="N18" s="2">
        <f t="shared" si="0"/>
        <v>42977422.041952267</v>
      </c>
    </row>
    <row r="19" spans="1:14" x14ac:dyDescent="0.35">
      <c r="A19" s="1">
        <v>41000</v>
      </c>
      <c r="B19">
        <v>0.23275580526118833</v>
      </c>
      <c r="C19">
        <v>541588</v>
      </c>
      <c r="D19">
        <v>4650656</v>
      </c>
      <c r="E19">
        <v>0.39274590997339026</v>
      </c>
      <c r="F19">
        <v>0.76830038754458885</v>
      </c>
      <c r="G19">
        <v>0.50668141535473965</v>
      </c>
      <c r="H19">
        <v>0.69778759641685095</v>
      </c>
      <c r="I19">
        <v>4.1223457083144656E-2</v>
      </c>
      <c r="J19">
        <v>5.5083514748851363E-3</v>
      </c>
      <c r="K19">
        <v>1.251584620276203E-2</v>
      </c>
      <c r="L19">
        <v>71.641710079983511</v>
      </c>
      <c r="M19">
        <v>56.307269444408298</v>
      </c>
      <c r="N19" s="2">
        <f t="shared" si="0"/>
        <v>45534657.749910869</v>
      </c>
    </row>
    <row r="20" spans="1:14" x14ac:dyDescent="0.35">
      <c r="A20" s="1">
        <v>41091</v>
      </c>
      <c r="B20">
        <v>0.23661064921898373</v>
      </c>
      <c r="C20">
        <v>541714</v>
      </c>
      <c r="D20">
        <v>4719341</v>
      </c>
      <c r="E20">
        <v>0.39438227064152659</v>
      </c>
      <c r="F20">
        <v>0.76959118749301147</v>
      </c>
      <c r="G20">
        <v>0.50678834637789494</v>
      </c>
      <c r="H20">
        <v>0.69788201018103502</v>
      </c>
      <c r="I20">
        <v>4.1351618601777627E-2</v>
      </c>
      <c r="J20">
        <v>5.9615149566506149E-3</v>
      </c>
      <c r="K20">
        <v>1.2769445358679934E-2</v>
      </c>
      <c r="L20">
        <v>72.766006598577647</v>
      </c>
      <c r="M20">
        <v>56.548710931112709</v>
      </c>
      <c r="N20" s="2">
        <f t="shared" si="0"/>
        <v>47797882.702287436</v>
      </c>
    </row>
    <row r="21" spans="1:14" x14ac:dyDescent="0.35">
      <c r="A21" s="1">
        <v>41183</v>
      </c>
      <c r="B21">
        <v>0.23323396323033596</v>
      </c>
      <c r="C21">
        <v>551618</v>
      </c>
      <c r="D21">
        <v>4721111</v>
      </c>
      <c r="E21">
        <v>0.3956081100963747</v>
      </c>
      <c r="F21">
        <v>0.77021849142727983</v>
      </c>
      <c r="G21">
        <v>0.50784116057751649</v>
      </c>
      <c r="H21">
        <v>0.69939079522793024</v>
      </c>
      <c r="I21">
        <v>4.149497509297901E-2</v>
      </c>
      <c r="J21">
        <v>5.9892818377714693E-3</v>
      </c>
      <c r="K21">
        <v>1.3539512138577363E-2</v>
      </c>
      <c r="L21">
        <v>73.243806316586841</v>
      </c>
      <c r="M21">
        <v>56.89405359484013</v>
      </c>
      <c r="N21" s="2">
        <f t="shared" si="0"/>
        <v>47656605.435057655</v>
      </c>
    </row>
    <row r="22" spans="1:14" x14ac:dyDescent="0.35">
      <c r="A22" s="1">
        <v>41275</v>
      </c>
      <c r="B22">
        <v>0.22947777847367715</v>
      </c>
      <c r="C22">
        <v>562981</v>
      </c>
      <c r="D22">
        <v>4747092</v>
      </c>
      <c r="E22">
        <v>0.3975115944112359</v>
      </c>
      <c r="F22">
        <v>0.77230298441126732</v>
      </c>
      <c r="G22">
        <v>0.51697598414097068</v>
      </c>
      <c r="H22">
        <v>0.7021336082862274</v>
      </c>
      <c r="I22">
        <v>4.1528264236775796E-2</v>
      </c>
      <c r="J22">
        <v>6.4050710659158362E-3</v>
      </c>
      <c r="K22">
        <v>1.3653864761660115E-2</v>
      </c>
      <c r="L22">
        <v>74.220528699583213</v>
      </c>
      <c r="M22">
        <v>57.93650399932455</v>
      </c>
      <c r="N22" s="2">
        <f t="shared" si="0"/>
        <v>48176029.28636802</v>
      </c>
    </row>
    <row r="23" spans="1:14" x14ac:dyDescent="0.35">
      <c r="A23" s="1">
        <v>41365</v>
      </c>
      <c r="B23">
        <v>0.23365271428247286</v>
      </c>
      <c r="C23">
        <v>566144</v>
      </c>
      <c r="D23">
        <v>4913018</v>
      </c>
      <c r="E23">
        <v>0.39841660684657931</v>
      </c>
      <c r="F23">
        <v>0.77387120176058932</v>
      </c>
      <c r="G23">
        <v>0.52013223512269957</v>
      </c>
      <c r="H23">
        <v>0.70235359809194498</v>
      </c>
      <c r="I23">
        <v>4.160916788010454E-2</v>
      </c>
      <c r="J23">
        <v>6.4180905073277393E-3</v>
      </c>
      <c r="K23">
        <v>1.4543779489241473E-2</v>
      </c>
      <c r="L23">
        <v>74.352084672341249</v>
      </c>
      <c r="M23">
        <v>58.025778872654072</v>
      </c>
      <c r="N23" s="2">
        <f t="shared" si="0"/>
        <v>50984244.981055088</v>
      </c>
    </row>
    <row r="24" spans="1:14" x14ac:dyDescent="0.35">
      <c r="A24" s="1">
        <v>41456</v>
      </c>
      <c r="B24">
        <v>0.23220499707572509</v>
      </c>
      <c r="C24">
        <v>578697</v>
      </c>
      <c r="D24">
        <v>4980946</v>
      </c>
      <c r="E24">
        <v>0.4064443929804395</v>
      </c>
      <c r="F24">
        <v>0.77418124400409494</v>
      </c>
      <c r="G24">
        <v>0.52177437942616189</v>
      </c>
      <c r="H24">
        <v>0.70586578853684967</v>
      </c>
      <c r="I24">
        <v>4.166191778542485E-2</v>
      </c>
      <c r="J24">
        <v>6.4822980114309856E-3</v>
      </c>
      <c r="K24">
        <v>1.4934269044971809E-2</v>
      </c>
      <c r="L24">
        <v>75.234426836954825</v>
      </c>
      <c r="M24">
        <v>59.63088118464411</v>
      </c>
      <c r="N24" s="2">
        <f t="shared" si="0"/>
        <v>52357564.757570498</v>
      </c>
    </row>
    <row r="25" spans="1:14" x14ac:dyDescent="0.35">
      <c r="A25" s="1">
        <v>41548</v>
      </c>
      <c r="B25">
        <v>0.23024363982258358</v>
      </c>
      <c r="C25">
        <v>610953</v>
      </c>
      <c r="D25">
        <v>5117385</v>
      </c>
      <c r="E25">
        <v>0.41007313820664115</v>
      </c>
      <c r="F25">
        <v>0.77463918849716507</v>
      </c>
      <c r="G25">
        <v>0.52217586354165213</v>
      </c>
      <c r="H25">
        <v>0.7058875305873985</v>
      </c>
      <c r="I25">
        <v>4.1968095653415062E-2</v>
      </c>
      <c r="J25">
        <v>6.8036336994324632E-3</v>
      </c>
      <c r="K25">
        <v>1.5407809765873776E-2</v>
      </c>
      <c r="L25">
        <v>75.391639263478865</v>
      </c>
      <c r="M25">
        <v>60.720476555887906</v>
      </c>
      <c r="N25" s="2">
        <f t="shared" si="0"/>
        <v>53636631.888561532</v>
      </c>
    </row>
    <row r="26" spans="1:14" x14ac:dyDescent="0.35">
      <c r="A26" s="1">
        <v>41640</v>
      </c>
      <c r="B26">
        <v>0.22894748529336686</v>
      </c>
      <c r="C26">
        <v>619578</v>
      </c>
      <c r="D26">
        <v>5398469</v>
      </c>
      <c r="E26">
        <v>0.41280439726050655</v>
      </c>
      <c r="F26">
        <v>0.7748151845793988</v>
      </c>
      <c r="G26">
        <v>0.52601176923402493</v>
      </c>
      <c r="H26">
        <v>0.70634347975543466</v>
      </c>
      <c r="I26">
        <v>4.1972872537001868E-2</v>
      </c>
      <c r="J26">
        <v>7.3421421097081734E-3</v>
      </c>
      <c r="K26">
        <v>1.8021106843019621E-2</v>
      </c>
      <c r="L26">
        <v>75.5598596411199</v>
      </c>
      <c r="M26">
        <v>61.528920808787056</v>
      </c>
      <c r="N26" s="2">
        <f t="shared" si="0"/>
        <v>56575075.871784255</v>
      </c>
    </row>
    <row r="27" spans="1:14" x14ac:dyDescent="0.35">
      <c r="A27" s="1">
        <v>41730</v>
      </c>
      <c r="B27">
        <v>0.23369937411138397</v>
      </c>
      <c r="C27">
        <v>631569</v>
      </c>
      <c r="D27">
        <v>5406578</v>
      </c>
      <c r="E27">
        <v>0.41842100139188854</v>
      </c>
      <c r="F27">
        <v>0.77862140799354762</v>
      </c>
      <c r="G27">
        <v>0.52936360665352822</v>
      </c>
      <c r="H27">
        <v>0.70678729035817689</v>
      </c>
      <c r="I27">
        <v>4.2237370996804441E-2</v>
      </c>
      <c r="J27">
        <v>7.3900184818639827E-3</v>
      </c>
      <c r="K27">
        <v>1.988324654461161E-2</v>
      </c>
      <c r="L27">
        <v>77.969653878470538</v>
      </c>
      <c r="M27">
        <v>61.741793926995271</v>
      </c>
      <c r="N27" s="2">
        <f t="shared" si="0"/>
        <v>60142473.744251683</v>
      </c>
    </row>
    <row r="28" spans="1:14" x14ac:dyDescent="0.35">
      <c r="A28" s="1">
        <v>41821</v>
      </c>
      <c r="B28">
        <v>0.22861112254499089</v>
      </c>
      <c r="C28">
        <v>632976</v>
      </c>
      <c r="D28">
        <v>5710600</v>
      </c>
      <c r="E28">
        <v>0.4224816496759507</v>
      </c>
      <c r="F28">
        <v>0.78054519514752629</v>
      </c>
      <c r="G28">
        <v>0.53659959172393168</v>
      </c>
      <c r="H28">
        <v>0.7076707738303587</v>
      </c>
      <c r="I28">
        <v>4.2960236182920067E-2</v>
      </c>
      <c r="J28">
        <v>7.4799101977155108E-3</v>
      </c>
      <c r="K28">
        <v>2.1231861095408634E-2</v>
      </c>
      <c r="L28">
        <v>78.346088827696448</v>
      </c>
      <c r="M28">
        <v>61.946326075907002</v>
      </c>
      <c r="N28" s="2">
        <f t="shared" si="0"/>
        <v>62724112.729916714</v>
      </c>
    </row>
    <row r="29" spans="1:14" x14ac:dyDescent="0.35">
      <c r="A29" s="1">
        <v>41913</v>
      </c>
      <c r="B29">
        <v>0.22861857339156286</v>
      </c>
      <c r="C29">
        <v>640437</v>
      </c>
      <c r="D29">
        <v>5873703</v>
      </c>
      <c r="E29">
        <v>0.43060870686794311</v>
      </c>
      <c r="F29">
        <v>0.78452987352465731</v>
      </c>
      <c r="G29">
        <v>0.54143504947135612</v>
      </c>
      <c r="H29">
        <v>0.70844988514077756</v>
      </c>
      <c r="I29">
        <v>4.2970854268241321E-2</v>
      </c>
      <c r="J29">
        <v>8.060536637479316E-3</v>
      </c>
      <c r="K29">
        <v>2.1563826190830394E-2</v>
      </c>
      <c r="L29">
        <v>78.829546703138561</v>
      </c>
      <c r="M29">
        <v>63.779924104987302</v>
      </c>
      <c r="N29" s="2">
        <f t="shared" si="0"/>
        <v>65440738.119870372</v>
      </c>
    </row>
    <row r="30" spans="1:14" x14ac:dyDescent="0.35">
      <c r="A30" s="1">
        <v>42005</v>
      </c>
      <c r="B30">
        <v>0.22874324330354903</v>
      </c>
      <c r="C30">
        <v>669343</v>
      </c>
      <c r="D30">
        <v>6244400</v>
      </c>
      <c r="E30">
        <v>0.43177796188242068</v>
      </c>
      <c r="F30">
        <v>0.78638859124714688</v>
      </c>
      <c r="G30">
        <v>0.54853504861761282</v>
      </c>
      <c r="H30">
        <v>0.71186997031706456</v>
      </c>
      <c r="I30">
        <v>4.3143298791331143E-2</v>
      </c>
      <c r="J30">
        <v>8.2077522250904242E-3</v>
      </c>
      <c r="K30">
        <v>2.2280383112119797E-2</v>
      </c>
      <c r="L30">
        <v>79.981062210667389</v>
      </c>
      <c r="M30">
        <v>64.25114857110286</v>
      </c>
      <c r="N30" s="2">
        <f t="shared" si="0"/>
        <v>71163928.589480355</v>
      </c>
    </row>
    <row r="31" spans="1:14" x14ac:dyDescent="0.35">
      <c r="A31" s="1">
        <v>42095</v>
      </c>
      <c r="B31">
        <v>0.2340470841746248</v>
      </c>
      <c r="C31">
        <v>669838</v>
      </c>
      <c r="D31">
        <v>6270239</v>
      </c>
      <c r="E31">
        <v>0.43777665681961309</v>
      </c>
      <c r="F31">
        <v>0.78656060951563933</v>
      </c>
      <c r="G31">
        <v>0.5487410363436912</v>
      </c>
      <c r="H31">
        <v>0.71218055803837743</v>
      </c>
      <c r="I31">
        <v>4.3210004053249242E-2</v>
      </c>
      <c r="J31">
        <v>8.4159162702082246E-3</v>
      </c>
      <c r="K31">
        <v>2.2843935275008283E-2</v>
      </c>
      <c r="L31">
        <v>80.686044149207561</v>
      </c>
      <c r="M31">
        <v>64.525708967332633</v>
      </c>
      <c r="N31" s="2">
        <f t="shared" si="0"/>
        <v>73880347.06583938</v>
      </c>
    </row>
    <row r="32" spans="1:14" x14ac:dyDescent="0.35">
      <c r="A32" s="1">
        <v>42186</v>
      </c>
      <c r="B32">
        <v>0.2301830045978463</v>
      </c>
      <c r="C32">
        <v>686107</v>
      </c>
      <c r="D32">
        <v>6360935</v>
      </c>
      <c r="E32">
        <v>0.43947033674862923</v>
      </c>
      <c r="F32">
        <v>0.79164470058063718</v>
      </c>
      <c r="G32">
        <v>0.54897588712030876</v>
      </c>
      <c r="H32">
        <v>0.7126113842750994</v>
      </c>
      <c r="I32">
        <v>4.3211433405109238E-2</v>
      </c>
      <c r="J32">
        <v>8.428148882762266E-3</v>
      </c>
      <c r="K32">
        <v>2.3104634353324841E-2</v>
      </c>
      <c r="L32">
        <v>83.237596140541697</v>
      </c>
      <c r="M32">
        <v>65.06975094134441</v>
      </c>
      <c r="N32" s="2">
        <f t="shared" si="0"/>
        <v>76557367.092711732</v>
      </c>
    </row>
    <row r="33" spans="1:14" x14ac:dyDescent="0.35">
      <c r="A33" s="1">
        <v>42278</v>
      </c>
      <c r="B33">
        <v>0.2329246625533328</v>
      </c>
      <c r="C33">
        <v>692822</v>
      </c>
      <c r="D33">
        <v>6441511</v>
      </c>
      <c r="E33">
        <v>0.45490363092376229</v>
      </c>
      <c r="F33">
        <v>0.79766051189972942</v>
      </c>
      <c r="G33">
        <v>0.5514295411487099</v>
      </c>
      <c r="H33">
        <v>0.71827037872395083</v>
      </c>
      <c r="I33">
        <v>4.3636866537707153E-2</v>
      </c>
      <c r="J33">
        <v>8.4768540534601242E-3</v>
      </c>
      <c r="K33">
        <v>2.4034437938327824E-2</v>
      </c>
      <c r="L33">
        <v>83.539111513933435</v>
      </c>
      <c r="M33">
        <v>65.251949053481908</v>
      </c>
      <c r="N33" s="2">
        <f t="shared" si="0"/>
        <v>80123302.799531668</v>
      </c>
    </row>
    <row r="34" spans="1:14" x14ac:dyDescent="0.35">
      <c r="A34" s="1">
        <v>42370</v>
      </c>
      <c r="B34">
        <v>0.23133213240491024</v>
      </c>
      <c r="C34">
        <v>698280</v>
      </c>
      <c r="D34">
        <v>6672446</v>
      </c>
      <c r="E34">
        <v>0.47283101574752506</v>
      </c>
      <c r="F34">
        <v>0.7994158162804339</v>
      </c>
      <c r="G34">
        <v>0.56676645731828412</v>
      </c>
      <c r="H34">
        <v>0.71987637772482294</v>
      </c>
      <c r="I34">
        <v>4.4056239024569017E-2</v>
      </c>
      <c r="J34">
        <v>8.8759131372952819E-3</v>
      </c>
      <c r="K34">
        <v>2.8579559490564108E-2</v>
      </c>
      <c r="L34">
        <v>86.710208095883758</v>
      </c>
      <c r="M34">
        <v>65.279227023337285</v>
      </c>
      <c r="N34" s="2">
        <f t="shared" si="0"/>
        <v>86357762.511887401</v>
      </c>
    </row>
    <row r="35" spans="1:14" x14ac:dyDescent="0.35">
      <c r="A35" s="1">
        <v>42461</v>
      </c>
      <c r="B35">
        <v>0.23363964517731559</v>
      </c>
      <c r="C35">
        <v>745104</v>
      </c>
      <c r="D35">
        <v>6712571</v>
      </c>
      <c r="E35">
        <v>0.47825236172185837</v>
      </c>
      <c r="F35">
        <v>0.80012113792376471</v>
      </c>
      <c r="G35">
        <v>0.57199392976783792</v>
      </c>
      <c r="H35">
        <v>0.72088655915311295</v>
      </c>
      <c r="I35">
        <v>4.4727250586629033E-2</v>
      </c>
      <c r="J35">
        <v>8.9710922472621794E-3</v>
      </c>
      <c r="K35">
        <v>2.9049993619045061E-2</v>
      </c>
      <c r="L35">
        <v>86.991569694133929</v>
      </c>
      <c r="M35">
        <v>66.23371722152288</v>
      </c>
      <c r="N35" s="2">
        <f t="shared" si="0"/>
        <v>88619771.136854395</v>
      </c>
    </row>
    <row r="36" spans="1:14" x14ac:dyDescent="0.35">
      <c r="A36" s="1">
        <v>42552</v>
      </c>
      <c r="B36">
        <v>0.23425062377556283</v>
      </c>
      <c r="C36">
        <v>758631</v>
      </c>
      <c r="D36">
        <v>6721442</v>
      </c>
      <c r="E36">
        <v>0.47985338939343097</v>
      </c>
      <c r="F36">
        <v>0.80012694235835546</v>
      </c>
      <c r="G36">
        <v>0.57457100484617407</v>
      </c>
      <c r="H36">
        <v>0.7229036881458526</v>
      </c>
      <c r="I36">
        <v>4.4782022890425766E-2</v>
      </c>
      <c r="J36">
        <v>9.0297427862653552E-3</v>
      </c>
      <c r="K36">
        <v>3.0525025530087384E-2</v>
      </c>
      <c r="L36">
        <v>87.897718201358515</v>
      </c>
      <c r="M36">
        <v>66.762535527001944</v>
      </c>
      <c r="N36" s="2">
        <f t="shared" si="0"/>
        <v>90347917.968094543</v>
      </c>
    </row>
    <row r="37" spans="1:14" x14ac:dyDescent="0.35">
      <c r="A37" s="1">
        <v>42644</v>
      </c>
      <c r="B37">
        <v>0.23219561172403022</v>
      </c>
      <c r="C37">
        <v>764378</v>
      </c>
      <c r="D37">
        <v>6816206</v>
      </c>
      <c r="E37">
        <v>0.48116562603243074</v>
      </c>
      <c r="F37">
        <v>0.80558864924879425</v>
      </c>
      <c r="G37">
        <v>0.57556917465502611</v>
      </c>
      <c r="H37">
        <v>0.72676516665111179</v>
      </c>
      <c r="I37">
        <v>4.4947226244104278E-2</v>
      </c>
      <c r="J37">
        <v>9.2668929034891642E-3</v>
      </c>
      <c r="K37">
        <v>3.2372860375538791E-2</v>
      </c>
      <c r="L37">
        <v>90.053962506685707</v>
      </c>
      <c r="M37">
        <v>67.841718065509752</v>
      </c>
      <c r="N37" s="2">
        <f t="shared" si="0"/>
        <v>94295036.731967077</v>
      </c>
    </row>
    <row r="38" spans="1:14" x14ac:dyDescent="0.35">
      <c r="A38" s="1">
        <v>42736</v>
      </c>
      <c r="B38">
        <v>0.23503960180493927</v>
      </c>
      <c r="C38">
        <v>772606</v>
      </c>
      <c r="D38">
        <v>7032030</v>
      </c>
      <c r="E38">
        <v>0.48156148441010627</v>
      </c>
      <c r="F38">
        <v>0.80583780338668054</v>
      </c>
      <c r="G38">
        <v>0.57582554509384887</v>
      </c>
      <c r="H38">
        <v>0.73952677412796319</v>
      </c>
      <c r="I38">
        <v>4.5043311851586595E-2</v>
      </c>
      <c r="J38">
        <v>9.4174742177484342E-3</v>
      </c>
      <c r="K38">
        <v>3.4746159292846232E-2</v>
      </c>
      <c r="L38">
        <v>90.562061648402562</v>
      </c>
      <c r="M38">
        <v>67.843908978480201</v>
      </c>
      <c r="N38" s="2">
        <f t="shared" si="0"/>
        <v>100879349.60035603</v>
      </c>
    </row>
    <row r="39" spans="1:14" x14ac:dyDescent="0.35">
      <c r="A39" s="1">
        <v>42826</v>
      </c>
      <c r="B39">
        <v>0.23390044237913452</v>
      </c>
      <c r="C39">
        <v>785835</v>
      </c>
      <c r="D39">
        <v>7262809</v>
      </c>
      <c r="E39">
        <v>0.4825778653155654</v>
      </c>
      <c r="F39">
        <v>0.80698874664673903</v>
      </c>
      <c r="G39">
        <v>0.57662121445192827</v>
      </c>
      <c r="H39">
        <v>0.75033349935955629</v>
      </c>
      <c r="I39">
        <v>4.6107045085029739E-2</v>
      </c>
      <c r="J39">
        <v>9.565392982992962E-3</v>
      </c>
      <c r="K39">
        <v>3.5077972810212452E-2</v>
      </c>
      <c r="L39">
        <v>90.771019961656933</v>
      </c>
      <c r="M39">
        <v>69.173310360887044</v>
      </c>
      <c r="N39" s="2">
        <f t="shared" si="0"/>
        <v>105701826.82982677</v>
      </c>
    </row>
    <row r="40" spans="1:14" x14ac:dyDescent="0.35">
      <c r="A40" s="1">
        <v>42917</v>
      </c>
      <c r="B40">
        <v>0.23553216095824023</v>
      </c>
      <c r="C40">
        <v>794361</v>
      </c>
      <c r="D40">
        <v>7457494</v>
      </c>
      <c r="E40">
        <v>0.48889697975012469</v>
      </c>
      <c r="F40">
        <v>0.80700611220245022</v>
      </c>
      <c r="G40">
        <v>0.576777749672165</v>
      </c>
      <c r="H40">
        <v>0.75419285792606106</v>
      </c>
      <c r="I40">
        <v>4.6266684817533578E-2</v>
      </c>
      <c r="J40">
        <v>9.9554532577658308E-3</v>
      </c>
      <c r="K40">
        <v>3.67543066688251E-2</v>
      </c>
      <c r="L40">
        <v>91.586532593084826</v>
      </c>
      <c r="M40">
        <v>69.175906197059618</v>
      </c>
      <c r="N40" s="2">
        <f t="shared" si="0"/>
        <v>111003992.28895371</v>
      </c>
    </row>
    <row r="41" spans="1:14" x14ac:dyDescent="0.35">
      <c r="A41" s="1">
        <v>43009</v>
      </c>
      <c r="B41">
        <v>0.2363352151023026</v>
      </c>
      <c r="C41">
        <v>802660</v>
      </c>
      <c r="D41">
        <v>7466217</v>
      </c>
      <c r="E41">
        <v>0.49443828550202729</v>
      </c>
      <c r="F41">
        <v>0.80813196117034158</v>
      </c>
      <c r="G41">
        <v>0.57760041492546554</v>
      </c>
      <c r="H41">
        <v>0.75516100500726835</v>
      </c>
      <c r="I41">
        <v>4.6578662679856941E-2</v>
      </c>
      <c r="J41">
        <v>1.0044224019870179E-2</v>
      </c>
      <c r="K41">
        <v>3.7341399772427307E-2</v>
      </c>
      <c r="L41">
        <v>93.369677899928291</v>
      </c>
      <c r="M41">
        <v>69.815386707845704</v>
      </c>
      <c r="N41" s="2">
        <f t="shared" si="0"/>
        <v>114129345.74360995</v>
      </c>
    </row>
    <row r="42" spans="1:14" x14ac:dyDescent="0.35">
      <c r="A42" s="1">
        <v>43101</v>
      </c>
      <c r="B42">
        <v>0.23054964477701745</v>
      </c>
      <c r="C42">
        <v>814853</v>
      </c>
      <c r="D42">
        <v>7605076</v>
      </c>
      <c r="E42">
        <v>0.49932900946792785</v>
      </c>
      <c r="F42">
        <v>0.81171206040813904</v>
      </c>
      <c r="G42">
        <v>0.57924516577960372</v>
      </c>
      <c r="H42">
        <v>0.75519892097837127</v>
      </c>
      <c r="I42">
        <v>4.6992532017090388E-2</v>
      </c>
      <c r="J42">
        <v>1.0046251810714666E-2</v>
      </c>
      <c r="K42">
        <v>3.7802677842195716E-2</v>
      </c>
      <c r="L42">
        <v>93.832895159113889</v>
      </c>
      <c r="M42">
        <v>71.538789165971835</v>
      </c>
      <c r="N42" s="2">
        <f t="shared" si="0"/>
        <v>114673298.27099745</v>
      </c>
    </row>
    <row r="43" spans="1:14" x14ac:dyDescent="0.35">
      <c r="A43" s="1">
        <v>43191</v>
      </c>
      <c r="B43">
        <v>0.23054236363369021</v>
      </c>
      <c r="C43">
        <v>859696</v>
      </c>
      <c r="D43">
        <v>7646135</v>
      </c>
      <c r="E43">
        <v>0.50841480585655008</v>
      </c>
      <c r="F43">
        <v>0.81235210313784434</v>
      </c>
      <c r="G43">
        <v>0.58065610522106559</v>
      </c>
      <c r="H43">
        <v>0.75543509269786369</v>
      </c>
      <c r="I43">
        <v>4.7097507054779296E-2</v>
      </c>
      <c r="J43">
        <v>1.0165405936997777E-2</v>
      </c>
      <c r="K43">
        <v>3.9243736140006424E-2</v>
      </c>
      <c r="L43">
        <v>95.143933529298749</v>
      </c>
      <c r="M43">
        <v>72.619422891913416</v>
      </c>
      <c r="N43" s="2">
        <f t="shared" si="0"/>
        <v>117515535.12306155</v>
      </c>
    </row>
    <row r="44" spans="1:14" x14ac:dyDescent="0.35">
      <c r="A44" s="1">
        <v>43282</v>
      </c>
      <c r="B44">
        <v>0.23543003558712655</v>
      </c>
      <c r="C44">
        <v>877055</v>
      </c>
      <c r="D44">
        <v>7664216</v>
      </c>
      <c r="E44">
        <v>0.51368718543222869</v>
      </c>
      <c r="F44">
        <v>0.81350307958817691</v>
      </c>
      <c r="G44">
        <v>0.58301043430834754</v>
      </c>
      <c r="H44">
        <v>0.75672099316443175</v>
      </c>
      <c r="I44">
        <v>4.7496651440709955E-2</v>
      </c>
      <c r="J44">
        <v>1.0254416713118808E-2</v>
      </c>
      <c r="K44">
        <v>4.0028143988871674E-2</v>
      </c>
      <c r="L44">
        <v>95.489395307059553</v>
      </c>
      <c r="M44">
        <v>73.504380920631633</v>
      </c>
      <c r="N44" s="2">
        <f t="shared" si="0"/>
        <v>121427900.70148435</v>
      </c>
    </row>
    <row r="45" spans="1:14" x14ac:dyDescent="0.35">
      <c r="A45" s="1">
        <v>43374</v>
      </c>
      <c r="B45">
        <v>0.23756059546477334</v>
      </c>
      <c r="C45">
        <v>905661</v>
      </c>
      <c r="D45">
        <v>7689527</v>
      </c>
      <c r="E45">
        <v>0.51520848226702309</v>
      </c>
      <c r="F45">
        <v>0.8146736060830716</v>
      </c>
      <c r="G45">
        <v>0.58766297141369017</v>
      </c>
      <c r="H45">
        <v>0.75998028975712051</v>
      </c>
      <c r="I45">
        <v>4.7597102741033293E-2</v>
      </c>
      <c r="J45">
        <v>1.0676748341459539E-2</v>
      </c>
      <c r="K45">
        <v>4.0521736219406593E-2</v>
      </c>
      <c r="L45">
        <v>98.623829604132425</v>
      </c>
      <c r="M45">
        <v>74.133333625796837</v>
      </c>
      <c r="N45" s="2">
        <f t="shared" si="0"/>
        <v>127869006.93877715</v>
      </c>
    </row>
    <row r="46" spans="1:14" x14ac:dyDescent="0.35">
      <c r="A46" s="3">
        <v>43466</v>
      </c>
      <c r="B46" s="4">
        <v>0.228353109</v>
      </c>
      <c r="C46" s="4">
        <v>736264</v>
      </c>
      <c r="D46" s="4">
        <v>7829780</v>
      </c>
      <c r="E46" s="4">
        <v>0.52254674800000001</v>
      </c>
      <c r="F46" s="4">
        <v>0.82022100600000003</v>
      </c>
      <c r="G46" s="4">
        <v>0.5989525</v>
      </c>
      <c r="H46" s="4">
        <v>0.75779923900000001</v>
      </c>
      <c r="I46" s="4">
        <v>4.7396603000000002E-2</v>
      </c>
      <c r="J46" s="4">
        <v>2.5658080000000002E-3</v>
      </c>
      <c r="K46" s="4">
        <v>4.2056866999999998E-2</v>
      </c>
      <c r="L46" s="4">
        <v>99.436999999999998</v>
      </c>
      <c r="M46" s="4">
        <v>66.86</v>
      </c>
      <c r="N46" s="2">
        <f>((M46*C46*E46*G46+L46*D46*F46*H46)*B46*(1+I46+J46+K46))</f>
        <v>124517685.49801038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6"/>
  <sheetViews>
    <sheetView workbookViewId="0">
      <selection activeCell="B2" sqref="B2"/>
    </sheetView>
  </sheetViews>
  <sheetFormatPr defaultRowHeight="14.5" x14ac:dyDescent="0.35"/>
  <cols>
    <col min="2" max="2" width="9.453125" bestFit="1" customWidth="1"/>
  </cols>
  <sheetData>
    <row r="1" spans="1:6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5">
      <c r="A2">
        <v>10644.43</v>
      </c>
      <c r="B2" s="5">
        <v>39448</v>
      </c>
      <c r="C2">
        <v>2008</v>
      </c>
      <c r="D2">
        <v>1</v>
      </c>
      <c r="E2">
        <v>1</v>
      </c>
      <c r="F2" t="s">
        <v>21</v>
      </c>
    </row>
    <row r="3" spans="1:6" x14ac:dyDescent="0.35">
      <c r="A3">
        <v>10661.69</v>
      </c>
      <c r="B3" s="5">
        <v>39539</v>
      </c>
      <c r="C3">
        <v>2008</v>
      </c>
      <c r="D3">
        <v>4</v>
      </c>
      <c r="E3">
        <v>2</v>
      </c>
      <c r="F3" t="s">
        <v>22</v>
      </c>
    </row>
    <row r="4" spans="1:6" x14ac:dyDescent="0.35">
      <c r="A4">
        <v>10581.86</v>
      </c>
      <c r="B4" s="5">
        <v>39630</v>
      </c>
      <c r="C4">
        <v>2008</v>
      </c>
      <c r="D4">
        <v>7</v>
      </c>
      <c r="E4">
        <v>3</v>
      </c>
      <c r="F4" t="s">
        <v>23</v>
      </c>
    </row>
    <row r="5" spans="1:6" x14ac:dyDescent="0.35">
      <c r="A5">
        <v>10483.379999999999</v>
      </c>
      <c r="B5" s="5">
        <v>39722</v>
      </c>
      <c r="C5">
        <v>2008</v>
      </c>
      <c r="D5">
        <v>10</v>
      </c>
      <c r="E5">
        <v>4</v>
      </c>
      <c r="F5" t="s">
        <v>24</v>
      </c>
    </row>
    <row r="6" spans="1:6" x14ac:dyDescent="0.35">
      <c r="A6">
        <v>10459.700000000001</v>
      </c>
      <c r="B6" s="5">
        <v>39814</v>
      </c>
      <c r="C6">
        <v>2009</v>
      </c>
      <c r="D6">
        <v>1</v>
      </c>
      <c r="E6">
        <v>1</v>
      </c>
      <c r="F6" t="s">
        <v>25</v>
      </c>
    </row>
    <row r="7" spans="1:6" x14ac:dyDescent="0.35">
      <c r="A7">
        <v>10417.33</v>
      </c>
      <c r="B7" s="5">
        <v>39904</v>
      </c>
      <c r="C7">
        <v>2009</v>
      </c>
      <c r="D7">
        <v>4</v>
      </c>
      <c r="E7">
        <v>2</v>
      </c>
      <c r="F7" t="s">
        <v>26</v>
      </c>
    </row>
    <row r="8" spans="1:6" x14ac:dyDescent="0.35">
      <c r="A8">
        <v>10489.2</v>
      </c>
      <c r="B8" s="5">
        <v>39995</v>
      </c>
      <c r="C8">
        <v>2009</v>
      </c>
      <c r="D8">
        <v>7</v>
      </c>
      <c r="E8">
        <v>3</v>
      </c>
      <c r="F8" t="s">
        <v>27</v>
      </c>
    </row>
    <row r="9" spans="1:6" x14ac:dyDescent="0.35">
      <c r="A9">
        <v>10473.65</v>
      </c>
      <c r="B9" s="5">
        <v>40087</v>
      </c>
      <c r="C9">
        <v>2009</v>
      </c>
      <c r="D9">
        <v>10</v>
      </c>
      <c r="E9">
        <v>4</v>
      </c>
      <c r="F9" t="s">
        <v>28</v>
      </c>
    </row>
    <row r="10" spans="1:6" x14ac:dyDescent="0.35">
      <c r="A10">
        <v>10525.43</v>
      </c>
      <c r="B10" s="5">
        <v>40179</v>
      </c>
      <c r="C10">
        <v>2010</v>
      </c>
      <c r="D10">
        <v>1</v>
      </c>
      <c r="E10">
        <v>1</v>
      </c>
      <c r="F10" t="s">
        <v>29</v>
      </c>
    </row>
    <row r="11" spans="1:6" x14ac:dyDescent="0.35">
      <c r="A11">
        <v>10609.15</v>
      </c>
      <c r="B11" s="5">
        <v>40269</v>
      </c>
      <c r="C11">
        <v>2010</v>
      </c>
      <c r="D11">
        <v>4</v>
      </c>
      <c r="E11">
        <v>2</v>
      </c>
      <c r="F11" t="s">
        <v>30</v>
      </c>
    </row>
    <row r="12" spans="1:6" x14ac:dyDescent="0.35">
      <c r="A12">
        <v>10683.334000000001</v>
      </c>
      <c r="B12" s="5">
        <v>40360</v>
      </c>
      <c r="C12">
        <v>2010</v>
      </c>
      <c r="D12">
        <v>7</v>
      </c>
      <c r="E12">
        <v>3</v>
      </c>
      <c r="F12" t="s">
        <v>31</v>
      </c>
    </row>
    <row r="13" spans="1:6" x14ac:dyDescent="0.35">
      <c r="A13">
        <v>10754</v>
      </c>
      <c r="B13" s="5">
        <v>40452</v>
      </c>
      <c r="C13">
        <v>2010</v>
      </c>
      <c r="D13">
        <v>10</v>
      </c>
      <c r="E13">
        <v>4</v>
      </c>
      <c r="F13" t="s">
        <v>32</v>
      </c>
    </row>
    <row r="14" spans="1:6" x14ac:dyDescent="0.35">
      <c r="A14">
        <v>10799.74</v>
      </c>
      <c r="B14" s="5">
        <v>40544</v>
      </c>
      <c r="C14">
        <v>2011</v>
      </c>
      <c r="D14">
        <v>1</v>
      </c>
      <c r="E14">
        <v>1</v>
      </c>
      <c r="F14" t="s">
        <v>33</v>
      </c>
    </row>
    <row r="15" spans="1:6" x14ac:dyDescent="0.35">
      <c r="A15">
        <v>10823.65</v>
      </c>
      <c r="B15" s="5">
        <v>40634</v>
      </c>
      <c r="C15">
        <v>2011</v>
      </c>
      <c r="D15">
        <v>4</v>
      </c>
      <c r="E15">
        <v>2</v>
      </c>
      <c r="F15" t="s">
        <v>34</v>
      </c>
    </row>
    <row r="16" spans="1:6" x14ac:dyDescent="0.35">
      <c r="A16">
        <v>10866.04</v>
      </c>
      <c r="B16" s="5">
        <v>40725</v>
      </c>
      <c r="C16">
        <v>2011</v>
      </c>
      <c r="D16">
        <v>7</v>
      </c>
      <c r="E16">
        <v>3</v>
      </c>
      <c r="F16" t="s">
        <v>35</v>
      </c>
    </row>
    <row r="17" spans="1:6" x14ac:dyDescent="0.35">
      <c r="A17">
        <v>10885.89</v>
      </c>
      <c r="B17" s="5">
        <v>40817</v>
      </c>
      <c r="C17">
        <v>2011</v>
      </c>
      <c r="D17">
        <v>10</v>
      </c>
      <c r="E17">
        <v>4</v>
      </c>
      <c r="F17" t="s">
        <v>36</v>
      </c>
    </row>
    <row r="18" spans="1:6" x14ac:dyDescent="0.35">
      <c r="A18">
        <v>10973.3</v>
      </c>
      <c r="B18" s="5">
        <v>40909</v>
      </c>
      <c r="C18">
        <v>2012</v>
      </c>
      <c r="D18">
        <v>1</v>
      </c>
      <c r="E18">
        <v>1</v>
      </c>
      <c r="F18" t="s">
        <v>37</v>
      </c>
    </row>
    <row r="19" spans="1:6" x14ac:dyDescent="0.35">
      <c r="A19">
        <v>10989.59</v>
      </c>
      <c r="B19" s="5">
        <v>41000</v>
      </c>
      <c r="C19">
        <v>2012</v>
      </c>
      <c r="D19">
        <v>4</v>
      </c>
      <c r="E19">
        <v>2</v>
      </c>
      <c r="F19" t="s">
        <v>38</v>
      </c>
    </row>
    <row r="20" spans="1:6" x14ac:dyDescent="0.35">
      <c r="A20">
        <v>11007.52</v>
      </c>
      <c r="B20" s="5">
        <v>41091</v>
      </c>
      <c r="C20">
        <v>2012</v>
      </c>
      <c r="D20">
        <v>7</v>
      </c>
      <c r="E20">
        <v>3</v>
      </c>
      <c r="F20" t="s">
        <v>39</v>
      </c>
    </row>
    <row r="21" spans="1:6" x14ac:dyDescent="0.35">
      <c r="A21">
        <v>11056.85</v>
      </c>
      <c r="B21" s="5">
        <v>41183</v>
      </c>
      <c r="C21">
        <v>2012</v>
      </c>
      <c r="D21">
        <v>10</v>
      </c>
      <c r="E21">
        <v>4</v>
      </c>
      <c r="F21" t="s">
        <v>40</v>
      </c>
    </row>
    <row r="22" spans="1:6" x14ac:dyDescent="0.35">
      <c r="A22">
        <v>11114.19</v>
      </c>
      <c r="B22" s="5">
        <v>41275</v>
      </c>
      <c r="C22">
        <v>2013</v>
      </c>
      <c r="D22">
        <v>1</v>
      </c>
      <c r="E22">
        <v>1</v>
      </c>
      <c r="F22" t="s">
        <v>41</v>
      </c>
    </row>
    <row r="23" spans="1:6" x14ac:dyDescent="0.35">
      <c r="A23">
        <v>11122.19</v>
      </c>
      <c r="B23" s="5">
        <v>41365</v>
      </c>
      <c r="C23">
        <v>2013</v>
      </c>
      <c r="D23">
        <v>4</v>
      </c>
      <c r="E23">
        <v>2</v>
      </c>
      <c r="F23" t="s">
        <v>42</v>
      </c>
    </row>
    <row r="24" spans="1:6" x14ac:dyDescent="0.35">
      <c r="A24">
        <v>11167.42</v>
      </c>
      <c r="B24" s="5">
        <v>41456</v>
      </c>
      <c r="C24">
        <v>2013</v>
      </c>
      <c r="D24">
        <v>7</v>
      </c>
      <c r="E24">
        <v>3</v>
      </c>
      <c r="F24" t="s">
        <v>43</v>
      </c>
    </row>
    <row r="25" spans="1:6" x14ac:dyDescent="0.35">
      <c r="A25">
        <v>11263.65</v>
      </c>
      <c r="B25" s="5">
        <v>41548</v>
      </c>
      <c r="C25">
        <v>2013</v>
      </c>
      <c r="D25">
        <v>10</v>
      </c>
      <c r="E25">
        <v>4</v>
      </c>
      <c r="F25" t="s">
        <v>44</v>
      </c>
    </row>
    <row r="26" spans="1:6" x14ac:dyDescent="0.35">
      <c r="A26">
        <v>11308.02</v>
      </c>
      <c r="B26" s="5">
        <v>41640</v>
      </c>
      <c r="C26">
        <v>2014</v>
      </c>
      <c r="D26">
        <v>1</v>
      </c>
      <c r="E26">
        <v>1</v>
      </c>
      <c r="F26" t="s">
        <v>45</v>
      </c>
    </row>
    <row r="27" spans="1:6" x14ac:dyDescent="0.35">
      <c r="A27">
        <v>11431.83</v>
      </c>
      <c r="B27" s="5">
        <v>41730</v>
      </c>
      <c r="C27">
        <v>2014</v>
      </c>
      <c r="D27">
        <v>4</v>
      </c>
      <c r="E27">
        <v>2</v>
      </c>
      <c r="F27" t="s">
        <v>46</v>
      </c>
    </row>
    <row r="28" spans="1:6" x14ac:dyDescent="0.35">
      <c r="A28">
        <v>11554.84</v>
      </c>
      <c r="B28" s="5">
        <v>41821</v>
      </c>
      <c r="C28">
        <v>2014</v>
      </c>
      <c r="D28">
        <v>7</v>
      </c>
      <c r="E28">
        <v>3</v>
      </c>
      <c r="F28" t="s">
        <v>47</v>
      </c>
    </row>
    <row r="29" spans="1:6" x14ac:dyDescent="0.35">
      <c r="A29">
        <v>11694.97</v>
      </c>
      <c r="B29" s="5">
        <v>41913</v>
      </c>
      <c r="C29">
        <v>2014</v>
      </c>
      <c r="D29">
        <v>10</v>
      </c>
      <c r="E29">
        <v>4</v>
      </c>
      <c r="F29" t="s">
        <v>48</v>
      </c>
    </row>
    <row r="30" spans="1:6" x14ac:dyDescent="0.35">
      <c r="A30">
        <v>11792.12</v>
      </c>
      <c r="B30" s="5">
        <v>42005</v>
      </c>
      <c r="C30">
        <v>2015</v>
      </c>
      <c r="D30">
        <v>1</v>
      </c>
      <c r="E30">
        <v>1</v>
      </c>
      <c r="F30" t="s">
        <v>49</v>
      </c>
    </row>
    <row r="31" spans="1:6" x14ac:dyDescent="0.35">
      <c r="A31">
        <v>11885.98</v>
      </c>
      <c r="B31" s="5">
        <v>42095</v>
      </c>
      <c r="C31">
        <v>2015</v>
      </c>
      <c r="D31">
        <v>4</v>
      </c>
      <c r="E31">
        <v>2</v>
      </c>
      <c r="F31" t="s">
        <v>50</v>
      </c>
    </row>
    <row r="32" spans="1:6" x14ac:dyDescent="0.35">
      <c r="A32">
        <v>11976.59</v>
      </c>
      <c r="B32" s="5">
        <v>42186</v>
      </c>
      <c r="C32">
        <v>2015</v>
      </c>
      <c r="D32">
        <v>7</v>
      </c>
      <c r="E32">
        <v>3</v>
      </c>
      <c r="F32" t="s">
        <v>51</v>
      </c>
    </row>
    <row r="33" spans="1:6" x14ac:dyDescent="0.35">
      <c r="A33">
        <v>12030.22</v>
      </c>
      <c r="B33" s="5">
        <v>42278</v>
      </c>
      <c r="C33">
        <v>2015</v>
      </c>
      <c r="D33">
        <v>10</v>
      </c>
      <c r="E33">
        <v>4</v>
      </c>
      <c r="F33" t="s">
        <v>52</v>
      </c>
    </row>
    <row r="34" spans="1:6" x14ac:dyDescent="0.35">
      <c r="A34">
        <v>12124.21</v>
      </c>
      <c r="B34" s="5">
        <v>42370</v>
      </c>
      <c r="C34">
        <v>2016</v>
      </c>
      <c r="D34">
        <v>1</v>
      </c>
      <c r="E34">
        <v>1</v>
      </c>
      <c r="F34" t="s">
        <v>53</v>
      </c>
    </row>
    <row r="35" spans="1:6" x14ac:dyDescent="0.35">
      <c r="A35">
        <v>12211.29</v>
      </c>
      <c r="B35" s="5">
        <v>42461</v>
      </c>
      <c r="C35">
        <v>2016</v>
      </c>
      <c r="D35">
        <v>4</v>
      </c>
      <c r="E35">
        <v>2</v>
      </c>
      <c r="F35" t="s">
        <v>54</v>
      </c>
    </row>
    <row r="36" spans="1:6" x14ac:dyDescent="0.35">
      <c r="A36">
        <v>12289.06</v>
      </c>
      <c r="B36" s="5">
        <v>42552</v>
      </c>
      <c r="C36">
        <v>2016</v>
      </c>
      <c r="D36">
        <v>7</v>
      </c>
      <c r="E36">
        <v>3</v>
      </c>
      <c r="F36" t="s">
        <v>55</v>
      </c>
    </row>
    <row r="37" spans="1:6" x14ac:dyDescent="0.35">
      <c r="A37">
        <v>12365.31</v>
      </c>
      <c r="B37" s="5">
        <v>42644</v>
      </c>
      <c r="C37">
        <v>2016</v>
      </c>
      <c r="D37">
        <v>10</v>
      </c>
      <c r="E37">
        <v>4</v>
      </c>
      <c r="F37" t="s">
        <v>56</v>
      </c>
    </row>
    <row r="38" spans="1:6" x14ac:dyDescent="0.35">
      <c r="A38">
        <v>12438.9</v>
      </c>
      <c r="B38" s="5">
        <v>42736</v>
      </c>
      <c r="C38">
        <v>2017</v>
      </c>
      <c r="D38">
        <v>1</v>
      </c>
      <c r="E38">
        <v>1</v>
      </c>
      <c r="F38" t="s">
        <v>57</v>
      </c>
    </row>
    <row r="39" spans="1:6" x14ac:dyDescent="0.35">
      <c r="A39">
        <v>12512.9</v>
      </c>
      <c r="B39" s="5">
        <v>42826</v>
      </c>
      <c r="C39">
        <v>2017</v>
      </c>
      <c r="D39">
        <v>4</v>
      </c>
      <c r="E39">
        <v>2</v>
      </c>
      <c r="F39" t="s">
        <v>58</v>
      </c>
    </row>
    <row r="40" spans="1:6" x14ac:dyDescent="0.35">
      <c r="A40">
        <v>12586.28</v>
      </c>
      <c r="B40" s="5">
        <v>42917</v>
      </c>
      <c r="C40">
        <v>2017</v>
      </c>
      <c r="D40">
        <v>7</v>
      </c>
      <c r="E40">
        <v>3</v>
      </c>
      <c r="F40" t="s">
        <v>59</v>
      </c>
    </row>
    <row r="41" spans="1:6" x14ac:dyDescent="0.35">
      <c r="A41">
        <v>12729.71</v>
      </c>
      <c r="B41" s="5">
        <v>43009</v>
      </c>
      <c r="C41">
        <v>2017</v>
      </c>
      <c r="D41">
        <v>10</v>
      </c>
      <c r="E41">
        <v>4</v>
      </c>
      <c r="F41" t="s">
        <v>60</v>
      </c>
    </row>
    <row r="42" spans="1:6" x14ac:dyDescent="0.35">
      <c r="A42">
        <v>12782.9</v>
      </c>
      <c r="B42" s="5">
        <v>43101</v>
      </c>
      <c r="C42">
        <v>2018</v>
      </c>
      <c r="D42">
        <v>1</v>
      </c>
      <c r="E42">
        <v>1</v>
      </c>
      <c r="F42" t="s">
        <v>61</v>
      </c>
    </row>
    <row r="43" spans="1:6" x14ac:dyDescent="0.35">
      <c r="A43">
        <v>12909.19</v>
      </c>
      <c r="B43" s="5">
        <v>43191</v>
      </c>
      <c r="C43">
        <v>2018</v>
      </c>
      <c r="D43">
        <v>4</v>
      </c>
      <c r="E43">
        <v>2</v>
      </c>
      <c r="F43" t="s">
        <v>62</v>
      </c>
    </row>
    <row r="44" spans="1:6" x14ac:dyDescent="0.35">
      <c r="A44">
        <v>13019.8</v>
      </c>
      <c r="B44" s="5">
        <v>43282</v>
      </c>
      <c r="C44">
        <v>2018</v>
      </c>
      <c r="D44">
        <v>7</v>
      </c>
      <c r="E44">
        <v>3</v>
      </c>
      <c r="F44" t="s">
        <v>63</v>
      </c>
    </row>
    <row r="45" spans="1:6" x14ac:dyDescent="0.35">
      <c r="A45">
        <v>13066.3</v>
      </c>
      <c r="B45" s="5">
        <v>43374</v>
      </c>
      <c r="C45">
        <v>2018</v>
      </c>
      <c r="D45">
        <v>10</v>
      </c>
      <c r="E45">
        <v>4</v>
      </c>
      <c r="F45" t="s">
        <v>64</v>
      </c>
    </row>
    <row r="46" spans="1:6" x14ac:dyDescent="0.35">
      <c r="A46">
        <v>13103.32</v>
      </c>
      <c r="B46" s="5">
        <v>43466</v>
      </c>
      <c r="C46">
        <v>2019</v>
      </c>
      <c r="D46">
        <v>1</v>
      </c>
      <c r="E46">
        <v>1</v>
      </c>
      <c r="F4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13"/>
  <sheetViews>
    <sheetView workbookViewId="0">
      <selection activeCell="J17" sqref="J17"/>
    </sheetView>
  </sheetViews>
  <sheetFormatPr defaultRowHeight="14.5" x14ac:dyDescent="0.35"/>
  <cols>
    <col min="2" max="2" width="11.81640625" bestFit="1" customWidth="1"/>
  </cols>
  <sheetData>
    <row r="1" spans="1:2" x14ac:dyDescent="0.35">
      <c r="B1" s="9" t="s">
        <v>77</v>
      </c>
    </row>
    <row r="2" spans="1:2" x14ac:dyDescent="0.35">
      <c r="A2" s="8" t="s">
        <v>78</v>
      </c>
      <c r="B2">
        <v>1.4515E-2</v>
      </c>
    </row>
    <row r="3" spans="1:2" x14ac:dyDescent="0.35">
      <c r="A3" s="8" t="s">
        <v>79</v>
      </c>
      <c r="B3">
        <v>-0.38876100000000002</v>
      </c>
    </row>
    <row r="4" spans="1:2" x14ac:dyDescent="0.35">
      <c r="A4" s="8" t="s">
        <v>80</v>
      </c>
      <c r="B4">
        <v>-1.616E-3</v>
      </c>
    </row>
    <row r="5" spans="1:2" x14ac:dyDescent="0.35">
      <c r="A5" s="8" t="s">
        <v>81</v>
      </c>
      <c r="B5">
        <v>-1.207E-3</v>
      </c>
    </row>
    <row r="8" spans="1:2" x14ac:dyDescent="0.35">
      <c r="B8" s="8" t="s">
        <v>77</v>
      </c>
    </row>
    <row r="9" spans="1:2" x14ac:dyDescent="0.35">
      <c r="A9" s="8" t="s">
        <v>78</v>
      </c>
      <c r="B9">
        <v>1.2041E-2</v>
      </c>
    </row>
    <row r="10" spans="1:2" x14ac:dyDescent="0.35">
      <c r="A10" s="8" t="s">
        <v>83</v>
      </c>
      <c r="B10">
        <v>8.0968999999999999E-2</v>
      </c>
    </row>
    <row r="11" spans="1:2" x14ac:dyDescent="0.35">
      <c r="A11" s="8" t="s">
        <v>80</v>
      </c>
      <c r="B11">
        <v>-2.6120000000000002E-3</v>
      </c>
    </row>
    <row r="12" spans="1:2" x14ac:dyDescent="0.35">
      <c r="A12" s="8" t="s">
        <v>81</v>
      </c>
      <c r="B12">
        <v>3.1210000000000001E-3</v>
      </c>
    </row>
    <row r="13" spans="1:2" x14ac:dyDescent="0.35">
      <c r="A13" s="8" t="s">
        <v>84</v>
      </c>
      <c r="B13">
        <v>-4.3810000000000003E-3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59"/>
  <sheetViews>
    <sheetView tabSelected="1" zoomScale="60" zoomScaleNormal="60" workbookViewId="0">
      <pane xSplit="1" ySplit="5" topLeftCell="K24" activePane="bottomRight" state="frozen"/>
      <selection pane="topRight" activeCell="B1" sqref="B1"/>
      <selection pane="bottomLeft" activeCell="A6" sqref="A6"/>
      <selection pane="bottomRight" activeCell="P55" sqref="P55"/>
    </sheetView>
  </sheetViews>
  <sheetFormatPr defaultRowHeight="14.5" x14ac:dyDescent="0.35"/>
  <cols>
    <col min="1" max="1" width="11.54296875" bestFit="1" customWidth="1"/>
    <col min="2" max="3" width="11.54296875" customWidth="1"/>
    <col min="4" max="4" width="12.26953125" bestFit="1" customWidth="1"/>
    <col min="5" max="5" width="11.54296875" customWidth="1"/>
    <col min="6" max="8" width="6.54296875" customWidth="1"/>
    <col min="9" max="9" width="38.453125" bestFit="1" customWidth="1"/>
    <col min="10" max="10" width="36.54296875" bestFit="1" customWidth="1"/>
    <col min="11" max="11" width="43.26953125" bestFit="1" customWidth="1"/>
    <col min="12" max="12" width="41.26953125" bestFit="1" customWidth="1"/>
    <col min="13" max="13" width="43.26953125" bestFit="1" customWidth="1"/>
    <col min="14" max="14" width="41.26953125" bestFit="1" customWidth="1"/>
    <col min="15" max="15" width="43.26953125" bestFit="1" customWidth="1"/>
    <col min="16" max="16" width="41.26953125" bestFit="1" customWidth="1"/>
  </cols>
  <sheetData>
    <row r="1" spans="1:16" x14ac:dyDescent="0.35">
      <c r="A1" s="16" t="s">
        <v>88</v>
      </c>
      <c r="B1" s="16"/>
      <c r="C1" s="16"/>
      <c r="D1" s="16"/>
      <c r="E1" s="16"/>
      <c r="F1" s="16"/>
      <c r="G1" s="16"/>
      <c r="H1" s="16"/>
      <c r="I1" s="15" t="s">
        <v>68</v>
      </c>
      <c r="J1" s="15"/>
      <c r="K1" s="15" t="s">
        <v>69</v>
      </c>
      <c r="L1" s="15"/>
      <c r="M1" s="15" t="s">
        <v>76</v>
      </c>
      <c r="N1" s="15"/>
      <c r="O1" s="15" t="s">
        <v>82</v>
      </c>
      <c r="P1" s="15"/>
    </row>
    <row r="2" spans="1:16" x14ac:dyDescent="0.35">
      <c r="A2" t="s">
        <v>0</v>
      </c>
      <c r="B2" t="s">
        <v>15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11</v>
      </c>
      <c r="J2" t="s">
        <v>12</v>
      </c>
      <c r="K2" t="s">
        <v>66</v>
      </c>
      <c r="L2" t="s">
        <v>67</v>
      </c>
      <c r="M2" t="s">
        <v>66</v>
      </c>
      <c r="N2" t="s">
        <v>67</v>
      </c>
      <c r="O2" t="s">
        <v>66</v>
      </c>
      <c r="P2" t="s">
        <v>67</v>
      </c>
    </row>
    <row r="3" spans="1:16" hidden="1" x14ac:dyDescent="0.35">
      <c r="A3" s="1">
        <v>39173</v>
      </c>
    </row>
    <row r="4" spans="1:16" hidden="1" x14ac:dyDescent="0.35">
      <c r="A4" s="1">
        <v>39264</v>
      </c>
    </row>
    <row r="5" spans="1:16" hidden="1" x14ac:dyDescent="0.35">
      <c r="A5" s="1">
        <v>39356</v>
      </c>
    </row>
    <row r="6" spans="1:16" x14ac:dyDescent="0.35">
      <c r="A6" s="1">
        <v>39448</v>
      </c>
      <c r="B6">
        <v>10644.43</v>
      </c>
      <c r="C6" s="1"/>
      <c r="D6" s="1"/>
      <c r="E6" s="1"/>
      <c r="F6" s="7">
        <v>1</v>
      </c>
      <c r="G6" s="7">
        <v>0</v>
      </c>
      <c r="H6" s="7">
        <v>0</v>
      </c>
      <c r="I6">
        <v>58.786918158287087</v>
      </c>
      <c r="J6">
        <v>44.749436438451056</v>
      </c>
      <c r="O6" s="11"/>
      <c r="P6" s="11"/>
    </row>
    <row r="7" spans="1:16" x14ac:dyDescent="0.35">
      <c r="A7" s="1">
        <v>39539</v>
      </c>
      <c r="B7">
        <v>10661.69</v>
      </c>
      <c r="C7" s="6">
        <f>B7/B6-1</f>
        <v>1.6215053318966444E-3</v>
      </c>
      <c r="D7" s="1"/>
      <c r="E7" s="1"/>
      <c r="F7" s="7">
        <v>0</v>
      </c>
      <c r="G7" s="7">
        <v>1</v>
      </c>
      <c r="H7" s="7">
        <v>0</v>
      </c>
      <c r="I7">
        <v>59.864924587872324</v>
      </c>
      <c r="J7">
        <v>46.31596620329212</v>
      </c>
      <c r="K7">
        <f>I7/I6-1</f>
        <v>1.8337522417532393E-2</v>
      </c>
      <c r="L7">
        <f t="shared" ref="L7:L50" si="0">J7/J6-1</f>
        <v>3.50066925869712E-2</v>
      </c>
      <c r="O7" s="11"/>
      <c r="P7" s="11"/>
    </row>
    <row r="8" spans="1:16" x14ac:dyDescent="0.35">
      <c r="A8" s="1">
        <v>39630</v>
      </c>
      <c r="B8">
        <v>10581.86</v>
      </c>
      <c r="C8" s="6">
        <f t="shared" ref="C8:C50" si="1">B8/B7-1</f>
        <v>-7.487555912805588E-3</v>
      </c>
      <c r="D8" s="6">
        <f>C7</f>
        <v>1.6215053318966444E-3</v>
      </c>
      <c r="E8" s="1"/>
      <c r="F8" s="7">
        <v>0</v>
      </c>
      <c r="G8" s="7">
        <v>0</v>
      </c>
      <c r="H8" s="7">
        <v>0</v>
      </c>
      <c r="I8">
        <v>60.385462966919043</v>
      </c>
      <c r="J8">
        <v>47.520815315662908</v>
      </c>
      <c r="K8">
        <f t="shared" ref="K8:K50" si="2">I8/I7-1</f>
        <v>8.695214812851626E-3</v>
      </c>
      <c r="L8">
        <f t="shared" si="0"/>
        <v>2.60136883916533E-2</v>
      </c>
      <c r="N8">
        <f>'Parameter Estimates'!$B$2+'Parameter Estimates'!$B$3*D8+'Parameter Estimates'!$B$4*F8+'Parameter Estimates'!$B$5*G8</f>
        <v>1.3884621965666529E-2</v>
      </c>
      <c r="O8" s="11"/>
      <c r="P8" s="11"/>
    </row>
    <row r="9" spans="1:16" x14ac:dyDescent="0.35">
      <c r="A9" s="1">
        <v>39722</v>
      </c>
      <c r="B9">
        <v>10483.379999999999</v>
      </c>
      <c r="C9" s="6">
        <f t="shared" si="1"/>
        <v>-9.3064924313874808E-3</v>
      </c>
      <c r="D9" s="6">
        <f t="shared" ref="D9:E50" si="3">C8</f>
        <v>-7.487555912805588E-3</v>
      </c>
      <c r="E9" s="6">
        <f>D8</f>
        <v>1.6215053318966444E-3</v>
      </c>
      <c r="F9" s="7">
        <v>0</v>
      </c>
      <c r="G9" s="7">
        <v>0</v>
      </c>
      <c r="H9" s="7">
        <v>1</v>
      </c>
      <c r="I9">
        <v>60.466562119182086</v>
      </c>
      <c r="J9">
        <v>48.123893044988733</v>
      </c>
      <c r="K9">
        <f t="shared" si="2"/>
        <v>1.3430244346634979E-3</v>
      </c>
      <c r="L9">
        <f t="shared" si="0"/>
        <v>1.269081191725796E-2</v>
      </c>
      <c r="M9">
        <f>'Parameter Estimates'!$B$9+'Parameter Estimates'!$B$10*E9+'Parameter Estimates'!$B$11*F9+'Parameter Estimates'!$B$12*G9+'Parameter Estimates'!$B$13*H9</f>
        <v>7.7912916652183384E-3</v>
      </c>
      <c r="N9">
        <f>'Parameter Estimates'!$B$2+'Parameter Estimates'!$B$3*D9+'Parameter Estimates'!$B$4*F9+'Parameter Estimates'!$B$5*G9</f>
        <v>1.7425869724218213E-2</v>
      </c>
      <c r="O9" s="11">
        <f>K9-M9</f>
        <v>-6.4482672305548406E-3</v>
      </c>
      <c r="P9" s="11">
        <f>L9-N9</f>
        <v>-4.7350578069602529E-3</v>
      </c>
    </row>
    <row r="10" spans="1:16" x14ac:dyDescent="0.35">
      <c r="A10" s="1">
        <v>39814</v>
      </c>
      <c r="B10">
        <v>10459.700000000001</v>
      </c>
      <c r="C10" s="6">
        <f t="shared" si="1"/>
        <v>-2.2588134742801413E-3</v>
      </c>
      <c r="D10" s="6">
        <f t="shared" si="3"/>
        <v>-9.3064924313874808E-3</v>
      </c>
      <c r="E10" s="6">
        <f t="shared" si="3"/>
        <v>-7.487555912805588E-3</v>
      </c>
      <c r="F10" s="7">
        <f>F6</f>
        <v>1</v>
      </c>
      <c r="G10" s="7">
        <f t="shared" ref="G10:H10" si="4">G6</f>
        <v>0</v>
      </c>
      <c r="H10" s="7">
        <f t="shared" si="4"/>
        <v>0</v>
      </c>
      <c r="I10">
        <v>60.81821744242059</v>
      </c>
      <c r="J10">
        <v>48.290052542784622</v>
      </c>
      <c r="K10">
        <f t="shared" si="2"/>
        <v>5.8156989733495479E-3</v>
      </c>
      <c r="L10">
        <f t="shared" si="0"/>
        <v>3.4527443081247E-3</v>
      </c>
      <c r="M10">
        <f>'Parameter Estimates'!$B$9+'Parameter Estimates'!$B$10*E10+'Parameter Estimates'!$B$11*F10+'Parameter Estimates'!$B$12*G10+'Parameter Estimates'!$B$13*H10</f>
        <v>8.8227400852960436E-3</v>
      </c>
      <c r="N10">
        <f>'Parameter Estimates'!$B$2+'Parameter Estimates'!$B$3*D10+'Parameter Estimates'!$B$4*F10+'Parameter Estimates'!$B$5*G10</f>
        <v>1.6517001304118629E-2</v>
      </c>
      <c r="O10" s="11">
        <f t="shared" ref="O10:P50" si="5">K10-M10</f>
        <v>-3.0070411119464957E-3</v>
      </c>
      <c r="P10" s="11">
        <f t="shared" si="5"/>
        <v>-1.3064256995993929E-2</v>
      </c>
    </row>
    <row r="11" spans="1:16" x14ac:dyDescent="0.35">
      <c r="A11" s="1">
        <v>39904</v>
      </c>
      <c r="B11">
        <v>10417.33</v>
      </c>
      <c r="C11" s="6">
        <f t="shared" si="1"/>
        <v>-4.0507853953747341E-3</v>
      </c>
      <c r="D11" s="6">
        <f t="shared" si="3"/>
        <v>-2.2588134742801413E-3</v>
      </c>
      <c r="E11" s="6">
        <f t="shared" si="3"/>
        <v>-9.3064924313874808E-3</v>
      </c>
      <c r="F11" s="7">
        <f t="shared" ref="F11:H50" si="6">F7</f>
        <v>0</v>
      </c>
      <c r="G11" s="7">
        <f t="shared" si="6"/>
        <v>1</v>
      </c>
      <c r="H11" s="7">
        <f t="shared" si="6"/>
        <v>0</v>
      </c>
      <c r="I11">
        <v>61.376549265720804</v>
      </c>
      <c r="J11">
        <v>49.734400652696721</v>
      </c>
      <c r="K11">
        <f t="shared" si="2"/>
        <v>9.1803385034889828E-3</v>
      </c>
      <c r="L11">
        <f t="shared" si="0"/>
        <v>2.990984755364301E-2</v>
      </c>
      <c r="M11">
        <f>'Parameter Estimates'!$B$9+'Parameter Estimates'!$B$10*E11+'Parameter Estimates'!$B$11*F11+'Parameter Estimates'!$B$12*G11+'Parameter Estimates'!$B$13*H11</f>
        <v>1.4408462614322987E-2</v>
      </c>
      <c r="N11">
        <f>'Parameter Estimates'!$B$2+'Parameter Estimates'!$B$3*D11+'Parameter Estimates'!$B$4*F11+'Parameter Estimates'!$B$5*G11</f>
        <v>1.4186138585074622E-2</v>
      </c>
      <c r="O11" s="11">
        <f t="shared" si="5"/>
        <v>-5.2281241108340041E-3</v>
      </c>
      <c r="P11" s="11">
        <f t="shared" si="5"/>
        <v>1.5723708968568388E-2</v>
      </c>
    </row>
    <row r="12" spans="1:16" x14ac:dyDescent="0.35">
      <c r="A12" s="1">
        <v>39995</v>
      </c>
      <c r="B12">
        <v>10489.2</v>
      </c>
      <c r="C12" s="6">
        <f t="shared" si="1"/>
        <v>6.8990806665432114E-3</v>
      </c>
      <c r="D12" s="6">
        <f t="shared" si="3"/>
        <v>-4.0507853953747341E-3</v>
      </c>
      <c r="E12" s="6">
        <f t="shared" si="3"/>
        <v>-2.2588134742801413E-3</v>
      </c>
      <c r="F12" s="7">
        <f t="shared" si="6"/>
        <v>0</v>
      </c>
      <c r="G12" s="7">
        <f t="shared" si="6"/>
        <v>0</v>
      </c>
      <c r="H12" s="7">
        <f t="shared" si="6"/>
        <v>0</v>
      </c>
      <c r="I12">
        <v>62.754416182687493</v>
      </c>
      <c r="J12">
        <v>49.975337626419972</v>
      </c>
      <c r="K12">
        <f t="shared" si="2"/>
        <v>2.2449403452146077E-2</v>
      </c>
      <c r="L12">
        <f t="shared" si="0"/>
        <v>4.8444732531462975E-3</v>
      </c>
      <c r="M12">
        <f>'Parameter Estimates'!$B$9+'Parameter Estimates'!$B$10*E12+'Parameter Estimates'!$B$11*F12+'Parameter Estimates'!$B$12*G12+'Parameter Estimates'!$B$13*H12</f>
        <v>1.1858106131801011E-2</v>
      </c>
      <c r="N12">
        <f>'Parameter Estimates'!$B$2+'Parameter Estimates'!$B$3*D12+'Parameter Estimates'!$B$4*F12+'Parameter Estimates'!$B$5*G12</f>
        <v>1.6089787381091278E-2</v>
      </c>
      <c r="O12" s="11">
        <f t="shared" si="5"/>
        <v>1.0591297320345066E-2</v>
      </c>
      <c r="P12" s="11">
        <f t="shared" si="5"/>
        <v>-1.124531412794498E-2</v>
      </c>
    </row>
    <row r="13" spans="1:16" x14ac:dyDescent="0.35">
      <c r="A13" s="1">
        <v>40087</v>
      </c>
      <c r="B13">
        <v>10473.65</v>
      </c>
      <c r="C13" s="6">
        <f t="shared" si="1"/>
        <v>-1.4824772146589948E-3</v>
      </c>
      <c r="D13" s="6">
        <f t="shared" si="3"/>
        <v>6.8990806665432114E-3</v>
      </c>
      <c r="E13" s="6">
        <f t="shared" si="3"/>
        <v>-4.0507853953747341E-3</v>
      </c>
      <c r="F13" s="7">
        <f t="shared" si="6"/>
        <v>0</v>
      </c>
      <c r="G13" s="7">
        <f t="shared" si="6"/>
        <v>0</v>
      </c>
      <c r="H13" s="7">
        <f t="shared" si="6"/>
        <v>1</v>
      </c>
      <c r="I13">
        <v>63.423648928050341</v>
      </c>
      <c r="J13">
        <v>50.307633531834782</v>
      </c>
      <c r="K13">
        <f t="shared" si="2"/>
        <v>1.0664313144346904E-2</v>
      </c>
      <c r="L13">
        <f t="shared" si="0"/>
        <v>6.6491978083034198E-3</v>
      </c>
      <c r="M13">
        <f>'Parameter Estimates'!$B$9+'Parameter Estimates'!$B$10*E13+'Parameter Estimates'!$B$11*F13+'Parameter Estimates'!$B$12*G13+'Parameter Estimates'!$B$13*H13</f>
        <v>7.3320119573219026E-3</v>
      </c>
      <c r="N13">
        <f>'Parameter Estimates'!$B$2+'Parameter Estimates'!$B$3*D13+'Parameter Estimates'!$B$4*F13+'Parameter Estimates'!$B$5*G13</f>
        <v>1.1832906500993993E-2</v>
      </c>
      <c r="O13" s="11">
        <f t="shared" si="5"/>
        <v>3.3323011870250016E-3</v>
      </c>
      <c r="P13" s="11">
        <f t="shared" si="5"/>
        <v>-5.1837086926905737E-3</v>
      </c>
    </row>
    <row r="14" spans="1:16" x14ac:dyDescent="0.35">
      <c r="A14" s="1">
        <v>40179</v>
      </c>
      <c r="B14">
        <v>10525.43</v>
      </c>
      <c r="C14" s="6">
        <f t="shared" si="1"/>
        <v>4.9438352436830257E-3</v>
      </c>
      <c r="D14" s="6">
        <f t="shared" si="3"/>
        <v>-1.4824772146589948E-3</v>
      </c>
      <c r="E14" s="6">
        <f t="shared" si="3"/>
        <v>6.8990806665432114E-3</v>
      </c>
      <c r="F14" s="7">
        <f t="shared" si="6"/>
        <v>1</v>
      </c>
      <c r="G14" s="7">
        <f t="shared" si="6"/>
        <v>0</v>
      </c>
      <c r="H14" s="7">
        <f t="shared" si="6"/>
        <v>0</v>
      </c>
      <c r="I14">
        <v>64.090994669277933</v>
      </c>
      <c r="J14">
        <v>50.620527201499598</v>
      </c>
      <c r="K14">
        <f t="shared" si="2"/>
        <v>1.0522033224304783E-2</v>
      </c>
      <c r="L14">
        <f t="shared" si="0"/>
        <v>6.2196062048280876E-3</v>
      </c>
      <c r="M14">
        <f>'Parameter Estimates'!$B$9+'Parameter Estimates'!$B$10*E14+'Parameter Estimates'!$B$11*F14+'Parameter Estimates'!$B$12*G14+'Parameter Estimates'!$B$13*H14</f>
        <v>9.9876116624893364E-3</v>
      </c>
      <c r="N14">
        <f>'Parameter Estimates'!$B$2+'Parameter Estimates'!$B$3*D14+'Parameter Estimates'!$B$4*F14+'Parameter Estimates'!$B$5*G14</f>
        <v>1.3475329324448046E-2</v>
      </c>
      <c r="O14" s="11">
        <f t="shared" si="5"/>
        <v>5.344215618154468E-4</v>
      </c>
      <c r="P14" s="11">
        <f t="shared" si="5"/>
        <v>-7.2557231196199584E-3</v>
      </c>
    </row>
    <row r="15" spans="1:16" x14ac:dyDescent="0.35">
      <c r="A15" s="1">
        <v>40269</v>
      </c>
      <c r="B15">
        <v>10609.15</v>
      </c>
      <c r="C15" s="6">
        <f t="shared" si="1"/>
        <v>7.9540693349344771E-3</v>
      </c>
      <c r="D15" s="6">
        <f t="shared" si="3"/>
        <v>4.9438352436830257E-3</v>
      </c>
      <c r="E15" s="6">
        <f t="shared" si="3"/>
        <v>-1.4824772146589948E-3</v>
      </c>
      <c r="F15" s="7">
        <f t="shared" si="6"/>
        <v>0</v>
      </c>
      <c r="G15" s="7">
        <f t="shared" si="6"/>
        <v>1</v>
      </c>
      <c r="H15" s="7">
        <f t="shared" si="6"/>
        <v>0</v>
      </c>
      <c r="I15">
        <v>66.578235481107669</v>
      </c>
      <c r="J15">
        <v>50.90389286920572</v>
      </c>
      <c r="K15">
        <f t="shared" si="2"/>
        <v>3.8807960847922374E-2</v>
      </c>
      <c r="L15">
        <f t="shared" si="0"/>
        <v>5.5978411006696316E-3</v>
      </c>
      <c r="M15">
        <f>'Parameter Estimates'!$B$9+'Parameter Estimates'!$B$10*E15+'Parameter Estimates'!$B$11*F15+'Parameter Estimates'!$B$12*G15+'Parameter Estimates'!$B$13*H15</f>
        <v>1.5041965302406276E-2</v>
      </c>
      <c r="N15">
        <f>'Parameter Estimates'!$B$2+'Parameter Estimates'!$B$3*D15+'Parameter Estimates'!$B$4*F15+'Parameter Estimates'!$B$5*G15</f>
        <v>1.1386029666830543E-2</v>
      </c>
      <c r="O15" s="11">
        <f t="shared" si="5"/>
        <v>2.3765995545516096E-2</v>
      </c>
      <c r="P15" s="11">
        <f t="shared" si="5"/>
        <v>-5.7881885661609112E-3</v>
      </c>
    </row>
    <row r="16" spans="1:16" x14ac:dyDescent="0.35">
      <c r="A16" s="1">
        <v>40360</v>
      </c>
      <c r="B16">
        <v>10683.334000000001</v>
      </c>
      <c r="C16" s="6">
        <f t="shared" si="1"/>
        <v>6.992454626431055E-3</v>
      </c>
      <c r="D16" s="6">
        <f t="shared" si="3"/>
        <v>7.9540693349344771E-3</v>
      </c>
      <c r="E16" s="6">
        <f t="shared" si="3"/>
        <v>4.9438352436830257E-3</v>
      </c>
      <c r="F16" s="7">
        <f t="shared" si="6"/>
        <v>0</v>
      </c>
      <c r="G16" s="7">
        <f t="shared" si="6"/>
        <v>0</v>
      </c>
      <c r="H16" s="7">
        <f t="shared" si="6"/>
        <v>0</v>
      </c>
      <c r="I16">
        <v>66.620094221900999</v>
      </c>
      <c r="J16">
        <v>51.614375363197716</v>
      </c>
      <c r="K16">
        <f t="shared" si="2"/>
        <v>6.2871508220152528E-4</v>
      </c>
      <c r="L16">
        <f t="shared" si="0"/>
        <v>1.3957331236287507E-2</v>
      </c>
      <c r="M16">
        <f>'Parameter Estimates'!$B$9+'Parameter Estimates'!$B$10*E16+'Parameter Estimates'!$B$11*F16+'Parameter Estimates'!$B$12*G16+'Parameter Estimates'!$B$13*H16</f>
        <v>1.244129739584577E-2</v>
      </c>
      <c r="N16">
        <f>'Parameter Estimates'!$B$2+'Parameter Estimates'!$B$3*D16+'Parameter Estimates'!$B$4*F16+'Parameter Estimates'!$B$5*G16</f>
        <v>1.1422768051281538E-2</v>
      </c>
      <c r="O16" s="11">
        <f t="shared" si="5"/>
        <v>-1.1812582313644245E-2</v>
      </c>
      <c r="P16" s="11">
        <f t="shared" si="5"/>
        <v>2.534563185005969E-3</v>
      </c>
    </row>
    <row r="17" spans="1:16" x14ac:dyDescent="0.35">
      <c r="A17" s="1">
        <v>40452</v>
      </c>
      <c r="B17">
        <v>10754</v>
      </c>
      <c r="C17" s="6">
        <f t="shared" si="1"/>
        <v>6.6146017713195615E-3</v>
      </c>
      <c r="D17" s="6">
        <f t="shared" si="3"/>
        <v>6.992454626431055E-3</v>
      </c>
      <c r="E17" s="6">
        <f t="shared" si="3"/>
        <v>7.9540693349344771E-3</v>
      </c>
      <c r="F17" s="7">
        <f t="shared" si="6"/>
        <v>0</v>
      </c>
      <c r="G17" s="7">
        <f t="shared" si="6"/>
        <v>0</v>
      </c>
      <c r="H17" s="7">
        <f t="shared" si="6"/>
        <v>1</v>
      </c>
      <c r="I17">
        <v>68.651217519405122</v>
      </c>
      <c r="J17">
        <v>51.784344175180451</v>
      </c>
      <c r="K17">
        <f t="shared" si="2"/>
        <v>3.0488148076446286E-2</v>
      </c>
      <c r="L17">
        <f t="shared" si="0"/>
        <v>3.2930518055620528E-3</v>
      </c>
      <c r="M17">
        <f>'Parameter Estimates'!$B$9+'Parameter Estimates'!$B$10*E17+'Parameter Estimates'!$B$11*F17+'Parameter Estimates'!$B$12*G17+'Parameter Estimates'!$B$13*H17</f>
        <v>8.3040330399803096E-3</v>
      </c>
      <c r="N17">
        <f>'Parameter Estimates'!$B$2+'Parameter Estimates'!$B$3*D17+'Parameter Estimates'!$B$4*F17+'Parameter Estimates'!$B$5*G17</f>
        <v>1.1796606346974037E-2</v>
      </c>
      <c r="O17" s="11">
        <f t="shared" si="5"/>
        <v>2.2184115036465977E-2</v>
      </c>
      <c r="P17" s="11">
        <f t="shared" si="5"/>
        <v>-8.5035545414119847E-3</v>
      </c>
    </row>
    <row r="18" spans="1:16" x14ac:dyDescent="0.35">
      <c r="A18" s="1">
        <v>40544</v>
      </c>
      <c r="B18">
        <v>10799.74</v>
      </c>
      <c r="C18" s="6">
        <f t="shared" si="1"/>
        <v>4.2533010972660712E-3</v>
      </c>
      <c r="D18" s="6">
        <f t="shared" si="3"/>
        <v>6.6146017713195615E-3</v>
      </c>
      <c r="E18" s="6">
        <f t="shared" si="3"/>
        <v>6.992454626431055E-3</v>
      </c>
      <c r="F18" s="7">
        <f t="shared" si="6"/>
        <v>1</v>
      </c>
      <c r="G18" s="7">
        <f t="shared" si="6"/>
        <v>0</v>
      </c>
      <c r="H18" s="7">
        <f t="shared" si="6"/>
        <v>0</v>
      </c>
      <c r="I18">
        <v>68.780919912276872</v>
      </c>
      <c r="J18">
        <v>53.012772955815436</v>
      </c>
      <c r="K18">
        <f t="shared" si="2"/>
        <v>1.8892948669859688E-3</v>
      </c>
      <c r="L18">
        <f t="shared" si="0"/>
        <v>2.3722010970716356E-2</v>
      </c>
      <c r="M18">
        <f>'Parameter Estimates'!$B$9+'Parameter Estimates'!$B$10*E18+'Parameter Estimates'!$B$11*F18+'Parameter Estimates'!$B$12*G18+'Parameter Estimates'!$B$13*H18</f>
        <v>9.9951720586474967E-3</v>
      </c>
      <c r="N18">
        <f>'Parameter Estimates'!$B$2+'Parameter Estimates'!$B$3*D18+'Parameter Estimates'!$B$4*F18+'Parameter Estimates'!$B$5*G18</f>
        <v>1.0327500800780036E-2</v>
      </c>
      <c r="O18" s="11">
        <f t="shared" si="5"/>
        <v>-8.1058771916615278E-3</v>
      </c>
      <c r="P18" s="11">
        <f t="shared" si="5"/>
        <v>1.339451016993632E-2</v>
      </c>
    </row>
    <row r="19" spans="1:16" x14ac:dyDescent="0.35">
      <c r="A19" s="1">
        <v>40634</v>
      </c>
      <c r="B19">
        <v>10823.65</v>
      </c>
      <c r="C19" s="6">
        <f t="shared" si="1"/>
        <v>2.2139421874971532E-3</v>
      </c>
      <c r="D19" s="6">
        <f t="shared" si="3"/>
        <v>4.2533010972660712E-3</v>
      </c>
      <c r="E19" s="6">
        <f t="shared" si="3"/>
        <v>6.6146017713195615E-3</v>
      </c>
      <c r="F19" s="7">
        <f t="shared" si="6"/>
        <v>0</v>
      </c>
      <c r="G19" s="7">
        <f t="shared" si="6"/>
        <v>1</v>
      </c>
      <c r="H19" s="7">
        <f t="shared" si="6"/>
        <v>0</v>
      </c>
      <c r="I19">
        <v>68.960177170207487</v>
      </c>
      <c r="J19">
        <v>53.249524898865118</v>
      </c>
      <c r="K19">
        <f t="shared" si="2"/>
        <v>2.6062061711189521E-3</v>
      </c>
      <c r="L19">
        <f t="shared" si="0"/>
        <v>4.4659415052106244E-3</v>
      </c>
      <c r="M19">
        <f>'Parameter Estimates'!$B$9+'Parameter Estimates'!$B$10*E19+'Parameter Estimates'!$B$11*F19+'Parameter Estimates'!$B$12*G19+'Parameter Estimates'!$B$13*H19</f>
        <v>1.5697577690821973E-2</v>
      </c>
      <c r="N19">
        <f>'Parameter Estimates'!$B$2+'Parameter Estimates'!$B$3*D19+'Parameter Estimates'!$B$4*F19+'Parameter Estimates'!$B$5*G19</f>
        <v>1.1654482412125746E-2</v>
      </c>
      <c r="O19" s="11">
        <f t="shared" si="5"/>
        <v>-1.3091371519703021E-2</v>
      </c>
      <c r="P19" s="11">
        <f t="shared" si="5"/>
        <v>-7.1885409069151213E-3</v>
      </c>
    </row>
    <row r="20" spans="1:16" x14ac:dyDescent="0.35">
      <c r="A20" s="1">
        <v>40725</v>
      </c>
      <c r="B20">
        <v>10866.04</v>
      </c>
      <c r="C20" s="6">
        <f t="shared" si="1"/>
        <v>3.9164237572353322E-3</v>
      </c>
      <c r="D20" s="6">
        <f t="shared" si="3"/>
        <v>2.2139421874971532E-3</v>
      </c>
      <c r="E20" s="6">
        <f t="shared" si="3"/>
        <v>4.2533010972660712E-3</v>
      </c>
      <c r="F20" s="7">
        <f t="shared" si="6"/>
        <v>0</v>
      </c>
      <c r="G20" s="7">
        <f t="shared" si="6"/>
        <v>0</v>
      </c>
      <c r="H20" s="7">
        <f t="shared" si="6"/>
        <v>0</v>
      </c>
      <c r="I20">
        <v>69.158644015774783</v>
      </c>
      <c r="J20">
        <v>55.200507790082156</v>
      </c>
      <c r="K20">
        <f t="shared" si="2"/>
        <v>2.8779921066246494E-3</v>
      </c>
      <c r="L20">
        <f t="shared" si="0"/>
        <v>3.6638503252798271E-2</v>
      </c>
      <c r="M20">
        <f>'Parameter Estimates'!$B$9+'Parameter Estimates'!$B$10*E20+'Parameter Estimates'!$B$11*F20+'Parameter Estimates'!$B$12*G20+'Parameter Estimates'!$B$13*H20</f>
        <v>1.2385385536544537E-2</v>
      </c>
      <c r="N20">
        <f>'Parameter Estimates'!$B$2+'Parameter Estimates'!$B$3*D20+'Parameter Estimates'!$B$4*F20+'Parameter Estimates'!$B$5*G20</f>
        <v>1.3654305621246419E-2</v>
      </c>
      <c r="O20" s="11">
        <f t="shared" si="5"/>
        <v>-9.5073934299198873E-3</v>
      </c>
      <c r="P20" s="11">
        <f t="shared" si="5"/>
        <v>2.298419763155185E-2</v>
      </c>
    </row>
    <row r="21" spans="1:16" x14ac:dyDescent="0.35">
      <c r="A21" s="1">
        <v>40817</v>
      </c>
      <c r="B21">
        <v>10885.89</v>
      </c>
      <c r="C21" s="6">
        <f t="shared" si="1"/>
        <v>1.8267924653321277E-3</v>
      </c>
      <c r="D21" s="6">
        <f t="shared" si="3"/>
        <v>3.9164237572353322E-3</v>
      </c>
      <c r="E21" s="6">
        <f t="shared" si="3"/>
        <v>2.2139421874971532E-3</v>
      </c>
      <c r="F21" s="7">
        <f t="shared" si="6"/>
        <v>0</v>
      </c>
      <c r="G21" s="7">
        <f t="shared" si="6"/>
        <v>0</v>
      </c>
      <c r="H21" s="7">
        <f t="shared" si="6"/>
        <v>1</v>
      </c>
      <c r="I21">
        <v>69.374190678452266</v>
      </c>
      <c r="J21">
        <v>55.402989715862653</v>
      </c>
      <c r="K21">
        <f t="shared" si="2"/>
        <v>3.1166987980320027E-3</v>
      </c>
      <c r="L21">
        <f t="shared" si="0"/>
        <v>3.6681170859966805E-3</v>
      </c>
      <c r="M21">
        <f>'Parameter Estimates'!$B$9+'Parameter Estimates'!$B$10*E21+'Parameter Estimates'!$B$11*F21+'Parameter Estimates'!$B$12*G21+'Parameter Estimates'!$B$13*H21</f>
        <v>7.8392606849794558E-3</v>
      </c>
      <c r="N21">
        <f>'Parameter Estimates'!$B$2+'Parameter Estimates'!$B$3*D21+'Parameter Estimates'!$B$4*F21+'Parameter Estimates'!$B$5*G21</f>
        <v>1.2992447183713436E-2</v>
      </c>
      <c r="O21" s="11">
        <f t="shared" si="5"/>
        <v>-4.7225618869474531E-3</v>
      </c>
      <c r="P21" s="11">
        <f t="shared" si="5"/>
        <v>-9.3243300977167553E-3</v>
      </c>
    </row>
    <row r="22" spans="1:16" x14ac:dyDescent="0.35">
      <c r="A22" s="1">
        <v>40909</v>
      </c>
      <c r="B22">
        <v>10973.3</v>
      </c>
      <c r="C22" s="6">
        <f t="shared" si="1"/>
        <v>8.0296604136180783E-3</v>
      </c>
      <c r="D22" s="6">
        <f t="shared" si="3"/>
        <v>1.8267924653321277E-3</v>
      </c>
      <c r="E22" s="6">
        <f t="shared" si="3"/>
        <v>3.9164237572353322E-3</v>
      </c>
      <c r="F22" s="7">
        <f t="shared" si="6"/>
        <v>1</v>
      </c>
      <c r="G22" s="7">
        <f t="shared" si="6"/>
        <v>0</v>
      </c>
      <c r="H22" s="7">
        <f t="shared" si="6"/>
        <v>0</v>
      </c>
      <c r="I22">
        <v>70.723690353561295</v>
      </c>
      <c r="J22">
        <v>55.695183629852437</v>
      </c>
      <c r="K22">
        <f t="shared" si="2"/>
        <v>1.9452474499687122E-2</v>
      </c>
      <c r="L22">
        <f t="shared" si="0"/>
        <v>5.2739737600500103E-3</v>
      </c>
      <c r="M22">
        <f>'Parameter Estimates'!$B$9+'Parameter Estimates'!$B$10*E22+'Parameter Estimates'!$B$11*F22+'Parameter Estimates'!$B$12*G22+'Parameter Estimates'!$B$13*H22</f>
        <v>9.7461089151995878E-3</v>
      </c>
      <c r="N22">
        <f>'Parameter Estimates'!$B$2+'Parameter Estimates'!$B$3*D22+'Parameter Estimates'!$B$4*F22+'Parameter Estimates'!$B$5*G22</f>
        <v>1.2188814334385017E-2</v>
      </c>
      <c r="O22" s="11">
        <f t="shared" si="5"/>
        <v>9.7063655844875345E-3</v>
      </c>
      <c r="P22" s="11">
        <f t="shared" si="5"/>
        <v>-6.9148405743350069E-3</v>
      </c>
    </row>
    <row r="23" spans="1:16" x14ac:dyDescent="0.35">
      <c r="A23" s="1">
        <v>41000</v>
      </c>
      <c r="B23">
        <v>10989.59</v>
      </c>
      <c r="C23" s="6">
        <f t="shared" si="1"/>
        <v>1.4845124073890048E-3</v>
      </c>
      <c r="D23" s="6">
        <f t="shared" si="3"/>
        <v>8.0296604136180783E-3</v>
      </c>
      <c r="E23" s="6">
        <f t="shared" si="3"/>
        <v>1.8267924653321277E-3</v>
      </c>
      <c r="F23" s="7">
        <f t="shared" si="6"/>
        <v>0</v>
      </c>
      <c r="G23" s="7">
        <f t="shared" si="6"/>
        <v>1</v>
      </c>
      <c r="H23" s="7">
        <f t="shared" si="6"/>
        <v>0</v>
      </c>
      <c r="I23">
        <v>71.641710079983511</v>
      </c>
      <c r="J23">
        <v>56.307269444408298</v>
      </c>
      <c r="K23">
        <f t="shared" si="2"/>
        <v>1.2980370818220344E-2</v>
      </c>
      <c r="L23">
        <f t="shared" si="0"/>
        <v>1.0989923628293541E-2</v>
      </c>
      <c r="M23">
        <f>'Parameter Estimates'!$B$9+'Parameter Estimates'!$B$10*E23+'Parameter Estimates'!$B$11*F23+'Parameter Estimates'!$B$12*G23+'Parameter Estimates'!$B$13*H23</f>
        <v>1.5309913559125476E-2</v>
      </c>
      <c r="N23">
        <f>'Parameter Estimates'!$B$2+'Parameter Estimates'!$B$3*D23+'Parameter Estimates'!$B$4*F23+'Parameter Estimates'!$B$5*G23</f>
        <v>1.0186381187941422E-2</v>
      </c>
      <c r="O23" s="11">
        <f t="shared" si="5"/>
        <v>-2.3295427409051328E-3</v>
      </c>
      <c r="P23" s="11">
        <f t="shared" si="5"/>
        <v>8.0354244035211846E-4</v>
      </c>
    </row>
    <row r="24" spans="1:16" x14ac:dyDescent="0.35">
      <c r="A24" s="1">
        <v>41091</v>
      </c>
      <c r="B24">
        <v>11007.52</v>
      </c>
      <c r="C24" s="6">
        <f t="shared" si="1"/>
        <v>1.6315440339449427E-3</v>
      </c>
      <c r="D24" s="6">
        <f t="shared" si="3"/>
        <v>1.4845124073890048E-3</v>
      </c>
      <c r="E24" s="6">
        <f t="shared" si="3"/>
        <v>8.0296604136180783E-3</v>
      </c>
      <c r="F24" s="7">
        <f t="shared" si="6"/>
        <v>0</v>
      </c>
      <c r="G24" s="7">
        <f t="shared" si="6"/>
        <v>0</v>
      </c>
      <c r="H24" s="7">
        <f t="shared" si="6"/>
        <v>0</v>
      </c>
      <c r="I24">
        <v>72.766006598577647</v>
      </c>
      <c r="J24">
        <v>56.548710931112709</v>
      </c>
      <c r="K24">
        <f t="shared" si="2"/>
        <v>1.5693323307594431E-2</v>
      </c>
      <c r="L24">
        <f t="shared" si="0"/>
        <v>4.2879274574445514E-3</v>
      </c>
      <c r="M24">
        <f>'Parameter Estimates'!$B$9+'Parameter Estimates'!$B$10*E24+'Parameter Estimates'!$B$11*F24+'Parameter Estimates'!$B$12*G24+'Parameter Estimates'!$B$13*H24</f>
        <v>1.2691153574030242E-2</v>
      </c>
      <c r="N24">
        <f>'Parameter Estimates'!$B$2+'Parameter Estimates'!$B$3*D24+'Parameter Estimates'!$B$4*F24+'Parameter Estimates'!$B$5*G24</f>
        <v>1.3937879471991044E-2</v>
      </c>
      <c r="O24" s="11">
        <f t="shared" si="5"/>
        <v>3.0021697335641893E-3</v>
      </c>
      <c r="P24" s="11">
        <f t="shared" si="5"/>
        <v>-9.6499520145464923E-3</v>
      </c>
    </row>
    <row r="25" spans="1:16" x14ac:dyDescent="0.35">
      <c r="A25" s="1">
        <v>41183</v>
      </c>
      <c r="B25">
        <v>11056.85</v>
      </c>
      <c r="C25" s="6">
        <f t="shared" si="1"/>
        <v>4.4814817506577675E-3</v>
      </c>
      <c r="D25" s="6">
        <f t="shared" si="3"/>
        <v>1.6315440339449427E-3</v>
      </c>
      <c r="E25" s="6">
        <f t="shared" si="3"/>
        <v>1.4845124073890048E-3</v>
      </c>
      <c r="F25" s="7">
        <f t="shared" si="6"/>
        <v>0</v>
      </c>
      <c r="G25" s="7">
        <f t="shared" si="6"/>
        <v>0</v>
      </c>
      <c r="H25" s="7">
        <f t="shared" si="6"/>
        <v>1</v>
      </c>
      <c r="I25">
        <v>73.243806316586841</v>
      </c>
      <c r="J25">
        <v>56.89405359484013</v>
      </c>
      <c r="K25">
        <f t="shared" si="2"/>
        <v>6.5662489992757145E-3</v>
      </c>
      <c r="L25">
        <f t="shared" si="0"/>
        <v>6.1069944485228067E-3</v>
      </c>
      <c r="M25">
        <f>'Parameter Estimates'!$B$9+'Parameter Estimates'!$B$10*E25+'Parameter Estimates'!$B$11*F25+'Parameter Estimates'!$B$12*G25+'Parameter Estimates'!$B$13*H25</f>
        <v>7.7801994851138803E-3</v>
      </c>
      <c r="N25">
        <f>'Parameter Estimates'!$B$2+'Parameter Estimates'!$B$3*D25+'Parameter Estimates'!$B$4*F25+'Parameter Estimates'!$B$5*G25</f>
        <v>1.3880719309819531E-2</v>
      </c>
      <c r="O25" s="11">
        <f t="shared" si="5"/>
        <v>-1.2139504858381658E-3</v>
      </c>
      <c r="P25" s="11">
        <f t="shared" si="5"/>
        <v>-7.7737248612967241E-3</v>
      </c>
    </row>
    <row r="26" spans="1:16" x14ac:dyDescent="0.35">
      <c r="A26" s="1">
        <v>41275</v>
      </c>
      <c r="B26">
        <v>11114.19</v>
      </c>
      <c r="C26" s="6">
        <f t="shared" si="1"/>
        <v>5.1859254670181265E-3</v>
      </c>
      <c r="D26" s="6">
        <f t="shared" si="3"/>
        <v>4.4814817506577675E-3</v>
      </c>
      <c r="E26" s="6">
        <f t="shared" si="3"/>
        <v>1.6315440339449427E-3</v>
      </c>
      <c r="F26" s="7">
        <f t="shared" si="6"/>
        <v>1</v>
      </c>
      <c r="G26" s="7">
        <f t="shared" si="6"/>
        <v>0</v>
      </c>
      <c r="H26" s="7">
        <f t="shared" si="6"/>
        <v>0</v>
      </c>
      <c r="I26">
        <v>74.220528699583213</v>
      </c>
      <c r="J26">
        <v>57.93650399932455</v>
      </c>
      <c r="K26">
        <f t="shared" si="2"/>
        <v>1.3335221530877517E-2</v>
      </c>
      <c r="L26">
        <f t="shared" si="0"/>
        <v>1.8322660078116781E-2</v>
      </c>
      <c r="M26">
        <f>'Parameter Estimates'!$B$9+'Parameter Estimates'!$B$10*E26+'Parameter Estimates'!$B$11*F26+'Parameter Estimates'!$B$12*G26+'Parameter Estimates'!$B$13*H26</f>
        <v>9.5611044888844875E-3</v>
      </c>
      <c r="N26">
        <f>'Parameter Estimates'!$B$2+'Parameter Estimates'!$B$3*D26+'Parameter Estimates'!$B$4*F26+'Parameter Estimates'!$B$5*G26</f>
        <v>1.1156774673132537E-2</v>
      </c>
      <c r="O26" s="11">
        <f t="shared" si="5"/>
        <v>3.7741170419930293E-3</v>
      </c>
      <c r="P26" s="11">
        <f t="shared" si="5"/>
        <v>7.1658854049842444E-3</v>
      </c>
    </row>
    <row r="27" spans="1:16" x14ac:dyDescent="0.35">
      <c r="A27" s="1">
        <v>41365</v>
      </c>
      <c r="B27">
        <v>11122.19</v>
      </c>
      <c r="C27" s="6">
        <f t="shared" si="1"/>
        <v>7.198005432693666E-4</v>
      </c>
      <c r="D27" s="6">
        <f t="shared" si="3"/>
        <v>5.1859254670181265E-3</v>
      </c>
      <c r="E27" s="6">
        <f t="shared" si="3"/>
        <v>4.4814817506577675E-3</v>
      </c>
      <c r="F27" s="7">
        <f t="shared" si="6"/>
        <v>0</v>
      </c>
      <c r="G27" s="7">
        <f t="shared" si="6"/>
        <v>1</v>
      </c>
      <c r="H27" s="7">
        <f t="shared" si="6"/>
        <v>0</v>
      </c>
      <c r="I27">
        <v>74.352084672341249</v>
      </c>
      <c r="J27">
        <v>58.025778872654072</v>
      </c>
      <c r="K27">
        <f t="shared" si="2"/>
        <v>1.7725011538320956E-3</v>
      </c>
      <c r="L27">
        <f t="shared" si="0"/>
        <v>1.5409088772522228E-3</v>
      </c>
      <c r="M27">
        <f>'Parameter Estimates'!$B$9+'Parameter Estimates'!$B$10*E27+'Parameter Estimates'!$B$11*F27+'Parameter Estimates'!$B$12*G27+'Parameter Estimates'!$B$13*H27</f>
        <v>1.5524861095869008E-2</v>
      </c>
      <c r="N27">
        <f>'Parameter Estimates'!$B$2+'Parameter Estimates'!$B$3*D27+'Parameter Estimates'!$B$4*F27+'Parameter Estimates'!$B$5*G27</f>
        <v>1.1291914429516567E-2</v>
      </c>
      <c r="O27" s="11">
        <f t="shared" si="5"/>
        <v>-1.3752359942036912E-2</v>
      </c>
      <c r="P27" s="11">
        <f t="shared" si="5"/>
        <v>-9.7510055522643437E-3</v>
      </c>
    </row>
    <row r="28" spans="1:16" x14ac:dyDescent="0.35">
      <c r="A28" s="1">
        <v>41456</v>
      </c>
      <c r="B28">
        <v>11167.42</v>
      </c>
      <c r="C28" s="6">
        <f t="shared" si="1"/>
        <v>4.0666451481228272E-3</v>
      </c>
      <c r="D28" s="6">
        <f t="shared" si="3"/>
        <v>7.198005432693666E-4</v>
      </c>
      <c r="E28" s="6">
        <f t="shared" si="3"/>
        <v>5.1859254670181265E-3</v>
      </c>
      <c r="F28" s="7">
        <f t="shared" si="6"/>
        <v>0</v>
      </c>
      <c r="G28" s="7">
        <f t="shared" si="6"/>
        <v>0</v>
      </c>
      <c r="H28" s="7">
        <f t="shared" si="6"/>
        <v>0</v>
      </c>
      <c r="I28">
        <v>75.234426836954825</v>
      </c>
      <c r="J28">
        <v>59.63088118464411</v>
      </c>
      <c r="K28">
        <f t="shared" si="2"/>
        <v>1.1867080371746441E-2</v>
      </c>
      <c r="L28">
        <f t="shared" si="0"/>
        <v>2.7661883100486451E-2</v>
      </c>
      <c r="M28">
        <f>'Parameter Estimates'!$B$9+'Parameter Estimates'!$B$10*E28+'Parameter Estimates'!$B$11*F28+'Parameter Estimates'!$B$12*G28+'Parameter Estimates'!$B$13*H28</f>
        <v>1.2460899199138991E-2</v>
      </c>
      <c r="N28">
        <f>'Parameter Estimates'!$B$2+'Parameter Estimates'!$B$3*D28+'Parameter Estimates'!$B$4*F28+'Parameter Estimates'!$B$5*G28</f>
        <v>1.4235169620998057E-2</v>
      </c>
      <c r="O28" s="11">
        <f t="shared" si="5"/>
        <v>-5.9381882739254974E-4</v>
      </c>
      <c r="P28" s="11">
        <f t="shared" si="5"/>
        <v>1.3426713479488393E-2</v>
      </c>
    </row>
    <row r="29" spans="1:16" x14ac:dyDescent="0.35">
      <c r="A29" s="1">
        <v>41548</v>
      </c>
      <c r="B29">
        <v>11263.65</v>
      </c>
      <c r="C29" s="6">
        <f t="shared" si="1"/>
        <v>8.6170306122630436E-3</v>
      </c>
      <c r="D29" s="6">
        <f t="shared" si="3"/>
        <v>4.0666451481228272E-3</v>
      </c>
      <c r="E29" s="6">
        <f t="shared" si="3"/>
        <v>7.198005432693666E-4</v>
      </c>
      <c r="F29" s="7">
        <f t="shared" si="6"/>
        <v>0</v>
      </c>
      <c r="G29" s="7">
        <f t="shared" si="6"/>
        <v>0</v>
      </c>
      <c r="H29" s="7">
        <f t="shared" si="6"/>
        <v>1</v>
      </c>
      <c r="I29">
        <v>75.391639263478865</v>
      </c>
      <c r="J29">
        <v>60.720476555887906</v>
      </c>
      <c r="K29">
        <f t="shared" si="2"/>
        <v>2.0896341360419068E-3</v>
      </c>
      <c r="L29">
        <f t="shared" si="0"/>
        <v>1.8272333891392822E-2</v>
      </c>
      <c r="M29">
        <f>'Parameter Estimates'!$B$9+'Parameter Estimates'!$B$10*E29+'Parameter Estimates'!$B$11*F29+'Parameter Estimates'!$B$12*G29+'Parameter Estimates'!$B$13*H29</f>
        <v>7.7182815301879764E-3</v>
      </c>
      <c r="N29">
        <f>'Parameter Estimates'!$B$2+'Parameter Estimates'!$B$3*D29+'Parameter Estimates'!$B$4*F29+'Parameter Estimates'!$B$5*G29</f>
        <v>1.2934046965570621E-2</v>
      </c>
      <c r="O29" s="11">
        <f t="shared" si="5"/>
        <v>-5.6286473941460696E-3</v>
      </c>
      <c r="P29" s="11">
        <f t="shared" si="5"/>
        <v>5.3382869258222013E-3</v>
      </c>
    </row>
    <row r="30" spans="1:16" x14ac:dyDescent="0.35">
      <c r="A30" s="1">
        <v>41640</v>
      </c>
      <c r="B30">
        <v>11308.02</v>
      </c>
      <c r="C30" s="6">
        <f t="shared" si="1"/>
        <v>3.9392204125661134E-3</v>
      </c>
      <c r="D30" s="6">
        <f t="shared" si="3"/>
        <v>8.6170306122630436E-3</v>
      </c>
      <c r="E30" s="6">
        <f t="shared" si="3"/>
        <v>4.0666451481228272E-3</v>
      </c>
      <c r="F30" s="7">
        <f t="shared" si="6"/>
        <v>1</v>
      </c>
      <c r="G30" s="7">
        <f t="shared" si="6"/>
        <v>0</v>
      </c>
      <c r="H30" s="7">
        <f t="shared" si="6"/>
        <v>0</v>
      </c>
      <c r="I30">
        <v>75.5598596411199</v>
      </c>
      <c r="J30">
        <v>61.528920808787056</v>
      </c>
      <c r="K30">
        <f t="shared" si="2"/>
        <v>2.2312869077316666E-3</v>
      </c>
      <c r="L30">
        <f t="shared" si="0"/>
        <v>1.3314194794816103E-2</v>
      </c>
      <c r="M30">
        <f>'Parameter Estimates'!$B$9+'Parameter Estimates'!$B$10*E30+'Parameter Estimates'!$B$11*F30+'Parameter Estimates'!$B$12*G30+'Parameter Estimates'!$B$13*H30</f>
        <v>9.7582721909983579E-3</v>
      </c>
      <c r="N30">
        <f>'Parameter Estimates'!$B$2+'Parameter Estimates'!$B$3*D30+'Parameter Estimates'!$B$4*F30+'Parameter Estimates'!$B$5*G30</f>
        <v>9.5490345621460082E-3</v>
      </c>
      <c r="O30" s="11">
        <f t="shared" si="5"/>
        <v>-7.5269852832666913E-3</v>
      </c>
      <c r="P30" s="11">
        <f t="shared" si="5"/>
        <v>3.765160232670095E-3</v>
      </c>
    </row>
    <row r="31" spans="1:16" x14ac:dyDescent="0.35">
      <c r="A31" s="1">
        <v>41730</v>
      </c>
      <c r="B31">
        <v>11431.83</v>
      </c>
      <c r="C31" s="6">
        <f t="shared" si="1"/>
        <v>1.0948866379790534E-2</v>
      </c>
      <c r="D31" s="6">
        <f t="shared" si="3"/>
        <v>3.9392204125661134E-3</v>
      </c>
      <c r="E31" s="6">
        <f t="shared" si="3"/>
        <v>8.6170306122630436E-3</v>
      </c>
      <c r="F31" s="7">
        <f t="shared" si="6"/>
        <v>0</v>
      </c>
      <c r="G31" s="7">
        <f t="shared" si="6"/>
        <v>1</v>
      </c>
      <c r="H31" s="7">
        <f t="shared" si="6"/>
        <v>0</v>
      </c>
      <c r="I31">
        <v>77.969653878470538</v>
      </c>
      <c r="J31">
        <v>61.741793926995271</v>
      </c>
      <c r="K31">
        <f t="shared" si="2"/>
        <v>3.1892518710281204E-2</v>
      </c>
      <c r="L31">
        <f t="shared" si="0"/>
        <v>3.4597245557053125E-3</v>
      </c>
      <c r="M31">
        <f>'Parameter Estimates'!$B$9+'Parameter Estimates'!$B$10*E31+'Parameter Estimates'!$B$11*F31+'Parameter Estimates'!$B$12*G31+'Parameter Estimates'!$B$13*H31</f>
        <v>1.5859712351644326E-2</v>
      </c>
      <c r="N31">
        <f>'Parameter Estimates'!$B$2+'Parameter Estimates'!$B$3*D31+'Parameter Estimates'!$B$4*F31+'Parameter Estimates'!$B$5*G31</f>
        <v>1.1776584733190385E-2</v>
      </c>
      <c r="O31" s="11">
        <f t="shared" si="5"/>
        <v>1.6032806358636877E-2</v>
      </c>
      <c r="P31" s="11">
        <f t="shared" si="5"/>
        <v>-8.3168601774850724E-3</v>
      </c>
    </row>
    <row r="32" spans="1:16" x14ac:dyDescent="0.35">
      <c r="A32" s="1">
        <v>41821</v>
      </c>
      <c r="B32">
        <v>11554.84</v>
      </c>
      <c r="C32" s="6">
        <f t="shared" si="1"/>
        <v>1.0760306967475985E-2</v>
      </c>
      <c r="D32" s="6">
        <f t="shared" si="3"/>
        <v>1.0948866379790534E-2</v>
      </c>
      <c r="E32" s="6">
        <f t="shared" si="3"/>
        <v>3.9392204125661134E-3</v>
      </c>
      <c r="F32" s="7">
        <f t="shared" si="6"/>
        <v>0</v>
      </c>
      <c r="G32" s="7">
        <f t="shared" si="6"/>
        <v>0</v>
      </c>
      <c r="H32" s="7">
        <f t="shared" si="6"/>
        <v>0</v>
      </c>
      <c r="I32">
        <v>78.346088827696448</v>
      </c>
      <c r="J32">
        <v>61.946326075907002</v>
      </c>
      <c r="K32">
        <f t="shared" si="2"/>
        <v>4.8279674270794715E-3</v>
      </c>
      <c r="L32">
        <f t="shared" si="0"/>
        <v>3.3127017519700708E-3</v>
      </c>
      <c r="M32">
        <f>'Parameter Estimates'!$B$9+'Parameter Estimates'!$B$10*E32+'Parameter Estimates'!$B$11*F32+'Parameter Estimates'!$B$12*G32+'Parameter Estimates'!$B$13*H32</f>
        <v>1.2359954737585065E-2</v>
      </c>
      <c r="N32">
        <f>'Parameter Estimates'!$B$2+'Parameter Estimates'!$B$3*D32+'Parameter Estimates'!$B$4*F32+'Parameter Estimates'!$B$5*G32</f>
        <v>1.0258507757326252E-2</v>
      </c>
      <c r="O32" s="11">
        <f t="shared" si="5"/>
        <v>-7.5319873105055939E-3</v>
      </c>
      <c r="P32" s="11">
        <f t="shared" si="5"/>
        <v>-6.9458060053561813E-3</v>
      </c>
    </row>
    <row r="33" spans="1:16" x14ac:dyDescent="0.35">
      <c r="A33" s="1">
        <v>41913</v>
      </c>
      <c r="B33">
        <v>11694.97</v>
      </c>
      <c r="C33" s="6">
        <f t="shared" si="1"/>
        <v>1.2127385580414707E-2</v>
      </c>
      <c r="D33" s="6">
        <f t="shared" si="3"/>
        <v>1.0760306967475985E-2</v>
      </c>
      <c r="E33" s="6">
        <f t="shared" si="3"/>
        <v>1.0948866379790534E-2</v>
      </c>
      <c r="F33" s="7">
        <f t="shared" si="6"/>
        <v>0</v>
      </c>
      <c r="G33" s="7">
        <f t="shared" si="6"/>
        <v>0</v>
      </c>
      <c r="H33" s="7">
        <f t="shared" si="6"/>
        <v>1</v>
      </c>
      <c r="I33">
        <v>78.829546703138561</v>
      </c>
      <c r="J33">
        <v>63.779924104987302</v>
      </c>
      <c r="K33">
        <f t="shared" si="2"/>
        <v>6.1707978365757032E-3</v>
      </c>
      <c r="L33">
        <f t="shared" si="0"/>
        <v>2.9599786544781903E-2</v>
      </c>
      <c r="M33">
        <f>'Parameter Estimates'!$B$9+'Parameter Estimates'!$B$10*E33+'Parameter Estimates'!$B$11*F33+'Parameter Estimates'!$B$12*G33+'Parameter Estimates'!$B$13*H33</f>
        <v>8.5465187619052606E-3</v>
      </c>
      <c r="N33">
        <f>'Parameter Estimates'!$B$2+'Parameter Estimates'!$B$3*D33+'Parameter Estimates'!$B$4*F33+'Parameter Estimates'!$B$5*G33</f>
        <v>1.0331812303017069E-2</v>
      </c>
      <c r="O33" s="11">
        <f t="shared" si="5"/>
        <v>-2.3757209253295573E-3</v>
      </c>
      <c r="P33" s="11">
        <f t="shared" si="5"/>
        <v>1.9267974241764834E-2</v>
      </c>
    </row>
    <row r="34" spans="1:16" x14ac:dyDescent="0.35">
      <c r="A34" s="1">
        <v>42005</v>
      </c>
      <c r="B34">
        <v>11792.12</v>
      </c>
      <c r="C34" s="6">
        <f t="shared" si="1"/>
        <v>8.3069900991623591E-3</v>
      </c>
      <c r="D34" s="6">
        <f t="shared" si="3"/>
        <v>1.2127385580414707E-2</v>
      </c>
      <c r="E34" s="6">
        <f t="shared" si="3"/>
        <v>1.0760306967475985E-2</v>
      </c>
      <c r="F34" s="7">
        <f t="shared" si="6"/>
        <v>1</v>
      </c>
      <c r="G34" s="7">
        <f t="shared" si="6"/>
        <v>0</v>
      </c>
      <c r="H34" s="7">
        <f t="shared" si="6"/>
        <v>0</v>
      </c>
      <c r="I34">
        <v>79.981062210667389</v>
      </c>
      <c r="J34">
        <v>64.25114857110286</v>
      </c>
      <c r="K34">
        <f t="shared" si="2"/>
        <v>1.4607663695762163E-2</v>
      </c>
      <c r="L34">
        <f t="shared" si="0"/>
        <v>7.3882882855094145E-3</v>
      </c>
      <c r="M34">
        <f>'Parameter Estimates'!$B$9+'Parameter Estimates'!$B$10*E34+'Parameter Estimates'!$B$11*F34+'Parameter Estimates'!$B$12*G34+'Parameter Estimates'!$B$13*H34</f>
        <v>1.0300251294849563E-2</v>
      </c>
      <c r="N34">
        <f>'Parameter Estimates'!$B$2+'Parameter Estimates'!$B$3*D34+'Parameter Estimates'!$B$4*F34+'Parameter Estimates'!$B$5*G34</f>
        <v>8.1843454543723982E-3</v>
      </c>
      <c r="O34" s="11">
        <f t="shared" si="5"/>
        <v>4.3074124009126E-3</v>
      </c>
      <c r="P34" s="11">
        <f t="shared" si="5"/>
        <v>-7.9605716886298368E-4</v>
      </c>
    </row>
    <row r="35" spans="1:16" x14ac:dyDescent="0.35">
      <c r="A35" s="1">
        <v>42095</v>
      </c>
      <c r="B35">
        <v>11885.98</v>
      </c>
      <c r="C35" s="6">
        <f t="shared" si="1"/>
        <v>7.9595526504139258E-3</v>
      </c>
      <c r="D35" s="6">
        <f t="shared" si="3"/>
        <v>8.3069900991623591E-3</v>
      </c>
      <c r="E35" s="6">
        <f t="shared" si="3"/>
        <v>1.2127385580414707E-2</v>
      </c>
      <c r="F35" s="7">
        <f t="shared" si="6"/>
        <v>0</v>
      </c>
      <c r="G35" s="7">
        <f t="shared" si="6"/>
        <v>1</v>
      </c>
      <c r="H35" s="7">
        <f t="shared" si="6"/>
        <v>0</v>
      </c>
      <c r="I35">
        <v>80.686044149207561</v>
      </c>
      <c r="J35">
        <v>64.525708967332633</v>
      </c>
      <c r="K35">
        <f t="shared" si="2"/>
        <v>8.8143607880983854E-3</v>
      </c>
      <c r="L35">
        <f t="shared" si="0"/>
        <v>4.273237169074573E-3</v>
      </c>
      <c r="M35">
        <f>'Parameter Estimates'!$B$9+'Parameter Estimates'!$B$10*E35+'Parameter Estimates'!$B$11*F35+'Parameter Estimates'!$B$12*G35+'Parameter Estimates'!$B$13*H35</f>
        <v>1.6143942283060597E-2</v>
      </c>
      <c r="N35">
        <f>'Parameter Estimates'!$B$2+'Parameter Estimates'!$B$3*D35+'Parameter Estimates'!$B$4*F35+'Parameter Estimates'!$B$5*G35</f>
        <v>1.0078566222059542E-2</v>
      </c>
      <c r="O35" s="11">
        <f t="shared" si="5"/>
        <v>-7.3295814949622118E-3</v>
      </c>
      <c r="P35" s="11">
        <f t="shared" si="5"/>
        <v>-5.8053290529849685E-3</v>
      </c>
    </row>
    <row r="36" spans="1:16" x14ac:dyDescent="0.35">
      <c r="A36" s="1">
        <v>42186</v>
      </c>
      <c r="B36">
        <v>11976.59</v>
      </c>
      <c r="C36" s="6">
        <f t="shared" si="1"/>
        <v>7.6232670760005838E-3</v>
      </c>
      <c r="D36" s="6">
        <f t="shared" si="3"/>
        <v>7.9595526504139258E-3</v>
      </c>
      <c r="E36" s="6">
        <f t="shared" si="3"/>
        <v>8.3069900991623591E-3</v>
      </c>
      <c r="F36" s="7">
        <f t="shared" si="6"/>
        <v>0</v>
      </c>
      <c r="G36" s="7">
        <f t="shared" si="6"/>
        <v>0</v>
      </c>
      <c r="H36" s="7">
        <f t="shared" si="6"/>
        <v>0</v>
      </c>
      <c r="I36">
        <v>83.237596140541697</v>
      </c>
      <c r="J36">
        <v>65.06975094134441</v>
      </c>
      <c r="K36">
        <f t="shared" si="2"/>
        <v>3.1623213385151283E-2</v>
      </c>
      <c r="L36">
        <f t="shared" si="0"/>
        <v>8.4313986272852581E-3</v>
      </c>
      <c r="M36">
        <f>'Parameter Estimates'!$B$9+'Parameter Estimates'!$B$10*E36+'Parameter Estimates'!$B$11*F36+'Parameter Estimates'!$B$12*G36+'Parameter Estimates'!$B$13*H36</f>
        <v>1.2713608681339077E-2</v>
      </c>
      <c r="N36">
        <f>'Parameter Estimates'!$B$2+'Parameter Estimates'!$B$3*D36+'Parameter Estimates'!$B$4*F36+'Parameter Estimates'!$B$5*G36</f>
        <v>1.1420636352072432E-2</v>
      </c>
      <c r="O36" s="11">
        <f t="shared" si="5"/>
        <v>1.8909604703812206E-2</v>
      </c>
      <c r="P36" s="11">
        <f t="shared" si="5"/>
        <v>-2.9892377247871735E-3</v>
      </c>
    </row>
    <row r="37" spans="1:16" x14ac:dyDescent="0.35">
      <c r="A37" s="1">
        <v>42278</v>
      </c>
      <c r="B37">
        <v>12030.22</v>
      </c>
      <c r="C37" s="6">
        <f t="shared" si="1"/>
        <v>4.4779023077519131E-3</v>
      </c>
      <c r="D37" s="6">
        <f t="shared" si="3"/>
        <v>7.6232670760005838E-3</v>
      </c>
      <c r="E37" s="6">
        <f t="shared" si="3"/>
        <v>7.9595526504139258E-3</v>
      </c>
      <c r="F37" s="7">
        <f t="shared" si="6"/>
        <v>0</v>
      </c>
      <c r="G37" s="7">
        <f t="shared" si="6"/>
        <v>0</v>
      </c>
      <c r="H37" s="7">
        <f t="shared" si="6"/>
        <v>1</v>
      </c>
      <c r="I37">
        <v>83.539111513933435</v>
      </c>
      <c r="J37">
        <v>65.251949053481908</v>
      </c>
      <c r="K37">
        <f t="shared" si="2"/>
        <v>3.6223459995485818E-3</v>
      </c>
      <c r="L37">
        <f t="shared" si="0"/>
        <v>2.800043176770961E-3</v>
      </c>
      <c r="M37">
        <f>'Parameter Estimates'!$B$9+'Parameter Estimates'!$B$10*E37+'Parameter Estimates'!$B$11*F37+'Parameter Estimates'!$B$12*G37+'Parameter Estimates'!$B$13*H37</f>
        <v>8.3044770185513629E-3</v>
      </c>
      <c r="N37">
        <f>'Parameter Estimates'!$B$2+'Parameter Estimates'!$B$3*D37+'Parameter Estimates'!$B$4*F37+'Parameter Estimates'!$B$5*G37</f>
        <v>1.1551371068266937E-2</v>
      </c>
      <c r="O37" s="11">
        <f t="shared" si="5"/>
        <v>-4.6821310190027811E-3</v>
      </c>
      <c r="P37" s="11">
        <f t="shared" si="5"/>
        <v>-8.7513278914959757E-3</v>
      </c>
    </row>
    <row r="38" spans="1:16" x14ac:dyDescent="0.35">
      <c r="A38" s="1">
        <v>42370</v>
      </c>
      <c r="B38">
        <v>12124.21</v>
      </c>
      <c r="C38" s="6">
        <f t="shared" si="1"/>
        <v>7.8128247031226117E-3</v>
      </c>
      <c r="D38" s="6">
        <f t="shared" si="3"/>
        <v>4.4779023077519131E-3</v>
      </c>
      <c r="E38" s="6">
        <f t="shared" si="3"/>
        <v>7.6232670760005838E-3</v>
      </c>
      <c r="F38" s="7">
        <f t="shared" si="6"/>
        <v>1</v>
      </c>
      <c r="G38" s="7">
        <f t="shared" si="6"/>
        <v>0</v>
      </c>
      <c r="H38" s="7">
        <f t="shared" si="6"/>
        <v>0</v>
      </c>
      <c r="I38">
        <v>86.710208095883758</v>
      </c>
      <c r="J38">
        <v>65.279227023337285</v>
      </c>
      <c r="K38">
        <f t="shared" si="2"/>
        <v>3.7959424328105396E-2</v>
      </c>
      <c r="L38">
        <f t="shared" si="0"/>
        <v>4.1804069075412897E-4</v>
      </c>
      <c r="M38">
        <f>'Parameter Estimates'!$B$9+'Parameter Estimates'!$B$10*E38+'Parameter Estimates'!$B$11*F38+'Parameter Estimates'!$B$12*G38+'Parameter Estimates'!$B$13*H38</f>
        <v>1.0046248311876692E-2</v>
      </c>
      <c r="N38">
        <f>'Parameter Estimates'!$B$2+'Parameter Estimates'!$B$3*D38+'Parameter Estimates'!$B$4*F38+'Parameter Estimates'!$B$5*G38</f>
        <v>1.1158166220936058E-2</v>
      </c>
      <c r="O38" s="10">
        <f t="shared" si="5"/>
        <v>2.7913176016228704E-2</v>
      </c>
      <c r="P38" s="10">
        <f t="shared" si="5"/>
        <v>-1.0740125530181929E-2</v>
      </c>
    </row>
    <row r="39" spans="1:16" x14ac:dyDescent="0.35">
      <c r="A39" s="1">
        <v>42461</v>
      </c>
      <c r="B39">
        <v>12211.29</v>
      </c>
      <c r="C39" s="6">
        <f t="shared" si="1"/>
        <v>7.1823236318078187E-3</v>
      </c>
      <c r="D39" s="6">
        <f t="shared" si="3"/>
        <v>7.8128247031226117E-3</v>
      </c>
      <c r="E39" s="6">
        <f t="shared" si="3"/>
        <v>4.4779023077519131E-3</v>
      </c>
      <c r="F39" s="7">
        <f t="shared" si="6"/>
        <v>0</v>
      </c>
      <c r="G39" s="7">
        <f t="shared" si="6"/>
        <v>1</v>
      </c>
      <c r="H39" s="7">
        <f t="shared" si="6"/>
        <v>0</v>
      </c>
      <c r="I39">
        <v>86.991569694133929</v>
      </c>
      <c r="J39">
        <v>66.23371722152288</v>
      </c>
      <c r="K39">
        <f t="shared" si="2"/>
        <v>3.2448497636985429E-3</v>
      </c>
      <c r="L39">
        <f t="shared" si="0"/>
        <v>1.4621652885754344E-2</v>
      </c>
      <c r="M39">
        <f>'Parameter Estimates'!$B$9+'Parameter Estimates'!$B$10*E39+'Parameter Estimates'!$B$11*F39+'Parameter Estimates'!$B$12*G39+'Parameter Estimates'!$B$13*H39</f>
        <v>1.5524571271956365E-2</v>
      </c>
      <c r="N39">
        <f>'Parameter Estimates'!$B$2+'Parameter Estimates'!$B$3*D39+'Parameter Estimates'!$B$4*F39+'Parameter Estimates'!$B$5*G39</f>
        <v>1.0270678455589351E-2</v>
      </c>
      <c r="O39" s="10">
        <f t="shared" si="5"/>
        <v>-1.2279721508257822E-2</v>
      </c>
      <c r="P39" s="10">
        <f t="shared" si="5"/>
        <v>4.3509744301649927E-3</v>
      </c>
    </row>
    <row r="40" spans="1:16" x14ac:dyDescent="0.35">
      <c r="A40" s="1">
        <v>42552</v>
      </c>
      <c r="B40">
        <v>12289.06</v>
      </c>
      <c r="C40" s="6">
        <f t="shared" si="1"/>
        <v>6.3686965095415271E-3</v>
      </c>
      <c r="D40" s="6">
        <f t="shared" si="3"/>
        <v>7.1823236318078187E-3</v>
      </c>
      <c r="E40" s="6">
        <f t="shared" si="3"/>
        <v>7.8128247031226117E-3</v>
      </c>
      <c r="F40" s="7">
        <f t="shared" si="6"/>
        <v>0</v>
      </c>
      <c r="G40" s="7">
        <f t="shared" si="6"/>
        <v>0</v>
      </c>
      <c r="H40" s="7">
        <f t="shared" si="6"/>
        <v>0</v>
      </c>
      <c r="I40">
        <v>87.897718201358515</v>
      </c>
      <c r="J40">
        <v>66.762535527001944</v>
      </c>
      <c r="K40">
        <f t="shared" si="2"/>
        <v>1.0416509443508692E-2</v>
      </c>
      <c r="L40">
        <f t="shared" si="0"/>
        <v>7.9841254222587921E-3</v>
      </c>
      <c r="M40">
        <f>'Parameter Estimates'!$B$9+'Parameter Estimates'!$B$10*E40+'Parameter Estimates'!$B$11*F40+'Parameter Estimates'!$B$12*G40+'Parameter Estimates'!$B$13*H40</f>
        <v>1.2673596603387134E-2</v>
      </c>
      <c r="N40">
        <f>'Parameter Estimates'!$B$2+'Parameter Estimates'!$B$3*D40+'Parameter Estimates'!$B$4*F40+'Parameter Estimates'!$B$5*G40</f>
        <v>1.172279268257476E-2</v>
      </c>
      <c r="O40" s="10">
        <f t="shared" si="5"/>
        <v>-2.2570871598784417E-3</v>
      </c>
      <c r="P40" s="10">
        <f t="shared" si="5"/>
        <v>-3.7386672603159678E-3</v>
      </c>
    </row>
    <row r="41" spans="1:16" x14ac:dyDescent="0.35">
      <c r="A41" s="1">
        <v>42644</v>
      </c>
      <c r="B41">
        <v>12365.31</v>
      </c>
      <c r="C41" s="6">
        <f t="shared" si="1"/>
        <v>6.204705648763964E-3</v>
      </c>
      <c r="D41" s="6">
        <f t="shared" si="3"/>
        <v>6.3686965095415271E-3</v>
      </c>
      <c r="E41" s="6">
        <f t="shared" si="3"/>
        <v>7.1823236318078187E-3</v>
      </c>
      <c r="F41" s="7">
        <f t="shared" si="6"/>
        <v>0</v>
      </c>
      <c r="G41" s="7">
        <f t="shared" si="6"/>
        <v>0</v>
      </c>
      <c r="H41" s="7">
        <f t="shared" si="6"/>
        <v>1</v>
      </c>
      <c r="I41">
        <v>90.053962506685707</v>
      </c>
      <c r="J41">
        <v>67.841718065509752</v>
      </c>
      <c r="K41">
        <f t="shared" si="2"/>
        <v>2.4531288746172164E-2</v>
      </c>
      <c r="L41">
        <f t="shared" si="0"/>
        <v>1.6164493004783065E-2</v>
      </c>
      <c r="M41">
        <f>'Parameter Estimates'!$B$9+'Parameter Estimates'!$B$10*E41+'Parameter Estimates'!$B$11*F41+'Parameter Estimates'!$B$12*G41+'Parameter Estimates'!$B$13*H41</f>
        <v>8.2415455621438483E-3</v>
      </c>
      <c r="N41">
        <f>'Parameter Estimates'!$B$2+'Parameter Estimates'!$B$3*D41+'Parameter Estimates'!$B$4*F41+'Parameter Estimates'!$B$5*G41</f>
        <v>1.2039099176254127E-2</v>
      </c>
      <c r="O41" s="10">
        <f t="shared" si="5"/>
        <v>1.6289743184028316E-2</v>
      </c>
      <c r="P41" s="10">
        <f t="shared" si="5"/>
        <v>4.1253938285289379E-3</v>
      </c>
    </row>
    <row r="42" spans="1:16" x14ac:dyDescent="0.35">
      <c r="A42" s="1">
        <v>42736</v>
      </c>
      <c r="B42">
        <v>12438.9</v>
      </c>
      <c r="C42" s="6">
        <f t="shared" si="1"/>
        <v>5.9513267358439759E-3</v>
      </c>
      <c r="D42" s="6">
        <f t="shared" si="3"/>
        <v>6.204705648763964E-3</v>
      </c>
      <c r="E42" s="6">
        <f t="shared" si="3"/>
        <v>6.3686965095415271E-3</v>
      </c>
      <c r="F42" s="7">
        <f t="shared" si="6"/>
        <v>1</v>
      </c>
      <c r="G42" s="7">
        <f t="shared" si="6"/>
        <v>0</v>
      </c>
      <c r="H42" s="7">
        <f t="shared" si="6"/>
        <v>0</v>
      </c>
      <c r="I42">
        <v>90.562061648402562</v>
      </c>
      <c r="J42">
        <v>67.843908978480201</v>
      </c>
      <c r="K42">
        <f t="shared" si="2"/>
        <v>5.6421630717153892E-3</v>
      </c>
      <c r="L42">
        <f t="shared" si="0"/>
        <v>3.2294479457739556E-5</v>
      </c>
      <c r="M42">
        <f>'Parameter Estimates'!$B$9+'Parameter Estimates'!$B$10*E42+'Parameter Estimates'!$B$11*F42+'Parameter Estimates'!$B$12*G42+'Parameter Estimates'!$B$13*H42</f>
        <v>9.9446669876810685E-3</v>
      </c>
      <c r="N42">
        <f>'Parameter Estimates'!$B$2+'Parameter Estimates'!$B$3*D42+'Parameter Estimates'!$B$4*F42+'Parameter Estimates'!$B$5*G42</f>
        <v>1.0486852427280874E-2</v>
      </c>
      <c r="O42" s="10">
        <f t="shared" si="5"/>
        <v>-4.3025039159656792E-3</v>
      </c>
      <c r="P42" s="10">
        <f t="shared" si="5"/>
        <v>-1.0454557947823134E-2</v>
      </c>
    </row>
    <row r="43" spans="1:16" x14ac:dyDescent="0.35">
      <c r="A43" s="1">
        <v>42826</v>
      </c>
      <c r="B43">
        <v>12512.9</v>
      </c>
      <c r="C43" s="6">
        <f t="shared" si="1"/>
        <v>5.9490790986340691E-3</v>
      </c>
      <c r="D43" s="6">
        <f t="shared" si="3"/>
        <v>5.9513267358439759E-3</v>
      </c>
      <c r="E43" s="6">
        <f t="shared" si="3"/>
        <v>6.204705648763964E-3</v>
      </c>
      <c r="F43" s="7">
        <f t="shared" si="6"/>
        <v>0</v>
      </c>
      <c r="G43" s="7">
        <f t="shared" si="6"/>
        <v>1</v>
      </c>
      <c r="H43" s="7">
        <f t="shared" si="6"/>
        <v>0</v>
      </c>
      <c r="I43">
        <v>90.771019961656933</v>
      </c>
      <c r="J43">
        <v>69.173310360887044</v>
      </c>
      <c r="K43">
        <f t="shared" si="2"/>
        <v>2.3073493408931611E-3</v>
      </c>
      <c r="L43">
        <f t="shared" si="0"/>
        <v>1.9594999793253631E-2</v>
      </c>
      <c r="M43">
        <f>'Parameter Estimates'!$B$9+'Parameter Estimates'!$B$10*E43+'Parameter Estimates'!$B$11*F43+'Parameter Estimates'!$B$12*G43+'Parameter Estimates'!$B$13*H43</f>
        <v>1.5664388811674767E-2</v>
      </c>
      <c r="N43">
        <f>'Parameter Estimates'!$B$2+'Parameter Estimates'!$B$3*D43+'Parameter Estimates'!$B$4*F43+'Parameter Estimates'!$B$5*G43</f>
        <v>1.0994356266846561E-2</v>
      </c>
      <c r="O43" s="10">
        <f t="shared" si="5"/>
        <v>-1.3357039470781606E-2</v>
      </c>
      <c r="P43" s="10">
        <f t="shared" si="5"/>
        <v>8.6006435264070705E-3</v>
      </c>
    </row>
    <row r="44" spans="1:16" x14ac:dyDescent="0.35">
      <c r="A44" s="1">
        <v>42917</v>
      </c>
      <c r="B44">
        <v>12586.28</v>
      </c>
      <c r="C44" s="6">
        <f t="shared" si="1"/>
        <v>5.8643479928714992E-3</v>
      </c>
      <c r="D44" s="6">
        <f t="shared" si="3"/>
        <v>5.9490790986340691E-3</v>
      </c>
      <c r="E44" s="6">
        <f t="shared" si="3"/>
        <v>5.9513267358439759E-3</v>
      </c>
      <c r="F44" s="7">
        <f t="shared" si="6"/>
        <v>0</v>
      </c>
      <c r="G44" s="7">
        <f t="shared" si="6"/>
        <v>0</v>
      </c>
      <c r="H44" s="7">
        <f t="shared" si="6"/>
        <v>0</v>
      </c>
      <c r="I44">
        <v>91.586532593084826</v>
      </c>
      <c r="J44">
        <v>69.175906197059618</v>
      </c>
      <c r="K44">
        <f t="shared" si="2"/>
        <v>8.9842841005023377E-3</v>
      </c>
      <c r="L44">
        <f t="shared" si="0"/>
        <v>3.7526556977418579E-5</v>
      </c>
      <c r="M44">
        <f>'Parameter Estimates'!$B$9+'Parameter Estimates'!$B$10*E44+'Parameter Estimates'!$B$11*F44+'Parameter Estimates'!$B$12*G44+'Parameter Estimates'!$B$13*H44</f>
        <v>1.2522872974474551E-2</v>
      </c>
      <c r="N44">
        <f>'Parameter Estimates'!$B$2+'Parameter Estimates'!$B$3*D44+'Parameter Estimates'!$B$4*F44+'Parameter Estimates'!$B$5*G44</f>
        <v>1.2202230060535921E-2</v>
      </c>
      <c r="O44" s="10">
        <f t="shared" si="5"/>
        <v>-3.5385888739722128E-3</v>
      </c>
      <c r="P44" s="10">
        <f t="shared" si="5"/>
        <v>-1.2164703503558503E-2</v>
      </c>
    </row>
    <row r="45" spans="1:16" x14ac:dyDescent="0.35">
      <c r="A45" s="1">
        <v>43009</v>
      </c>
      <c r="B45">
        <v>12729.71</v>
      </c>
      <c r="C45" s="6">
        <f t="shared" si="1"/>
        <v>1.1395742030210654E-2</v>
      </c>
      <c r="D45" s="6">
        <f t="shared" si="3"/>
        <v>5.8643479928714992E-3</v>
      </c>
      <c r="E45" s="6">
        <f t="shared" si="3"/>
        <v>5.9490790986340691E-3</v>
      </c>
      <c r="F45" s="7">
        <f t="shared" si="6"/>
        <v>0</v>
      </c>
      <c r="G45" s="7">
        <f t="shared" si="6"/>
        <v>0</v>
      </c>
      <c r="H45" s="7">
        <f t="shared" si="6"/>
        <v>1</v>
      </c>
      <c r="I45">
        <v>93.369677899928291</v>
      </c>
      <c r="J45">
        <v>69.815386707845704</v>
      </c>
      <c r="K45">
        <f t="shared" si="2"/>
        <v>1.9469514309116809E-2</v>
      </c>
      <c r="L45">
        <f t="shared" si="0"/>
        <v>9.2442664786265283E-3</v>
      </c>
      <c r="M45">
        <f>'Parameter Estimates'!$B$9+'Parameter Estimates'!$B$10*E45+'Parameter Estimates'!$B$11*F45+'Parameter Estimates'!$B$12*G45+'Parameter Estimates'!$B$13*H45</f>
        <v>8.1416909855373011E-3</v>
      </c>
      <c r="N45">
        <f>'Parameter Estimates'!$B$2+'Parameter Estimates'!$B$3*D45+'Parameter Estimates'!$B$4*F45+'Parameter Estimates'!$B$5*G45</f>
        <v>1.2235170209943283E-2</v>
      </c>
      <c r="O45" s="10">
        <f t="shared" si="5"/>
        <v>1.1327823323579508E-2</v>
      </c>
      <c r="P45" s="10">
        <f t="shared" si="5"/>
        <v>-2.990903731316755E-3</v>
      </c>
    </row>
    <row r="46" spans="1:16" x14ac:dyDescent="0.35">
      <c r="A46" s="1">
        <v>43101</v>
      </c>
      <c r="B46">
        <v>12782.9</v>
      </c>
      <c r="C46" s="6">
        <f t="shared" si="1"/>
        <v>4.1784141194105562E-3</v>
      </c>
      <c r="D46" s="6">
        <f t="shared" si="3"/>
        <v>1.1395742030210654E-2</v>
      </c>
      <c r="E46" s="6">
        <f t="shared" si="3"/>
        <v>5.8643479928714992E-3</v>
      </c>
      <c r="F46" s="7">
        <f t="shared" si="6"/>
        <v>1</v>
      </c>
      <c r="G46" s="7">
        <f t="shared" si="6"/>
        <v>0</v>
      </c>
      <c r="H46" s="7">
        <f t="shared" si="6"/>
        <v>0</v>
      </c>
      <c r="I46">
        <v>93.832895159113889</v>
      </c>
      <c r="J46">
        <v>71.538789165971835</v>
      </c>
      <c r="K46">
        <f t="shared" si="2"/>
        <v>4.961110176282979E-3</v>
      </c>
      <c r="L46">
        <f t="shared" si="0"/>
        <v>2.4685138038954113E-2</v>
      </c>
      <c r="M46">
        <f>'Parameter Estimates'!$B$9+'Parameter Estimates'!$B$10*E46+'Parameter Estimates'!$B$11*F46+'Parameter Estimates'!$B$12*G46+'Parameter Estimates'!$B$13*H46</f>
        <v>9.9038303926348124E-3</v>
      </c>
      <c r="N46">
        <f>'Parameter Estimates'!$B$2+'Parameter Estimates'!$B$3*D46+'Parameter Estimates'!$B$4*F46+'Parameter Estimates'!$B$5*G46</f>
        <v>8.4687799325932761E-3</v>
      </c>
      <c r="O46" s="10">
        <f t="shared" si="5"/>
        <v>-4.9427202163518334E-3</v>
      </c>
      <c r="P46" s="10">
        <f t="shared" si="5"/>
        <v>1.6216358106360837E-2</v>
      </c>
    </row>
    <row r="47" spans="1:16" x14ac:dyDescent="0.35">
      <c r="A47" s="1">
        <v>43191</v>
      </c>
      <c r="B47">
        <v>12909.19</v>
      </c>
      <c r="C47" s="6">
        <f t="shared" si="1"/>
        <v>9.8796047845168822E-3</v>
      </c>
      <c r="D47" s="6">
        <f t="shared" si="3"/>
        <v>4.1784141194105562E-3</v>
      </c>
      <c r="E47" s="6">
        <f t="shared" si="3"/>
        <v>1.1395742030210654E-2</v>
      </c>
      <c r="F47" s="7">
        <f t="shared" si="6"/>
        <v>0</v>
      </c>
      <c r="G47" s="7">
        <f t="shared" si="6"/>
        <v>1</v>
      </c>
      <c r="H47" s="7">
        <f t="shared" si="6"/>
        <v>0</v>
      </c>
      <c r="I47">
        <v>95.143933529298749</v>
      </c>
      <c r="J47">
        <v>72.619422891913416</v>
      </c>
      <c r="K47">
        <f t="shared" si="2"/>
        <v>1.397205498095011E-2</v>
      </c>
      <c r="L47">
        <f t="shared" si="0"/>
        <v>1.5105563548671208E-2</v>
      </c>
      <c r="M47">
        <f>'Parameter Estimates'!$B$9+'Parameter Estimates'!$B$10*E47+'Parameter Estimates'!$B$11*F47+'Parameter Estimates'!$B$12*G47+'Parameter Estimates'!$B$13*H47</f>
        <v>1.6084701836444126E-2</v>
      </c>
      <c r="N47">
        <f>'Parameter Estimates'!$B$2+'Parameter Estimates'!$B$3*D47+'Parameter Estimates'!$B$4*F47+'Parameter Estimates'!$B$5*G47</f>
        <v>1.1683595548523834E-2</v>
      </c>
      <c r="O47" s="10">
        <f t="shared" si="5"/>
        <v>-2.1126468554940152E-3</v>
      </c>
      <c r="P47" s="10">
        <f t="shared" si="5"/>
        <v>3.4219680001473744E-3</v>
      </c>
    </row>
    <row r="48" spans="1:16" x14ac:dyDescent="0.35">
      <c r="A48" s="1">
        <v>43282</v>
      </c>
      <c r="B48">
        <v>13019.8</v>
      </c>
      <c r="C48" s="6">
        <f t="shared" si="1"/>
        <v>8.5683145108250702E-3</v>
      </c>
      <c r="D48" s="6">
        <f t="shared" si="3"/>
        <v>9.8796047845168822E-3</v>
      </c>
      <c r="E48" s="6">
        <f t="shared" si="3"/>
        <v>4.1784141194105562E-3</v>
      </c>
      <c r="F48" s="7">
        <f t="shared" si="6"/>
        <v>0</v>
      </c>
      <c r="G48" s="7">
        <f t="shared" si="6"/>
        <v>0</v>
      </c>
      <c r="H48" s="7">
        <f t="shared" si="6"/>
        <v>0</v>
      </c>
      <c r="I48">
        <v>95.489395307059553</v>
      </c>
      <c r="J48">
        <v>73.504380920631633</v>
      </c>
      <c r="K48">
        <f t="shared" si="2"/>
        <v>3.6309385679793582E-3</v>
      </c>
      <c r="L48">
        <f t="shared" si="0"/>
        <v>1.2186244305953498E-2</v>
      </c>
      <c r="M48">
        <f>'Parameter Estimates'!$B$9+'Parameter Estimates'!$B$10*E48+'Parameter Estimates'!$B$11*F48+'Parameter Estimates'!$B$12*G48+'Parameter Estimates'!$B$13*H48</f>
        <v>1.2379322012834553E-2</v>
      </c>
      <c r="N48">
        <f>'Parameter Estimates'!$B$2+'Parameter Estimates'!$B$3*D48+'Parameter Estimates'!$B$4*F48+'Parameter Estimates'!$B$5*G48</f>
        <v>1.0674194964366432E-2</v>
      </c>
      <c r="O48" s="10">
        <f t="shared" si="5"/>
        <v>-8.7483834448551945E-3</v>
      </c>
      <c r="P48" s="10">
        <f t="shared" si="5"/>
        <v>1.5120493415870656E-3</v>
      </c>
    </row>
    <row r="49" spans="1:16" x14ac:dyDescent="0.35">
      <c r="A49" s="1">
        <v>43374</v>
      </c>
      <c r="B49">
        <v>13066.3</v>
      </c>
      <c r="C49" s="6">
        <f t="shared" si="1"/>
        <v>3.5714834329252376E-3</v>
      </c>
      <c r="D49" s="6">
        <f t="shared" si="3"/>
        <v>8.5683145108250702E-3</v>
      </c>
      <c r="E49" s="6">
        <f t="shared" si="3"/>
        <v>9.8796047845168822E-3</v>
      </c>
      <c r="F49" s="7">
        <f t="shared" si="6"/>
        <v>0</v>
      </c>
      <c r="G49" s="7">
        <f t="shared" si="6"/>
        <v>0</v>
      </c>
      <c r="H49" s="7">
        <f t="shared" si="6"/>
        <v>1</v>
      </c>
      <c r="I49">
        <v>98.623829604132425</v>
      </c>
      <c r="J49">
        <v>74.133333625796837</v>
      </c>
      <c r="K49">
        <f t="shared" si="2"/>
        <v>3.2824946550280787E-2</v>
      </c>
      <c r="L49">
        <f t="shared" si="0"/>
        <v>8.5566696472736403E-3</v>
      </c>
      <c r="M49">
        <f>'Parameter Estimates'!$B$9+'Parameter Estimates'!$B$10*E49+'Parameter Estimates'!$B$11*F49+'Parameter Estimates'!$B$12*G49+'Parameter Estimates'!$B$13*H49</f>
        <v>8.4599417197975466E-3</v>
      </c>
      <c r="N49">
        <f>'Parameter Estimates'!$B$2+'Parameter Estimates'!$B$3*D49+'Parameter Estimates'!$B$4*F49+'Parameter Estimates'!$B$5*G49</f>
        <v>1.1183973482457135E-2</v>
      </c>
      <c r="O49" s="10">
        <f t="shared" si="5"/>
        <v>2.436500483048324E-2</v>
      </c>
      <c r="P49" s="10">
        <f t="shared" si="5"/>
        <v>-2.6273038351834945E-3</v>
      </c>
    </row>
    <row r="50" spans="1:16" x14ac:dyDescent="0.35">
      <c r="A50" s="3">
        <v>43466</v>
      </c>
      <c r="B50">
        <v>13103.32</v>
      </c>
      <c r="C50" s="6">
        <f t="shared" si="1"/>
        <v>2.8332427695676454E-3</v>
      </c>
      <c r="D50" s="6">
        <f t="shared" si="3"/>
        <v>3.5714834329252376E-3</v>
      </c>
      <c r="E50" s="6">
        <f t="shared" si="3"/>
        <v>8.5683145108250702E-3</v>
      </c>
      <c r="F50" s="7">
        <f t="shared" si="6"/>
        <v>1</v>
      </c>
      <c r="G50" s="7">
        <f t="shared" si="6"/>
        <v>0</v>
      </c>
      <c r="H50" s="7">
        <f t="shared" si="6"/>
        <v>0</v>
      </c>
      <c r="I50" s="2">
        <v>99.436999999999998</v>
      </c>
      <c r="J50" s="2">
        <v>66.86</v>
      </c>
      <c r="K50">
        <f t="shared" si="2"/>
        <v>8.2451715688953708E-3</v>
      </c>
      <c r="L50">
        <f t="shared" si="0"/>
        <v>-9.8111514349408235E-2</v>
      </c>
      <c r="M50">
        <f>'Parameter Estimates'!$B$9+'Parameter Estimates'!$B$10*E50+'Parameter Estimates'!$B$11*F50+'Parameter Estimates'!$B$12*G50+'Parameter Estimates'!$B$13*H50</f>
        <v>1.0122767857626995E-2</v>
      </c>
      <c r="N50">
        <f>'Parameter Estimates'!$B$2+'Parameter Estimates'!$B$3*D50+'Parameter Estimates'!$B$4*F50+'Parameter Estimates'!$B$5*G50</f>
        <v>1.1510546529132552E-2</v>
      </c>
      <c r="O50" s="10">
        <f t="shared" si="5"/>
        <v>-1.8775962887316242E-3</v>
      </c>
      <c r="P50" s="10">
        <f t="shared" si="5"/>
        <v>-0.10962206087854079</v>
      </c>
    </row>
    <row r="54" spans="1:16" x14ac:dyDescent="0.35">
      <c r="N54" s="12" t="s">
        <v>85</v>
      </c>
      <c r="O54" s="12">
        <f>SQRT(SUMSQ(O9:O37)/COUNT(O9:O37))</f>
        <v>1.003645788259416E-2</v>
      </c>
      <c r="P54" s="12">
        <f>SQRT(SUMSQ(P9:P37)/COUNT(P9:P37))</f>
        <v>9.7993096924718984E-3</v>
      </c>
    </row>
    <row r="55" spans="1:16" x14ac:dyDescent="0.35">
      <c r="N55" s="13" t="s">
        <v>86</v>
      </c>
      <c r="O55" s="13">
        <f>SQRT(SUMSQ(O38:O50)/COUNT(O38:O50))</f>
        <v>1.3128820815016916E-2</v>
      </c>
      <c r="P55" s="13">
        <f>SQRT(SUMSQ(P38:P50)/COUNT(P38:P50))</f>
        <v>3.1386348740730825E-2</v>
      </c>
    </row>
    <row r="56" spans="1:16" x14ac:dyDescent="0.35">
      <c r="N56" s="14" t="s">
        <v>87</v>
      </c>
      <c r="O56" s="14">
        <f>O55/O54</f>
        <v>1.308112978562459</v>
      </c>
      <c r="P56" s="14">
        <f>P55/P54</f>
        <v>3.2029142588321999</v>
      </c>
    </row>
    <row r="57" spans="1:16" x14ac:dyDescent="0.35">
      <c r="O57" t="s">
        <v>89</v>
      </c>
      <c r="P57" t="s">
        <v>90</v>
      </c>
    </row>
    <row r="59" spans="1:16" x14ac:dyDescent="0.35">
      <c r="O59" t="s">
        <v>91</v>
      </c>
    </row>
  </sheetData>
  <mergeCells count="5">
    <mergeCell ref="I1:J1"/>
    <mergeCell ref="K1:L1"/>
    <mergeCell ref="M1:N1"/>
    <mergeCell ref="O1:P1"/>
    <mergeCell ref="A1:H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A2"/>
    </sheetView>
  </sheetViews>
  <sheetFormatPr defaultRowHeight="14.5" x14ac:dyDescent="0.35"/>
  <cols>
    <col min="1" max="1" width="38.81640625" bestFit="1" customWidth="1"/>
    <col min="2" max="2" width="23.6328125" customWidth="1"/>
    <col min="3" max="3" width="13.453125" customWidth="1"/>
    <col min="4" max="4" width="17.54296875" customWidth="1"/>
  </cols>
  <sheetData>
    <row r="1" spans="1:4" x14ac:dyDescent="0.35">
      <c r="A1" s="21" t="s">
        <v>92</v>
      </c>
      <c r="B1" s="17" t="s">
        <v>93</v>
      </c>
      <c r="C1" s="17"/>
      <c r="D1" s="18" t="s">
        <v>94</v>
      </c>
    </row>
    <row r="2" spans="1:4" x14ac:dyDescent="0.35">
      <c r="A2" s="21"/>
      <c r="B2" s="19" t="s">
        <v>95</v>
      </c>
      <c r="C2" s="19" t="s">
        <v>96</v>
      </c>
      <c r="D2" s="19" t="s">
        <v>97</v>
      </c>
    </row>
    <row r="3" spans="1:4" x14ac:dyDescent="0.35">
      <c r="A3" s="18" t="s">
        <v>98</v>
      </c>
      <c r="B3" s="18">
        <v>1.003645788259416E-2</v>
      </c>
      <c r="C3" s="20">
        <v>1.3128820815016916E-2</v>
      </c>
      <c r="D3" s="18">
        <f>C3/B3</f>
        <v>1.308112978562459</v>
      </c>
    </row>
    <row r="4" spans="1:4" x14ac:dyDescent="0.35">
      <c r="A4" s="18" t="s">
        <v>99</v>
      </c>
      <c r="B4" s="18">
        <v>9.7993096924718984E-3</v>
      </c>
      <c r="C4" s="18">
        <v>3.1386348740730825E-2</v>
      </c>
      <c r="D4" s="18">
        <f>C4/B4</f>
        <v>3.2029142588321999</v>
      </c>
    </row>
  </sheetData>
  <mergeCells count="2"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model_data </vt:lpstr>
      <vt:lpstr>BASE_D202003 (002)</vt:lpstr>
      <vt:lpstr>Parameter Estimates</vt:lpstr>
      <vt:lpstr>Regression Backtesting</vt:lpstr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Mahanot</dc:creator>
  <cp:lastModifiedBy>Deepak Lamba</cp:lastModifiedBy>
  <dcterms:created xsi:type="dcterms:W3CDTF">2020-07-17T09:20:00Z</dcterms:created>
  <dcterms:modified xsi:type="dcterms:W3CDTF">2020-07-24T14:16:37Z</dcterms:modified>
</cp:coreProperties>
</file>