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k154465\Desktop\Model Monitoring\"/>
    </mc:Choice>
  </mc:AlternateContent>
  <bookViews>
    <workbookView xWindow="0" yWindow="0" windowWidth="20490" windowHeight="7620" firstSheet="15" activeTab="17"/>
  </bookViews>
  <sheets>
    <sheet name="model_data " sheetId="2" r:id="rId1"/>
    <sheet name="BASE_D202003 (002)" sheetId="3" r:id="rId2"/>
    <sheet name="Parameter Estimates" sheetId="8" r:id="rId3"/>
    <sheet name="INTERCHANGE_FEE_RATE" sheetId="18" r:id="rId4"/>
    <sheet name="CONS_DDA_NBR" sheetId="19" r:id="rId5"/>
    <sheet name="BUS_DDA_NBR" sheetId="20" r:id="rId6"/>
    <sheet name="BUS_PEN_RATE" sheetId="9" r:id="rId7"/>
    <sheet name="CONS_PEN_RATE" sheetId="10" r:id="rId8"/>
    <sheet name="BUS_ACTIVITY_RATE" sheetId="11" r:id="rId9"/>
    <sheet name="CONS_ACTIVITY_RATE" sheetId="12" r:id="rId10"/>
    <sheet name="OTHERFEE" sheetId="13" r:id="rId11"/>
    <sheet name="GC" sheetId="14" r:id="rId12"/>
    <sheet name="SMARTACCESS" sheetId="15" r:id="rId13"/>
    <sheet name="CONS_TRAN_PER_ACTIVE_AMT" sheetId="7" r:id="rId14"/>
    <sheet name="BUS_TRAN_PER_ACTIVE_AMT" sheetId="16" r:id="rId15"/>
    <sheet name="Spot Sensitivity Consumer" sheetId="22" r:id="rId16"/>
    <sheet name="Spot Sensitivity Business" sheetId="17" r:id="rId17"/>
    <sheet name="Calculation" sheetId="21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7" l="1"/>
  <c r="B24" i="21" l="1"/>
  <c r="D25" i="21" s="1"/>
  <c r="D24" i="21"/>
  <c r="C24" i="21"/>
  <c r="C11" i="21"/>
  <c r="C12" i="21" s="1"/>
  <c r="D11" i="21"/>
  <c r="D12" i="21" s="1"/>
  <c r="B11" i="21"/>
  <c r="H47" i="17"/>
  <c r="G47" i="17"/>
  <c r="F47" i="17"/>
  <c r="H46" i="17"/>
  <c r="G46" i="17"/>
  <c r="F46" i="17"/>
  <c r="H45" i="17"/>
  <c r="G45" i="17"/>
  <c r="F45" i="17"/>
  <c r="H44" i="17"/>
  <c r="G44" i="17"/>
  <c r="F44" i="17"/>
  <c r="H43" i="17"/>
  <c r="G43" i="17"/>
  <c r="F43" i="17"/>
  <c r="H42" i="17"/>
  <c r="G42" i="17"/>
  <c r="F42" i="17"/>
  <c r="H41" i="17"/>
  <c r="G41" i="17"/>
  <c r="F41" i="17"/>
  <c r="H40" i="17"/>
  <c r="G40" i="17"/>
  <c r="F40" i="17"/>
  <c r="H39" i="17"/>
  <c r="G39" i="17"/>
  <c r="F39" i="17"/>
  <c r="O43" i="16"/>
  <c r="O44" i="16" s="1"/>
  <c r="O45" i="16" s="1"/>
  <c r="O46" i="16" s="1"/>
  <c r="O47" i="16" s="1"/>
  <c r="O48" i="16" s="1"/>
  <c r="O49" i="16" s="1"/>
  <c r="O50" i="16" s="1"/>
  <c r="N43" i="16"/>
  <c r="N44" i="16" s="1"/>
  <c r="N45" i="16" s="1"/>
  <c r="N46" i="16" s="1"/>
  <c r="N47" i="16" s="1"/>
  <c r="N48" i="16" s="1"/>
  <c r="N49" i="16" s="1"/>
  <c r="N50" i="16" s="1"/>
  <c r="O42" i="16"/>
  <c r="N42" i="16"/>
  <c r="O42" i="7"/>
  <c r="O43" i="7" s="1"/>
  <c r="O44" i="7" s="1"/>
  <c r="O45" i="7" s="1"/>
  <c r="O46" i="7" s="1"/>
  <c r="O47" i="7" s="1"/>
  <c r="O48" i="7" s="1"/>
  <c r="O49" i="7" s="1"/>
  <c r="O50" i="7" s="1"/>
  <c r="N43" i="7"/>
  <c r="N44" i="7"/>
  <c r="N45" i="7"/>
  <c r="N46" i="7"/>
  <c r="N47" i="7" s="1"/>
  <c r="N48" i="7" s="1"/>
  <c r="N49" i="7" s="1"/>
  <c r="N50" i="7" s="1"/>
  <c r="N42" i="7"/>
  <c r="C25" i="21" l="1"/>
  <c r="K46" i="15"/>
  <c r="J44" i="15"/>
  <c r="J45" i="15" s="1"/>
  <c r="J46" i="15" s="1"/>
  <c r="I42" i="15"/>
  <c r="I43" i="15" s="1"/>
  <c r="I44" i="15" s="1"/>
  <c r="I45" i="15" s="1"/>
  <c r="I46" i="15" s="1"/>
  <c r="H40" i="15"/>
  <c r="H41" i="15" s="1"/>
  <c r="H42" i="15" s="1"/>
  <c r="H43" i="15" s="1"/>
  <c r="H44" i="15" s="1"/>
  <c r="H45" i="15" s="1"/>
  <c r="H46" i="15" s="1"/>
  <c r="G38" i="15"/>
  <c r="G39" i="15" s="1"/>
  <c r="G40" i="15" s="1"/>
  <c r="G41" i="15" s="1"/>
  <c r="G42" i="15" s="1"/>
  <c r="G43" i="15" s="1"/>
  <c r="G44" i="15" s="1"/>
  <c r="G45" i="15" s="1"/>
  <c r="G46" i="15" s="1"/>
  <c r="F36" i="15"/>
  <c r="F37" i="15" s="1"/>
  <c r="F38" i="15" s="1"/>
  <c r="F39" i="15" s="1"/>
  <c r="F40" i="15" s="1"/>
  <c r="F41" i="15" s="1"/>
  <c r="F42" i="15" s="1"/>
  <c r="F43" i="15" s="1"/>
  <c r="F44" i="15" s="1"/>
  <c r="E35" i="15"/>
  <c r="E36" i="15" s="1"/>
  <c r="E37" i="15" s="1"/>
  <c r="E38" i="15" s="1"/>
  <c r="E39" i="15" s="1"/>
  <c r="E40" i="15" s="1"/>
  <c r="E41" i="15" s="1"/>
  <c r="E42" i="15" s="1"/>
  <c r="E34" i="15"/>
  <c r="D31" i="15"/>
  <c r="D32" i="15" s="1"/>
  <c r="D33" i="15" s="1"/>
  <c r="D34" i="15" s="1"/>
  <c r="D35" i="15" s="1"/>
  <c r="D36" i="15" s="1"/>
  <c r="D37" i="15" s="1"/>
  <c r="D38" i="15" s="1"/>
  <c r="D39" i="15" s="1"/>
  <c r="C29" i="15"/>
  <c r="C30" i="15" s="1"/>
  <c r="C31" i="15" s="1"/>
  <c r="C32" i="15" s="1"/>
  <c r="C33" i="15" s="1"/>
  <c r="C34" i="15" s="1"/>
  <c r="C35" i="15" s="1"/>
  <c r="C36" i="15" s="1"/>
  <c r="C37" i="15" s="1"/>
  <c r="K46" i="14"/>
  <c r="J44" i="14"/>
  <c r="J45" i="14" s="1"/>
  <c r="J46" i="14" s="1"/>
  <c r="I42" i="14"/>
  <c r="I43" i="14" s="1"/>
  <c r="I44" i="14" s="1"/>
  <c r="I45" i="14" s="1"/>
  <c r="I46" i="14" s="1"/>
  <c r="H40" i="14"/>
  <c r="H41" i="14" s="1"/>
  <c r="H42" i="14" s="1"/>
  <c r="H43" i="14" s="1"/>
  <c r="H44" i="14" s="1"/>
  <c r="H45" i="14" s="1"/>
  <c r="H46" i="14" s="1"/>
  <c r="G38" i="14"/>
  <c r="G39" i="14" s="1"/>
  <c r="G40" i="14" s="1"/>
  <c r="G41" i="14" s="1"/>
  <c r="G42" i="14" s="1"/>
  <c r="G43" i="14" s="1"/>
  <c r="G44" i="14" s="1"/>
  <c r="G45" i="14" s="1"/>
  <c r="G46" i="14" s="1"/>
  <c r="F36" i="14"/>
  <c r="F37" i="14" s="1"/>
  <c r="F38" i="14" s="1"/>
  <c r="F39" i="14" s="1"/>
  <c r="F40" i="14" s="1"/>
  <c r="F41" i="14" s="1"/>
  <c r="F42" i="14" s="1"/>
  <c r="F43" i="14" s="1"/>
  <c r="F44" i="14" s="1"/>
  <c r="E35" i="14"/>
  <c r="E36" i="14" s="1"/>
  <c r="E37" i="14" s="1"/>
  <c r="E38" i="14" s="1"/>
  <c r="E39" i="14" s="1"/>
  <c r="E40" i="14" s="1"/>
  <c r="E41" i="14" s="1"/>
  <c r="E42" i="14" s="1"/>
  <c r="E34" i="14"/>
  <c r="D32" i="14"/>
  <c r="D33" i="14" s="1"/>
  <c r="D34" i="14" s="1"/>
  <c r="D35" i="14" s="1"/>
  <c r="D36" i="14" s="1"/>
  <c r="D37" i="14" s="1"/>
  <c r="D38" i="14" s="1"/>
  <c r="D39" i="14" s="1"/>
  <c r="D31" i="14"/>
  <c r="C29" i="14"/>
  <c r="C30" i="14" s="1"/>
  <c r="C31" i="14" s="1"/>
  <c r="C32" i="14" s="1"/>
  <c r="C33" i="14" s="1"/>
  <c r="C34" i="14" s="1"/>
  <c r="C35" i="14" s="1"/>
  <c r="C36" i="14" s="1"/>
  <c r="C37" i="14" s="1"/>
  <c r="K46" i="13"/>
  <c r="J44" i="13"/>
  <c r="J45" i="13" s="1"/>
  <c r="J46" i="13" s="1"/>
  <c r="I42" i="13"/>
  <c r="I43" i="13" s="1"/>
  <c r="I44" i="13" s="1"/>
  <c r="I45" i="13" s="1"/>
  <c r="I46" i="13" s="1"/>
  <c r="H40" i="13"/>
  <c r="H41" i="13" s="1"/>
  <c r="H42" i="13" s="1"/>
  <c r="H43" i="13" s="1"/>
  <c r="H44" i="13" s="1"/>
  <c r="H45" i="13" s="1"/>
  <c r="H46" i="13" s="1"/>
  <c r="G38" i="13"/>
  <c r="G39" i="13" s="1"/>
  <c r="G40" i="13" s="1"/>
  <c r="G41" i="13" s="1"/>
  <c r="G42" i="13" s="1"/>
  <c r="G43" i="13" s="1"/>
  <c r="G44" i="13" s="1"/>
  <c r="G45" i="13" s="1"/>
  <c r="G46" i="13" s="1"/>
  <c r="F36" i="13"/>
  <c r="F37" i="13" s="1"/>
  <c r="F38" i="13" s="1"/>
  <c r="F39" i="13" s="1"/>
  <c r="F40" i="13" s="1"/>
  <c r="F41" i="13" s="1"/>
  <c r="F42" i="13" s="1"/>
  <c r="F43" i="13" s="1"/>
  <c r="F44" i="13" s="1"/>
  <c r="E35" i="13"/>
  <c r="E36" i="13" s="1"/>
  <c r="E37" i="13" s="1"/>
  <c r="E38" i="13" s="1"/>
  <c r="E39" i="13" s="1"/>
  <c r="E40" i="13" s="1"/>
  <c r="E41" i="13" s="1"/>
  <c r="E42" i="13" s="1"/>
  <c r="E34" i="13"/>
  <c r="D31" i="13"/>
  <c r="D32" i="13" s="1"/>
  <c r="D33" i="13" s="1"/>
  <c r="D34" i="13" s="1"/>
  <c r="D35" i="13" s="1"/>
  <c r="D36" i="13" s="1"/>
  <c r="D37" i="13" s="1"/>
  <c r="D38" i="13" s="1"/>
  <c r="D39" i="13" s="1"/>
  <c r="C29" i="13"/>
  <c r="C30" i="13" s="1"/>
  <c r="C31" i="13" s="1"/>
  <c r="C32" i="13" s="1"/>
  <c r="C33" i="13" s="1"/>
  <c r="C34" i="13" s="1"/>
  <c r="C35" i="13" s="1"/>
  <c r="C36" i="13" s="1"/>
  <c r="C37" i="13" s="1"/>
  <c r="K46" i="12"/>
  <c r="J44" i="12"/>
  <c r="J45" i="12" s="1"/>
  <c r="J46" i="12" s="1"/>
  <c r="I42" i="12"/>
  <c r="I43" i="12" s="1"/>
  <c r="I44" i="12" s="1"/>
  <c r="I45" i="12" s="1"/>
  <c r="I46" i="12" s="1"/>
  <c r="H40" i="12"/>
  <c r="H41" i="12" s="1"/>
  <c r="H42" i="12" s="1"/>
  <c r="H43" i="12" s="1"/>
  <c r="H44" i="12" s="1"/>
  <c r="H45" i="12" s="1"/>
  <c r="H46" i="12" s="1"/>
  <c r="G38" i="12"/>
  <c r="G39" i="12" s="1"/>
  <c r="G40" i="12" s="1"/>
  <c r="G41" i="12" s="1"/>
  <c r="G42" i="12" s="1"/>
  <c r="G43" i="12" s="1"/>
  <c r="G44" i="12" s="1"/>
  <c r="G45" i="12" s="1"/>
  <c r="G46" i="12" s="1"/>
  <c r="F36" i="12"/>
  <c r="F37" i="12" s="1"/>
  <c r="F38" i="12" s="1"/>
  <c r="F39" i="12" s="1"/>
  <c r="F40" i="12" s="1"/>
  <c r="F41" i="12" s="1"/>
  <c r="F42" i="12" s="1"/>
  <c r="F43" i="12" s="1"/>
  <c r="F44" i="12" s="1"/>
  <c r="E35" i="12"/>
  <c r="E36" i="12" s="1"/>
  <c r="E37" i="12" s="1"/>
  <c r="E38" i="12" s="1"/>
  <c r="E39" i="12" s="1"/>
  <c r="E40" i="12" s="1"/>
  <c r="E41" i="12" s="1"/>
  <c r="E42" i="12" s="1"/>
  <c r="E34" i="12"/>
  <c r="D31" i="12"/>
  <c r="D32" i="12" s="1"/>
  <c r="D33" i="12" s="1"/>
  <c r="D34" i="12" s="1"/>
  <c r="D35" i="12" s="1"/>
  <c r="D36" i="12" s="1"/>
  <c r="D37" i="12" s="1"/>
  <c r="D38" i="12" s="1"/>
  <c r="D39" i="12" s="1"/>
  <c r="C29" i="12"/>
  <c r="C30" i="12" s="1"/>
  <c r="C31" i="12" s="1"/>
  <c r="C32" i="12" s="1"/>
  <c r="C33" i="12" s="1"/>
  <c r="C34" i="12" s="1"/>
  <c r="C35" i="12" s="1"/>
  <c r="C36" i="12" s="1"/>
  <c r="C37" i="12" s="1"/>
  <c r="K46" i="11"/>
  <c r="J44" i="11"/>
  <c r="J45" i="11" s="1"/>
  <c r="J46" i="11" s="1"/>
  <c r="I42" i="11"/>
  <c r="I43" i="11" s="1"/>
  <c r="I44" i="11" s="1"/>
  <c r="I45" i="11" s="1"/>
  <c r="I46" i="11" s="1"/>
  <c r="H40" i="11"/>
  <c r="H41" i="11" s="1"/>
  <c r="H42" i="11" s="1"/>
  <c r="H43" i="11" s="1"/>
  <c r="H44" i="11" s="1"/>
  <c r="H45" i="11" s="1"/>
  <c r="H46" i="11" s="1"/>
  <c r="G38" i="11"/>
  <c r="G39" i="11" s="1"/>
  <c r="G40" i="11" s="1"/>
  <c r="G41" i="11" s="1"/>
  <c r="G42" i="11" s="1"/>
  <c r="G43" i="11" s="1"/>
  <c r="G44" i="11" s="1"/>
  <c r="G45" i="11" s="1"/>
  <c r="G46" i="11" s="1"/>
  <c r="F36" i="11"/>
  <c r="F37" i="11" s="1"/>
  <c r="F38" i="11" s="1"/>
  <c r="F39" i="11" s="1"/>
  <c r="F40" i="11" s="1"/>
  <c r="F41" i="11" s="1"/>
  <c r="F42" i="11" s="1"/>
  <c r="F43" i="11" s="1"/>
  <c r="F44" i="11" s="1"/>
  <c r="E35" i="11"/>
  <c r="E36" i="11" s="1"/>
  <c r="E37" i="11" s="1"/>
  <c r="E38" i="11" s="1"/>
  <c r="E39" i="11" s="1"/>
  <c r="E40" i="11" s="1"/>
  <c r="E41" i="11" s="1"/>
  <c r="E42" i="11" s="1"/>
  <c r="E34" i="11"/>
  <c r="D31" i="11"/>
  <c r="D32" i="11" s="1"/>
  <c r="D33" i="11" s="1"/>
  <c r="D34" i="11" s="1"/>
  <c r="D35" i="11" s="1"/>
  <c r="D36" i="11" s="1"/>
  <c r="D37" i="11" s="1"/>
  <c r="D38" i="11" s="1"/>
  <c r="D39" i="11" s="1"/>
  <c r="C29" i="11"/>
  <c r="C30" i="11" s="1"/>
  <c r="C31" i="11" s="1"/>
  <c r="C32" i="11" s="1"/>
  <c r="C33" i="11" s="1"/>
  <c r="C34" i="11" s="1"/>
  <c r="C35" i="11" s="1"/>
  <c r="C36" i="11" s="1"/>
  <c r="C37" i="11" s="1"/>
  <c r="K46" i="10"/>
  <c r="J44" i="10"/>
  <c r="J45" i="10" s="1"/>
  <c r="J46" i="10" s="1"/>
  <c r="I42" i="10"/>
  <c r="I43" i="10" s="1"/>
  <c r="I44" i="10" s="1"/>
  <c r="I45" i="10" s="1"/>
  <c r="I46" i="10" s="1"/>
  <c r="H40" i="10"/>
  <c r="H41" i="10" s="1"/>
  <c r="H42" i="10" s="1"/>
  <c r="H43" i="10" s="1"/>
  <c r="H44" i="10" s="1"/>
  <c r="H45" i="10" s="1"/>
  <c r="H46" i="10" s="1"/>
  <c r="G38" i="10"/>
  <c r="G39" i="10" s="1"/>
  <c r="G40" i="10" s="1"/>
  <c r="G41" i="10" s="1"/>
  <c r="G42" i="10" s="1"/>
  <c r="G43" i="10" s="1"/>
  <c r="G44" i="10" s="1"/>
  <c r="G45" i="10" s="1"/>
  <c r="G46" i="10" s="1"/>
  <c r="F36" i="10"/>
  <c r="F37" i="10" s="1"/>
  <c r="F38" i="10" s="1"/>
  <c r="F39" i="10" s="1"/>
  <c r="F40" i="10" s="1"/>
  <c r="F41" i="10" s="1"/>
  <c r="F42" i="10" s="1"/>
  <c r="F43" i="10" s="1"/>
  <c r="F44" i="10" s="1"/>
  <c r="E34" i="10"/>
  <c r="E35" i="10" s="1"/>
  <c r="E36" i="10" s="1"/>
  <c r="E37" i="10" s="1"/>
  <c r="E38" i="10" s="1"/>
  <c r="E39" i="10" s="1"/>
  <c r="E40" i="10" s="1"/>
  <c r="E41" i="10" s="1"/>
  <c r="E42" i="10" s="1"/>
  <c r="D31" i="10"/>
  <c r="D32" i="10" s="1"/>
  <c r="D33" i="10" s="1"/>
  <c r="D34" i="10" s="1"/>
  <c r="D35" i="10" s="1"/>
  <c r="D36" i="10" s="1"/>
  <c r="D37" i="10" s="1"/>
  <c r="D38" i="10" s="1"/>
  <c r="D39" i="10" s="1"/>
  <c r="C29" i="10"/>
  <c r="C30" i="10" s="1"/>
  <c r="C31" i="10" s="1"/>
  <c r="C32" i="10" s="1"/>
  <c r="C33" i="10" s="1"/>
  <c r="C34" i="10" s="1"/>
  <c r="C35" i="10" s="1"/>
  <c r="C36" i="10" s="1"/>
  <c r="C37" i="10" s="1"/>
  <c r="E34" i="9"/>
  <c r="E35" i="9"/>
  <c r="E36" i="9" s="1"/>
  <c r="E37" i="9" s="1"/>
  <c r="E38" i="9" s="1"/>
  <c r="E39" i="9" s="1"/>
  <c r="E40" i="9" s="1"/>
  <c r="E41" i="9" s="1"/>
  <c r="E42" i="9" s="1"/>
  <c r="F36" i="9"/>
  <c r="F37" i="9"/>
  <c r="F38" i="9" s="1"/>
  <c r="F39" i="9" s="1"/>
  <c r="F40" i="9" s="1"/>
  <c r="F41" i="9" s="1"/>
  <c r="F42" i="9" s="1"/>
  <c r="F43" i="9" s="1"/>
  <c r="F44" i="9" s="1"/>
  <c r="G38" i="9"/>
  <c r="G39" i="9" s="1"/>
  <c r="G40" i="9" s="1"/>
  <c r="G41" i="9" s="1"/>
  <c r="G42" i="9" s="1"/>
  <c r="G43" i="9" s="1"/>
  <c r="G44" i="9" s="1"/>
  <c r="G45" i="9" s="1"/>
  <c r="G46" i="9" s="1"/>
  <c r="H40" i="9"/>
  <c r="H41" i="9"/>
  <c r="H42" i="9"/>
  <c r="H43" i="9" s="1"/>
  <c r="H44" i="9" s="1"/>
  <c r="H45" i="9" s="1"/>
  <c r="H46" i="9" s="1"/>
  <c r="I42" i="9"/>
  <c r="I43" i="9"/>
  <c r="I44" i="9" s="1"/>
  <c r="I45" i="9" s="1"/>
  <c r="I46" i="9" s="1"/>
  <c r="J44" i="9"/>
  <c r="J45" i="9" s="1"/>
  <c r="J46" i="9" s="1"/>
  <c r="K46" i="9"/>
  <c r="D31" i="9"/>
  <c r="D32" i="9" s="1"/>
  <c r="D33" i="9" s="1"/>
  <c r="D34" i="9" s="1"/>
  <c r="D35" i="9" s="1"/>
  <c r="D36" i="9" s="1"/>
  <c r="D37" i="9" s="1"/>
  <c r="D38" i="9" s="1"/>
  <c r="D39" i="9" s="1"/>
  <c r="C29" i="9"/>
  <c r="C30" i="9" s="1"/>
  <c r="C31" i="9" s="1"/>
  <c r="C32" i="9" s="1"/>
  <c r="C33" i="9" s="1"/>
  <c r="C34" i="9" s="1"/>
  <c r="C35" i="9" s="1"/>
  <c r="C36" i="9" s="1"/>
  <c r="C37" i="9" s="1"/>
  <c r="N2" i="2" l="1"/>
  <c r="J50" i="16" l="1"/>
  <c r="C50" i="16"/>
  <c r="J49" i="16"/>
  <c r="C49" i="16"/>
  <c r="D50" i="16" s="1"/>
  <c r="J48" i="16"/>
  <c r="C48" i="16"/>
  <c r="D49" i="16" s="1"/>
  <c r="J47" i="16"/>
  <c r="C47" i="16"/>
  <c r="D48" i="16" s="1"/>
  <c r="E49" i="16" s="1"/>
  <c r="J46" i="16"/>
  <c r="C46" i="16"/>
  <c r="D47" i="16" s="1"/>
  <c r="E48" i="16" s="1"/>
  <c r="J45" i="16"/>
  <c r="C45" i="16"/>
  <c r="D46" i="16" s="1"/>
  <c r="J44" i="16"/>
  <c r="C44" i="16"/>
  <c r="D45" i="16" s="1"/>
  <c r="J43" i="16"/>
  <c r="C43" i="16"/>
  <c r="D44" i="16" s="1"/>
  <c r="E45" i="16" s="1"/>
  <c r="J42" i="16"/>
  <c r="C42" i="16"/>
  <c r="D43" i="16" s="1"/>
  <c r="E44" i="16" s="1"/>
  <c r="J41" i="16"/>
  <c r="C41" i="16"/>
  <c r="D42" i="16" s="1"/>
  <c r="J40" i="16"/>
  <c r="C40" i="16"/>
  <c r="D41" i="16" s="1"/>
  <c r="J39" i="16"/>
  <c r="C39" i="16"/>
  <c r="D40" i="16" s="1"/>
  <c r="E41" i="16" s="1"/>
  <c r="J38" i="16"/>
  <c r="C38" i="16"/>
  <c r="D39" i="16" s="1"/>
  <c r="E40" i="16" s="1"/>
  <c r="J37" i="16"/>
  <c r="C37" i="16"/>
  <c r="D38" i="16" s="1"/>
  <c r="J36" i="16"/>
  <c r="C36" i="16"/>
  <c r="D37" i="16" s="1"/>
  <c r="J35" i="16"/>
  <c r="C35" i="16"/>
  <c r="D36" i="16" s="1"/>
  <c r="E37" i="16" s="1"/>
  <c r="J34" i="16"/>
  <c r="C34" i="16"/>
  <c r="D35" i="16" s="1"/>
  <c r="E36" i="16" s="1"/>
  <c r="J33" i="16"/>
  <c r="C33" i="16"/>
  <c r="D34" i="16" s="1"/>
  <c r="J32" i="16"/>
  <c r="C32" i="16"/>
  <c r="D33" i="16" s="1"/>
  <c r="J31" i="16"/>
  <c r="C31" i="16"/>
  <c r="D32" i="16" s="1"/>
  <c r="E33" i="16" s="1"/>
  <c r="J30" i="16"/>
  <c r="C30" i="16"/>
  <c r="D31" i="16" s="1"/>
  <c r="E32" i="16" s="1"/>
  <c r="J29" i="16"/>
  <c r="C29" i="16"/>
  <c r="D30" i="16" s="1"/>
  <c r="J28" i="16"/>
  <c r="C28" i="16"/>
  <c r="D29" i="16" s="1"/>
  <c r="J27" i="16"/>
  <c r="C27" i="16"/>
  <c r="D28" i="16" s="1"/>
  <c r="E29" i="16" s="1"/>
  <c r="J26" i="16"/>
  <c r="C26" i="16"/>
  <c r="D27" i="16" s="1"/>
  <c r="E28" i="16" s="1"/>
  <c r="J25" i="16"/>
  <c r="C25" i="16"/>
  <c r="D26" i="16" s="1"/>
  <c r="J24" i="16"/>
  <c r="C24" i="16"/>
  <c r="D25" i="16" s="1"/>
  <c r="J23" i="16"/>
  <c r="C23" i="16"/>
  <c r="D24" i="16" s="1"/>
  <c r="E25" i="16" s="1"/>
  <c r="J22" i="16"/>
  <c r="C22" i="16"/>
  <c r="D23" i="16" s="1"/>
  <c r="J21" i="16"/>
  <c r="C21" i="16"/>
  <c r="D22" i="16" s="1"/>
  <c r="J20" i="16"/>
  <c r="C20" i="16"/>
  <c r="D21" i="16" s="1"/>
  <c r="J19" i="16"/>
  <c r="C19" i="16"/>
  <c r="D20" i="16" s="1"/>
  <c r="J18" i="16"/>
  <c r="C18" i="16"/>
  <c r="D19" i="16" s="1"/>
  <c r="J17" i="16"/>
  <c r="C17" i="16"/>
  <c r="D18" i="16" s="1"/>
  <c r="J16" i="16"/>
  <c r="C16" i="16"/>
  <c r="D17" i="16" s="1"/>
  <c r="J15" i="16"/>
  <c r="C15" i="16"/>
  <c r="D16" i="16" s="1"/>
  <c r="J14" i="16"/>
  <c r="C14" i="16"/>
  <c r="D15" i="16" s="1"/>
  <c r="J13" i="16"/>
  <c r="H13" i="16"/>
  <c r="H17" i="16" s="1"/>
  <c r="H21" i="16" s="1"/>
  <c r="H25" i="16" s="1"/>
  <c r="H29" i="16" s="1"/>
  <c r="H33" i="16" s="1"/>
  <c r="H37" i="16" s="1"/>
  <c r="H41" i="16" s="1"/>
  <c r="H45" i="16" s="1"/>
  <c r="H49" i="16" s="1"/>
  <c r="G13" i="16"/>
  <c r="G17" i="16" s="1"/>
  <c r="G21" i="16" s="1"/>
  <c r="G25" i="16" s="1"/>
  <c r="G29" i="16" s="1"/>
  <c r="G33" i="16" s="1"/>
  <c r="G37" i="16" s="1"/>
  <c r="G41" i="16" s="1"/>
  <c r="G45" i="16" s="1"/>
  <c r="G49" i="16" s="1"/>
  <c r="F13" i="16"/>
  <c r="F17" i="16" s="1"/>
  <c r="F21" i="16" s="1"/>
  <c r="F25" i="16" s="1"/>
  <c r="F29" i="16" s="1"/>
  <c r="F33" i="16" s="1"/>
  <c r="F37" i="16" s="1"/>
  <c r="F41" i="16" s="1"/>
  <c r="F45" i="16" s="1"/>
  <c r="F49" i="16" s="1"/>
  <c r="C13" i="16"/>
  <c r="D14" i="16" s="1"/>
  <c r="J12" i="16"/>
  <c r="H12" i="16"/>
  <c r="H16" i="16" s="1"/>
  <c r="H20" i="16" s="1"/>
  <c r="H24" i="16" s="1"/>
  <c r="H28" i="16" s="1"/>
  <c r="H32" i="16" s="1"/>
  <c r="H36" i="16" s="1"/>
  <c r="H40" i="16" s="1"/>
  <c r="H44" i="16" s="1"/>
  <c r="H48" i="16" s="1"/>
  <c r="G12" i="16"/>
  <c r="G16" i="16" s="1"/>
  <c r="G20" i="16" s="1"/>
  <c r="G24" i="16" s="1"/>
  <c r="G28" i="16" s="1"/>
  <c r="G32" i="16" s="1"/>
  <c r="G36" i="16" s="1"/>
  <c r="G40" i="16" s="1"/>
  <c r="G44" i="16" s="1"/>
  <c r="G48" i="16" s="1"/>
  <c r="F12" i="16"/>
  <c r="F16" i="16" s="1"/>
  <c r="F20" i="16" s="1"/>
  <c r="F24" i="16" s="1"/>
  <c r="F28" i="16" s="1"/>
  <c r="F32" i="16" s="1"/>
  <c r="F36" i="16" s="1"/>
  <c r="F40" i="16" s="1"/>
  <c r="F44" i="16" s="1"/>
  <c r="F48" i="16" s="1"/>
  <c r="C12" i="16"/>
  <c r="D13" i="16" s="1"/>
  <c r="J11" i="16"/>
  <c r="H11" i="16"/>
  <c r="H15" i="16" s="1"/>
  <c r="H19" i="16" s="1"/>
  <c r="H23" i="16" s="1"/>
  <c r="H27" i="16" s="1"/>
  <c r="H31" i="16" s="1"/>
  <c r="H35" i="16" s="1"/>
  <c r="H39" i="16" s="1"/>
  <c r="H43" i="16" s="1"/>
  <c r="H47" i="16" s="1"/>
  <c r="G11" i="16"/>
  <c r="F11" i="16"/>
  <c r="F15" i="16" s="1"/>
  <c r="F19" i="16" s="1"/>
  <c r="F23" i="16" s="1"/>
  <c r="F27" i="16" s="1"/>
  <c r="F31" i="16" s="1"/>
  <c r="F35" i="16" s="1"/>
  <c r="F39" i="16" s="1"/>
  <c r="F43" i="16" s="1"/>
  <c r="F47" i="16" s="1"/>
  <c r="C11" i="16"/>
  <c r="D12" i="16" s="1"/>
  <c r="E13" i="16" s="1"/>
  <c r="J10" i="16"/>
  <c r="H10" i="16"/>
  <c r="H14" i="16" s="1"/>
  <c r="H18" i="16" s="1"/>
  <c r="H22" i="16" s="1"/>
  <c r="H26" i="16" s="1"/>
  <c r="H30" i="16" s="1"/>
  <c r="H34" i="16" s="1"/>
  <c r="H38" i="16" s="1"/>
  <c r="H42" i="16" s="1"/>
  <c r="H46" i="16" s="1"/>
  <c r="H50" i="16" s="1"/>
  <c r="G10" i="16"/>
  <c r="F10" i="16"/>
  <c r="F14" i="16" s="1"/>
  <c r="F18" i="16" s="1"/>
  <c r="F22" i="16" s="1"/>
  <c r="F26" i="16" s="1"/>
  <c r="F30" i="16" s="1"/>
  <c r="F34" i="16" s="1"/>
  <c r="F38" i="16" s="1"/>
  <c r="F42" i="16" s="1"/>
  <c r="F46" i="16" s="1"/>
  <c r="F50" i="16" s="1"/>
  <c r="C10" i="16"/>
  <c r="D11" i="16" s="1"/>
  <c r="J9" i="16"/>
  <c r="C9" i="16"/>
  <c r="D10" i="16" s="1"/>
  <c r="E11" i="16" s="1"/>
  <c r="J8" i="16"/>
  <c r="C8" i="16"/>
  <c r="D9" i="16" s="1"/>
  <c r="J7" i="16"/>
  <c r="C7" i="16"/>
  <c r="D8" i="16" s="1"/>
  <c r="K8" i="16" s="1"/>
  <c r="H13" i="7"/>
  <c r="H17" i="7" s="1"/>
  <c r="H21" i="7" s="1"/>
  <c r="H25" i="7" s="1"/>
  <c r="H29" i="7" s="1"/>
  <c r="H33" i="7" s="1"/>
  <c r="H37" i="7" s="1"/>
  <c r="H41" i="7" s="1"/>
  <c r="H45" i="7" s="1"/>
  <c r="H49" i="7" s="1"/>
  <c r="G13" i="7"/>
  <c r="G17" i="7" s="1"/>
  <c r="G21" i="7" s="1"/>
  <c r="G25" i="7" s="1"/>
  <c r="G29" i="7" s="1"/>
  <c r="G33" i="7" s="1"/>
  <c r="G37" i="7" s="1"/>
  <c r="G41" i="7" s="1"/>
  <c r="G45" i="7" s="1"/>
  <c r="G49" i="7" s="1"/>
  <c r="H12" i="7"/>
  <c r="H16" i="7" s="1"/>
  <c r="H20" i="7" s="1"/>
  <c r="H24" i="7" s="1"/>
  <c r="H28" i="7" s="1"/>
  <c r="H32" i="7" s="1"/>
  <c r="H36" i="7" s="1"/>
  <c r="H40" i="7" s="1"/>
  <c r="H44" i="7" s="1"/>
  <c r="H48" i="7" s="1"/>
  <c r="G12" i="7"/>
  <c r="G16" i="7" s="1"/>
  <c r="G20" i="7" s="1"/>
  <c r="G24" i="7" s="1"/>
  <c r="G28" i="7" s="1"/>
  <c r="G32" i="7" s="1"/>
  <c r="G36" i="7" s="1"/>
  <c r="G40" i="7" s="1"/>
  <c r="G44" i="7" s="1"/>
  <c r="G48" i="7" s="1"/>
  <c r="H11" i="7"/>
  <c r="H15" i="7" s="1"/>
  <c r="H19" i="7" s="1"/>
  <c r="H23" i="7" s="1"/>
  <c r="H27" i="7" s="1"/>
  <c r="H31" i="7" s="1"/>
  <c r="H35" i="7" s="1"/>
  <c r="H39" i="7" s="1"/>
  <c r="H43" i="7" s="1"/>
  <c r="H47" i="7" s="1"/>
  <c r="G11" i="7"/>
  <c r="G15" i="7" s="1"/>
  <c r="G19" i="7" s="1"/>
  <c r="G23" i="7" s="1"/>
  <c r="G27" i="7" s="1"/>
  <c r="G31" i="7" s="1"/>
  <c r="G35" i="7" s="1"/>
  <c r="G39" i="7" s="1"/>
  <c r="G43" i="7" s="1"/>
  <c r="G47" i="7" s="1"/>
  <c r="H10" i="7"/>
  <c r="H14" i="7" s="1"/>
  <c r="H18" i="7" s="1"/>
  <c r="H22" i="7" s="1"/>
  <c r="H26" i="7" s="1"/>
  <c r="H30" i="7" s="1"/>
  <c r="H34" i="7" s="1"/>
  <c r="H38" i="7" s="1"/>
  <c r="H42" i="7" s="1"/>
  <c r="H46" i="7" s="1"/>
  <c r="H50" i="7" s="1"/>
  <c r="G10" i="7"/>
  <c r="G14" i="7" s="1"/>
  <c r="G18" i="7" s="1"/>
  <c r="G22" i="7" s="1"/>
  <c r="G26" i="7" s="1"/>
  <c r="G30" i="7" s="1"/>
  <c r="G34" i="7" s="1"/>
  <c r="G38" i="7" s="1"/>
  <c r="G42" i="7" s="1"/>
  <c r="G46" i="7" s="1"/>
  <c r="G50" i="7" s="1"/>
  <c r="F11" i="7"/>
  <c r="F15" i="7" s="1"/>
  <c r="F19" i="7" s="1"/>
  <c r="F23" i="7" s="1"/>
  <c r="F27" i="7" s="1"/>
  <c r="F31" i="7" s="1"/>
  <c r="F35" i="7" s="1"/>
  <c r="F39" i="7" s="1"/>
  <c r="F43" i="7" s="1"/>
  <c r="F47" i="7" s="1"/>
  <c r="F12" i="7"/>
  <c r="F16" i="7" s="1"/>
  <c r="F20" i="7" s="1"/>
  <c r="F24" i="7" s="1"/>
  <c r="F28" i="7" s="1"/>
  <c r="F32" i="7" s="1"/>
  <c r="F36" i="7" s="1"/>
  <c r="F40" i="7" s="1"/>
  <c r="F44" i="7" s="1"/>
  <c r="F48" i="7" s="1"/>
  <c r="F13" i="7"/>
  <c r="F17" i="7" s="1"/>
  <c r="F21" i="7" s="1"/>
  <c r="F25" i="7" s="1"/>
  <c r="F29" i="7" s="1"/>
  <c r="F33" i="7" s="1"/>
  <c r="F37" i="7" s="1"/>
  <c r="F41" i="7" s="1"/>
  <c r="F45" i="7" s="1"/>
  <c r="F49" i="7" s="1"/>
  <c r="F10" i="7"/>
  <c r="F14" i="7" s="1"/>
  <c r="F18" i="7" s="1"/>
  <c r="F22" i="7" s="1"/>
  <c r="F26" i="7" s="1"/>
  <c r="F30" i="7" s="1"/>
  <c r="F34" i="7" s="1"/>
  <c r="F38" i="7" s="1"/>
  <c r="F42" i="7" s="1"/>
  <c r="F46" i="7" s="1"/>
  <c r="F50" i="7" s="1"/>
  <c r="C8" i="7"/>
  <c r="D9" i="7" s="1"/>
  <c r="C9" i="7"/>
  <c r="D10" i="7" s="1"/>
  <c r="C10" i="7"/>
  <c r="D11" i="7" s="1"/>
  <c r="E12" i="7" s="1"/>
  <c r="C11" i="7"/>
  <c r="D12" i="7" s="1"/>
  <c r="C12" i="7"/>
  <c r="D13" i="7" s="1"/>
  <c r="C13" i="7"/>
  <c r="D14" i="7" s="1"/>
  <c r="C14" i="7"/>
  <c r="D15" i="7" s="1"/>
  <c r="E16" i="7" s="1"/>
  <c r="C15" i="7"/>
  <c r="D16" i="7" s="1"/>
  <c r="C16" i="7"/>
  <c r="D17" i="7" s="1"/>
  <c r="C17" i="7"/>
  <c r="D18" i="7" s="1"/>
  <c r="C18" i="7"/>
  <c r="D19" i="7" s="1"/>
  <c r="E20" i="7" s="1"/>
  <c r="C19" i="7"/>
  <c r="D20" i="7" s="1"/>
  <c r="C20" i="7"/>
  <c r="D21" i="7" s="1"/>
  <c r="C21" i="7"/>
  <c r="D22" i="7" s="1"/>
  <c r="C22" i="7"/>
  <c r="D23" i="7" s="1"/>
  <c r="E24" i="7" s="1"/>
  <c r="C23" i="7"/>
  <c r="D24" i="7" s="1"/>
  <c r="C24" i="7"/>
  <c r="D25" i="7" s="1"/>
  <c r="C25" i="7"/>
  <c r="D26" i="7" s="1"/>
  <c r="C26" i="7"/>
  <c r="D27" i="7" s="1"/>
  <c r="E28" i="7" s="1"/>
  <c r="C27" i="7"/>
  <c r="D28" i="7" s="1"/>
  <c r="C28" i="7"/>
  <c r="D29" i="7" s="1"/>
  <c r="C29" i="7"/>
  <c r="D30" i="7" s="1"/>
  <c r="C30" i="7"/>
  <c r="D31" i="7" s="1"/>
  <c r="E32" i="7" s="1"/>
  <c r="C31" i="7"/>
  <c r="D32" i="7" s="1"/>
  <c r="C32" i="7"/>
  <c r="D33" i="7" s="1"/>
  <c r="C33" i="7"/>
  <c r="D34" i="7" s="1"/>
  <c r="C34" i="7"/>
  <c r="D35" i="7" s="1"/>
  <c r="E36" i="7" s="1"/>
  <c r="C35" i="7"/>
  <c r="D36" i="7" s="1"/>
  <c r="C36" i="7"/>
  <c r="D37" i="7" s="1"/>
  <c r="C37" i="7"/>
  <c r="D38" i="7" s="1"/>
  <c r="C38" i="7"/>
  <c r="D39" i="7" s="1"/>
  <c r="E40" i="7" s="1"/>
  <c r="C39" i="7"/>
  <c r="D40" i="7" s="1"/>
  <c r="C40" i="7"/>
  <c r="D41" i="7" s="1"/>
  <c r="C41" i="7"/>
  <c r="D42" i="7" s="1"/>
  <c r="C42" i="7"/>
  <c r="D43" i="7" s="1"/>
  <c r="E44" i="7" s="1"/>
  <c r="C43" i="7"/>
  <c r="D44" i="7" s="1"/>
  <c r="C44" i="7"/>
  <c r="D45" i="7" s="1"/>
  <c r="C45" i="7"/>
  <c r="D46" i="7" s="1"/>
  <c r="C46" i="7"/>
  <c r="D47" i="7" s="1"/>
  <c r="E48" i="7" s="1"/>
  <c r="C47" i="7"/>
  <c r="D48" i="7" s="1"/>
  <c r="C48" i="7"/>
  <c r="D49" i="7" s="1"/>
  <c r="C49" i="7"/>
  <c r="D50" i="7" s="1"/>
  <c r="C50" i="7"/>
  <c r="C7" i="7"/>
  <c r="D8" i="7" s="1"/>
  <c r="E9" i="7" s="1"/>
  <c r="K9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7" i="7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E14" i="16" l="1"/>
  <c r="K13" i="16"/>
  <c r="E10" i="16"/>
  <c r="K9" i="16"/>
  <c r="K10" i="16"/>
  <c r="K48" i="7"/>
  <c r="E47" i="7"/>
  <c r="K47" i="7" s="1"/>
  <c r="E43" i="7"/>
  <c r="K43" i="7" s="1"/>
  <c r="E39" i="7"/>
  <c r="K39" i="7" s="1"/>
  <c r="E35" i="7"/>
  <c r="K35" i="7" s="1"/>
  <c r="E31" i="7"/>
  <c r="K31" i="7" s="1"/>
  <c r="E27" i="7"/>
  <c r="K27" i="7" s="1"/>
  <c r="E23" i="7"/>
  <c r="K23" i="7" s="1"/>
  <c r="E19" i="7"/>
  <c r="K19" i="7" s="1"/>
  <c r="E15" i="7"/>
  <c r="K15" i="7" s="1"/>
  <c r="E11" i="7"/>
  <c r="K11" i="7" s="1"/>
  <c r="E50" i="7"/>
  <c r="K50" i="7" s="1"/>
  <c r="E46" i="7"/>
  <c r="K46" i="7" s="1"/>
  <c r="E42" i="7"/>
  <c r="K42" i="7" s="1"/>
  <c r="E38" i="7"/>
  <c r="K38" i="7" s="1"/>
  <c r="E34" i="7"/>
  <c r="K34" i="7" s="1"/>
  <c r="E30" i="7"/>
  <c r="K30" i="7" s="1"/>
  <c r="E26" i="7"/>
  <c r="K26" i="7" s="1"/>
  <c r="E22" i="7"/>
  <c r="K22" i="7" s="1"/>
  <c r="E18" i="7"/>
  <c r="K18" i="7" s="1"/>
  <c r="E14" i="7"/>
  <c r="K14" i="7" s="1"/>
  <c r="E10" i="7"/>
  <c r="K10" i="7" s="1"/>
  <c r="K44" i="7"/>
  <c r="K40" i="7"/>
  <c r="K36" i="7"/>
  <c r="K32" i="7"/>
  <c r="K28" i="7"/>
  <c r="K24" i="7"/>
  <c r="K20" i="7"/>
  <c r="K16" i="7"/>
  <c r="K12" i="7"/>
  <c r="E49" i="7"/>
  <c r="K49" i="7" s="1"/>
  <c r="E45" i="7"/>
  <c r="K45" i="7" s="1"/>
  <c r="E41" i="7"/>
  <c r="K41" i="7" s="1"/>
  <c r="E37" i="7"/>
  <c r="K37" i="7" s="1"/>
  <c r="E33" i="7"/>
  <c r="K33" i="7" s="1"/>
  <c r="E29" i="7"/>
  <c r="K29" i="7" s="1"/>
  <c r="E25" i="7"/>
  <c r="K25" i="7" s="1"/>
  <c r="E21" i="7"/>
  <c r="K21" i="7" s="1"/>
  <c r="E17" i="7"/>
  <c r="K17" i="7" s="1"/>
  <c r="E13" i="7"/>
  <c r="K13" i="7" s="1"/>
  <c r="E15" i="16"/>
  <c r="E16" i="16"/>
  <c r="E17" i="16"/>
  <c r="K16" i="16"/>
  <c r="E18" i="16"/>
  <c r="K17" i="16"/>
  <c r="E12" i="16"/>
  <c r="K11" i="16"/>
  <c r="E20" i="16"/>
  <c r="E24" i="16"/>
  <c r="K29" i="16"/>
  <c r="E30" i="16"/>
  <c r="E21" i="16"/>
  <c r="K20" i="16"/>
  <c r="K24" i="16"/>
  <c r="K12" i="16"/>
  <c r="G14" i="16"/>
  <c r="G18" i="16" s="1"/>
  <c r="G22" i="16" s="1"/>
  <c r="G26" i="16" s="1"/>
  <c r="G30" i="16" s="1"/>
  <c r="G34" i="16" s="1"/>
  <c r="G38" i="16" s="1"/>
  <c r="G42" i="16" s="1"/>
  <c r="G46" i="16" s="1"/>
  <c r="G50" i="16" s="1"/>
  <c r="K50" i="16" s="1"/>
  <c r="G15" i="16"/>
  <c r="G19" i="16" s="1"/>
  <c r="G23" i="16" s="1"/>
  <c r="G27" i="16" s="1"/>
  <c r="G31" i="16" s="1"/>
  <c r="G35" i="16" s="1"/>
  <c r="G39" i="16" s="1"/>
  <c r="G43" i="16" s="1"/>
  <c r="G47" i="16" s="1"/>
  <c r="K47" i="16" s="1"/>
  <c r="E23" i="16"/>
  <c r="K41" i="16"/>
  <c r="E42" i="16"/>
  <c r="E9" i="16"/>
  <c r="K25" i="16"/>
  <c r="E26" i="16"/>
  <c r="K45" i="16"/>
  <c r="E46" i="16"/>
  <c r="E19" i="16"/>
  <c r="K33" i="16"/>
  <c r="E34" i="16"/>
  <c r="K49" i="16"/>
  <c r="E50" i="16"/>
  <c r="E22" i="16"/>
  <c r="K21" i="16"/>
  <c r="K37" i="16"/>
  <c r="E38" i="16"/>
  <c r="K28" i="16"/>
  <c r="K36" i="16"/>
  <c r="K40" i="16"/>
  <c r="K44" i="16"/>
  <c r="K32" i="16"/>
  <c r="K48" i="16"/>
  <c r="E27" i="16"/>
  <c r="E31" i="16"/>
  <c r="E35" i="16"/>
  <c r="E39" i="16"/>
  <c r="E43" i="16"/>
  <c r="E47" i="16"/>
  <c r="K46" i="16" l="1"/>
  <c r="K30" i="16"/>
  <c r="M42" i="7"/>
  <c r="M43" i="7" s="1"/>
  <c r="M44" i="7" s="1"/>
  <c r="M45" i="7" s="1"/>
  <c r="M46" i="7" s="1"/>
  <c r="M47" i="7" s="1"/>
  <c r="M48" i="7" s="1"/>
  <c r="M49" i="7" s="1"/>
  <c r="M50" i="7" s="1"/>
  <c r="K26" i="16"/>
  <c r="K42" i="16"/>
  <c r="M42" i="16" s="1"/>
  <c r="K18" i="16"/>
  <c r="K39" i="16"/>
  <c r="K38" i="16"/>
  <c r="K31" i="16"/>
  <c r="K34" i="16"/>
  <c r="K22" i="16"/>
  <c r="K14" i="16"/>
  <c r="K19" i="16"/>
  <c r="K43" i="16"/>
  <c r="K35" i="16"/>
  <c r="K27" i="16"/>
  <c r="K23" i="16"/>
  <c r="K15" i="16"/>
  <c r="H39" i="22" l="1"/>
  <c r="G39" i="22"/>
  <c r="F39" i="22"/>
  <c r="M43" i="16"/>
  <c r="H40" i="22" l="1"/>
  <c r="G40" i="22"/>
  <c r="F40" i="22"/>
  <c r="M44" i="16"/>
  <c r="F41" i="22" l="1"/>
  <c r="H41" i="22"/>
  <c r="G41" i="22"/>
  <c r="M45" i="16"/>
  <c r="G42" i="22" l="1"/>
  <c r="F42" i="22"/>
  <c r="H42" i="22"/>
  <c r="M46" i="16"/>
  <c r="H43" i="22" l="1"/>
  <c r="G43" i="22"/>
  <c r="F43" i="22"/>
  <c r="M47" i="16"/>
  <c r="H44" i="22" l="1"/>
  <c r="G44" i="22"/>
  <c r="F44" i="22"/>
  <c r="M48" i="16"/>
  <c r="F45" i="22" l="1"/>
  <c r="H45" i="22"/>
  <c r="G45" i="22"/>
  <c r="M49" i="16"/>
  <c r="G46" i="22" l="1"/>
  <c r="F46" i="22"/>
  <c r="H46" i="22"/>
  <c r="M50" i="16"/>
  <c r="H47" i="22" l="1"/>
  <c r="G47" i="22"/>
  <c r="F47" i="22"/>
</calcChain>
</file>

<file path=xl/sharedStrings.xml><?xml version="1.0" encoding="utf-8"?>
<sst xmlns="http://schemas.openxmlformats.org/spreadsheetml/2006/main" count="275" uniqueCount="114">
  <si>
    <t>DATE_DTTM</t>
  </si>
  <si>
    <t>INTERCHANGE_FEE_RATE</t>
  </si>
  <si>
    <t>BUS_DDA_NBR</t>
  </si>
  <si>
    <t>CONS_DDA_NBR</t>
  </si>
  <si>
    <t>BUS_PEN_RATE</t>
  </si>
  <si>
    <t>CONS_PEN_RATE</t>
  </si>
  <si>
    <t>BUS_ACTIVITY_RATE</t>
  </si>
  <si>
    <t>CONS_ACTIVITY_RATE</t>
  </si>
  <si>
    <t>OTHERFEE_EXPSHARE</t>
  </si>
  <si>
    <t>GC_PREPAID_EXPSHARE</t>
  </si>
  <si>
    <t>SMARTACCESS_EXPSHARE</t>
  </si>
  <si>
    <t>CONS_TRAN_PER_ACTIVE_AMT</t>
  </si>
  <si>
    <t>BUS_TRAN_PER_ACTIVE_AMT</t>
  </si>
  <si>
    <t>TOT_REV_AMT</t>
  </si>
  <si>
    <t>0.975 to 1.0225</t>
  </si>
  <si>
    <t>PCE</t>
  </si>
  <si>
    <t>DATE</t>
  </si>
  <si>
    <t>YEAR</t>
  </si>
  <si>
    <t>MONTH</t>
  </si>
  <si>
    <t>QTR</t>
  </si>
  <si>
    <t>YYYYQ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</si>
  <si>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</si>
  <si>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</si>
  <si>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</si>
  <si>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</si>
  <si>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</si>
  <si>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</si>
  <si>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</si>
  <si>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</si>
  <si>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</si>
  <si>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</si>
  <si>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</si>
  <si>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</si>
  <si>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</si>
  <si>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</si>
  <si>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</si>
  <si>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</si>
  <si>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</si>
  <si>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</si>
  <si>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</si>
  <si>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</si>
  <si>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</si>
  <si>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</si>
  <si>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</si>
  <si>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</si>
  <si>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</si>
  <si>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</si>
  <si>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</si>
  <si>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</si>
  <si>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</si>
  <si>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</si>
  <si>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</si>
  <si>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</si>
  <si>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</si>
  <si>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</si>
  <si>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</si>
  <si>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</si>
  <si>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</si>
  <si>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</si>
  <si>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</si>
  <si>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</si>
  <si>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</si>
  <si>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</si>
  <si>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</si>
  <si>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</si>
  <si>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</si>
  <si>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CONS_TRAN_PER_ACTIVE_AMT_GR</t>
  </si>
  <si>
    <t>BUS_TRAN_PER_ACTIVE_AMT_GR</t>
  </si>
  <si>
    <t>Taken from model_input</t>
  </si>
  <si>
    <t>Actual Dep variable (Derived using formula)</t>
  </si>
  <si>
    <t>PCE_GR</t>
  </si>
  <si>
    <t>PCE_GR_lag1</t>
  </si>
  <si>
    <t>PCE_GR_lag2</t>
  </si>
  <si>
    <t>Q1</t>
  </si>
  <si>
    <t>Q2</t>
  </si>
  <si>
    <t>Q4</t>
  </si>
  <si>
    <t>Forecasted using regression equations</t>
  </si>
  <si>
    <t>Estimates_D</t>
  </si>
  <si>
    <t>const</t>
  </si>
  <si>
    <t>PCE_LAG1</t>
  </si>
  <si>
    <t>QTR_1</t>
  </si>
  <si>
    <t>QTR_2</t>
  </si>
  <si>
    <t>PCE_LAG2</t>
  </si>
  <si>
    <t>QTR_4</t>
  </si>
  <si>
    <t>Raw input from MEV/Model file</t>
  </si>
  <si>
    <t>Actual</t>
  </si>
  <si>
    <t>Judgmental Assumptions (Will be taken Actual)</t>
  </si>
  <si>
    <t>Actual Revenue</t>
  </si>
  <si>
    <t>Date</t>
  </si>
  <si>
    <t>CCAR15</t>
  </si>
  <si>
    <t>DFAST15</t>
  </si>
  <si>
    <t>CCAR16</t>
  </si>
  <si>
    <t>DFAST16</t>
  </si>
  <si>
    <t>CCAR17</t>
  </si>
  <si>
    <t>DFAST17</t>
  </si>
  <si>
    <t>CCAR18</t>
  </si>
  <si>
    <t>DFAST18</t>
  </si>
  <si>
    <t>CCAR19</t>
  </si>
  <si>
    <t>DFAST19</t>
  </si>
  <si>
    <t>MAX</t>
  </si>
  <si>
    <t>MIN</t>
  </si>
  <si>
    <t>CCAR17+</t>
  </si>
  <si>
    <t>CCAR17-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</si>
  <si>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</si>
  <si>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</si>
  <si>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</si>
  <si>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</si>
  <si>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</si>
  <si>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</si>
  <si>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</si>
  <si>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</si>
  <si>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</si>
  <si>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Consumer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</si>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</sst>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2" borderId="0" xfId="0" applyNumberFormat="1" applyFill="1"/>
    <xf numFmtId="0" fontId="0" fillId="2" borderId="0" xfId="0" applyFill="1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/>
    <xf numFmtId="14" fontId="0" fillId="0" borderId="0" xfId="0" applyNumberFormat="1" applyFill="1"/>
    <xf numFmtId="0" fontId="0" fillId="3" borderId="0" xfId="0" applyFill="1"/>
    <xf numFmtId="10" fontId="0" fillId="0" borderId="0" xfId="1" applyNumberFormat="1" applyFont="1"/>
    <xf numFmtId="10" fontId="0" fillId="3" borderId="0" xfId="1" applyNumberFormat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46"/>
  <sheetViews>
    <sheetView workbookViewId="0">
      <selection activeCell="A3" sqref="A3"/>
    </sheetView>
  </sheetViews>
  <sheetFormatPr defaultRowHeight="14.5" x14ac:dyDescent="0.35"/>
  <cols>
    <col min="1" max="1" width="11.26953125" bestFit="1" customWidth="1"/>
    <col min="2" max="2" width="22.26953125" bestFit="1" customWidth="1"/>
    <col min="3" max="3" width="13.453125" bestFit="1" customWidth="1"/>
    <col min="4" max="4" width="14.7265625" bestFit="1" customWidth="1"/>
    <col min="5" max="5" width="13.7265625" bestFit="1" customWidth="1"/>
    <col min="6" max="6" width="15.1796875" bestFit="1" customWidth="1"/>
    <col min="7" max="7" width="18" bestFit="1" customWidth="1"/>
    <col min="8" max="8" width="19.453125" bestFit="1" customWidth="1"/>
    <col min="9" max="9" width="19.1796875" bestFit="1" customWidth="1"/>
    <col min="10" max="10" width="20.81640625" bestFit="1" customWidth="1"/>
    <col min="11" max="11" width="22.54296875" bestFit="1" customWidth="1"/>
    <col min="12" max="12" width="27.26953125" bestFit="1" customWidth="1"/>
    <col min="13" max="13" width="25.81640625" bestFit="1" customWidth="1"/>
    <col min="14" max="14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5">
      <c r="A2" s="1">
        <v>39448</v>
      </c>
      <c r="B2">
        <v>0.22948585243417816</v>
      </c>
      <c r="C2">
        <v>339014</v>
      </c>
      <c r="D2">
        <v>2650511</v>
      </c>
      <c r="E2">
        <v>0.32053510469211444</v>
      </c>
      <c r="F2">
        <v>0.74232172465922119</v>
      </c>
      <c r="G2">
        <v>0.42666983780443085</v>
      </c>
      <c r="H2">
        <v>0.65545774379186428</v>
      </c>
      <c r="I2">
        <v>3.6886410676806973E-2</v>
      </c>
      <c r="J2">
        <v>2.3400733972950942E-3</v>
      </c>
      <c r="K2">
        <v>2.1686915388413144E-3</v>
      </c>
      <c r="L2">
        <v>58.786918158287087</v>
      </c>
      <c r="M2">
        <v>44.749436438451056</v>
      </c>
      <c r="N2" s="2">
        <f>((M2*C2*E2*G2+L2*D2*F2*H2)*B2*(1+I2+J2+K2))</f>
        <v>18614193.344772622</v>
      </c>
      <c r="P2" t="s">
        <v>14</v>
      </c>
    </row>
    <row r="3" spans="1:16" x14ac:dyDescent="0.35">
      <c r="A3" s="1">
        <v>39539</v>
      </c>
      <c r="B3">
        <v>0.23036299895936566</v>
      </c>
      <c r="C3">
        <v>359788</v>
      </c>
      <c r="D3">
        <v>2674334</v>
      </c>
      <c r="E3">
        <v>0.32898076280765498</v>
      </c>
      <c r="F3">
        <v>0.74370556614500816</v>
      </c>
      <c r="G3">
        <v>0.42767573835115463</v>
      </c>
      <c r="H3">
        <v>0.65670681695158906</v>
      </c>
      <c r="I3">
        <v>3.7401379004511376E-2</v>
      </c>
      <c r="J3">
        <v>2.3414363296179871E-3</v>
      </c>
      <c r="K3">
        <v>3.0181316241553041E-3</v>
      </c>
      <c r="L3">
        <v>59.864924587872324</v>
      </c>
      <c r="M3">
        <v>46.31596620329212</v>
      </c>
      <c r="N3" s="2">
        <f t="shared" ref="N3:N45" si="0">((M3*C3*E3*G3+L3*D3*F3*H3)*B3*(1+I3+J3+K3))</f>
        <v>19345900.958792031</v>
      </c>
    </row>
    <row r="4" spans="1:16" x14ac:dyDescent="0.35">
      <c r="A4" s="1">
        <v>39630</v>
      </c>
      <c r="B4">
        <v>0.23613375123030389</v>
      </c>
      <c r="C4">
        <v>400840</v>
      </c>
      <c r="D4">
        <v>2802638</v>
      </c>
      <c r="E4">
        <v>0.32902635724254725</v>
      </c>
      <c r="F4">
        <v>0.74414189153691734</v>
      </c>
      <c r="G4">
        <v>0.43397537801677255</v>
      </c>
      <c r="H4">
        <v>0.65788601768298149</v>
      </c>
      <c r="I4">
        <v>3.772357434242183E-2</v>
      </c>
      <c r="J4">
        <v>2.522844873538899E-3</v>
      </c>
      <c r="K4">
        <v>3.0464401415091877E-3</v>
      </c>
      <c r="L4">
        <v>60.385462966919043</v>
      </c>
      <c r="M4">
        <v>47.520815315662908</v>
      </c>
      <c r="N4" s="2">
        <f t="shared" si="0"/>
        <v>21081336.290034279</v>
      </c>
    </row>
    <row r="5" spans="1:16" x14ac:dyDescent="0.35">
      <c r="A5" s="1">
        <v>39722</v>
      </c>
      <c r="B5">
        <v>0.23699868491040518</v>
      </c>
      <c r="C5">
        <v>405212</v>
      </c>
      <c r="D5">
        <v>3030755</v>
      </c>
      <c r="E5">
        <v>0.33544399649778678</v>
      </c>
      <c r="F5">
        <v>0.74537931740137608</v>
      </c>
      <c r="G5">
        <v>0.43448914204746814</v>
      </c>
      <c r="H5">
        <v>0.65819153423354493</v>
      </c>
      <c r="I5">
        <v>3.7741374022872455E-2</v>
      </c>
      <c r="J5">
        <v>2.6404283288064085E-3</v>
      </c>
      <c r="K5">
        <v>3.392989598223524E-3</v>
      </c>
      <c r="L5">
        <v>60.466562119182086</v>
      </c>
      <c r="M5">
        <v>48.123893044988733</v>
      </c>
      <c r="N5" s="2">
        <f t="shared" si="0"/>
        <v>22943765.115491059</v>
      </c>
    </row>
    <row r="6" spans="1:16" x14ac:dyDescent="0.35">
      <c r="A6" s="1">
        <v>39814</v>
      </c>
      <c r="B6">
        <v>0.23004775794270052</v>
      </c>
      <c r="C6">
        <v>410088</v>
      </c>
      <c r="D6">
        <v>3041894</v>
      </c>
      <c r="E6">
        <v>0.33555663470598329</v>
      </c>
      <c r="F6">
        <v>0.74547387436762214</v>
      </c>
      <c r="G6">
        <v>0.43583537827711594</v>
      </c>
      <c r="H6">
        <v>0.65825357469749413</v>
      </c>
      <c r="I6">
        <v>3.7884199268363422E-2</v>
      </c>
      <c r="J6">
        <v>2.7102629758223649E-3</v>
      </c>
      <c r="K6">
        <v>3.8117047911392556E-3</v>
      </c>
      <c r="L6">
        <v>60.81821744242059</v>
      </c>
      <c r="M6">
        <v>48.290052542784622</v>
      </c>
      <c r="N6" s="2">
        <f t="shared" si="0"/>
        <v>22507608.759620558</v>
      </c>
    </row>
    <row r="7" spans="1:16" x14ac:dyDescent="0.35">
      <c r="A7" s="1">
        <v>39904</v>
      </c>
      <c r="B7">
        <v>0.23843947552755831</v>
      </c>
      <c r="C7">
        <v>433058</v>
      </c>
      <c r="D7">
        <v>3209178</v>
      </c>
      <c r="E7">
        <v>0.3374743642162687</v>
      </c>
      <c r="F7">
        <v>0.74662695870256157</v>
      </c>
      <c r="G7">
        <v>0.4433899112825429</v>
      </c>
      <c r="H7">
        <v>0.66108357738928769</v>
      </c>
      <c r="I7">
        <v>3.80197005124953E-2</v>
      </c>
      <c r="J7">
        <v>2.8974124048826632E-3</v>
      </c>
      <c r="K7">
        <v>4.4130570666734426E-3</v>
      </c>
      <c r="L7">
        <v>61.376549265720804</v>
      </c>
      <c r="M7">
        <v>49.734400652696721</v>
      </c>
      <c r="N7" s="2">
        <f t="shared" si="0"/>
        <v>25035196.377681725</v>
      </c>
    </row>
    <row r="8" spans="1:16" x14ac:dyDescent="0.35">
      <c r="A8" s="1">
        <v>39995</v>
      </c>
      <c r="B8">
        <v>0.23774540028873475</v>
      </c>
      <c r="C8">
        <v>433442</v>
      </c>
      <c r="D8">
        <v>3215168</v>
      </c>
      <c r="E8">
        <v>0.33886746676709828</v>
      </c>
      <c r="F8">
        <v>0.75142321276217516</v>
      </c>
      <c r="G8">
        <v>0.44434221093257353</v>
      </c>
      <c r="H8">
        <v>0.66274099081860649</v>
      </c>
      <c r="I8">
        <v>3.8128342331630184E-2</v>
      </c>
      <c r="J8">
        <v>2.9277576041649685E-3</v>
      </c>
      <c r="K8">
        <v>5.738762156890711E-3</v>
      </c>
      <c r="L8">
        <v>62.754416182687493</v>
      </c>
      <c r="M8">
        <v>49.975337626419972</v>
      </c>
      <c r="N8" s="2">
        <f t="shared" si="0"/>
        <v>25818061.788523749</v>
      </c>
    </row>
    <row r="9" spans="1:16" x14ac:dyDescent="0.35">
      <c r="A9" s="1">
        <v>40087</v>
      </c>
      <c r="B9">
        <v>0.23024731900112394</v>
      </c>
      <c r="C9">
        <v>447871</v>
      </c>
      <c r="D9">
        <v>3437025</v>
      </c>
      <c r="E9">
        <v>0.33943150016804163</v>
      </c>
      <c r="F9">
        <v>0.7534495590024104</v>
      </c>
      <c r="G9">
        <v>0.45170831693260305</v>
      </c>
      <c r="H9">
        <v>0.66692450751586763</v>
      </c>
      <c r="I9">
        <v>3.835992122672352E-2</v>
      </c>
      <c r="J9">
        <v>3.4038232464291577E-3</v>
      </c>
      <c r="K9">
        <v>5.746298679196897E-3</v>
      </c>
      <c r="L9">
        <v>63.423648928050341</v>
      </c>
      <c r="M9">
        <v>50.307633531834782</v>
      </c>
      <c r="N9" s="2">
        <f t="shared" si="0"/>
        <v>27252272.768429469</v>
      </c>
    </row>
    <row r="10" spans="1:16" x14ac:dyDescent="0.35">
      <c r="A10" s="1">
        <v>40179</v>
      </c>
      <c r="B10">
        <v>0.23728244701885787</v>
      </c>
      <c r="C10">
        <v>450377</v>
      </c>
      <c r="D10">
        <v>3445972</v>
      </c>
      <c r="E10">
        <v>0.34342792745253065</v>
      </c>
      <c r="F10">
        <v>0.75480542547594021</v>
      </c>
      <c r="G10">
        <v>0.45292928623059275</v>
      </c>
      <c r="H10">
        <v>0.66713188370852183</v>
      </c>
      <c r="I10">
        <v>3.8580685805904937E-2</v>
      </c>
      <c r="J10">
        <v>3.4990071530845938E-3</v>
      </c>
      <c r="K10">
        <v>6.7377860700582751E-3</v>
      </c>
      <c r="L10">
        <v>64.090994669277933</v>
      </c>
      <c r="M10">
        <v>50.620527201499598</v>
      </c>
      <c r="N10" s="2">
        <f t="shared" si="0"/>
        <v>28559666.293396138</v>
      </c>
    </row>
    <row r="11" spans="1:16" x14ac:dyDescent="0.35">
      <c r="A11" s="1">
        <v>40269</v>
      </c>
      <c r="B11">
        <v>0.23030499252090772</v>
      </c>
      <c r="C11">
        <v>453162</v>
      </c>
      <c r="D11">
        <v>3452209</v>
      </c>
      <c r="E11">
        <v>0.34486757433501281</v>
      </c>
      <c r="F11">
        <v>0.75678254654812149</v>
      </c>
      <c r="G11">
        <v>0.46463268069793356</v>
      </c>
      <c r="H11">
        <v>0.66899110820012064</v>
      </c>
      <c r="I11">
        <v>3.8643538432522863E-2</v>
      </c>
      <c r="J11">
        <v>3.6357191021401543E-3</v>
      </c>
      <c r="K11">
        <v>7.2903019322679867E-3</v>
      </c>
      <c r="L11">
        <v>66.578235481107669</v>
      </c>
      <c r="M11">
        <v>50.90389286920572</v>
      </c>
      <c r="N11" s="2">
        <f t="shared" si="0"/>
        <v>29021248.374775268</v>
      </c>
    </row>
    <row r="12" spans="1:16" x14ac:dyDescent="0.35">
      <c r="A12" s="1">
        <v>40360</v>
      </c>
      <c r="B12">
        <v>0.23364121323390866</v>
      </c>
      <c r="C12">
        <v>460421</v>
      </c>
      <c r="D12">
        <v>3818503</v>
      </c>
      <c r="E12">
        <v>0.35182956306426511</v>
      </c>
      <c r="F12">
        <v>0.75738157406026685</v>
      </c>
      <c r="G12">
        <v>0.46737536141507119</v>
      </c>
      <c r="H12">
        <v>0.67002220448526817</v>
      </c>
      <c r="I12">
        <v>3.9274790803634829E-2</v>
      </c>
      <c r="J12">
        <v>3.6626027769140843E-3</v>
      </c>
      <c r="K12">
        <v>7.4762076728908822E-3</v>
      </c>
      <c r="L12">
        <v>66.620094221900999</v>
      </c>
      <c r="M12">
        <v>51.614375363197716</v>
      </c>
      <c r="N12" s="2">
        <f t="shared" si="0"/>
        <v>32640997.581733949</v>
      </c>
    </row>
    <row r="13" spans="1:16" x14ac:dyDescent="0.35">
      <c r="A13" s="1">
        <v>40452</v>
      </c>
      <c r="B13">
        <v>0.22933841993360818</v>
      </c>
      <c r="C13">
        <v>473739</v>
      </c>
      <c r="D13">
        <v>4190417</v>
      </c>
      <c r="E13">
        <v>0.35271679097893555</v>
      </c>
      <c r="F13">
        <v>0.75961046093804185</v>
      </c>
      <c r="G13">
        <v>0.4782983697177437</v>
      </c>
      <c r="H13">
        <v>0.67318226182538254</v>
      </c>
      <c r="I13">
        <v>3.9509653619077829E-2</v>
      </c>
      <c r="J13">
        <v>3.9810592470912801E-3</v>
      </c>
      <c r="K13">
        <v>7.7480293586307328E-3</v>
      </c>
      <c r="L13">
        <v>68.651217519405122</v>
      </c>
      <c r="M13">
        <v>51.784344175180451</v>
      </c>
      <c r="N13" s="2">
        <f t="shared" si="0"/>
        <v>36463389.785442889</v>
      </c>
    </row>
    <row r="14" spans="1:16" x14ac:dyDescent="0.35">
      <c r="A14" s="1">
        <v>40544</v>
      </c>
      <c r="B14">
        <v>0.23584722410212172</v>
      </c>
      <c r="C14">
        <v>501646</v>
      </c>
      <c r="D14">
        <v>4250142</v>
      </c>
      <c r="E14">
        <v>0.36225706187692869</v>
      </c>
      <c r="F14">
        <v>0.761362761638951</v>
      </c>
      <c r="G14">
        <v>0.48886504332585401</v>
      </c>
      <c r="H14">
        <v>0.67651504742783364</v>
      </c>
      <c r="I14">
        <v>4.0170588096079804E-2</v>
      </c>
      <c r="J14">
        <v>4.0265709508638895E-3</v>
      </c>
      <c r="K14">
        <v>8.5374854657233757E-3</v>
      </c>
      <c r="L14">
        <v>68.780919912276872</v>
      </c>
      <c r="M14">
        <v>53.012772955815436</v>
      </c>
      <c r="N14" s="2">
        <f t="shared" si="0"/>
        <v>38553701.337200738</v>
      </c>
    </row>
    <row r="15" spans="1:16" x14ac:dyDescent="0.35">
      <c r="A15" s="1">
        <v>40634</v>
      </c>
      <c r="B15">
        <v>0.22900630020525403</v>
      </c>
      <c r="C15">
        <v>502936</v>
      </c>
      <c r="D15">
        <v>4337539</v>
      </c>
      <c r="E15">
        <v>0.38551277692434138</v>
      </c>
      <c r="F15">
        <v>0.76156982058125744</v>
      </c>
      <c r="G15">
        <v>0.49887640904909669</v>
      </c>
      <c r="H15">
        <v>0.67708132610387084</v>
      </c>
      <c r="I15">
        <v>4.0180640090769215E-2</v>
      </c>
      <c r="J15">
        <v>4.3434993965849522E-3</v>
      </c>
      <c r="K15">
        <v>1.0873367040768142E-2</v>
      </c>
      <c r="L15">
        <v>68.960177170207487</v>
      </c>
      <c r="M15">
        <v>53.249524898865118</v>
      </c>
      <c r="N15" s="2">
        <f t="shared" si="0"/>
        <v>38523144.934786052</v>
      </c>
    </row>
    <row r="16" spans="1:16" x14ac:dyDescent="0.35">
      <c r="A16" s="1">
        <v>40725</v>
      </c>
      <c r="B16">
        <v>0.23196937187259734</v>
      </c>
      <c r="C16">
        <v>504106</v>
      </c>
      <c r="D16">
        <v>4354329</v>
      </c>
      <c r="E16">
        <v>0.38769853310279562</v>
      </c>
      <c r="F16">
        <v>0.76387348775873631</v>
      </c>
      <c r="G16">
        <v>0.49914798875975941</v>
      </c>
      <c r="H16">
        <v>0.67710168551975158</v>
      </c>
      <c r="I16">
        <v>4.0486383135522871E-2</v>
      </c>
      <c r="J16">
        <v>5.0864191998468439E-3</v>
      </c>
      <c r="K16">
        <v>1.1530382777221045E-2</v>
      </c>
      <c r="L16">
        <v>69.158644015774783</v>
      </c>
      <c r="M16">
        <v>55.200507790082156</v>
      </c>
      <c r="N16" s="2">
        <f t="shared" si="0"/>
        <v>39514135.720816642</v>
      </c>
    </row>
    <row r="17" spans="1:14" x14ac:dyDescent="0.35">
      <c r="A17" s="1">
        <v>40817</v>
      </c>
      <c r="B17">
        <v>0.23500378613671857</v>
      </c>
      <c r="C17">
        <v>513664</v>
      </c>
      <c r="D17">
        <v>4429578</v>
      </c>
      <c r="E17">
        <v>0.39208270740568246</v>
      </c>
      <c r="F17">
        <v>0.76444711999015158</v>
      </c>
      <c r="G17">
        <v>0.50218759597251295</v>
      </c>
      <c r="H17">
        <v>0.69040019485470983</v>
      </c>
      <c r="I17">
        <v>4.0681661153248352E-2</v>
      </c>
      <c r="J17">
        <v>5.2966283579913981E-3</v>
      </c>
      <c r="K17">
        <v>1.1752590379658994E-2</v>
      </c>
      <c r="L17">
        <v>69.374190678452266</v>
      </c>
      <c r="M17">
        <v>55.402989715862653</v>
      </c>
      <c r="N17" s="2">
        <f t="shared" si="0"/>
        <v>41707114.291062914</v>
      </c>
    </row>
    <row r="18" spans="1:14" x14ac:dyDescent="0.35">
      <c r="A18" s="1">
        <v>40909</v>
      </c>
      <c r="B18">
        <v>0.23013238589174478</v>
      </c>
      <c r="C18">
        <v>523518</v>
      </c>
      <c r="D18">
        <v>4548541</v>
      </c>
      <c r="E18">
        <v>0.39261813023366421</v>
      </c>
      <c r="F18">
        <v>0.76596692357909657</v>
      </c>
      <c r="G18">
        <v>0.50500258966861189</v>
      </c>
      <c r="H18">
        <v>0.69294569488556523</v>
      </c>
      <c r="I18">
        <v>4.0843552869836319E-2</v>
      </c>
      <c r="J18">
        <v>5.3184077893187569E-3</v>
      </c>
      <c r="K18">
        <v>1.1764057394649157E-2</v>
      </c>
      <c r="L18">
        <v>70.723690353561295</v>
      </c>
      <c r="M18">
        <v>55.695183629852437</v>
      </c>
      <c r="N18" s="2">
        <f t="shared" si="0"/>
        <v>42977422.041952267</v>
      </c>
    </row>
    <row r="19" spans="1:14" x14ac:dyDescent="0.35">
      <c r="A19" s="1">
        <v>41000</v>
      </c>
      <c r="B19">
        <v>0.23275580526118833</v>
      </c>
      <c r="C19">
        <v>541588</v>
      </c>
      <c r="D19">
        <v>4650656</v>
      </c>
      <c r="E19">
        <v>0.39274590997339026</v>
      </c>
      <c r="F19">
        <v>0.76830038754458885</v>
      </c>
      <c r="G19">
        <v>0.50668141535473965</v>
      </c>
      <c r="H19">
        <v>0.69778759641685095</v>
      </c>
      <c r="I19">
        <v>4.1223457083144656E-2</v>
      </c>
      <c r="J19">
        <v>5.5083514748851363E-3</v>
      </c>
      <c r="K19">
        <v>1.251584620276203E-2</v>
      </c>
      <c r="L19">
        <v>71.641710079983511</v>
      </c>
      <c r="M19">
        <v>56.307269444408298</v>
      </c>
      <c r="N19" s="2">
        <f t="shared" si="0"/>
        <v>45534657.749910869</v>
      </c>
    </row>
    <row r="20" spans="1:14" x14ac:dyDescent="0.35">
      <c r="A20" s="1">
        <v>41091</v>
      </c>
      <c r="B20">
        <v>0.23661064921898373</v>
      </c>
      <c r="C20">
        <v>541714</v>
      </c>
      <c r="D20">
        <v>4719341</v>
      </c>
      <c r="E20">
        <v>0.39438227064152659</v>
      </c>
      <c r="F20">
        <v>0.76959118749301147</v>
      </c>
      <c r="G20">
        <v>0.50678834637789494</v>
      </c>
      <c r="H20">
        <v>0.69788201018103502</v>
      </c>
      <c r="I20">
        <v>4.1351618601777627E-2</v>
      </c>
      <c r="J20">
        <v>5.9615149566506149E-3</v>
      </c>
      <c r="K20">
        <v>1.2769445358679934E-2</v>
      </c>
      <c r="L20">
        <v>72.766006598577647</v>
      </c>
      <c r="M20">
        <v>56.548710931112709</v>
      </c>
      <c r="N20" s="2">
        <f t="shared" si="0"/>
        <v>47797882.702287436</v>
      </c>
    </row>
    <row r="21" spans="1:14" x14ac:dyDescent="0.35">
      <c r="A21" s="1">
        <v>41183</v>
      </c>
      <c r="B21">
        <v>0.23323396323033596</v>
      </c>
      <c r="C21">
        <v>551618</v>
      </c>
      <c r="D21">
        <v>4721111</v>
      </c>
      <c r="E21">
        <v>0.3956081100963747</v>
      </c>
      <c r="F21">
        <v>0.77021849142727983</v>
      </c>
      <c r="G21">
        <v>0.50784116057751649</v>
      </c>
      <c r="H21">
        <v>0.69939079522793024</v>
      </c>
      <c r="I21">
        <v>4.149497509297901E-2</v>
      </c>
      <c r="J21">
        <v>5.9892818377714693E-3</v>
      </c>
      <c r="K21">
        <v>1.3539512138577363E-2</v>
      </c>
      <c r="L21">
        <v>73.243806316586841</v>
      </c>
      <c r="M21">
        <v>56.89405359484013</v>
      </c>
      <c r="N21" s="2">
        <f t="shared" si="0"/>
        <v>47656605.435057655</v>
      </c>
    </row>
    <row r="22" spans="1:14" x14ac:dyDescent="0.35">
      <c r="A22" s="1">
        <v>41275</v>
      </c>
      <c r="B22">
        <v>0.22947777847367715</v>
      </c>
      <c r="C22">
        <v>562981</v>
      </c>
      <c r="D22">
        <v>4747092</v>
      </c>
      <c r="E22">
        <v>0.3975115944112359</v>
      </c>
      <c r="F22">
        <v>0.77230298441126732</v>
      </c>
      <c r="G22">
        <v>0.51697598414097068</v>
      </c>
      <c r="H22">
        <v>0.7021336082862274</v>
      </c>
      <c r="I22">
        <v>4.1528264236775796E-2</v>
      </c>
      <c r="J22">
        <v>6.4050710659158362E-3</v>
      </c>
      <c r="K22">
        <v>1.3653864761660115E-2</v>
      </c>
      <c r="L22">
        <v>74.220528699583213</v>
      </c>
      <c r="M22">
        <v>57.93650399932455</v>
      </c>
      <c r="N22" s="2">
        <f t="shared" si="0"/>
        <v>48176029.28636802</v>
      </c>
    </row>
    <row r="23" spans="1:14" x14ac:dyDescent="0.35">
      <c r="A23" s="1">
        <v>41365</v>
      </c>
      <c r="B23">
        <v>0.23365271428247286</v>
      </c>
      <c r="C23">
        <v>566144</v>
      </c>
      <c r="D23">
        <v>4913018</v>
      </c>
      <c r="E23">
        <v>0.39841660684657931</v>
      </c>
      <c r="F23">
        <v>0.77387120176058932</v>
      </c>
      <c r="G23">
        <v>0.52013223512269957</v>
      </c>
      <c r="H23">
        <v>0.70235359809194498</v>
      </c>
      <c r="I23">
        <v>4.160916788010454E-2</v>
      </c>
      <c r="J23">
        <v>6.4180905073277393E-3</v>
      </c>
      <c r="K23">
        <v>1.4543779489241473E-2</v>
      </c>
      <c r="L23">
        <v>74.352084672341249</v>
      </c>
      <c r="M23">
        <v>58.025778872654072</v>
      </c>
      <c r="N23" s="2">
        <f t="shared" si="0"/>
        <v>50984244.981055088</v>
      </c>
    </row>
    <row r="24" spans="1:14" x14ac:dyDescent="0.35">
      <c r="A24" s="1">
        <v>41456</v>
      </c>
      <c r="B24">
        <v>0.23220499707572509</v>
      </c>
      <c r="C24">
        <v>578697</v>
      </c>
      <c r="D24">
        <v>4980946</v>
      </c>
      <c r="E24">
        <v>0.4064443929804395</v>
      </c>
      <c r="F24">
        <v>0.77418124400409494</v>
      </c>
      <c r="G24">
        <v>0.52177437942616189</v>
      </c>
      <c r="H24">
        <v>0.70586578853684967</v>
      </c>
      <c r="I24">
        <v>4.166191778542485E-2</v>
      </c>
      <c r="J24">
        <v>6.4822980114309856E-3</v>
      </c>
      <c r="K24">
        <v>1.4934269044971809E-2</v>
      </c>
      <c r="L24">
        <v>75.234426836954825</v>
      </c>
      <c r="M24">
        <v>59.63088118464411</v>
      </c>
      <c r="N24" s="2">
        <f t="shared" si="0"/>
        <v>52357564.757570498</v>
      </c>
    </row>
    <row r="25" spans="1:14" x14ac:dyDescent="0.35">
      <c r="A25" s="1">
        <v>41548</v>
      </c>
      <c r="B25">
        <v>0.23024363982258358</v>
      </c>
      <c r="C25">
        <v>610953</v>
      </c>
      <c r="D25">
        <v>5117385</v>
      </c>
      <c r="E25">
        <v>0.41007313820664115</v>
      </c>
      <c r="F25">
        <v>0.77463918849716507</v>
      </c>
      <c r="G25">
        <v>0.52217586354165213</v>
      </c>
      <c r="H25">
        <v>0.7058875305873985</v>
      </c>
      <c r="I25">
        <v>4.1968095653415062E-2</v>
      </c>
      <c r="J25">
        <v>6.8036336994324632E-3</v>
      </c>
      <c r="K25">
        <v>1.5407809765873776E-2</v>
      </c>
      <c r="L25">
        <v>75.391639263478865</v>
      </c>
      <c r="M25">
        <v>60.720476555887906</v>
      </c>
      <c r="N25" s="2">
        <f t="shared" si="0"/>
        <v>53636631.888561532</v>
      </c>
    </row>
    <row r="26" spans="1:14" x14ac:dyDescent="0.35">
      <c r="A26" s="1">
        <v>41640</v>
      </c>
      <c r="B26">
        <v>0.22894748529336686</v>
      </c>
      <c r="C26">
        <v>619578</v>
      </c>
      <c r="D26">
        <v>5398469</v>
      </c>
      <c r="E26">
        <v>0.41280439726050655</v>
      </c>
      <c r="F26">
        <v>0.7748151845793988</v>
      </c>
      <c r="G26">
        <v>0.52601176923402493</v>
      </c>
      <c r="H26">
        <v>0.70634347975543466</v>
      </c>
      <c r="I26">
        <v>4.1972872537001868E-2</v>
      </c>
      <c r="J26">
        <v>7.3421421097081734E-3</v>
      </c>
      <c r="K26">
        <v>1.8021106843019621E-2</v>
      </c>
      <c r="L26">
        <v>75.5598596411199</v>
      </c>
      <c r="M26">
        <v>61.528920808787056</v>
      </c>
      <c r="N26" s="2">
        <f t="shared" si="0"/>
        <v>56575075.871784255</v>
      </c>
    </row>
    <row r="27" spans="1:14" x14ac:dyDescent="0.35">
      <c r="A27" s="1">
        <v>41730</v>
      </c>
      <c r="B27">
        <v>0.23369937411138397</v>
      </c>
      <c r="C27">
        <v>631569</v>
      </c>
      <c r="D27">
        <v>5406578</v>
      </c>
      <c r="E27">
        <v>0.41842100139188854</v>
      </c>
      <c r="F27">
        <v>0.77862140799354762</v>
      </c>
      <c r="G27">
        <v>0.52936360665352822</v>
      </c>
      <c r="H27">
        <v>0.70678729035817689</v>
      </c>
      <c r="I27">
        <v>4.2237370996804441E-2</v>
      </c>
      <c r="J27">
        <v>7.3900184818639827E-3</v>
      </c>
      <c r="K27">
        <v>1.988324654461161E-2</v>
      </c>
      <c r="L27">
        <v>77.969653878470538</v>
      </c>
      <c r="M27">
        <v>61.741793926995271</v>
      </c>
      <c r="N27" s="2">
        <f t="shared" si="0"/>
        <v>60142473.744251683</v>
      </c>
    </row>
    <row r="28" spans="1:14" x14ac:dyDescent="0.35">
      <c r="A28" s="1">
        <v>41821</v>
      </c>
      <c r="B28">
        <v>0.22861112254499089</v>
      </c>
      <c r="C28">
        <v>632976</v>
      </c>
      <c r="D28">
        <v>5710600</v>
      </c>
      <c r="E28">
        <v>0.4224816496759507</v>
      </c>
      <c r="F28">
        <v>0.78054519514752629</v>
      </c>
      <c r="G28">
        <v>0.53659959172393168</v>
      </c>
      <c r="H28">
        <v>0.7076707738303587</v>
      </c>
      <c r="I28">
        <v>4.2960236182920067E-2</v>
      </c>
      <c r="J28">
        <v>7.4799101977155108E-3</v>
      </c>
      <c r="K28">
        <v>2.1231861095408634E-2</v>
      </c>
      <c r="L28">
        <v>78.346088827696448</v>
      </c>
      <c r="M28">
        <v>61.946326075907002</v>
      </c>
      <c r="N28" s="2">
        <f t="shared" si="0"/>
        <v>62724112.729916714</v>
      </c>
    </row>
    <row r="29" spans="1:14" x14ac:dyDescent="0.35">
      <c r="A29" s="1">
        <v>41913</v>
      </c>
      <c r="B29">
        <v>0.22861857339156286</v>
      </c>
      <c r="C29">
        <v>640437</v>
      </c>
      <c r="D29">
        <v>5873703</v>
      </c>
      <c r="E29">
        <v>0.43060870686794311</v>
      </c>
      <c r="F29">
        <v>0.78452987352465731</v>
      </c>
      <c r="G29">
        <v>0.54143504947135612</v>
      </c>
      <c r="H29">
        <v>0.70844988514077756</v>
      </c>
      <c r="I29">
        <v>4.2970854268241321E-2</v>
      </c>
      <c r="J29">
        <v>8.060536637479316E-3</v>
      </c>
      <c r="K29">
        <v>2.1563826190830394E-2</v>
      </c>
      <c r="L29">
        <v>78.829546703138561</v>
      </c>
      <c r="M29">
        <v>63.779924104987302</v>
      </c>
      <c r="N29" s="2">
        <f t="shared" si="0"/>
        <v>65440738.119870372</v>
      </c>
    </row>
    <row r="30" spans="1:14" x14ac:dyDescent="0.35">
      <c r="A30" s="1">
        <v>42005</v>
      </c>
      <c r="B30">
        <v>0.22874324330354903</v>
      </c>
      <c r="C30">
        <v>669343</v>
      </c>
      <c r="D30">
        <v>6244400</v>
      </c>
      <c r="E30">
        <v>0.43177796188242068</v>
      </c>
      <c r="F30">
        <v>0.78638859124714688</v>
      </c>
      <c r="G30">
        <v>0.54853504861761282</v>
      </c>
      <c r="H30">
        <v>0.71186997031706456</v>
      </c>
      <c r="I30">
        <v>4.3143298791331143E-2</v>
      </c>
      <c r="J30">
        <v>8.2077522250904242E-3</v>
      </c>
      <c r="K30">
        <v>2.2280383112119797E-2</v>
      </c>
      <c r="L30">
        <v>79.981062210667389</v>
      </c>
      <c r="M30">
        <v>64.25114857110286</v>
      </c>
      <c r="N30" s="2">
        <f t="shared" si="0"/>
        <v>71163928.589480355</v>
      </c>
    </row>
    <row r="31" spans="1:14" x14ac:dyDescent="0.35">
      <c r="A31" s="1">
        <v>42095</v>
      </c>
      <c r="B31">
        <v>0.2340470841746248</v>
      </c>
      <c r="C31">
        <v>669838</v>
      </c>
      <c r="D31">
        <v>6270239</v>
      </c>
      <c r="E31">
        <v>0.43777665681961309</v>
      </c>
      <c r="F31">
        <v>0.78656060951563933</v>
      </c>
      <c r="G31">
        <v>0.5487410363436912</v>
      </c>
      <c r="H31">
        <v>0.71218055803837743</v>
      </c>
      <c r="I31">
        <v>4.3210004053249242E-2</v>
      </c>
      <c r="J31">
        <v>8.4159162702082246E-3</v>
      </c>
      <c r="K31">
        <v>2.2843935275008283E-2</v>
      </c>
      <c r="L31">
        <v>80.686044149207561</v>
      </c>
      <c r="M31">
        <v>64.525708967332633</v>
      </c>
      <c r="N31" s="2">
        <f t="shared" si="0"/>
        <v>73880347.06583938</v>
      </c>
    </row>
    <row r="32" spans="1:14" x14ac:dyDescent="0.35">
      <c r="A32" s="1">
        <v>42186</v>
      </c>
      <c r="B32">
        <v>0.2301830045978463</v>
      </c>
      <c r="C32">
        <v>686107</v>
      </c>
      <c r="D32">
        <v>6360935</v>
      </c>
      <c r="E32">
        <v>0.43947033674862923</v>
      </c>
      <c r="F32">
        <v>0.79164470058063718</v>
      </c>
      <c r="G32">
        <v>0.54897588712030876</v>
      </c>
      <c r="H32">
        <v>0.7126113842750994</v>
      </c>
      <c r="I32">
        <v>4.3211433405109238E-2</v>
      </c>
      <c r="J32">
        <v>8.428148882762266E-3</v>
      </c>
      <c r="K32">
        <v>2.3104634353324841E-2</v>
      </c>
      <c r="L32">
        <v>83.237596140541697</v>
      </c>
      <c r="M32">
        <v>65.06975094134441</v>
      </c>
      <c r="N32" s="2">
        <f t="shared" si="0"/>
        <v>76557367.092711732</v>
      </c>
    </row>
    <row r="33" spans="1:14" x14ac:dyDescent="0.35">
      <c r="A33" s="1">
        <v>42278</v>
      </c>
      <c r="B33">
        <v>0.2329246625533328</v>
      </c>
      <c r="C33">
        <v>692822</v>
      </c>
      <c r="D33">
        <v>6441511</v>
      </c>
      <c r="E33">
        <v>0.45490363092376229</v>
      </c>
      <c r="F33">
        <v>0.79766051189972942</v>
      </c>
      <c r="G33">
        <v>0.5514295411487099</v>
      </c>
      <c r="H33">
        <v>0.71827037872395083</v>
      </c>
      <c r="I33">
        <v>4.3636866537707153E-2</v>
      </c>
      <c r="J33">
        <v>8.4768540534601242E-3</v>
      </c>
      <c r="K33">
        <v>2.4034437938327824E-2</v>
      </c>
      <c r="L33">
        <v>83.539111513933435</v>
      </c>
      <c r="M33">
        <v>65.251949053481908</v>
      </c>
      <c r="N33" s="2">
        <f t="shared" si="0"/>
        <v>80123302.799531668</v>
      </c>
    </row>
    <row r="34" spans="1:14" x14ac:dyDescent="0.35">
      <c r="A34" s="1">
        <v>42370</v>
      </c>
      <c r="B34">
        <v>0.23133213240491024</v>
      </c>
      <c r="C34">
        <v>698280</v>
      </c>
      <c r="D34">
        <v>6672446</v>
      </c>
      <c r="E34">
        <v>0.47283101574752506</v>
      </c>
      <c r="F34">
        <v>0.7994158162804339</v>
      </c>
      <c r="G34">
        <v>0.56676645731828412</v>
      </c>
      <c r="H34">
        <v>0.71987637772482294</v>
      </c>
      <c r="I34">
        <v>4.4056239024569017E-2</v>
      </c>
      <c r="J34">
        <v>8.8759131372952819E-3</v>
      </c>
      <c r="K34">
        <v>2.8579559490564108E-2</v>
      </c>
      <c r="L34">
        <v>86.710208095883758</v>
      </c>
      <c r="M34">
        <v>65.279227023337285</v>
      </c>
      <c r="N34" s="2">
        <f t="shared" si="0"/>
        <v>86357762.511887401</v>
      </c>
    </row>
    <row r="35" spans="1:14" x14ac:dyDescent="0.35">
      <c r="A35" s="1">
        <v>42461</v>
      </c>
      <c r="B35">
        <v>0.23363964517731559</v>
      </c>
      <c r="C35">
        <v>745104</v>
      </c>
      <c r="D35">
        <v>6712571</v>
      </c>
      <c r="E35">
        <v>0.47825236172185837</v>
      </c>
      <c r="F35">
        <v>0.80012113792376471</v>
      </c>
      <c r="G35">
        <v>0.57199392976783792</v>
      </c>
      <c r="H35">
        <v>0.72088655915311295</v>
      </c>
      <c r="I35">
        <v>4.4727250586629033E-2</v>
      </c>
      <c r="J35">
        <v>8.9710922472621794E-3</v>
      </c>
      <c r="K35">
        <v>2.9049993619045061E-2</v>
      </c>
      <c r="L35">
        <v>86.991569694133929</v>
      </c>
      <c r="M35">
        <v>66.23371722152288</v>
      </c>
      <c r="N35" s="2">
        <f t="shared" si="0"/>
        <v>88619771.136854395</v>
      </c>
    </row>
    <row r="36" spans="1:14" x14ac:dyDescent="0.35">
      <c r="A36" s="1">
        <v>42552</v>
      </c>
      <c r="B36">
        <v>0.23425062377556283</v>
      </c>
      <c r="C36">
        <v>758631</v>
      </c>
      <c r="D36">
        <v>6721442</v>
      </c>
      <c r="E36">
        <v>0.47985338939343097</v>
      </c>
      <c r="F36">
        <v>0.80012694235835546</v>
      </c>
      <c r="G36">
        <v>0.57457100484617407</v>
      </c>
      <c r="H36">
        <v>0.7229036881458526</v>
      </c>
      <c r="I36">
        <v>4.4782022890425766E-2</v>
      </c>
      <c r="J36">
        <v>9.0297427862653552E-3</v>
      </c>
      <c r="K36">
        <v>3.0525025530087384E-2</v>
      </c>
      <c r="L36">
        <v>87.897718201358515</v>
      </c>
      <c r="M36">
        <v>66.762535527001944</v>
      </c>
      <c r="N36" s="2">
        <f t="shared" si="0"/>
        <v>90347917.968094543</v>
      </c>
    </row>
    <row r="37" spans="1:14" x14ac:dyDescent="0.35">
      <c r="A37" s="1">
        <v>42644</v>
      </c>
      <c r="B37">
        <v>0.23219561172403022</v>
      </c>
      <c r="C37">
        <v>764378</v>
      </c>
      <c r="D37">
        <v>6816206</v>
      </c>
      <c r="E37">
        <v>0.48116562603243074</v>
      </c>
      <c r="F37">
        <v>0.80558864924879425</v>
      </c>
      <c r="G37">
        <v>0.57556917465502611</v>
      </c>
      <c r="H37">
        <v>0.72676516665111179</v>
      </c>
      <c r="I37">
        <v>4.4947226244104278E-2</v>
      </c>
      <c r="J37">
        <v>9.2668929034891642E-3</v>
      </c>
      <c r="K37">
        <v>3.2372860375538791E-2</v>
      </c>
      <c r="L37">
        <v>90.053962506685707</v>
      </c>
      <c r="M37">
        <v>67.841718065509752</v>
      </c>
      <c r="N37" s="2">
        <f t="shared" si="0"/>
        <v>94295036.731967077</v>
      </c>
    </row>
    <row r="38" spans="1:14" x14ac:dyDescent="0.35">
      <c r="A38" s="1">
        <v>42736</v>
      </c>
      <c r="B38">
        <v>0.23503960180493927</v>
      </c>
      <c r="C38">
        <v>772606</v>
      </c>
      <c r="D38">
        <v>7032030</v>
      </c>
      <c r="E38">
        <v>0.48156148441010627</v>
      </c>
      <c r="F38">
        <v>0.80583780338668054</v>
      </c>
      <c r="G38">
        <v>0.57582554509384887</v>
      </c>
      <c r="H38">
        <v>0.73952677412796319</v>
      </c>
      <c r="I38">
        <v>4.5043311851586595E-2</v>
      </c>
      <c r="J38">
        <v>9.4174742177484342E-3</v>
      </c>
      <c r="K38">
        <v>3.4746159292846232E-2</v>
      </c>
      <c r="L38">
        <v>90.562061648402562</v>
      </c>
      <c r="M38">
        <v>67.843908978480201</v>
      </c>
      <c r="N38" s="2">
        <f t="shared" si="0"/>
        <v>100879349.60035603</v>
      </c>
    </row>
    <row r="39" spans="1:14" x14ac:dyDescent="0.35">
      <c r="A39" s="1">
        <v>42826</v>
      </c>
      <c r="B39">
        <v>0.23390044237913452</v>
      </c>
      <c r="C39">
        <v>785835</v>
      </c>
      <c r="D39">
        <v>7262809</v>
      </c>
      <c r="E39">
        <v>0.4825778653155654</v>
      </c>
      <c r="F39">
        <v>0.80698874664673903</v>
      </c>
      <c r="G39">
        <v>0.57662121445192827</v>
      </c>
      <c r="H39">
        <v>0.75033349935955629</v>
      </c>
      <c r="I39">
        <v>4.6107045085029739E-2</v>
      </c>
      <c r="J39">
        <v>9.565392982992962E-3</v>
      </c>
      <c r="K39">
        <v>3.5077972810212452E-2</v>
      </c>
      <c r="L39">
        <v>90.771019961656933</v>
      </c>
      <c r="M39">
        <v>69.173310360887044</v>
      </c>
      <c r="N39" s="2">
        <f t="shared" si="0"/>
        <v>105701826.82982677</v>
      </c>
    </row>
    <row r="40" spans="1:14" x14ac:dyDescent="0.35">
      <c r="A40" s="1">
        <v>42917</v>
      </c>
      <c r="B40">
        <v>0.23553216095824023</v>
      </c>
      <c r="C40">
        <v>794361</v>
      </c>
      <c r="D40">
        <v>7457494</v>
      </c>
      <c r="E40">
        <v>0.48889697975012469</v>
      </c>
      <c r="F40">
        <v>0.80700611220245022</v>
      </c>
      <c r="G40">
        <v>0.576777749672165</v>
      </c>
      <c r="H40">
        <v>0.75419285792606106</v>
      </c>
      <c r="I40">
        <v>4.6266684817533578E-2</v>
      </c>
      <c r="J40">
        <v>9.9554532577658308E-3</v>
      </c>
      <c r="K40">
        <v>3.67543066688251E-2</v>
      </c>
      <c r="L40">
        <v>91.586532593084826</v>
      </c>
      <c r="M40">
        <v>69.175906197059618</v>
      </c>
      <c r="N40" s="2">
        <f t="shared" si="0"/>
        <v>111003992.28895371</v>
      </c>
    </row>
    <row r="41" spans="1:14" x14ac:dyDescent="0.35">
      <c r="A41" s="1">
        <v>43009</v>
      </c>
      <c r="B41">
        <v>0.2363352151023026</v>
      </c>
      <c r="C41">
        <v>802660</v>
      </c>
      <c r="D41">
        <v>7466217</v>
      </c>
      <c r="E41">
        <v>0.49443828550202729</v>
      </c>
      <c r="F41">
        <v>0.80813196117034158</v>
      </c>
      <c r="G41">
        <v>0.57760041492546554</v>
      </c>
      <c r="H41">
        <v>0.75516100500726835</v>
      </c>
      <c r="I41">
        <v>4.6578662679856941E-2</v>
      </c>
      <c r="J41">
        <v>1.0044224019870179E-2</v>
      </c>
      <c r="K41">
        <v>3.7341399772427307E-2</v>
      </c>
      <c r="L41">
        <v>93.369677899928291</v>
      </c>
      <c r="M41">
        <v>69.815386707845704</v>
      </c>
      <c r="N41" s="2">
        <f t="shared" si="0"/>
        <v>114129345.74360995</v>
      </c>
    </row>
    <row r="42" spans="1:14" x14ac:dyDescent="0.35">
      <c r="A42" s="1">
        <v>43101</v>
      </c>
      <c r="B42">
        <v>0.23054964477701745</v>
      </c>
      <c r="C42">
        <v>814853</v>
      </c>
      <c r="D42">
        <v>7605076</v>
      </c>
      <c r="E42">
        <v>0.49932900946792785</v>
      </c>
      <c r="F42">
        <v>0.81171206040813904</v>
      </c>
      <c r="G42">
        <v>0.57924516577960372</v>
      </c>
      <c r="H42">
        <v>0.75519892097837127</v>
      </c>
      <c r="I42">
        <v>4.6992532017090388E-2</v>
      </c>
      <c r="J42">
        <v>1.0046251810714666E-2</v>
      </c>
      <c r="K42">
        <v>3.7802677842195716E-2</v>
      </c>
      <c r="L42">
        <v>93.832895159113889</v>
      </c>
      <c r="M42">
        <v>71.538789165971835</v>
      </c>
      <c r="N42" s="2">
        <f t="shared" si="0"/>
        <v>114673298.27099745</v>
      </c>
    </row>
    <row r="43" spans="1:14" x14ac:dyDescent="0.35">
      <c r="A43" s="1">
        <v>43191</v>
      </c>
      <c r="B43">
        <v>0.23054236363369021</v>
      </c>
      <c r="C43">
        <v>859696</v>
      </c>
      <c r="D43">
        <v>7646135</v>
      </c>
      <c r="E43">
        <v>0.50841480585655008</v>
      </c>
      <c r="F43">
        <v>0.81235210313784434</v>
      </c>
      <c r="G43">
        <v>0.58065610522106559</v>
      </c>
      <c r="H43">
        <v>0.75543509269786369</v>
      </c>
      <c r="I43">
        <v>4.7097507054779296E-2</v>
      </c>
      <c r="J43">
        <v>1.0165405936997777E-2</v>
      </c>
      <c r="K43">
        <v>3.9243736140006424E-2</v>
      </c>
      <c r="L43">
        <v>95.143933529298749</v>
      </c>
      <c r="M43">
        <v>72.619422891913416</v>
      </c>
      <c r="N43" s="2">
        <f t="shared" si="0"/>
        <v>117515535.12306155</v>
      </c>
    </row>
    <row r="44" spans="1:14" x14ac:dyDescent="0.35">
      <c r="A44" s="1">
        <v>43282</v>
      </c>
      <c r="B44">
        <v>0.23543003558712655</v>
      </c>
      <c r="C44">
        <v>877055</v>
      </c>
      <c r="D44">
        <v>7664216</v>
      </c>
      <c r="E44">
        <v>0.51368718543222869</v>
      </c>
      <c r="F44">
        <v>0.81350307958817691</v>
      </c>
      <c r="G44">
        <v>0.58301043430834754</v>
      </c>
      <c r="H44">
        <v>0.75672099316443175</v>
      </c>
      <c r="I44">
        <v>4.7496651440709955E-2</v>
      </c>
      <c r="J44">
        <v>1.0254416713118808E-2</v>
      </c>
      <c r="K44">
        <v>4.0028143988871674E-2</v>
      </c>
      <c r="L44">
        <v>95.489395307059553</v>
      </c>
      <c r="M44">
        <v>73.504380920631633</v>
      </c>
      <c r="N44" s="2">
        <f t="shared" si="0"/>
        <v>121427900.70148435</v>
      </c>
    </row>
    <row r="45" spans="1:14" x14ac:dyDescent="0.35">
      <c r="A45" s="1">
        <v>43374</v>
      </c>
      <c r="B45">
        <v>0.23756059546477334</v>
      </c>
      <c r="C45">
        <v>905661</v>
      </c>
      <c r="D45">
        <v>7689527</v>
      </c>
      <c r="E45">
        <v>0.51520848226702309</v>
      </c>
      <c r="F45">
        <v>0.8146736060830716</v>
      </c>
      <c r="G45">
        <v>0.58766297141369017</v>
      </c>
      <c r="H45">
        <v>0.75998028975712051</v>
      </c>
      <c r="I45">
        <v>4.7597102741033293E-2</v>
      </c>
      <c r="J45">
        <v>1.0676748341459539E-2</v>
      </c>
      <c r="K45">
        <v>4.0521736219406593E-2</v>
      </c>
      <c r="L45">
        <v>98.623829604132425</v>
      </c>
      <c r="M45">
        <v>74.133333625796837</v>
      </c>
      <c r="N45" s="2">
        <f t="shared" si="0"/>
        <v>127869006.93877715</v>
      </c>
    </row>
    <row r="46" spans="1:14" x14ac:dyDescent="0.35">
      <c r="A46" s="3">
        <v>43466</v>
      </c>
      <c r="B46" s="4">
        <v>0.228353109</v>
      </c>
      <c r="C46" s="4">
        <v>736264</v>
      </c>
      <c r="D46" s="4">
        <v>7829780</v>
      </c>
      <c r="E46" s="4">
        <v>0.52254674800000001</v>
      </c>
      <c r="F46" s="4">
        <v>0.82022100600000003</v>
      </c>
      <c r="G46" s="4">
        <v>0.5989525</v>
      </c>
      <c r="H46" s="4">
        <v>0.75779923900000001</v>
      </c>
      <c r="I46" s="4">
        <v>4.7396603000000002E-2</v>
      </c>
      <c r="J46" s="4">
        <v>2.5658080000000002E-3</v>
      </c>
      <c r="K46" s="4">
        <v>4.2056866999999998E-2</v>
      </c>
      <c r="L46" s="4">
        <v>99.436999999999998</v>
      </c>
      <c r="M46" s="4">
        <v>66.86</v>
      </c>
      <c r="N46" s="2">
        <f>((M46*C46*E46*G46+L46*D46*F46*H46)*B46*(1+I46+J46+K46))</f>
        <v>124517685.49801038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A29" sqref="A29"/>
    </sheetView>
  </sheetViews>
  <sheetFormatPr defaultRowHeight="14.5" x14ac:dyDescent="0.35"/>
  <cols>
    <col min="1" max="1" width="11.54296875" bestFit="1" customWidth="1"/>
    <col min="2" max="2" width="20.54296875" bestFit="1" customWidth="1"/>
  </cols>
  <sheetData>
    <row r="1" spans="1:11" x14ac:dyDescent="0.35">
      <c r="A1" t="s">
        <v>0</v>
      </c>
      <c r="B1" t="s">
        <v>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0.65545774379186428</v>
      </c>
    </row>
    <row r="3" spans="1:11" hidden="1" x14ac:dyDescent="0.35">
      <c r="A3" s="1">
        <v>39539</v>
      </c>
      <c r="B3">
        <v>0.65670681695158906</v>
      </c>
    </row>
    <row r="4" spans="1:11" hidden="1" x14ac:dyDescent="0.35">
      <c r="A4" s="1">
        <v>39630</v>
      </c>
      <c r="B4">
        <v>0.65788601768298149</v>
      </c>
    </row>
    <row r="5" spans="1:11" hidden="1" x14ac:dyDescent="0.35">
      <c r="A5" s="1">
        <v>39722</v>
      </c>
      <c r="B5">
        <v>0.65819153423354493</v>
      </c>
    </row>
    <row r="6" spans="1:11" hidden="1" x14ac:dyDescent="0.35">
      <c r="A6" s="1">
        <v>39814</v>
      </c>
      <c r="B6">
        <v>0.65825357469749413</v>
      </c>
    </row>
    <row r="7" spans="1:11" hidden="1" x14ac:dyDescent="0.35">
      <c r="A7" s="1">
        <v>39904</v>
      </c>
      <c r="B7">
        <v>0.66108357738928769</v>
      </c>
    </row>
    <row r="8" spans="1:11" hidden="1" x14ac:dyDescent="0.35">
      <c r="A8" s="1">
        <v>39995</v>
      </c>
      <c r="B8">
        <v>0.66274099081860649</v>
      </c>
    </row>
    <row r="9" spans="1:11" hidden="1" x14ac:dyDescent="0.35">
      <c r="A9" s="1">
        <v>40087</v>
      </c>
      <c r="B9">
        <v>0.66692450751586763</v>
      </c>
    </row>
    <row r="10" spans="1:11" hidden="1" x14ac:dyDescent="0.35">
      <c r="A10" s="1">
        <v>40179</v>
      </c>
      <c r="B10">
        <v>0.66713188370852183</v>
      </c>
    </row>
    <row r="11" spans="1:11" hidden="1" x14ac:dyDescent="0.35">
      <c r="A11" s="1">
        <v>40269</v>
      </c>
      <c r="B11">
        <v>0.66899110820012064</v>
      </c>
    </row>
    <row r="12" spans="1:11" hidden="1" x14ac:dyDescent="0.35">
      <c r="A12" s="1">
        <v>40360</v>
      </c>
      <c r="B12">
        <v>0.67002220448526817</v>
      </c>
    </row>
    <row r="13" spans="1:11" hidden="1" x14ac:dyDescent="0.35">
      <c r="A13" s="1">
        <v>40452</v>
      </c>
      <c r="B13">
        <v>0.67318226182538254</v>
      </c>
    </row>
    <row r="14" spans="1:11" hidden="1" x14ac:dyDescent="0.35">
      <c r="A14" s="1">
        <v>40544</v>
      </c>
      <c r="B14">
        <v>0.67651504742783364</v>
      </c>
    </row>
    <row r="15" spans="1:11" hidden="1" x14ac:dyDescent="0.35">
      <c r="A15" s="1">
        <v>40634</v>
      </c>
      <c r="B15">
        <v>0.67708132610387084</v>
      </c>
    </row>
    <row r="16" spans="1:11" hidden="1" x14ac:dyDescent="0.35">
      <c r="A16" s="1">
        <v>40725</v>
      </c>
      <c r="B16">
        <v>0.67710168551975158</v>
      </c>
    </row>
    <row r="17" spans="1:4" hidden="1" x14ac:dyDescent="0.35">
      <c r="A17" s="1">
        <v>40817</v>
      </c>
      <c r="B17">
        <v>0.69040019485470983</v>
      </c>
    </row>
    <row r="18" spans="1:4" hidden="1" x14ac:dyDescent="0.35">
      <c r="A18" s="1">
        <v>40909</v>
      </c>
      <c r="B18">
        <v>0.69294569488556523</v>
      </c>
    </row>
    <row r="19" spans="1:4" hidden="1" x14ac:dyDescent="0.35">
      <c r="A19" s="1">
        <v>41000</v>
      </c>
      <c r="B19">
        <v>0.69778759641685095</v>
      </c>
    </row>
    <row r="20" spans="1:4" hidden="1" x14ac:dyDescent="0.35">
      <c r="A20" s="1">
        <v>41091</v>
      </c>
      <c r="B20">
        <v>0.69788201018103502</v>
      </c>
    </row>
    <row r="21" spans="1:4" hidden="1" x14ac:dyDescent="0.35">
      <c r="A21" s="1">
        <v>41183</v>
      </c>
      <c r="B21">
        <v>0.69939079522793024</v>
      </c>
    </row>
    <row r="22" spans="1:4" hidden="1" x14ac:dyDescent="0.35">
      <c r="A22" s="1">
        <v>41275</v>
      </c>
      <c r="B22">
        <v>0.7021336082862274</v>
      </c>
    </row>
    <row r="23" spans="1:4" hidden="1" x14ac:dyDescent="0.35">
      <c r="A23" s="1">
        <v>41365</v>
      </c>
      <c r="B23">
        <v>0.70235359809194498</v>
      </c>
    </row>
    <row r="24" spans="1:4" hidden="1" x14ac:dyDescent="0.35">
      <c r="A24" s="1">
        <v>41456</v>
      </c>
      <c r="B24">
        <v>0.70586578853684967</v>
      </c>
    </row>
    <row r="25" spans="1:4" hidden="1" x14ac:dyDescent="0.35">
      <c r="A25" s="1">
        <v>41548</v>
      </c>
      <c r="B25">
        <v>0.7058875305873985</v>
      </c>
    </row>
    <row r="26" spans="1:4" hidden="1" x14ac:dyDescent="0.35">
      <c r="A26" s="1">
        <v>41640</v>
      </c>
      <c r="B26">
        <v>0.70634347975543466</v>
      </c>
    </row>
    <row r="27" spans="1:4" hidden="1" x14ac:dyDescent="0.35">
      <c r="A27" s="1">
        <v>41730</v>
      </c>
      <c r="B27">
        <v>0.70678729035817689</v>
      </c>
    </row>
    <row r="28" spans="1:4" hidden="1" x14ac:dyDescent="0.35">
      <c r="A28" s="1">
        <v>41821</v>
      </c>
      <c r="B28">
        <v>0.7076707738303587</v>
      </c>
    </row>
    <row r="29" spans="1:4" x14ac:dyDescent="0.35">
      <c r="A29" s="1">
        <v>41913</v>
      </c>
      <c r="B29">
        <v>0.70844988514077756</v>
      </c>
      <c r="C29">
        <f>AVERAGE($B25:$B28)</f>
        <v>0.70667226863284216</v>
      </c>
    </row>
    <row r="30" spans="1:4" x14ac:dyDescent="0.35">
      <c r="A30" s="1">
        <v>42005</v>
      </c>
      <c r="B30">
        <v>0.71186997031706456</v>
      </c>
      <c r="C30">
        <f>C29</f>
        <v>0.70667226863284216</v>
      </c>
    </row>
    <row r="31" spans="1:4" x14ac:dyDescent="0.35">
      <c r="A31" s="1">
        <v>42095</v>
      </c>
      <c r="B31">
        <v>0.71218055803837743</v>
      </c>
      <c r="C31">
        <f t="shared" ref="C31:J46" si="0">C30</f>
        <v>0.70667226863284216</v>
      </c>
      <c r="D31">
        <f>AVERAGE($B27:$B30)</f>
        <v>0.7086944799115944</v>
      </c>
    </row>
    <row r="32" spans="1:4" x14ac:dyDescent="0.35">
      <c r="A32" s="1">
        <v>42186</v>
      </c>
      <c r="B32">
        <v>0.7126113842750994</v>
      </c>
      <c r="C32">
        <f t="shared" si="0"/>
        <v>0.70667226863284216</v>
      </c>
      <c r="D32">
        <f>D31</f>
        <v>0.7086944799115944</v>
      </c>
    </row>
    <row r="33" spans="1:11" x14ac:dyDescent="0.35">
      <c r="A33" s="1">
        <v>42278</v>
      </c>
      <c r="B33">
        <v>0.71827037872395083</v>
      </c>
      <c r="C33">
        <f t="shared" si="0"/>
        <v>0.70667226863284216</v>
      </c>
      <c r="D33">
        <f t="shared" si="0"/>
        <v>0.7086944799115944</v>
      </c>
    </row>
    <row r="34" spans="1:11" x14ac:dyDescent="0.35">
      <c r="A34" s="1">
        <v>42370</v>
      </c>
      <c r="B34">
        <v>0.71987637772482294</v>
      </c>
      <c r="C34">
        <f t="shared" si="0"/>
        <v>0.70667226863284216</v>
      </c>
      <c r="D34">
        <f t="shared" si="0"/>
        <v>0.7086944799115944</v>
      </c>
      <c r="E34">
        <f>AVERAGE($B30:$B33)</f>
        <v>0.71373307283862297</v>
      </c>
    </row>
    <row r="35" spans="1:11" x14ac:dyDescent="0.35">
      <c r="A35" s="1">
        <v>42461</v>
      </c>
      <c r="B35">
        <v>0.72088655915311295</v>
      </c>
      <c r="C35">
        <f t="shared" si="0"/>
        <v>0.70667226863284216</v>
      </c>
      <c r="D35">
        <f t="shared" si="0"/>
        <v>0.7086944799115944</v>
      </c>
      <c r="E35">
        <f>E34</f>
        <v>0.71373307283862297</v>
      </c>
    </row>
    <row r="36" spans="1:11" x14ac:dyDescent="0.35">
      <c r="A36" s="1">
        <v>42552</v>
      </c>
      <c r="B36">
        <v>0.7229036881458526</v>
      </c>
      <c r="C36">
        <f t="shared" si="0"/>
        <v>0.70667226863284216</v>
      </c>
      <c r="D36">
        <f t="shared" si="0"/>
        <v>0.7086944799115944</v>
      </c>
      <c r="E36">
        <f t="shared" si="0"/>
        <v>0.71373307283862297</v>
      </c>
      <c r="F36">
        <f>AVERAGE($B32:$B35)</f>
        <v>0.7179111749692465</v>
      </c>
    </row>
    <row r="37" spans="1:11" x14ac:dyDescent="0.35">
      <c r="A37" s="1">
        <v>42644</v>
      </c>
      <c r="B37">
        <v>0.72676516665111179</v>
      </c>
      <c r="C37">
        <f t="shared" si="0"/>
        <v>0.70667226863284216</v>
      </c>
      <c r="D37">
        <f t="shared" si="0"/>
        <v>0.7086944799115944</v>
      </c>
      <c r="E37">
        <f t="shared" si="0"/>
        <v>0.71373307283862297</v>
      </c>
      <c r="F37">
        <f>F36</f>
        <v>0.7179111749692465</v>
      </c>
    </row>
    <row r="38" spans="1:11" x14ac:dyDescent="0.35">
      <c r="A38" s="1">
        <v>42736</v>
      </c>
      <c r="B38">
        <v>0.73952677412796319</v>
      </c>
      <c r="D38">
        <f t="shared" si="0"/>
        <v>0.7086944799115944</v>
      </c>
      <c r="E38">
        <f t="shared" si="0"/>
        <v>0.71373307283862297</v>
      </c>
      <c r="F38">
        <f t="shared" si="0"/>
        <v>0.7179111749692465</v>
      </c>
      <c r="G38">
        <f>AVERAGE($B34:$B37)</f>
        <v>0.72260794791872507</v>
      </c>
    </row>
    <row r="39" spans="1:11" x14ac:dyDescent="0.35">
      <c r="A39" s="1">
        <v>42826</v>
      </c>
      <c r="B39">
        <v>0.75033349935955629</v>
      </c>
      <c r="D39">
        <f t="shared" si="0"/>
        <v>0.7086944799115944</v>
      </c>
      <c r="E39">
        <f t="shared" si="0"/>
        <v>0.71373307283862297</v>
      </c>
      <c r="F39">
        <f t="shared" si="0"/>
        <v>0.7179111749692465</v>
      </c>
      <c r="G39">
        <f>G38</f>
        <v>0.72260794791872507</v>
      </c>
    </row>
    <row r="40" spans="1:11" x14ac:dyDescent="0.35">
      <c r="A40" s="1">
        <v>42917</v>
      </c>
      <c r="B40">
        <v>0.75419285792606106</v>
      </c>
      <c r="E40">
        <f t="shared" si="0"/>
        <v>0.71373307283862297</v>
      </c>
      <c r="F40">
        <f t="shared" si="0"/>
        <v>0.7179111749692465</v>
      </c>
      <c r="G40">
        <f t="shared" si="0"/>
        <v>0.72260794791872507</v>
      </c>
      <c r="H40">
        <f>AVERAGE($B36:$B39)</f>
        <v>0.73488228207112094</v>
      </c>
    </row>
    <row r="41" spans="1:11" x14ac:dyDescent="0.35">
      <c r="A41" s="1">
        <v>43009</v>
      </c>
      <c r="B41">
        <v>0.75516100500726835</v>
      </c>
      <c r="E41">
        <f t="shared" si="0"/>
        <v>0.71373307283862297</v>
      </c>
      <c r="F41">
        <f t="shared" si="0"/>
        <v>0.7179111749692465</v>
      </c>
      <c r="G41">
        <f t="shared" si="0"/>
        <v>0.72260794791872507</v>
      </c>
      <c r="H41">
        <f>H40</f>
        <v>0.73488228207112094</v>
      </c>
    </row>
    <row r="42" spans="1:11" x14ac:dyDescent="0.35">
      <c r="A42" s="1">
        <v>43101</v>
      </c>
      <c r="B42">
        <v>0.75519892097837127</v>
      </c>
      <c r="E42">
        <f t="shared" si="0"/>
        <v>0.71373307283862297</v>
      </c>
      <c r="F42">
        <f t="shared" si="0"/>
        <v>0.7179111749692465</v>
      </c>
      <c r="G42">
        <f t="shared" si="0"/>
        <v>0.72260794791872507</v>
      </c>
      <c r="H42">
        <f t="shared" si="0"/>
        <v>0.73488228207112094</v>
      </c>
      <c r="I42">
        <f>AVERAGE($B38:$B41)</f>
        <v>0.74980353410521228</v>
      </c>
    </row>
    <row r="43" spans="1:11" x14ac:dyDescent="0.35">
      <c r="A43" s="1">
        <v>43191</v>
      </c>
      <c r="B43">
        <v>0.75543509269786369</v>
      </c>
      <c r="F43">
        <f t="shared" si="0"/>
        <v>0.7179111749692465</v>
      </c>
      <c r="G43">
        <f t="shared" si="0"/>
        <v>0.72260794791872507</v>
      </c>
      <c r="H43">
        <f t="shared" si="0"/>
        <v>0.73488228207112094</v>
      </c>
      <c r="I43">
        <f>I42</f>
        <v>0.74980353410521228</v>
      </c>
    </row>
    <row r="44" spans="1:11" x14ac:dyDescent="0.35">
      <c r="A44" s="1">
        <v>43282</v>
      </c>
      <c r="B44">
        <v>0.75672099316443175</v>
      </c>
      <c r="F44">
        <f t="shared" si="0"/>
        <v>0.7179111749692465</v>
      </c>
      <c r="G44">
        <f t="shared" si="0"/>
        <v>0.72260794791872507</v>
      </c>
      <c r="H44">
        <f t="shared" si="0"/>
        <v>0.73488228207112094</v>
      </c>
      <c r="I44">
        <f t="shared" si="0"/>
        <v>0.74980353410521228</v>
      </c>
      <c r="J44">
        <f>AVERAGE($B40:$B43)</f>
        <v>0.75499696915239101</v>
      </c>
    </row>
    <row r="45" spans="1:11" x14ac:dyDescent="0.35">
      <c r="A45" s="1">
        <v>43374</v>
      </c>
      <c r="B45">
        <v>0.75998028975712051</v>
      </c>
      <c r="G45">
        <f t="shared" si="0"/>
        <v>0.72260794791872507</v>
      </c>
      <c r="H45">
        <f t="shared" si="0"/>
        <v>0.73488228207112094</v>
      </c>
      <c r="I45">
        <f t="shared" si="0"/>
        <v>0.74980353410521228</v>
      </c>
      <c r="J45">
        <f>J44</f>
        <v>0.75499696915239101</v>
      </c>
    </row>
    <row r="46" spans="1:11" x14ac:dyDescent="0.35">
      <c r="A46" s="3">
        <v>43466</v>
      </c>
      <c r="B46" s="4">
        <v>0.75779923900000001</v>
      </c>
      <c r="G46">
        <f t="shared" si="0"/>
        <v>0.72260794791872507</v>
      </c>
      <c r="H46">
        <f t="shared" si="0"/>
        <v>0.73488228207112094</v>
      </c>
      <c r="I46">
        <f t="shared" si="0"/>
        <v>0.74980353410521228</v>
      </c>
      <c r="J46">
        <f t="shared" si="0"/>
        <v>0.75499696915239101</v>
      </c>
      <c r="K46">
        <f>AVERAGE($B42:$B45)</f>
        <v>0.75683382414944678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A29" sqref="A29"/>
    </sheetView>
  </sheetViews>
  <sheetFormatPr defaultRowHeight="14.5" x14ac:dyDescent="0.35"/>
  <cols>
    <col min="1" max="1" width="11.54296875" bestFit="1" customWidth="1"/>
    <col min="2" max="2" width="16.1796875" bestFit="1" customWidth="1"/>
    <col min="3" max="5" width="12" bestFit="1" customWidth="1"/>
    <col min="6" max="6" width="11" bestFit="1" customWidth="1"/>
    <col min="7" max="15" width="12" bestFit="1" customWidth="1"/>
  </cols>
  <sheetData>
    <row r="1" spans="1:11" x14ac:dyDescent="0.35">
      <c r="A1" t="s">
        <v>0</v>
      </c>
      <c r="B1" t="s">
        <v>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3.6886410676806973E-2</v>
      </c>
    </row>
    <row r="3" spans="1:11" hidden="1" x14ac:dyDescent="0.35">
      <c r="A3" s="1">
        <v>39539</v>
      </c>
      <c r="B3">
        <v>3.7401379004511376E-2</v>
      </c>
    </row>
    <row r="4" spans="1:11" hidden="1" x14ac:dyDescent="0.35">
      <c r="A4" s="1">
        <v>39630</v>
      </c>
      <c r="B4">
        <v>3.772357434242183E-2</v>
      </c>
    </row>
    <row r="5" spans="1:11" hidden="1" x14ac:dyDescent="0.35">
      <c r="A5" s="1">
        <v>39722</v>
      </c>
      <c r="B5">
        <v>3.7741374022872455E-2</v>
      </c>
    </row>
    <row r="6" spans="1:11" hidden="1" x14ac:dyDescent="0.35">
      <c r="A6" s="1">
        <v>39814</v>
      </c>
      <c r="B6">
        <v>3.7884199268363422E-2</v>
      </c>
    </row>
    <row r="7" spans="1:11" hidden="1" x14ac:dyDescent="0.35">
      <c r="A7" s="1">
        <v>39904</v>
      </c>
      <c r="B7">
        <v>3.80197005124953E-2</v>
      </c>
    </row>
    <row r="8" spans="1:11" hidden="1" x14ac:dyDescent="0.35">
      <c r="A8" s="1">
        <v>39995</v>
      </c>
      <c r="B8">
        <v>3.8128342331630184E-2</v>
      </c>
    </row>
    <row r="9" spans="1:11" hidden="1" x14ac:dyDescent="0.35">
      <c r="A9" s="1">
        <v>40087</v>
      </c>
      <c r="B9">
        <v>3.835992122672352E-2</v>
      </c>
    </row>
    <row r="10" spans="1:11" hidden="1" x14ac:dyDescent="0.35">
      <c r="A10" s="1">
        <v>40179</v>
      </c>
      <c r="B10">
        <v>3.8580685805904937E-2</v>
      </c>
    </row>
    <row r="11" spans="1:11" hidden="1" x14ac:dyDescent="0.35">
      <c r="A11" s="1">
        <v>40269</v>
      </c>
      <c r="B11">
        <v>3.8643538432522863E-2</v>
      </c>
    </row>
    <row r="12" spans="1:11" hidden="1" x14ac:dyDescent="0.35">
      <c r="A12" s="1">
        <v>40360</v>
      </c>
      <c r="B12">
        <v>3.9274790803634829E-2</v>
      </c>
    </row>
    <row r="13" spans="1:11" hidden="1" x14ac:dyDescent="0.35">
      <c r="A13" s="1">
        <v>40452</v>
      </c>
      <c r="B13">
        <v>3.9509653619077829E-2</v>
      </c>
    </row>
    <row r="14" spans="1:11" hidden="1" x14ac:dyDescent="0.35">
      <c r="A14" s="1">
        <v>40544</v>
      </c>
      <c r="B14">
        <v>4.0170588096079804E-2</v>
      </c>
    </row>
    <row r="15" spans="1:11" hidden="1" x14ac:dyDescent="0.35">
      <c r="A15" s="1">
        <v>40634</v>
      </c>
      <c r="B15">
        <v>4.0180640090769215E-2</v>
      </c>
    </row>
    <row r="16" spans="1:11" hidden="1" x14ac:dyDescent="0.35">
      <c r="A16" s="1">
        <v>40725</v>
      </c>
      <c r="B16">
        <v>4.0486383135522871E-2</v>
      </c>
    </row>
    <row r="17" spans="1:4" hidden="1" x14ac:dyDescent="0.35">
      <c r="A17" s="1">
        <v>40817</v>
      </c>
      <c r="B17">
        <v>4.0681661153248352E-2</v>
      </c>
    </row>
    <row r="18" spans="1:4" hidden="1" x14ac:dyDescent="0.35">
      <c r="A18" s="1">
        <v>40909</v>
      </c>
      <c r="B18">
        <v>4.0843552869836319E-2</v>
      </c>
    </row>
    <row r="19" spans="1:4" hidden="1" x14ac:dyDescent="0.35">
      <c r="A19" s="1">
        <v>41000</v>
      </c>
      <c r="B19">
        <v>4.1223457083144656E-2</v>
      </c>
    </row>
    <row r="20" spans="1:4" hidden="1" x14ac:dyDescent="0.35">
      <c r="A20" s="1">
        <v>41091</v>
      </c>
      <c r="B20">
        <v>4.1351618601777627E-2</v>
      </c>
    </row>
    <row r="21" spans="1:4" hidden="1" x14ac:dyDescent="0.35">
      <c r="A21" s="1">
        <v>41183</v>
      </c>
      <c r="B21">
        <v>4.149497509297901E-2</v>
      </c>
    </row>
    <row r="22" spans="1:4" hidden="1" x14ac:dyDescent="0.35">
      <c r="A22" s="1">
        <v>41275</v>
      </c>
      <c r="B22">
        <v>4.1528264236775796E-2</v>
      </c>
    </row>
    <row r="23" spans="1:4" hidden="1" x14ac:dyDescent="0.35">
      <c r="A23" s="1">
        <v>41365</v>
      </c>
      <c r="B23">
        <v>4.160916788010454E-2</v>
      </c>
    </row>
    <row r="24" spans="1:4" hidden="1" x14ac:dyDescent="0.35">
      <c r="A24" s="1">
        <v>41456</v>
      </c>
      <c r="B24">
        <v>4.166191778542485E-2</v>
      </c>
    </row>
    <row r="25" spans="1:4" hidden="1" x14ac:dyDescent="0.35">
      <c r="A25" s="1">
        <v>41548</v>
      </c>
      <c r="B25">
        <v>4.1968095653415062E-2</v>
      </c>
    </row>
    <row r="26" spans="1:4" hidden="1" x14ac:dyDescent="0.35">
      <c r="A26" s="1">
        <v>41640</v>
      </c>
      <c r="B26">
        <v>4.1972872537001868E-2</v>
      </c>
    </row>
    <row r="27" spans="1:4" hidden="1" x14ac:dyDescent="0.35">
      <c r="A27" s="1">
        <v>41730</v>
      </c>
      <c r="B27">
        <v>4.2237370996804441E-2</v>
      </c>
    </row>
    <row r="28" spans="1:4" hidden="1" x14ac:dyDescent="0.35">
      <c r="A28" s="1">
        <v>41821</v>
      </c>
      <c r="B28">
        <v>4.2960236182920067E-2</v>
      </c>
    </row>
    <row r="29" spans="1:4" x14ac:dyDescent="0.35">
      <c r="A29" s="1">
        <v>41913</v>
      </c>
      <c r="B29">
        <v>4.2970854268241321E-2</v>
      </c>
      <c r="C29">
        <f>AVERAGE($B25:$B28)</f>
        <v>4.2284643842535358E-2</v>
      </c>
    </row>
    <row r="30" spans="1:4" x14ac:dyDescent="0.35">
      <c r="A30" s="1">
        <v>42005</v>
      </c>
      <c r="B30">
        <v>4.3143298791331143E-2</v>
      </c>
      <c r="C30">
        <f>C29</f>
        <v>4.2284643842535358E-2</v>
      </c>
    </row>
    <row r="31" spans="1:4" x14ac:dyDescent="0.35">
      <c r="A31" s="1">
        <v>42095</v>
      </c>
      <c r="B31">
        <v>4.3210004053249242E-2</v>
      </c>
      <c r="C31">
        <f t="shared" ref="C31:J46" si="0">C30</f>
        <v>4.2284643842535358E-2</v>
      </c>
      <c r="D31">
        <f>AVERAGE($B27:$B30)</f>
        <v>4.2827940059824245E-2</v>
      </c>
    </row>
    <row r="32" spans="1:4" x14ac:dyDescent="0.35">
      <c r="A32" s="1">
        <v>42186</v>
      </c>
      <c r="B32">
        <v>4.3211433405109238E-2</v>
      </c>
      <c r="C32">
        <f t="shared" si="0"/>
        <v>4.2284643842535358E-2</v>
      </c>
      <c r="D32">
        <f>D31</f>
        <v>4.2827940059824245E-2</v>
      </c>
    </row>
    <row r="33" spans="1:11" x14ac:dyDescent="0.35">
      <c r="A33" s="1">
        <v>42278</v>
      </c>
      <c r="B33">
        <v>4.3636866537707153E-2</v>
      </c>
      <c r="C33">
        <f t="shared" si="0"/>
        <v>4.2284643842535358E-2</v>
      </c>
      <c r="D33">
        <f t="shared" si="0"/>
        <v>4.2827940059824245E-2</v>
      </c>
    </row>
    <row r="34" spans="1:11" x14ac:dyDescent="0.35">
      <c r="A34" s="1">
        <v>42370</v>
      </c>
      <c r="B34">
        <v>4.4056239024569017E-2</v>
      </c>
      <c r="C34">
        <f t="shared" si="0"/>
        <v>4.2284643842535358E-2</v>
      </c>
      <c r="D34">
        <f t="shared" si="0"/>
        <v>4.2827940059824245E-2</v>
      </c>
      <c r="E34">
        <f>AVERAGE($B30:$B33)</f>
        <v>4.3300400696849192E-2</v>
      </c>
    </row>
    <row r="35" spans="1:11" x14ac:dyDescent="0.35">
      <c r="A35" s="1">
        <v>42461</v>
      </c>
      <c r="B35">
        <v>4.4727250586629033E-2</v>
      </c>
      <c r="C35">
        <f t="shared" si="0"/>
        <v>4.2284643842535358E-2</v>
      </c>
      <c r="D35">
        <f t="shared" si="0"/>
        <v>4.2827940059824245E-2</v>
      </c>
      <c r="E35">
        <f>E34</f>
        <v>4.3300400696849192E-2</v>
      </c>
    </row>
    <row r="36" spans="1:11" x14ac:dyDescent="0.35">
      <c r="A36" s="1">
        <v>42552</v>
      </c>
      <c r="B36">
        <v>4.4782022890425766E-2</v>
      </c>
      <c r="C36">
        <f t="shared" si="0"/>
        <v>4.2284643842535358E-2</v>
      </c>
      <c r="D36">
        <f t="shared" si="0"/>
        <v>4.2827940059824245E-2</v>
      </c>
      <c r="E36">
        <f t="shared" si="0"/>
        <v>4.3300400696849192E-2</v>
      </c>
      <c r="F36">
        <f>AVERAGE($B32:$B35)</f>
        <v>4.3907947388503607E-2</v>
      </c>
    </row>
    <row r="37" spans="1:11" x14ac:dyDescent="0.35">
      <c r="A37" s="1">
        <v>42644</v>
      </c>
      <c r="B37">
        <v>4.4947226244104278E-2</v>
      </c>
      <c r="C37">
        <f t="shared" si="0"/>
        <v>4.2284643842535358E-2</v>
      </c>
      <c r="D37">
        <f t="shared" si="0"/>
        <v>4.2827940059824245E-2</v>
      </c>
      <c r="E37">
        <f t="shared" si="0"/>
        <v>4.3300400696849192E-2</v>
      </c>
      <c r="F37">
        <f>F36</f>
        <v>4.3907947388503607E-2</v>
      </c>
    </row>
    <row r="38" spans="1:11" x14ac:dyDescent="0.35">
      <c r="A38" s="1">
        <v>42736</v>
      </c>
      <c r="B38">
        <v>4.5043311851586595E-2</v>
      </c>
      <c r="D38">
        <f t="shared" si="0"/>
        <v>4.2827940059824245E-2</v>
      </c>
      <c r="E38">
        <f t="shared" si="0"/>
        <v>4.3300400696849192E-2</v>
      </c>
      <c r="F38">
        <f t="shared" si="0"/>
        <v>4.3907947388503607E-2</v>
      </c>
      <c r="G38">
        <f>AVERAGE($B34:$B37)</f>
        <v>4.4628184686432024E-2</v>
      </c>
    </row>
    <row r="39" spans="1:11" x14ac:dyDescent="0.35">
      <c r="A39" s="1">
        <v>42826</v>
      </c>
      <c r="B39">
        <v>4.6107045085029739E-2</v>
      </c>
      <c r="D39">
        <f t="shared" si="0"/>
        <v>4.2827940059824245E-2</v>
      </c>
      <c r="E39">
        <f t="shared" si="0"/>
        <v>4.3300400696849192E-2</v>
      </c>
      <c r="F39">
        <f t="shared" si="0"/>
        <v>4.3907947388503607E-2</v>
      </c>
      <c r="G39">
        <f>G38</f>
        <v>4.4628184686432024E-2</v>
      </c>
    </row>
    <row r="40" spans="1:11" x14ac:dyDescent="0.35">
      <c r="A40" s="1">
        <v>42917</v>
      </c>
      <c r="B40">
        <v>4.6266684817533578E-2</v>
      </c>
      <c r="E40">
        <f t="shared" si="0"/>
        <v>4.3300400696849192E-2</v>
      </c>
      <c r="F40">
        <f t="shared" si="0"/>
        <v>4.3907947388503607E-2</v>
      </c>
      <c r="G40">
        <f t="shared" si="0"/>
        <v>4.4628184686432024E-2</v>
      </c>
      <c r="H40">
        <f>AVERAGE($B36:$B39)</f>
        <v>4.5219901517786591E-2</v>
      </c>
    </row>
    <row r="41" spans="1:11" x14ac:dyDescent="0.35">
      <c r="A41" s="1">
        <v>43009</v>
      </c>
      <c r="B41">
        <v>4.6578662679856941E-2</v>
      </c>
      <c r="E41">
        <f t="shared" si="0"/>
        <v>4.3300400696849192E-2</v>
      </c>
      <c r="F41">
        <f t="shared" si="0"/>
        <v>4.3907947388503607E-2</v>
      </c>
      <c r="G41">
        <f t="shared" si="0"/>
        <v>4.4628184686432024E-2</v>
      </c>
      <c r="H41">
        <f>H40</f>
        <v>4.5219901517786591E-2</v>
      </c>
    </row>
    <row r="42" spans="1:11" x14ac:dyDescent="0.35">
      <c r="A42" s="1">
        <v>43101</v>
      </c>
      <c r="B42">
        <v>4.6992532017090388E-2</v>
      </c>
      <c r="E42">
        <f t="shared" si="0"/>
        <v>4.3300400696849192E-2</v>
      </c>
      <c r="F42">
        <f t="shared" si="0"/>
        <v>4.3907947388503607E-2</v>
      </c>
      <c r="G42">
        <f t="shared" si="0"/>
        <v>4.4628184686432024E-2</v>
      </c>
      <c r="H42">
        <f t="shared" si="0"/>
        <v>4.5219901517786591E-2</v>
      </c>
      <c r="I42">
        <f>AVERAGE($B38:$B41)</f>
        <v>4.599892610850171E-2</v>
      </c>
    </row>
    <row r="43" spans="1:11" x14ac:dyDescent="0.35">
      <c r="A43" s="1">
        <v>43191</v>
      </c>
      <c r="B43">
        <v>4.7097507054779296E-2</v>
      </c>
      <c r="F43">
        <f t="shared" si="0"/>
        <v>4.3907947388503607E-2</v>
      </c>
      <c r="G43">
        <f t="shared" si="0"/>
        <v>4.4628184686432024E-2</v>
      </c>
      <c r="H43">
        <f t="shared" si="0"/>
        <v>4.5219901517786591E-2</v>
      </c>
      <c r="I43">
        <f>I42</f>
        <v>4.599892610850171E-2</v>
      </c>
    </row>
    <row r="44" spans="1:11" x14ac:dyDescent="0.35">
      <c r="A44" s="1">
        <v>43282</v>
      </c>
      <c r="B44">
        <v>4.7496651440709955E-2</v>
      </c>
      <c r="F44">
        <f t="shared" si="0"/>
        <v>4.3907947388503607E-2</v>
      </c>
      <c r="G44">
        <f t="shared" si="0"/>
        <v>4.4628184686432024E-2</v>
      </c>
      <c r="H44">
        <f t="shared" si="0"/>
        <v>4.5219901517786591E-2</v>
      </c>
      <c r="I44">
        <f t="shared" si="0"/>
        <v>4.599892610850171E-2</v>
      </c>
      <c r="J44">
        <f>AVERAGE($B40:$B43)</f>
        <v>4.6733846642315051E-2</v>
      </c>
    </row>
    <row r="45" spans="1:11" x14ac:dyDescent="0.35">
      <c r="A45" s="1">
        <v>43374</v>
      </c>
      <c r="B45">
        <v>4.7597102741033293E-2</v>
      </c>
      <c r="G45">
        <f t="shared" si="0"/>
        <v>4.4628184686432024E-2</v>
      </c>
      <c r="H45">
        <f t="shared" si="0"/>
        <v>4.5219901517786591E-2</v>
      </c>
      <c r="I45">
        <f t="shared" si="0"/>
        <v>4.599892610850171E-2</v>
      </c>
      <c r="J45">
        <f>J44</f>
        <v>4.6733846642315051E-2</v>
      </c>
    </row>
    <row r="46" spans="1:11" x14ac:dyDescent="0.35">
      <c r="A46" s="3">
        <v>43466</v>
      </c>
      <c r="B46" s="4">
        <v>4.7396603000000002E-2</v>
      </c>
      <c r="G46">
        <f t="shared" si="0"/>
        <v>4.4628184686432024E-2</v>
      </c>
      <c r="H46">
        <f t="shared" si="0"/>
        <v>4.5219901517786591E-2</v>
      </c>
      <c r="I46">
        <f t="shared" si="0"/>
        <v>4.599892610850171E-2</v>
      </c>
      <c r="J46">
        <f t="shared" si="0"/>
        <v>4.6733846642315051E-2</v>
      </c>
      <c r="K46">
        <f>AVERAGE($B42:$B45)</f>
        <v>4.7295948313403238E-2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A29" sqref="A29"/>
    </sheetView>
  </sheetViews>
  <sheetFormatPr defaultRowHeight="14.5" x14ac:dyDescent="0.35"/>
  <cols>
    <col min="1" max="1" width="11.54296875" bestFit="1" customWidth="1"/>
    <col min="2" max="2" width="16.1796875" bestFit="1" customWidth="1"/>
  </cols>
  <sheetData>
    <row r="1" spans="1:11" x14ac:dyDescent="0.35">
      <c r="A1" t="s">
        <v>0</v>
      </c>
      <c r="B1" t="s">
        <v>9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2.3400733972950942E-3</v>
      </c>
    </row>
    <row r="3" spans="1:11" hidden="1" x14ac:dyDescent="0.35">
      <c r="A3" s="1">
        <v>39539</v>
      </c>
      <c r="B3">
        <v>2.3414363296179871E-3</v>
      </c>
    </row>
    <row r="4" spans="1:11" hidden="1" x14ac:dyDescent="0.35">
      <c r="A4" s="1">
        <v>39630</v>
      </c>
      <c r="B4">
        <v>2.522844873538899E-3</v>
      </c>
    </row>
    <row r="5" spans="1:11" hidden="1" x14ac:dyDescent="0.35">
      <c r="A5" s="1">
        <v>39722</v>
      </c>
      <c r="B5">
        <v>2.6404283288064085E-3</v>
      </c>
    </row>
    <row r="6" spans="1:11" hidden="1" x14ac:dyDescent="0.35">
      <c r="A6" s="1">
        <v>39814</v>
      </c>
      <c r="B6">
        <v>2.7102629758223649E-3</v>
      </c>
    </row>
    <row r="7" spans="1:11" hidden="1" x14ac:dyDescent="0.35">
      <c r="A7" s="1">
        <v>39904</v>
      </c>
      <c r="B7">
        <v>2.8974124048826632E-3</v>
      </c>
    </row>
    <row r="8" spans="1:11" hidden="1" x14ac:dyDescent="0.35">
      <c r="A8" s="1">
        <v>39995</v>
      </c>
      <c r="B8">
        <v>2.9277576041649685E-3</v>
      </c>
    </row>
    <row r="9" spans="1:11" hidden="1" x14ac:dyDescent="0.35">
      <c r="A9" s="1">
        <v>40087</v>
      </c>
      <c r="B9">
        <v>3.4038232464291577E-3</v>
      </c>
    </row>
    <row r="10" spans="1:11" hidden="1" x14ac:dyDescent="0.35">
      <c r="A10" s="1">
        <v>40179</v>
      </c>
      <c r="B10">
        <v>3.4990071530845938E-3</v>
      </c>
    </row>
    <row r="11" spans="1:11" hidden="1" x14ac:dyDescent="0.35">
      <c r="A11" s="1">
        <v>40269</v>
      </c>
      <c r="B11">
        <v>3.6357191021401543E-3</v>
      </c>
    </row>
    <row r="12" spans="1:11" hidden="1" x14ac:dyDescent="0.35">
      <c r="A12" s="1">
        <v>40360</v>
      </c>
      <c r="B12">
        <v>3.6626027769140843E-3</v>
      </c>
    </row>
    <row r="13" spans="1:11" x14ac:dyDescent="0.35">
      <c r="A13" s="1">
        <v>40452</v>
      </c>
      <c r="B13">
        <v>3.9810592470912801E-3</v>
      </c>
    </row>
    <row r="14" spans="1:11" hidden="1" x14ac:dyDescent="0.35">
      <c r="A14" s="1">
        <v>40544</v>
      </c>
      <c r="B14">
        <v>4.0265709508638895E-3</v>
      </c>
    </row>
    <row r="15" spans="1:11" hidden="1" x14ac:dyDescent="0.35">
      <c r="A15" s="1">
        <v>40634</v>
      </c>
      <c r="B15">
        <v>4.3434993965849522E-3</v>
      </c>
    </row>
    <row r="16" spans="1:11" hidden="1" x14ac:dyDescent="0.35">
      <c r="A16" s="1">
        <v>40725</v>
      </c>
      <c r="B16">
        <v>5.0864191998468439E-3</v>
      </c>
    </row>
    <row r="17" spans="1:4" hidden="1" x14ac:dyDescent="0.35">
      <c r="A17" s="1">
        <v>40817</v>
      </c>
      <c r="B17">
        <v>5.2966283579913981E-3</v>
      </c>
    </row>
    <row r="18" spans="1:4" hidden="1" x14ac:dyDescent="0.35">
      <c r="A18" s="1">
        <v>40909</v>
      </c>
      <c r="B18">
        <v>5.3184077893187569E-3</v>
      </c>
    </row>
    <row r="19" spans="1:4" hidden="1" x14ac:dyDescent="0.35">
      <c r="A19" s="1">
        <v>41000</v>
      </c>
      <c r="B19">
        <v>5.5083514748851363E-3</v>
      </c>
    </row>
    <row r="20" spans="1:4" hidden="1" x14ac:dyDescent="0.35">
      <c r="A20" s="1">
        <v>41091</v>
      </c>
      <c r="B20">
        <v>5.9615149566506149E-3</v>
      </c>
    </row>
    <row r="21" spans="1:4" hidden="1" x14ac:dyDescent="0.35">
      <c r="A21" s="1">
        <v>41183</v>
      </c>
      <c r="B21">
        <v>5.9892818377714693E-3</v>
      </c>
    </row>
    <row r="22" spans="1:4" hidden="1" x14ac:dyDescent="0.35">
      <c r="A22" s="1">
        <v>41275</v>
      </c>
      <c r="B22">
        <v>6.4050710659158362E-3</v>
      </c>
    </row>
    <row r="23" spans="1:4" hidden="1" x14ac:dyDescent="0.35">
      <c r="A23" s="1">
        <v>41365</v>
      </c>
      <c r="B23">
        <v>6.4180905073277393E-3</v>
      </c>
    </row>
    <row r="24" spans="1:4" hidden="1" x14ac:dyDescent="0.35">
      <c r="A24" s="1">
        <v>41456</v>
      </c>
      <c r="B24">
        <v>6.4822980114309856E-3</v>
      </c>
    </row>
    <row r="25" spans="1:4" hidden="1" x14ac:dyDescent="0.35">
      <c r="A25" s="1">
        <v>41548</v>
      </c>
      <c r="B25">
        <v>6.8036336994324632E-3</v>
      </c>
    </row>
    <row r="26" spans="1:4" hidden="1" x14ac:dyDescent="0.35">
      <c r="A26" s="1">
        <v>41640</v>
      </c>
      <c r="B26">
        <v>7.3421421097081734E-3</v>
      </c>
    </row>
    <row r="27" spans="1:4" hidden="1" x14ac:dyDescent="0.35">
      <c r="A27" s="1">
        <v>41730</v>
      </c>
      <c r="B27">
        <v>7.3900184818639827E-3</v>
      </c>
    </row>
    <row r="28" spans="1:4" hidden="1" x14ac:dyDescent="0.35">
      <c r="A28" s="1">
        <v>41821</v>
      </c>
      <c r="B28">
        <v>7.4799101977155108E-3</v>
      </c>
    </row>
    <row r="29" spans="1:4" x14ac:dyDescent="0.35">
      <c r="A29" s="1">
        <v>41913</v>
      </c>
      <c r="B29">
        <v>8.060536637479316E-3</v>
      </c>
      <c r="C29">
        <f>AVERAGE($B25:$B28)</f>
        <v>7.2539261221800325E-3</v>
      </c>
    </row>
    <row r="30" spans="1:4" x14ac:dyDescent="0.35">
      <c r="A30" s="1">
        <v>42005</v>
      </c>
      <c r="B30">
        <v>8.2077522250904242E-3</v>
      </c>
      <c r="C30">
        <f>C29</f>
        <v>7.2539261221800325E-3</v>
      </c>
    </row>
    <row r="31" spans="1:4" x14ac:dyDescent="0.35">
      <c r="A31" s="1">
        <v>42095</v>
      </c>
      <c r="B31">
        <v>8.4159162702082246E-3</v>
      </c>
      <c r="C31">
        <f t="shared" ref="C31:J46" si="0">C30</f>
        <v>7.2539261221800325E-3</v>
      </c>
      <c r="D31">
        <f>AVERAGE($B27:$B30)</f>
        <v>7.7845543855373086E-3</v>
      </c>
    </row>
    <row r="32" spans="1:4" x14ac:dyDescent="0.35">
      <c r="A32" s="1">
        <v>42186</v>
      </c>
      <c r="B32">
        <v>8.428148882762266E-3</v>
      </c>
      <c r="C32">
        <f t="shared" si="0"/>
        <v>7.2539261221800325E-3</v>
      </c>
      <c r="D32">
        <f>D31</f>
        <v>7.7845543855373086E-3</v>
      </c>
    </row>
    <row r="33" spans="1:11" x14ac:dyDescent="0.35">
      <c r="A33" s="1">
        <v>42278</v>
      </c>
      <c r="B33">
        <v>8.4768540534601242E-3</v>
      </c>
      <c r="C33">
        <f t="shared" si="0"/>
        <v>7.2539261221800325E-3</v>
      </c>
      <c r="D33">
        <f t="shared" si="0"/>
        <v>7.7845543855373086E-3</v>
      </c>
    </row>
    <row r="34" spans="1:11" x14ac:dyDescent="0.35">
      <c r="A34" s="1">
        <v>42370</v>
      </c>
      <c r="B34">
        <v>8.8759131372952819E-3</v>
      </c>
      <c r="C34">
        <f t="shared" si="0"/>
        <v>7.2539261221800325E-3</v>
      </c>
      <c r="D34">
        <f t="shared" si="0"/>
        <v>7.7845543855373086E-3</v>
      </c>
      <c r="E34">
        <f>AVERAGE($B30:$B33)</f>
        <v>8.3821678578802593E-3</v>
      </c>
    </row>
    <row r="35" spans="1:11" x14ac:dyDescent="0.35">
      <c r="A35" s="1">
        <v>42461</v>
      </c>
      <c r="B35">
        <v>8.9710922472621794E-3</v>
      </c>
      <c r="C35">
        <f t="shared" si="0"/>
        <v>7.2539261221800325E-3</v>
      </c>
      <c r="D35">
        <f t="shared" si="0"/>
        <v>7.7845543855373086E-3</v>
      </c>
      <c r="E35">
        <f>E34</f>
        <v>8.3821678578802593E-3</v>
      </c>
    </row>
    <row r="36" spans="1:11" x14ac:dyDescent="0.35">
      <c r="A36" s="1">
        <v>42552</v>
      </c>
      <c r="B36">
        <v>9.0297427862653552E-3</v>
      </c>
      <c r="C36">
        <f t="shared" si="0"/>
        <v>7.2539261221800325E-3</v>
      </c>
      <c r="D36">
        <f t="shared" si="0"/>
        <v>7.7845543855373086E-3</v>
      </c>
      <c r="E36">
        <f t="shared" si="0"/>
        <v>8.3821678578802593E-3</v>
      </c>
      <c r="F36">
        <f>AVERAGE($B32:$B35)</f>
        <v>8.688002080194962E-3</v>
      </c>
    </row>
    <row r="37" spans="1:11" x14ac:dyDescent="0.35">
      <c r="A37" s="1">
        <v>42644</v>
      </c>
      <c r="B37">
        <v>9.2668929034891642E-3</v>
      </c>
      <c r="C37">
        <f t="shared" si="0"/>
        <v>7.2539261221800325E-3</v>
      </c>
      <c r="D37">
        <f t="shared" si="0"/>
        <v>7.7845543855373086E-3</v>
      </c>
      <c r="E37">
        <f t="shared" si="0"/>
        <v>8.3821678578802593E-3</v>
      </c>
      <c r="F37">
        <f>F36</f>
        <v>8.688002080194962E-3</v>
      </c>
    </row>
    <row r="38" spans="1:11" x14ac:dyDescent="0.35">
      <c r="A38" s="1">
        <v>42736</v>
      </c>
      <c r="B38">
        <v>9.4174742177484342E-3</v>
      </c>
      <c r="D38">
        <f t="shared" si="0"/>
        <v>7.7845543855373086E-3</v>
      </c>
      <c r="E38">
        <f t="shared" si="0"/>
        <v>8.3821678578802593E-3</v>
      </c>
      <c r="F38">
        <f t="shared" si="0"/>
        <v>8.688002080194962E-3</v>
      </c>
      <c r="G38">
        <f>AVERAGE($B34:$B37)</f>
        <v>9.0359102685779943E-3</v>
      </c>
    </row>
    <row r="39" spans="1:11" x14ac:dyDescent="0.35">
      <c r="A39" s="1">
        <v>42826</v>
      </c>
      <c r="B39">
        <v>9.565392982992962E-3</v>
      </c>
      <c r="D39">
        <f t="shared" si="0"/>
        <v>7.7845543855373086E-3</v>
      </c>
      <c r="E39">
        <f t="shared" si="0"/>
        <v>8.3821678578802593E-3</v>
      </c>
      <c r="F39">
        <f t="shared" si="0"/>
        <v>8.688002080194962E-3</v>
      </c>
      <c r="G39">
        <f>G38</f>
        <v>9.0359102685779943E-3</v>
      </c>
    </row>
    <row r="40" spans="1:11" x14ac:dyDescent="0.35">
      <c r="A40" s="1">
        <v>42917</v>
      </c>
      <c r="B40">
        <v>9.9554532577658308E-3</v>
      </c>
      <c r="E40">
        <f t="shared" si="0"/>
        <v>8.3821678578802593E-3</v>
      </c>
      <c r="F40">
        <f t="shared" si="0"/>
        <v>8.688002080194962E-3</v>
      </c>
      <c r="G40">
        <f t="shared" si="0"/>
        <v>9.0359102685779943E-3</v>
      </c>
      <c r="H40">
        <f>AVERAGE($B36:$B39)</f>
        <v>9.3198757226239798E-3</v>
      </c>
    </row>
    <row r="41" spans="1:11" x14ac:dyDescent="0.35">
      <c r="A41" s="1">
        <v>43009</v>
      </c>
      <c r="B41">
        <v>1.0044224019870179E-2</v>
      </c>
      <c r="E41">
        <f t="shared" si="0"/>
        <v>8.3821678578802593E-3</v>
      </c>
      <c r="F41">
        <f t="shared" si="0"/>
        <v>8.688002080194962E-3</v>
      </c>
      <c r="G41">
        <f t="shared" si="0"/>
        <v>9.0359102685779943E-3</v>
      </c>
      <c r="H41">
        <f>H40</f>
        <v>9.3198757226239798E-3</v>
      </c>
    </row>
    <row r="42" spans="1:11" x14ac:dyDescent="0.35">
      <c r="A42" s="1">
        <v>43101</v>
      </c>
      <c r="B42">
        <v>1.0046251810714666E-2</v>
      </c>
      <c r="E42">
        <f t="shared" si="0"/>
        <v>8.3821678578802593E-3</v>
      </c>
      <c r="F42">
        <f t="shared" si="0"/>
        <v>8.688002080194962E-3</v>
      </c>
      <c r="G42">
        <f t="shared" si="0"/>
        <v>9.0359102685779943E-3</v>
      </c>
      <c r="H42">
        <f t="shared" si="0"/>
        <v>9.3198757226239798E-3</v>
      </c>
      <c r="I42">
        <f>AVERAGE($B38:$B41)</f>
        <v>9.745636119594352E-3</v>
      </c>
    </row>
    <row r="43" spans="1:11" x14ac:dyDescent="0.35">
      <c r="A43" s="1">
        <v>43191</v>
      </c>
      <c r="B43">
        <v>1.0165405936997777E-2</v>
      </c>
      <c r="F43">
        <f t="shared" si="0"/>
        <v>8.688002080194962E-3</v>
      </c>
      <c r="G43">
        <f t="shared" si="0"/>
        <v>9.0359102685779943E-3</v>
      </c>
      <c r="H43">
        <f t="shared" si="0"/>
        <v>9.3198757226239798E-3</v>
      </c>
      <c r="I43">
        <f>I42</f>
        <v>9.745636119594352E-3</v>
      </c>
    </row>
    <row r="44" spans="1:11" x14ac:dyDescent="0.35">
      <c r="A44" s="1">
        <v>43282</v>
      </c>
      <c r="B44">
        <v>1.0254416713118808E-2</v>
      </c>
      <c r="F44">
        <f t="shared" si="0"/>
        <v>8.688002080194962E-3</v>
      </c>
      <c r="G44">
        <f t="shared" si="0"/>
        <v>9.0359102685779943E-3</v>
      </c>
      <c r="H44">
        <f t="shared" si="0"/>
        <v>9.3198757226239798E-3</v>
      </c>
      <c r="I44">
        <f t="shared" si="0"/>
        <v>9.745636119594352E-3</v>
      </c>
      <c r="J44">
        <f>AVERAGE($B40:$B43)</f>
        <v>1.0052833756337115E-2</v>
      </c>
    </row>
    <row r="45" spans="1:11" x14ac:dyDescent="0.35">
      <c r="A45" s="1">
        <v>43374</v>
      </c>
      <c r="B45">
        <v>1.0676748341459539E-2</v>
      </c>
      <c r="G45">
        <f t="shared" si="0"/>
        <v>9.0359102685779943E-3</v>
      </c>
      <c r="H45">
        <f t="shared" si="0"/>
        <v>9.3198757226239798E-3</v>
      </c>
      <c r="I45">
        <f t="shared" si="0"/>
        <v>9.745636119594352E-3</v>
      </c>
      <c r="J45">
        <f>J44</f>
        <v>1.0052833756337115E-2</v>
      </c>
    </row>
    <row r="46" spans="1:11" x14ac:dyDescent="0.35">
      <c r="A46" s="3">
        <v>43466</v>
      </c>
      <c r="B46" s="4">
        <v>2.5658080000000002E-3</v>
      </c>
      <c r="G46">
        <f t="shared" si="0"/>
        <v>9.0359102685779943E-3</v>
      </c>
      <c r="H46">
        <f t="shared" si="0"/>
        <v>9.3198757226239798E-3</v>
      </c>
      <c r="I46">
        <f t="shared" si="0"/>
        <v>9.745636119594352E-3</v>
      </c>
      <c r="J46">
        <f t="shared" si="0"/>
        <v>1.0052833756337115E-2</v>
      </c>
      <c r="K46">
        <f>AVERAGE($B42:$B45)</f>
        <v>1.0285705700572698E-2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C28" sqref="C28"/>
    </sheetView>
  </sheetViews>
  <sheetFormatPr defaultRowHeight="14.5" x14ac:dyDescent="0.35"/>
  <cols>
    <col min="1" max="1" width="11.54296875" bestFit="1" customWidth="1"/>
    <col min="2" max="2" width="22.453125" bestFit="1" customWidth="1"/>
  </cols>
  <sheetData>
    <row r="1" spans="1:11" x14ac:dyDescent="0.35">
      <c r="A1" t="s">
        <v>0</v>
      </c>
      <c r="B1" t="s">
        <v>10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2.1686915388413144E-3</v>
      </c>
    </row>
    <row r="3" spans="1:11" hidden="1" x14ac:dyDescent="0.35">
      <c r="A3" s="1">
        <v>39539</v>
      </c>
      <c r="B3">
        <v>3.0181316241553041E-3</v>
      </c>
    </row>
    <row r="4" spans="1:11" hidden="1" x14ac:dyDescent="0.35">
      <c r="A4" s="1">
        <v>39630</v>
      </c>
      <c r="B4">
        <v>3.0464401415091877E-3</v>
      </c>
    </row>
    <row r="5" spans="1:11" hidden="1" x14ac:dyDescent="0.35">
      <c r="A5" s="1">
        <v>39722</v>
      </c>
      <c r="B5">
        <v>3.392989598223524E-3</v>
      </c>
    </row>
    <row r="6" spans="1:11" hidden="1" x14ac:dyDescent="0.35">
      <c r="A6" s="1">
        <v>39814</v>
      </c>
      <c r="B6">
        <v>3.8117047911392556E-3</v>
      </c>
    </row>
    <row r="7" spans="1:11" hidden="1" x14ac:dyDescent="0.35">
      <c r="A7" s="1">
        <v>39904</v>
      </c>
      <c r="B7">
        <v>4.4130570666734426E-3</v>
      </c>
    </row>
    <row r="8" spans="1:11" hidden="1" x14ac:dyDescent="0.35">
      <c r="A8" s="1">
        <v>39995</v>
      </c>
      <c r="B8">
        <v>5.738762156890711E-3</v>
      </c>
    </row>
    <row r="9" spans="1:11" hidden="1" x14ac:dyDescent="0.35">
      <c r="A9" s="1">
        <v>40087</v>
      </c>
      <c r="B9">
        <v>5.746298679196897E-3</v>
      </c>
    </row>
    <row r="10" spans="1:11" hidden="1" x14ac:dyDescent="0.35">
      <c r="A10" s="1">
        <v>40179</v>
      </c>
      <c r="B10">
        <v>6.7377860700582751E-3</v>
      </c>
    </row>
    <row r="11" spans="1:11" hidden="1" x14ac:dyDescent="0.35">
      <c r="A11" s="1">
        <v>40269</v>
      </c>
      <c r="B11">
        <v>7.2903019322679867E-3</v>
      </c>
    </row>
    <row r="12" spans="1:11" hidden="1" x14ac:dyDescent="0.35">
      <c r="A12" s="1">
        <v>40360</v>
      </c>
      <c r="B12">
        <v>7.4762076728908822E-3</v>
      </c>
    </row>
    <row r="13" spans="1:11" hidden="1" x14ac:dyDescent="0.35">
      <c r="A13" s="1">
        <v>40452</v>
      </c>
      <c r="B13">
        <v>7.7480293586307328E-3</v>
      </c>
    </row>
    <row r="14" spans="1:11" hidden="1" x14ac:dyDescent="0.35">
      <c r="A14" s="1">
        <v>40544</v>
      </c>
      <c r="B14">
        <v>8.5374854657233757E-3</v>
      </c>
    </row>
    <row r="15" spans="1:11" hidden="1" x14ac:dyDescent="0.35">
      <c r="A15" s="1">
        <v>40634</v>
      </c>
      <c r="B15">
        <v>1.0873367040768142E-2</v>
      </c>
    </row>
    <row r="16" spans="1:11" hidden="1" x14ac:dyDescent="0.35">
      <c r="A16" s="1">
        <v>40725</v>
      </c>
      <c r="B16">
        <v>1.1530382777221045E-2</v>
      </c>
    </row>
    <row r="17" spans="1:4" hidden="1" x14ac:dyDescent="0.35">
      <c r="A17" s="1">
        <v>40817</v>
      </c>
      <c r="B17">
        <v>1.1752590379658994E-2</v>
      </c>
    </row>
    <row r="18" spans="1:4" hidden="1" x14ac:dyDescent="0.35">
      <c r="A18" s="1">
        <v>40909</v>
      </c>
      <c r="B18">
        <v>1.1764057394649157E-2</v>
      </c>
    </row>
    <row r="19" spans="1:4" hidden="1" x14ac:dyDescent="0.35">
      <c r="A19" s="1">
        <v>41000</v>
      </c>
      <c r="B19">
        <v>1.251584620276203E-2</v>
      </c>
    </row>
    <row r="20" spans="1:4" hidden="1" x14ac:dyDescent="0.35">
      <c r="A20" s="1">
        <v>41091</v>
      </c>
      <c r="B20">
        <v>1.2769445358679934E-2</v>
      </c>
    </row>
    <row r="21" spans="1:4" hidden="1" x14ac:dyDescent="0.35">
      <c r="A21" s="1">
        <v>41183</v>
      </c>
      <c r="B21">
        <v>1.3539512138577363E-2</v>
      </c>
    </row>
    <row r="22" spans="1:4" hidden="1" x14ac:dyDescent="0.35">
      <c r="A22" s="1">
        <v>41275</v>
      </c>
      <c r="B22">
        <v>1.3653864761660115E-2</v>
      </c>
    </row>
    <row r="23" spans="1:4" hidden="1" x14ac:dyDescent="0.35">
      <c r="A23" s="1">
        <v>41365</v>
      </c>
      <c r="B23">
        <v>1.4543779489241473E-2</v>
      </c>
    </row>
    <row r="24" spans="1:4" hidden="1" x14ac:dyDescent="0.35">
      <c r="A24" s="1">
        <v>41456</v>
      </c>
      <c r="B24">
        <v>1.4934269044971809E-2</v>
      </c>
    </row>
    <row r="25" spans="1:4" hidden="1" x14ac:dyDescent="0.35">
      <c r="A25" s="1">
        <v>41548</v>
      </c>
      <c r="B25">
        <v>1.5407809765873776E-2</v>
      </c>
    </row>
    <row r="26" spans="1:4" hidden="1" x14ac:dyDescent="0.35">
      <c r="A26" s="1">
        <v>41640</v>
      </c>
      <c r="B26">
        <v>1.8021106843019621E-2</v>
      </c>
    </row>
    <row r="27" spans="1:4" hidden="1" x14ac:dyDescent="0.35">
      <c r="A27" s="1">
        <v>41730</v>
      </c>
      <c r="B27">
        <v>1.988324654461161E-2</v>
      </c>
    </row>
    <row r="28" spans="1:4" hidden="1" x14ac:dyDescent="0.35">
      <c r="A28" s="1">
        <v>41821</v>
      </c>
      <c r="B28">
        <v>2.1231861095408634E-2</v>
      </c>
    </row>
    <row r="29" spans="1:4" x14ac:dyDescent="0.35">
      <c r="A29" s="1">
        <v>41913</v>
      </c>
      <c r="B29">
        <v>2.1563826190830394E-2</v>
      </c>
      <c r="C29">
        <f>AVERAGE($B25:$B28)</f>
        <v>1.863600606222841E-2</v>
      </c>
    </row>
    <row r="30" spans="1:4" x14ac:dyDescent="0.35">
      <c r="A30" s="1">
        <v>42005</v>
      </c>
      <c r="B30">
        <v>2.2280383112119797E-2</v>
      </c>
      <c r="C30">
        <f>C29</f>
        <v>1.863600606222841E-2</v>
      </c>
    </row>
    <row r="31" spans="1:4" x14ac:dyDescent="0.35">
      <c r="A31" s="1">
        <v>42095</v>
      </c>
      <c r="B31">
        <v>2.2843935275008283E-2</v>
      </c>
      <c r="C31">
        <f t="shared" ref="C31:J46" si="0">C30</f>
        <v>1.863600606222841E-2</v>
      </c>
      <c r="D31">
        <f>AVERAGE($B27:$B30)</f>
        <v>2.1239829235742608E-2</v>
      </c>
    </row>
    <row r="32" spans="1:4" x14ac:dyDescent="0.35">
      <c r="A32" s="1">
        <v>42186</v>
      </c>
      <c r="B32">
        <v>2.3104634353324841E-2</v>
      </c>
      <c r="C32">
        <f t="shared" si="0"/>
        <v>1.863600606222841E-2</v>
      </c>
      <c r="D32">
        <f>D31</f>
        <v>2.1239829235742608E-2</v>
      </c>
    </row>
    <row r="33" spans="1:11" x14ac:dyDescent="0.35">
      <c r="A33" s="1">
        <v>42278</v>
      </c>
      <c r="B33">
        <v>2.4034437938327824E-2</v>
      </c>
      <c r="C33">
        <f t="shared" si="0"/>
        <v>1.863600606222841E-2</v>
      </c>
      <c r="D33">
        <f t="shared" si="0"/>
        <v>2.1239829235742608E-2</v>
      </c>
    </row>
    <row r="34" spans="1:11" x14ac:dyDescent="0.35">
      <c r="A34" s="1">
        <v>42370</v>
      </c>
      <c r="B34">
        <v>2.8579559490564108E-2</v>
      </c>
      <c r="C34">
        <f t="shared" si="0"/>
        <v>1.863600606222841E-2</v>
      </c>
      <c r="D34">
        <f t="shared" si="0"/>
        <v>2.1239829235742608E-2</v>
      </c>
      <c r="E34">
        <f>AVERAGE($B30:$B33)</f>
        <v>2.3065847669695185E-2</v>
      </c>
    </row>
    <row r="35" spans="1:11" x14ac:dyDescent="0.35">
      <c r="A35" s="1">
        <v>42461</v>
      </c>
      <c r="B35">
        <v>2.9049993619045061E-2</v>
      </c>
      <c r="C35">
        <f t="shared" si="0"/>
        <v>1.863600606222841E-2</v>
      </c>
      <c r="D35">
        <f t="shared" si="0"/>
        <v>2.1239829235742608E-2</v>
      </c>
      <c r="E35">
        <f>E34</f>
        <v>2.3065847669695185E-2</v>
      </c>
    </row>
    <row r="36" spans="1:11" x14ac:dyDescent="0.35">
      <c r="A36" s="1">
        <v>42552</v>
      </c>
      <c r="B36">
        <v>3.0525025530087384E-2</v>
      </c>
      <c r="C36">
        <f t="shared" si="0"/>
        <v>1.863600606222841E-2</v>
      </c>
      <c r="D36">
        <f t="shared" si="0"/>
        <v>2.1239829235742608E-2</v>
      </c>
      <c r="E36">
        <f t="shared" si="0"/>
        <v>2.3065847669695185E-2</v>
      </c>
      <c r="F36">
        <f>AVERAGE($B32:$B35)</f>
        <v>2.6192156350315458E-2</v>
      </c>
    </row>
    <row r="37" spans="1:11" x14ac:dyDescent="0.35">
      <c r="A37" s="1">
        <v>42644</v>
      </c>
      <c r="B37">
        <v>3.2372860375538791E-2</v>
      </c>
      <c r="C37">
        <f t="shared" si="0"/>
        <v>1.863600606222841E-2</v>
      </c>
      <c r="D37">
        <f t="shared" si="0"/>
        <v>2.1239829235742608E-2</v>
      </c>
      <c r="E37">
        <f t="shared" si="0"/>
        <v>2.3065847669695185E-2</v>
      </c>
      <c r="F37">
        <f>F36</f>
        <v>2.6192156350315458E-2</v>
      </c>
    </row>
    <row r="38" spans="1:11" x14ac:dyDescent="0.35">
      <c r="A38" s="1">
        <v>42736</v>
      </c>
      <c r="B38">
        <v>3.4746159292846232E-2</v>
      </c>
      <c r="D38">
        <f t="shared" si="0"/>
        <v>2.1239829235742608E-2</v>
      </c>
      <c r="E38">
        <f t="shared" si="0"/>
        <v>2.3065847669695185E-2</v>
      </c>
      <c r="F38">
        <f t="shared" si="0"/>
        <v>2.6192156350315458E-2</v>
      </c>
      <c r="G38">
        <f>AVERAGE($B34:$B37)</f>
        <v>3.0131859753808839E-2</v>
      </c>
    </row>
    <row r="39" spans="1:11" x14ac:dyDescent="0.35">
      <c r="A39" s="1">
        <v>42826</v>
      </c>
      <c r="B39">
        <v>3.5077972810212452E-2</v>
      </c>
      <c r="D39">
        <f t="shared" si="0"/>
        <v>2.1239829235742608E-2</v>
      </c>
      <c r="E39">
        <f t="shared" si="0"/>
        <v>2.3065847669695185E-2</v>
      </c>
      <c r="F39">
        <f t="shared" si="0"/>
        <v>2.6192156350315458E-2</v>
      </c>
      <c r="G39">
        <f>G38</f>
        <v>3.0131859753808839E-2</v>
      </c>
    </row>
    <row r="40" spans="1:11" x14ac:dyDescent="0.35">
      <c r="A40" s="1">
        <v>42917</v>
      </c>
      <c r="B40">
        <v>3.67543066688251E-2</v>
      </c>
      <c r="E40">
        <f t="shared" si="0"/>
        <v>2.3065847669695185E-2</v>
      </c>
      <c r="F40">
        <f t="shared" si="0"/>
        <v>2.6192156350315458E-2</v>
      </c>
      <c r="G40">
        <f t="shared" si="0"/>
        <v>3.0131859753808839E-2</v>
      </c>
      <c r="H40">
        <f>AVERAGE($B36:$B39)</f>
        <v>3.3180504502171214E-2</v>
      </c>
    </row>
    <row r="41" spans="1:11" x14ac:dyDescent="0.35">
      <c r="A41" s="1">
        <v>43009</v>
      </c>
      <c r="B41">
        <v>3.7341399772427307E-2</v>
      </c>
      <c r="E41">
        <f t="shared" si="0"/>
        <v>2.3065847669695185E-2</v>
      </c>
      <c r="F41">
        <f t="shared" si="0"/>
        <v>2.6192156350315458E-2</v>
      </c>
      <c r="G41">
        <f t="shared" si="0"/>
        <v>3.0131859753808839E-2</v>
      </c>
      <c r="H41">
        <f>H40</f>
        <v>3.3180504502171214E-2</v>
      </c>
    </row>
    <row r="42" spans="1:11" x14ac:dyDescent="0.35">
      <c r="A42" s="1">
        <v>43101</v>
      </c>
      <c r="B42">
        <v>3.7802677842195716E-2</v>
      </c>
      <c r="E42">
        <f t="shared" si="0"/>
        <v>2.3065847669695185E-2</v>
      </c>
      <c r="F42">
        <f t="shared" si="0"/>
        <v>2.6192156350315458E-2</v>
      </c>
      <c r="G42">
        <f t="shared" si="0"/>
        <v>3.0131859753808839E-2</v>
      </c>
      <c r="H42">
        <f t="shared" si="0"/>
        <v>3.3180504502171214E-2</v>
      </c>
      <c r="I42">
        <f>AVERAGE($B38:$B41)</f>
        <v>3.5979959636077773E-2</v>
      </c>
    </row>
    <row r="43" spans="1:11" x14ac:dyDescent="0.35">
      <c r="A43" s="1">
        <v>43191</v>
      </c>
      <c r="B43">
        <v>3.9243736140006424E-2</v>
      </c>
      <c r="F43">
        <f t="shared" si="0"/>
        <v>2.6192156350315458E-2</v>
      </c>
      <c r="G43">
        <f t="shared" si="0"/>
        <v>3.0131859753808839E-2</v>
      </c>
      <c r="H43">
        <f t="shared" si="0"/>
        <v>3.3180504502171214E-2</v>
      </c>
      <c r="I43">
        <f>I42</f>
        <v>3.5979959636077773E-2</v>
      </c>
    </row>
    <row r="44" spans="1:11" x14ac:dyDescent="0.35">
      <c r="A44" s="1">
        <v>43282</v>
      </c>
      <c r="B44">
        <v>4.0028143988871674E-2</v>
      </c>
      <c r="F44">
        <f t="shared" si="0"/>
        <v>2.6192156350315458E-2</v>
      </c>
      <c r="G44">
        <f t="shared" si="0"/>
        <v>3.0131859753808839E-2</v>
      </c>
      <c r="H44">
        <f t="shared" si="0"/>
        <v>3.3180504502171214E-2</v>
      </c>
      <c r="I44">
        <f t="shared" si="0"/>
        <v>3.5979959636077773E-2</v>
      </c>
      <c r="J44">
        <f>AVERAGE($B40:$B43)</f>
        <v>3.7785530105863635E-2</v>
      </c>
    </row>
    <row r="45" spans="1:11" x14ac:dyDescent="0.35">
      <c r="A45" s="1">
        <v>43374</v>
      </c>
      <c r="B45">
        <v>4.0521736219406593E-2</v>
      </c>
      <c r="G45">
        <f t="shared" si="0"/>
        <v>3.0131859753808839E-2</v>
      </c>
      <c r="H45">
        <f t="shared" si="0"/>
        <v>3.3180504502171214E-2</v>
      </c>
      <c r="I45">
        <f t="shared" si="0"/>
        <v>3.5979959636077773E-2</v>
      </c>
      <c r="J45">
        <f>J44</f>
        <v>3.7785530105863635E-2</v>
      </c>
    </row>
    <row r="46" spans="1:11" x14ac:dyDescent="0.35">
      <c r="A46" s="3">
        <v>43466</v>
      </c>
      <c r="B46" s="4">
        <v>4.2056866999999998E-2</v>
      </c>
      <c r="G46">
        <f t="shared" si="0"/>
        <v>3.0131859753808839E-2</v>
      </c>
      <c r="H46">
        <f t="shared" si="0"/>
        <v>3.3180504502171214E-2</v>
      </c>
      <c r="I46">
        <f t="shared" si="0"/>
        <v>3.5979959636077773E-2</v>
      </c>
      <c r="J46">
        <f t="shared" si="0"/>
        <v>3.7785530105863635E-2</v>
      </c>
      <c r="K46">
        <f>AVERAGE($B42:$B45)</f>
        <v>3.9399073547620095E-2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50"/>
  <sheetViews>
    <sheetView zoomScale="80" zoomScaleNormal="80" workbookViewId="0">
      <pane xSplit="1" ySplit="5" topLeftCell="J6" activePane="bottomRight" state="frozen"/>
      <selection pane="topRight"/>
      <selection pane="bottomLeft"/>
      <selection pane="bottomRight" activeCell="L6" sqref="L6"/>
    </sheetView>
  </sheetViews>
  <sheetFormatPr defaultRowHeight="14.5" x14ac:dyDescent="0.35"/>
  <cols>
    <col min="1" max="1" width="11.54296875" bestFit="1" customWidth="1"/>
    <col min="2" max="3" width="11.54296875" customWidth="1"/>
    <col min="4" max="4" width="12.26953125" bestFit="1" customWidth="1"/>
    <col min="5" max="5" width="11.54296875" customWidth="1"/>
    <col min="6" max="8" width="6.54296875" customWidth="1"/>
    <col min="9" max="9" width="38.453125" customWidth="1"/>
    <col min="10" max="10" width="56.81640625" bestFit="1" customWidth="1"/>
    <col min="11" max="11" width="50.81640625" bestFit="1" customWidth="1"/>
    <col min="12" max="12" width="38.453125" bestFit="1" customWidth="1"/>
  </cols>
  <sheetData>
    <row r="1" spans="1:15" x14ac:dyDescent="0.35">
      <c r="A1" s="17" t="s">
        <v>84</v>
      </c>
      <c r="B1" s="17"/>
      <c r="C1" s="17"/>
      <c r="D1" s="17"/>
      <c r="E1" s="17"/>
      <c r="F1" s="17"/>
      <c r="G1" s="17"/>
      <c r="H1" s="17"/>
      <c r="I1" s="6" t="s">
        <v>68</v>
      </c>
      <c r="J1" s="6" t="s">
        <v>69</v>
      </c>
      <c r="K1" s="6" t="s">
        <v>76</v>
      </c>
      <c r="L1" s="6" t="s">
        <v>85</v>
      </c>
    </row>
    <row r="2" spans="1:15" x14ac:dyDescent="0.35">
      <c r="A2" t="s">
        <v>0</v>
      </c>
      <c r="B2" t="s">
        <v>15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11</v>
      </c>
      <c r="J2" t="s">
        <v>66</v>
      </c>
      <c r="K2" t="s">
        <v>66</v>
      </c>
      <c r="L2" t="s">
        <v>11</v>
      </c>
      <c r="M2" t="s">
        <v>93</v>
      </c>
      <c r="N2" t="s">
        <v>102</v>
      </c>
      <c r="O2" t="s">
        <v>101</v>
      </c>
    </row>
    <row r="3" spans="1:15" x14ac:dyDescent="0.35">
      <c r="A3" s="1">
        <v>39173</v>
      </c>
    </row>
    <row r="4" spans="1:15" x14ac:dyDescent="0.35">
      <c r="A4" s="1">
        <v>39264</v>
      </c>
    </row>
    <row r="5" spans="1:15" x14ac:dyDescent="0.35">
      <c r="A5" s="1">
        <v>39356</v>
      </c>
    </row>
    <row r="6" spans="1:15" x14ac:dyDescent="0.35">
      <c r="A6" s="1">
        <v>39448</v>
      </c>
      <c r="B6">
        <v>10644.43</v>
      </c>
      <c r="C6" s="1"/>
      <c r="D6" s="1"/>
      <c r="E6" s="1"/>
      <c r="F6" s="9">
        <v>1</v>
      </c>
      <c r="G6" s="9">
        <v>0</v>
      </c>
      <c r="H6" s="9">
        <v>0</v>
      </c>
      <c r="I6">
        <v>58.786918158287087</v>
      </c>
      <c r="L6">
        <v>58.786918158287087</v>
      </c>
    </row>
    <row r="7" spans="1:15" x14ac:dyDescent="0.35">
      <c r="A7" s="1">
        <v>39539</v>
      </c>
      <c r="B7">
        <v>10661.69</v>
      </c>
      <c r="C7" s="8">
        <f>B7/B6-1</f>
        <v>1.6215053318966444E-3</v>
      </c>
      <c r="D7" s="1"/>
      <c r="E7" s="1"/>
      <c r="F7" s="9">
        <v>0</v>
      </c>
      <c r="G7" s="9">
        <v>1</v>
      </c>
      <c r="H7" s="9">
        <v>0</v>
      </c>
      <c r="I7">
        <v>59.864924587872324</v>
      </c>
      <c r="J7">
        <f>I7/I6-1</f>
        <v>1.8337522417532393E-2</v>
      </c>
      <c r="L7">
        <v>59.864924587872324</v>
      </c>
    </row>
    <row r="8" spans="1:15" x14ac:dyDescent="0.35">
      <c r="A8" s="1">
        <v>39630</v>
      </c>
      <c r="B8">
        <v>10581.86</v>
      </c>
      <c r="C8" s="8">
        <f t="shared" ref="C8:C50" si="0">B8/B7-1</f>
        <v>-7.487555912805588E-3</v>
      </c>
      <c r="D8" s="8">
        <f>C7</f>
        <v>1.6215053318966444E-3</v>
      </c>
      <c r="E8" s="1"/>
      <c r="F8" s="9">
        <v>0</v>
      </c>
      <c r="G8" s="9">
        <v>0</v>
      </c>
      <c r="H8" s="9">
        <v>0</v>
      </c>
      <c r="I8">
        <v>60.385462966919043</v>
      </c>
      <c r="J8">
        <f t="shared" ref="J8:J50" si="1">I8/I7-1</f>
        <v>8.695214812851626E-3</v>
      </c>
      <c r="L8">
        <v>60.385462966919043</v>
      </c>
    </row>
    <row r="9" spans="1:15" x14ac:dyDescent="0.35">
      <c r="A9" s="1">
        <v>39722</v>
      </c>
      <c r="B9">
        <v>10483.379999999999</v>
      </c>
      <c r="C9" s="8">
        <f t="shared" si="0"/>
        <v>-9.3064924313874808E-3</v>
      </c>
      <c r="D9" s="8">
        <f t="shared" ref="D9:E50" si="2">C8</f>
        <v>-7.487555912805588E-3</v>
      </c>
      <c r="E9" s="8">
        <f>D8</f>
        <v>1.6215053318966444E-3</v>
      </c>
      <c r="F9" s="9">
        <v>0</v>
      </c>
      <c r="G9" s="9">
        <v>0</v>
      </c>
      <c r="H9" s="9">
        <v>1</v>
      </c>
      <c r="I9">
        <v>60.466562119182086</v>
      </c>
      <c r="J9">
        <f t="shared" si="1"/>
        <v>1.3430244346634979E-3</v>
      </c>
      <c r="K9">
        <f>'Parameter Estimates'!$B$9+'Parameter Estimates'!$B$10*E9+'Parameter Estimates'!$B$11*F9+'Parameter Estimates'!$B$12*G9+'Parameter Estimates'!$B$13*H9</f>
        <v>7.7912916652183384E-3</v>
      </c>
      <c r="L9">
        <v>60.466562119182086</v>
      </c>
    </row>
    <row r="10" spans="1:15" x14ac:dyDescent="0.35">
      <c r="A10" s="1">
        <v>39814</v>
      </c>
      <c r="B10">
        <v>10459.700000000001</v>
      </c>
      <c r="C10" s="8">
        <f t="shared" si="0"/>
        <v>-2.2588134742801413E-3</v>
      </c>
      <c r="D10" s="8">
        <f t="shared" si="2"/>
        <v>-9.3064924313874808E-3</v>
      </c>
      <c r="E10" s="8">
        <f t="shared" si="2"/>
        <v>-7.487555912805588E-3</v>
      </c>
      <c r="F10" s="9">
        <f>F6</f>
        <v>1</v>
      </c>
      <c r="G10" s="9">
        <f t="shared" ref="G10:H10" si="3">G6</f>
        <v>0</v>
      </c>
      <c r="H10" s="9">
        <f t="shared" si="3"/>
        <v>0</v>
      </c>
      <c r="I10">
        <v>60.81821744242059</v>
      </c>
      <c r="J10">
        <f t="shared" si="1"/>
        <v>5.8156989733495479E-3</v>
      </c>
      <c r="K10">
        <f>'Parameter Estimates'!$B$9+'Parameter Estimates'!$B$10*E10+'Parameter Estimates'!$B$11*F10+'Parameter Estimates'!$B$12*G10+'Parameter Estimates'!$B$13*H10</f>
        <v>8.8227400852960436E-3</v>
      </c>
      <c r="L10">
        <v>60.81821744242059</v>
      </c>
    </row>
    <row r="11" spans="1:15" x14ac:dyDescent="0.35">
      <c r="A11" s="1">
        <v>39904</v>
      </c>
      <c r="B11">
        <v>10417.33</v>
      </c>
      <c r="C11" s="8">
        <f t="shared" si="0"/>
        <v>-4.0507853953747341E-3</v>
      </c>
      <c r="D11" s="8">
        <f t="shared" si="2"/>
        <v>-2.2588134742801413E-3</v>
      </c>
      <c r="E11" s="8">
        <f t="shared" si="2"/>
        <v>-9.3064924313874808E-3</v>
      </c>
      <c r="F11" s="9">
        <f t="shared" ref="F11:H50" si="4">F7</f>
        <v>0</v>
      </c>
      <c r="G11" s="9">
        <f t="shared" si="4"/>
        <v>1</v>
      </c>
      <c r="H11" s="9">
        <f t="shared" si="4"/>
        <v>0</v>
      </c>
      <c r="I11">
        <v>61.376549265720804</v>
      </c>
      <c r="J11">
        <f t="shared" si="1"/>
        <v>9.1803385034889828E-3</v>
      </c>
      <c r="K11">
        <f>'Parameter Estimates'!$B$9+'Parameter Estimates'!$B$10*E11+'Parameter Estimates'!$B$11*F11+'Parameter Estimates'!$B$12*G11+'Parameter Estimates'!$B$13*H11</f>
        <v>1.4408462614322987E-2</v>
      </c>
      <c r="L11">
        <v>61.376549265720804</v>
      </c>
    </row>
    <row r="12" spans="1:15" x14ac:dyDescent="0.35">
      <c r="A12" s="1">
        <v>39995</v>
      </c>
      <c r="B12">
        <v>10489.2</v>
      </c>
      <c r="C12" s="8">
        <f t="shared" si="0"/>
        <v>6.8990806665432114E-3</v>
      </c>
      <c r="D12" s="8">
        <f t="shared" si="2"/>
        <v>-4.0507853953747341E-3</v>
      </c>
      <c r="E12" s="8">
        <f t="shared" si="2"/>
        <v>-2.2588134742801413E-3</v>
      </c>
      <c r="F12" s="9">
        <f t="shared" si="4"/>
        <v>0</v>
      </c>
      <c r="G12" s="9">
        <f t="shared" si="4"/>
        <v>0</v>
      </c>
      <c r="H12" s="9">
        <f t="shared" si="4"/>
        <v>0</v>
      </c>
      <c r="I12">
        <v>62.754416182687493</v>
      </c>
      <c r="J12">
        <f t="shared" si="1"/>
        <v>2.2449403452146077E-2</v>
      </c>
      <c r="K12">
        <f>'Parameter Estimates'!$B$9+'Parameter Estimates'!$B$10*E12+'Parameter Estimates'!$B$11*F12+'Parameter Estimates'!$B$12*G12+'Parameter Estimates'!$B$13*H12</f>
        <v>1.1858106131801011E-2</v>
      </c>
      <c r="L12">
        <v>62.754416182687493</v>
      </c>
    </row>
    <row r="13" spans="1:15" x14ac:dyDescent="0.35">
      <c r="A13" s="1">
        <v>40087</v>
      </c>
      <c r="B13">
        <v>10473.65</v>
      </c>
      <c r="C13" s="8">
        <f t="shared" si="0"/>
        <v>-1.4824772146589948E-3</v>
      </c>
      <c r="D13" s="8">
        <f t="shared" si="2"/>
        <v>6.8990806665432114E-3</v>
      </c>
      <c r="E13" s="8">
        <f t="shared" si="2"/>
        <v>-4.0507853953747341E-3</v>
      </c>
      <c r="F13" s="9">
        <f t="shared" si="4"/>
        <v>0</v>
      </c>
      <c r="G13" s="9">
        <f t="shared" si="4"/>
        <v>0</v>
      </c>
      <c r="H13" s="9">
        <f t="shared" si="4"/>
        <v>1</v>
      </c>
      <c r="I13">
        <v>63.423648928050341</v>
      </c>
      <c r="J13">
        <f t="shared" si="1"/>
        <v>1.0664313144346904E-2</v>
      </c>
      <c r="K13">
        <f>'Parameter Estimates'!$B$9+'Parameter Estimates'!$B$10*E13+'Parameter Estimates'!$B$11*F13+'Parameter Estimates'!$B$12*G13+'Parameter Estimates'!$B$13*H13</f>
        <v>7.3320119573219026E-3</v>
      </c>
      <c r="L13">
        <v>63.423648928050341</v>
      </c>
    </row>
    <row r="14" spans="1:15" x14ac:dyDescent="0.35">
      <c r="A14" s="1">
        <v>40179</v>
      </c>
      <c r="B14">
        <v>10525.43</v>
      </c>
      <c r="C14" s="8">
        <f t="shared" si="0"/>
        <v>4.9438352436830257E-3</v>
      </c>
      <c r="D14" s="8">
        <f t="shared" si="2"/>
        <v>-1.4824772146589948E-3</v>
      </c>
      <c r="E14" s="8">
        <f t="shared" si="2"/>
        <v>6.8990806665432114E-3</v>
      </c>
      <c r="F14" s="9">
        <f t="shared" si="4"/>
        <v>1</v>
      </c>
      <c r="G14" s="9">
        <f t="shared" si="4"/>
        <v>0</v>
      </c>
      <c r="H14" s="9">
        <f t="shared" si="4"/>
        <v>0</v>
      </c>
      <c r="I14">
        <v>64.090994669277933</v>
      </c>
      <c r="J14">
        <f t="shared" si="1"/>
        <v>1.0522033224304783E-2</v>
      </c>
      <c r="K14">
        <f>'Parameter Estimates'!$B$9+'Parameter Estimates'!$B$10*E14+'Parameter Estimates'!$B$11*F14+'Parameter Estimates'!$B$12*G14+'Parameter Estimates'!$B$13*H14</f>
        <v>9.9876116624893364E-3</v>
      </c>
      <c r="L14">
        <v>64.090994669277933</v>
      </c>
    </row>
    <row r="15" spans="1:15" x14ac:dyDescent="0.35">
      <c r="A15" s="1">
        <v>40269</v>
      </c>
      <c r="B15">
        <v>10609.15</v>
      </c>
      <c r="C15" s="8">
        <f t="shared" si="0"/>
        <v>7.9540693349344771E-3</v>
      </c>
      <c r="D15" s="8">
        <f t="shared" si="2"/>
        <v>4.9438352436830257E-3</v>
      </c>
      <c r="E15" s="8">
        <f t="shared" si="2"/>
        <v>-1.4824772146589948E-3</v>
      </c>
      <c r="F15" s="9">
        <f t="shared" si="4"/>
        <v>0</v>
      </c>
      <c r="G15" s="9">
        <f t="shared" si="4"/>
        <v>1</v>
      </c>
      <c r="H15" s="9">
        <f t="shared" si="4"/>
        <v>0</v>
      </c>
      <c r="I15">
        <v>66.578235481107669</v>
      </c>
      <c r="J15">
        <f t="shared" si="1"/>
        <v>3.8807960847922374E-2</v>
      </c>
      <c r="K15">
        <f>'Parameter Estimates'!$B$9+'Parameter Estimates'!$B$10*E15+'Parameter Estimates'!$B$11*F15+'Parameter Estimates'!$B$12*G15+'Parameter Estimates'!$B$13*H15</f>
        <v>1.5041965302406276E-2</v>
      </c>
      <c r="L15">
        <v>66.578235481107669</v>
      </c>
    </row>
    <row r="16" spans="1:15" x14ac:dyDescent="0.35">
      <c r="A16" s="1">
        <v>40360</v>
      </c>
      <c r="B16">
        <v>10683.334000000001</v>
      </c>
      <c r="C16" s="8">
        <f t="shared" si="0"/>
        <v>6.992454626431055E-3</v>
      </c>
      <c r="D16" s="8">
        <f t="shared" si="2"/>
        <v>7.9540693349344771E-3</v>
      </c>
      <c r="E16" s="8">
        <f t="shared" si="2"/>
        <v>4.9438352436830257E-3</v>
      </c>
      <c r="F16" s="9">
        <f t="shared" si="4"/>
        <v>0</v>
      </c>
      <c r="G16" s="9">
        <f t="shared" si="4"/>
        <v>0</v>
      </c>
      <c r="H16" s="9">
        <f t="shared" si="4"/>
        <v>0</v>
      </c>
      <c r="I16">
        <v>66.620094221900999</v>
      </c>
      <c r="J16">
        <f t="shared" si="1"/>
        <v>6.2871508220152528E-4</v>
      </c>
      <c r="K16">
        <f>'Parameter Estimates'!$B$9+'Parameter Estimates'!$B$10*E16+'Parameter Estimates'!$B$11*F16+'Parameter Estimates'!$B$12*G16+'Parameter Estimates'!$B$13*H16</f>
        <v>1.244129739584577E-2</v>
      </c>
      <c r="L16">
        <v>66.620094221900999</v>
      </c>
    </row>
    <row r="17" spans="1:12" x14ac:dyDescent="0.35">
      <c r="A17" s="1">
        <v>40452</v>
      </c>
      <c r="B17">
        <v>10754</v>
      </c>
      <c r="C17" s="8">
        <f t="shared" si="0"/>
        <v>6.6146017713195615E-3</v>
      </c>
      <c r="D17" s="8">
        <f t="shared" si="2"/>
        <v>6.992454626431055E-3</v>
      </c>
      <c r="E17" s="8">
        <f t="shared" si="2"/>
        <v>7.9540693349344771E-3</v>
      </c>
      <c r="F17" s="9">
        <f t="shared" si="4"/>
        <v>0</v>
      </c>
      <c r="G17" s="9">
        <f t="shared" si="4"/>
        <v>0</v>
      </c>
      <c r="H17" s="9">
        <f t="shared" si="4"/>
        <v>1</v>
      </c>
      <c r="I17">
        <v>68.651217519405122</v>
      </c>
      <c r="J17">
        <f t="shared" si="1"/>
        <v>3.0488148076446286E-2</v>
      </c>
      <c r="K17">
        <f>'Parameter Estimates'!$B$9+'Parameter Estimates'!$B$10*E17+'Parameter Estimates'!$B$11*F17+'Parameter Estimates'!$B$12*G17+'Parameter Estimates'!$B$13*H17</f>
        <v>8.3040330399803096E-3</v>
      </c>
      <c r="L17">
        <v>68.651217519405122</v>
      </c>
    </row>
    <row r="18" spans="1:12" x14ac:dyDescent="0.35">
      <c r="A18" s="1">
        <v>40544</v>
      </c>
      <c r="B18">
        <v>10799.74</v>
      </c>
      <c r="C18" s="8">
        <f t="shared" si="0"/>
        <v>4.2533010972660712E-3</v>
      </c>
      <c r="D18" s="8">
        <f t="shared" si="2"/>
        <v>6.6146017713195615E-3</v>
      </c>
      <c r="E18" s="8">
        <f t="shared" si="2"/>
        <v>6.992454626431055E-3</v>
      </c>
      <c r="F18" s="9">
        <f t="shared" si="4"/>
        <v>1</v>
      </c>
      <c r="G18" s="9">
        <f t="shared" si="4"/>
        <v>0</v>
      </c>
      <c r="H18" s="9">
        <f t="shared" si="4"/>
        <v>0</v>
      </c>
      <c r="I18">
        <v>68.780919912276872</v>
      </c>
      <c r="J18">
        <f t="shared" si="1"/>
        <v>1.8892948669859688E-3</v>
      </c>
      <c r="K18">
        <f>'Parameter Estimates'!$B$9+'Parameter Estimates'!$B$10*E18+'Parameter Estimates'!$B$11*F18+'Parameter Estimates'!$B$12*G18+'Parameter Estimates'!$B$13*H18</f>
        <v>9.9951720586474967E-3</v>
      </c>
      <c r="L18">
        <v>68.780919912276872</v>
      </c>
    </row>
    <row r="19" spans="1:12" x14ac:dyDescent="0.35">
      <c r="A19" s="1">
        <v>40634</v>
      </c>
      <c r="B19">
        <v>10823.65</v>
      </c>
      <c r="C19" s="8">
        <f t="shared" si="0"/>
        <v>2.2139421874971532E-3</v>
      </c>
      <c r="D19" s="8">
        <f t="shared" si="2"/>
        <v>4.2533010972660712E-3</v>
      </c>
      <c r="E19" s="8">
        <f t="shared" si="2"/>
        <v>6.6146017713195615E-3</v>
      </c>
      <c r="F19" s="9">
        <f t="shared" si="4"/>
        <v>0</v>
      </c>
      <c r="G19" s="9">
        <f t="shared" si="4"/>
        <v>1</v>
      </c>
      <c r="H19" s="9">
        <f t="shared" si="4"/>
        <v>0</v>
      </c>
      <c r="I19">
        <v>68.960177170207487</v>
      </c>
      <c r="J19">
        <f t="shared" si="1"/>
        <v>2.6062061711189521E-3</v>
      </c>
      <c r="K19">
        <f>'Parameter Estimates'!$B$9+'Parameter Estimates'!$B$10*E19+'Parameter Estimates'!$B$11*F19+'Parameter Estimates'!$B$12*G19+'Parameter Estimates'!$B$13*H19</f>
        <v>1.5697577690821973E-2</v>
      </c>
      <c r="L19">
        <v>68.960177170207487</v>
      </c>
    </row>
    <row r="20" spans="1:12" x14ac:dyDescent="0.35">
      <c r="A20" s="1">
        <v>40725</v>
      </c>
      <c r="B20">
        <v>10866.04</v>
      </c>
      <c r="C20" s="8">
        <f t="shared" si="0"/>
        <v>3.9164237572353322E-3</v>
      </c>
      <c r="D20" s="8">
        <f t="shared" si="2"/>
        <v>2.2139421874971532E-3</v>
      </c>
      <c r="E20" s="8">
        <f t="shared" si="2"/>
        <v>4.2533010972660712E-3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>
        <v>69.158644015774783</v>
      </c>
      <c r="J20">
        <f t="shared" si="1"/>
        <v>2.8779921066246494E-3</v>
      </c>
      <c r="K20">
        <f>'Parameter Estimates'!$B$9+'Parameter Estimates'!$B$10*E20+'Parameter Estimates'!$B$11*F20+'Parameter Estimates'!$B$12*G20+'Parameter Estimates'!$B$13*H20</f>
        <v>1.2385385536544537E-2</v>
      </c>
      <c r="L20">
        <v>69.158644015774783</v>
      </c>
    </row>
    <row r="21" spans="1:12" x14ac:dyDescent="0.35">
      <c r="A21" s="1">
        <v>40817</v>
      </c>
      <c r="B21">
        <v>10885.89</v>
      </c>
      <c r="C21" s="8">
        <f t="shared" si="0"/>
        <v>1.8267924653321277E-3</v>
      </c>
      <c r="D21" s="8">
        <f t="shared" si="2"/>
        <v>3.9164237572353322E-3</v>
      </c>
      <c r="E21" s="8">
        <f t="shared" si="2"/>
        <v>2.2139421874971532E-3</v>
      </c>
      <c r="F21" s="9">
        <f t="shared" si="4"/>
        <v>0</v>
      </c>
      <c r="G21" s="9">
        <f t="shared" si="4"/>
        <v>0</v>
      </c>
      <c r="H21" s="9">
        <f t="shared" si="4"/>
        <v>1</v>
      </c>
      <c r="I21">
        <v>69.374190678452266</v>
      </c>
      <c r="J21">
        <f t="shared" si="1"/>
        <v>3.1166987980320027E-3</v>
      </c>
      <c r="K21">
        <f>'Parameter Estimates'!$B$9+'Parameter Estimates'!$B$10*E21+'Parameter Estimates'!$B$11*F21+'Parameter Estimates'!$B$12*G21+'Parameter Estimates'!$B$13*H21</f>
        <v>7.8392606849794558E-3</v>
      </c>
      <c r="L21">
        <v>69.374190678452266</v>
      </c>
    </row>
    <row r="22" spans="1:12" x14ac:dyDescent="0.35">
      <c r="A22" s="1">
        <v>40909</v>
      </c>
      <c r="B22">
        <v>10973.3</v>
      </c>
      <c r="C22" s="8">
        <f t="shared" si="0"/>
        <v>8.0296604136180783E-3</v>
      </c>
      <c r="D22" s="8">
        <f t="shared" si="2"/>
        <v>1.8267924653321277E-3</v>
      </c>
      <c r="E22" s="8">
        <f t="shared" si="2"/>
        <v>3.9164237572353322E-3</v>
      </c>
      <c r="F22" s="9">
        <f t="shared" si="4"/>
        <v>1</v>
      </c>
      <c r="G22" s="9">
        <f t="shared" si="4"/>
        <v>0</v>
      </c>
      <c r="H22" s="9">
        <f t="shared" si="4"/>
        <v>0</v>
      </c>
      <c r="I22">
        <v>70.723690353561295</v>
      </c>
      <c r="J22">
        <f t="shared" si="1"/>
        <v>1.9452474499687122E-2</v>
      </c>
      <c r="K22">
        <f>'Parameter Estimates'!$B$9+'Parameter Estimates'!$B$10*E22+'Parameter Estimates'!$B$11*F22+'Parameter Estimates'!$B$12*G22+'Parameter Estimates'!$B$13*H22</f>
        <v>9.7461089151995878E-3</v>
      </c>
      <c r="L22">
        <v>70.723690353561295</v>
      </c>
    </row>
    <row r="23" spans="1:12" x14ac:dyDescent="0.35">
      <c r="A23" s="1">
        <v>41000</v>
      </c>
      <c r="B23">
        <v>10989.59</v>
      </c>
      <c r="C23" s="8">
        <f t="shared" si="0"/>
        <v>1.4845124073890048E-3</v>
      </c>
      <c r="D23" s="8">
        <f t="shared" si="2"/>
        <v>8.0296604136180783E-3</v>
      </c>
      <c r="E23" s="8">
        <f t="shared" si="2"/>
        <v>1.8267924653321277E-3</v>
      </c>
      <c r="F23" s="9">
        <f t="shared" si="4"/>
        <v>0</v>
      </c>
      <c r="G23" s="9">
        <f t="shared" si="4"/>
        <v>1</v>
      </c>
      <c r="H23" s="9">
        <f t="shared" si="4"/>
        <v>0</v>
      </c>
      <c r="I23">
        <v>71.641710079983511</v>
      </c>
      <c r="J23">
        <f t="shared" si="1"/>
        <v>1.2980370818220344E-2</v>
      </c>
      <c r="K23">
        <f>'Parameter Estimates'!$B$9+'Parameter Estimates'!$B$10*E23+'Parameter Estimates'!$B$11*F23+'Parameter Estimates'!$B$12*G23+'Parameter Estimates'!$B$13*H23</f>
        <v>1.5309913559125476E-2</v>
      </c>
      <c r="L23">
        <v>71.641710079983511</v>
      </c>
    </row>
    <row r="24" spans="1:12" x14ac:dyDescent="0.35">
      <c r="A24" s="1">
        <v>41091</v>
      </c>
      <c r="B24">
        <v>11007.52</v>
      </c>
      <c r="C24" s="8">
        <f t="shared" si="0"/>
        <v>1.6315440339449427E-3</v>
      </c>
      <c r="D24" s="8">
        <f t="shared" si="2"/>
        <v>1.4845124073890048E-3</v>
      </c>
      <c r="E24" s="8">
        <f t="shared" si="2"/>
        <v>8.0296604136180783E-3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>
        <v>72.766006598577647</v>
      </c>
      <c r="J24">
        <f t="shared" si="1"/>
        <v>1.5693323307594431E-2</v>
      </c>
      <c r="K24">
        <f>'Parameter Estimates'!$B$9+'Parameter Estimates'!$B$10*E24+'Parameter Estimates'!$B$11*F24+'Parameter Estimates'!$B$12*G24+'Parameter Estimates'!$B$13*H24</f>
        <v>1.2691153574030242E-2</v>
      </c>
      <c r="L24">
        <v>72.766006598577647</v>
      </c>
    </row>
    <row r="25" spans="1:12" x14ac:dyDescent="0.35">
      <c r="A25" s="1">
        <v>41183</v>
      </c>
      <c r="B25">
        <v>11056.85</v>
      </c>
      <c r="C25" s="8">
        <f t="shared" si="0"/>
        <v>4.4814817506577675E-3</v>
      </c>
      <c r="D25" s="8">
        <f t="shared" si="2"/>
        <v>1.6315440339449427E-3</v>
      </c>
      <c r="E25" s="8">
        <f t="shared" si="2"/>
        <v>1.4845124073890048E-3</v>
      </c>
      <c r="F25" s="9">
        <f t="shared" si="4"/>
        <v>0</v>
      </c>
      <c r="G25" s="9">
        <f t="shared" si="4"/>
        <v>0</v>
      </c>
      <c r="H25" s="9">
        <f t="shared" si="4"/>
        <v>1</v>
      </c>
      <c r="I25">
        <v>73.243806316586841</v>
      </c>
      <c r="J25">
        <f t="shared" si="1"/>
        <v>6.5662489992757145E-3</v>
      </c>
      <c r="K25">
        <f>'Parameter Estimates'!$B$9+'Parameter Estimates'!$B$10*E25+'Parameter Estimates'!$B$11*F25+'Parameter Estimates'!$B$12*G25+'Parameter Estimates'!$B$13*H25</f>
        <v>7.7801994851138803E-3</v>
      </c>
      <c r="L25">
        <v>73.243806316586841</v>
      </c>
    </row>
    <row r="26" spans="1:12" x14ac:dyDescent="0.35">
      <c r="A26" s="1">
        <v>41275</v>
      </c>
      <c r="B26">
        <v>11114.19</v>
      </c>
      <c r="C26" s="8">
        <f t="shared" si="0"/>
        <v>5.1859254670181265E-3</v>
      </c>
      <c r="D26" s="8">
        <f t="shared" si="2"/>
        <v>4.4814817506577675E-3</v>
      </c>
      <c r="E26" s="8">
        <f t="shared" si="2"/>
        <v>1.6315440339449427E-3</v>
      </c>
      <c r="F26" s="9">
        <f t="shared" si="4"/>
        <v>1</v>
      </c>
      <c r="G26" s="9">
        <f t="shared" si="4"/>
        <v>0</v>
      </c>
      <c r="H26" s="9">
        <f t="shared" si="4"/>
        <v>0</v>
      </c>
      <c r="I26">
        <v>74.220528699583213</v>
      </c>
      <c r="J26">
        <f t="shared" si="1"/>
        <v>1.3335221530877517E-2</v>
      </c>
      <c r="K26">
        <f>'Parameter Estimates'!$B$9+'Parameter Estimates'!$B$10*E26+'Parameter Estimates'!$B$11*F26+'Parameter Estimates'!$B$12*G26+'Parameter Estimates'!$B$13*H26</f>
        <v>9.5611044888844875E-3</v>
      </c>
      <c r="L26">
        <v>74.220528699583213</v>
      </c>
    </row>
    <row r="27" spans="1:12" x14ac:dyDescent="0.35">
      <c r="A27" s="1">
        <v>41365</v>
      </c>
      <c r="B27">
        <v>11122.19</v>
      </c>
      <c r="C27" s="8">
        <f t="shared" si="0"/>
        <v>7.198005432693666E-4</v>
      </c>
      <c r="D27" s="8">
        <f t="shared" si="2"/>
        <v>5.1859254670181265E-3</v>
      </c>
      <c r="E27" s="8">
        <f t="shared" si="2"/>
        <v>4.4814817506577675E-3</v>
      </c>
      <c r="F27" s="9">
        <f t="shared" si="4"/>
        <v>0</v>
      </c>
      <c r="G27" s="9">
        <f t="shared" si="4"/>
        <v>1</v>
      </c>
      <c r="H27" s="9">
        <f t="shared" si="4"/>
        <v>0</v>
      </c>
      <c r="I27">
        <v>74.352084672341249</v>
      </c>
      <c r="J27">
        <f t="shared" si="1"/>
        <v>1.7725011538320956E-3</v>
      </c>
      <c r="K27">
        <f>'Parameter Estimates'!$B$9+'Parameter Estimates'!$B$10*E27+'Parameter Estimates'!$B$11*F27+'Parameter Estimates'!$B$12*G27+'Parameter Estimates'!$B$13*H27</f>
        <v>1.5524861095869008E-2</v>
      </c>
      <c r="L27">
        <v>74.352084672341249</v>
      </c>
    </row>
    <row r="28" spans="1:12" x14ac:dyDescent="0.35">
      <c r="A28" s="1">
        <v>41456</v>
      </c>
      <c r="B28">
        <v>11167.42</v>
      </c>
      <c r="C28" s="8">
        <f t="shared" si="0"/>
        <v>4.0666451481228272E-3</v>
      </c>
      <c r="D28" s="8">
        <f t="shared" si="2"/>
        <v>7.198005432693666E-4</v>
      </c>
      <c r="E28" s="8">
        <f t="shared" si="2"/>
        <v>5.1859254670181265E-3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>
        <v>75.234426836954825</v>
      </c>
      <c r="J28">
        <f t="shared" si="1"/>
        <v>1.1867080371746441E-2</v>
      </c>
      <c r="K28">
        <f>'Parameter Estimates'!$B$9+'Parameter Estimates'!$B$10*E28+'Parameter Estimates'!$B$11*F28+'Parameter Estimates'!$B$12*G28+'Parameter Estimates'!$B$13*H28</f>
        <v>1.2460899199138991E-2</v>
      </c>
      <c r="L28">
        <v>75.234426836954825</v>
      </c>
    </row>
    <row r="29" spans="1:12" x14ac:dyDescent="0.35">
      <c r="A29" s="1">
        <v>41548</v>
      </c>
      <c r="B29">
        <v>11263.65</v>
      </c>
      <c r="C29" s="8">
        <f t="shared" si="0"/>
        <v>8.6170306122630436E-3</v>
      </c>
      <c r="D29" s="8">
        <f t="shared" si="2"/>
        <v>4.0666451481228272E-3</v>
      </c>
      <c r="E29" s="8">
        <f t="shared" si="2"/>
        <v>7.198005432693666E-4</v>
      </c>
      <c r="F29" s="9">
        <f t="shared" si="4"/>
        <v>0</v>
      </c>
      <c r="G29" s="9">
        <f t="shared" si="4"/>
        <v>0</v>
      </c>
      <c r="H29" s="9">
        <f t="shared" si="4"/>
        <v>1</v>
      </c>
      <c r="I29">
        <v>75.391639263478865</v>
      </c>
      <c r="J29">
        <f t="shared" si="1"/>
        <v>2.0896341360419068E-3</v>
      </c>
      <c r="K29">
        <f>'Parameter Estimates'!$B$9+'Parameter Estimates'!$B$10*E29+'Parameter Estimates'!$B$11*F29+'Parameter Estimates'!$B$12*G29+'Parameter Estimates'!$B$13*H29</f>
        <v>7.7182815301879764E-3</v>
      </c>
      <c r="L29">
        <v>75.391639263478865</v>
      </c>
    </row>
    <row r="30" spans="1:12" x14ac:dyDescent="0.35">
      <c r="A30" s="1">
        <v>41640</v>
      </c>
      <c r="B30">
        <v>11308.02</v>
      </c>
      <c r="C30" s="8">
        <f t="shared" si="0"/>
        <v>3.9392204125661134E-3</v>
      </c>
      <c r="D30" s="8">
        <f t="shared" si="2"/>
        <v>8.6170306122630436E-3</v>
      </c>
      <c r="E30" s="8">
        <f t="shared" si="2"/>
        <v>4.0666451481228272E-3</v>
      </c>
      <c r="F30" s="9">
        <f t="shared" si="4"/>
        <v>1</v>
      </c>
      <c r="G30" s="9">
        <f t="shared" si="4"/>
        <v>0</v>
      </c>
      <c r="H30" s="9">
        <f t="shared" si="4"/>
        <v>0</v>
      </c>
      <c r="I30">
        <v>75.5598596411199</v>
      </c>
      <c r="J30">
        <f t="shared" si="1"/>
        <v>2.2312869077316666E-3</v>
      </c>
      <c r="K30">
        <f>'Parameter Estimates'!$B$9+'Parameter Estimates'!$B$10*E30+'Parameter Estimates'!$B$11*F30+'Parameter Estimates'!$B$12*G30+'Parameter Estimates'!$B$13*H30</f>
        <v>9.7582721909983579E-3</v>
      </c>
      <c r="L30">
        <v>75.5598596411199</v>
      </c>
    </row>
    <row r="31" spans="1:12" x14ac:dyDescent="0.35">
      <c r="A31" s="1">
        <v>41730</v>
      </c>
      <c r="B31">
        <v>11431.83</v>
      </c>
      <c r="C31" s="8">
        <f t="shared" si="0"/>
        <v>1.0948866379790534E-2</v>
      </c>
      <c r="D31" s="8">
        <f t="shared" si="2"/>
        <v>3.9392204125661134E-3</v>
      </c>
      <c r="E31" s="8">
        <f t="shared" si="2"/>
        <v>8.6170306122630436E-3</v>
      </c>
      <c r="F31" s="9">
        <f t="shared" si="4"/>
        <v>0</v>
      </c>
      <c r="G31" s="9">
        <f t="shared" si="4"/>
        <v>1</v>
      </c>
      <c r="H31" s="9">
        <f t="shared" si="4"/>
        <v>0</v>
      </c>
      <c r="I31">
        <v>77.969653878470538</v>
      </c>
      <c r="J31">
        <f t="shared" si="1"/>
        <v>3.1892518710281204E-2</v>
      </c>
      <c r="K31">
        <f>'Parameter Estimates'!$B$9+'Parameter Estimates'!$B$10*E31+'Parameter Estimates'!$B$11*F31+'Parameter Estimates'!$B$12*G31+'Parameter Estimates'!$B$13*H31</f>
        <v>1.5859712351644326E-2</v>
      </c>
      <c r="L31">
        <v>77.969653878470538</v>
      </c>
    </row>
    <row r="32" spans="1:12" x14ac:dyDescent="0.35">
      <c r="A32" s="1">
        <v>41821</v>
      </c>
      <c r="B32">
        <v>11554.84</v>
      </c>
      <c r="C32" s="8">
        <f t="shared" si="0"/>
        <v>1.0760306967475985E-2</v>
      </c>
      <c r="D32" s="8">
        <f t="shared" si="2"/>
        <v>1.0948866379790534E-2</v>
      </c>
      <c r="E32" s="8">
        <f t="shared" si="2"/>
        <v>3.9392204125661134E-3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>
        <v>78.346088827696448</v>
      </c>
      <c r="J32">
        <f t="shared" si="1"/>
        <v>4.8279674270794715E-3</v>
      </c>
      <c r="K32">
        <f>'Parameter Estimates'!$B$9+'Parameter Estimates'!$B$10*E32+'Parameter Estimates'!$B$11*F32+'Parameter Estimates'!$B$12*G32+'Parameter Estimates'!$B$13*H32</f>
        <v>1.2359954737585065E-2</v>
      </c>
      <c r="L32">
        <v>78.346088827696448</v>
      </c>
    </row>
    <row r="33" spans="1:15" x14ac:dyDescent="0.35">
      <c r="A33" s="1">
        <v>41913</v>
      </c>
      <c r="B33">
        <v>11694.97</v>
      </c>
      <c r="C33" s="8">
        <f t="shared" si="0"/>
        <v>1.2127385580414707E-2</v>
      </c>
      <c r="D33" s="8">
        <f t="shared" si="2"/>
        <v>1.0760306967475985E-2</v>
      </c>
      <c r="E33" s="8">
        <f t="shared" si="2"/>
        <v>1.0948866379790534E-2</v>
      </c>
      <c r="F33" s="9">
        <f t="shared" si="4"/>
        <v>0</v>
      </c>
      <c r="G33" s="9">
        <f t="shared" si="4"/>
        <v>0</v>
      </c>
      <c r="H33" s="9">
        <f t="shared" si="4"/>
        <v>1</v>
      </c>
      <c r="I33">
        <v>78.829546703138561</v>
      </c>
      <c r="J33">
        <f t="shared" si="1"/>
        <v>6.1707978365757032E-3</v>
      </c>
      <c r="K33">
        <f>'Parameter Estimates'!$B$9+'Parameter Estimates'!$B$10*E33+'Parameter Estimates'!$B$11*F33+'Parameter Estimates'!$B$12*G33+'Parameter Estimates'!$B$13*H33</f>
        <v>8.5465187619052606E-3</v>
      </c>
      <c r="L33">
        <v>78.829546703138561</v>
      </c>
    </row>
    <row r="34" spans="1:15" x14ac:dyDescent="0.35">
      <c r="A34" s="1">
        <v>42005</v>
      </c>
      <c r="B34">
        <v>11792.12</v>
      </c>
      <c r="C34" s="8">
        <f t="shared" si="0"/>
        <v>8.3069900991623591E-3</v>
      </c>
      <c r="D34" s="8">
        <f t="shared" si="2"/>
        <v>1.2127385580414707E-2</v>
      </c>
      <c r="E34" s="8">
        <f t="shared" si="2"/>
        <v>1.0760306967475985E-2</v>
      </c>
      <c r="F34" s="9">
        <f t="shared" si="4"/>
        <v>1</v>
      </c>
      <c r="G34" s="9">
        <f t="shared" si="4"/>
        <v>0</v>
      </c>
      <c r="H34" s="9">
        <f t="shared" si="4"/>
        <v>0</v>
      </c>
      <c r="I34">
        <v>79.981062210667389</v>
      </c>
      <c r="J34">
        <f t="shared" si="1"/>
        <v>1.4607663695762163E-2</v>
      </c>
      <c r="K34">
        <f>'Parameter Estimates'!$B$9+'Parameter Estimates'!$B$10*E34+'Parameter Estimates'!$B$11*F34+'Parameter Estimates'!$B$12*G34+'Parameter Estimates'!$B$13*H34</f>
        <v>1.0300251294849563E-2</v>
      </c>
      <c r="L34">
        <v>79.981062210667389</v>
      </c>
    </row>
    <row r="35" spans="1:15" x14ac:dyDescent="0.35">
      <c r="A35" s="1">
        <v>42095</v>
      </c>
      <c r="B35">
        <v>11885.98</v>
      </c>
      <c r="C35" s="8">
        <f t="shared" si="0"/>
        <v>7.9595526504139258E-3</v>
      </c>
      <c r="D35" s="8">
        <f t="shared" si="2"/>
        <v>8.3069900991623591E-3</v>
      </c>
      <c r="E35" s="8">
        <f t="shared" si="2"/>
        <v>1.2127385580414707E-2</v>
      </c>
      <c r="F35" s="9">
        <f t="shared" si="4"/>
        <v>0</v>
      </c>
      <c r="G35" s="9">
        <f t="shared" si="4"/>
        <v>1</v>
      </c>
      <c r="H35" s="9">
        <f t="shared" si="4"/>
        <v>0</v>
      </c>
      <c r="I35">
        <v>80.686044149207561</v>
      </c>
      <c r="J35">
        <f t="shared" si="1"/>
        <v>8.8143607880983854E-3</v>
      </c>
      <c r="K35">
        <f>'Parameter Estimates'!$B$9+'Parameter Estimates'!$B$10*E35+'Parameter Estimates'!$B$11*F35+'Parameter Estimates'!$B$12*G35+'Parameter Estimates'!$B$13*H35</f>
        <v>1.6143942283060597E-2</v>
      </c>
      <c r="L35">
        <v>80.686044149207561</v>
      </c>
    </row>
    <row r="36" spans="1:15" x14ac:dyDescent="0.35">
      <c r="A36" s="1">
        <v>42186</v>
      </c>
      <c r="B36">
        <v>11976.59</v>
      </c>
      <c r="C36" s="8">
        <f t="shared" si="0"/>
        <v>7.6232670760005838E-3</v>
      </c>
      <c r="D36" s="8">
        <f t="shared" si="2"/>
        <v>7.9595526504139258E-3</v>
      </c>
      <c r="E36" s="8">
        <f t="shared" si="2"/>
        <v>8.3069900991623591E-3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>
        <v>83.237596140541697</v>
      </c>
      <c r="J36">
        <f t="shared" si="1"/>
        <v>3.1623213385151283E-2</v>
      </c>
      <c r="K36">
        <f>'Parameter Estimates'!$B$9+'Parameter Estimates'!$B$10*E36+'Parameter Estimates'!$B$11*F36+'Parameter Estimates'!$B$12*G36+'Parameter Estimates'!$B$13*H36</f>
        <v>1.2713608681339077E-2</v>
      </c>
      <c r="L36">
        <v>83.237596140541697</v>
      </c>
    </row>
    <row r="37" spans="1:15" x14ac:dyDescent="0.35">
      <c r="A37" s="1">
        <v>42278</v>
      </c>
      <c r="B37">
        <v>12030.22</v>
      </c>
      <c r="C37" s="8">
        <f t="shared" si="0"/>
        <v>4.4779023077519131E-3</v>
      </c>
      <c r="D37" s="8">
        <f t="shared" si="2"/>
        <v>7.6232670760005838E-3</v>
      </c>
      <c r="E37" s="8">
        <f t="shared" si="2"/>
        <v>7.9595526504139258E-3</v>
      </c>
      <c r="F37" s="9">
        <f t="shared" si="4"/>
        <v>0</v>
      </c>
      <c r="G37" s="9">
        <f t="shared" si="4"/>
        <v>0</v>
      </c>
      <c r="H37" s="9">
        <f t="shared" si="4"/>
        <v>1</v>
      </c>
      <c r="I37">
        <v>83.539111513933435</v>
      </c>
      <c r="J37">
        <f t="shared" si="1"/>
        <v>3.6223459995485818E-3</v>
      </c>
      <c r="K37">
        <f>'Parameter Estimates'!$B$9+'Parameter Estimates'!$B$10*E37+'Parameter Estimates'!$B$11*F37+'Parameter Estimates'!$B$12*G37+'Parameter Estimates'!$B$13*H37</f>
        <v>8.3044770185513629E-3</v>
      </c>
      <c r="L37">
        <v>83.539111513933435</v>
      </c>
    </row>
    <row r="38" spans="1:15" x14ac:dyDescent="0.35">
      <c r="A38" s="1">
        <v>42370</v>
      </c>
      <c r="B38">
        <v>12124.21</v>
      </c>
      <c r="C38" s="8">
        <f t="shared" si="0"/>
        <v>7.8128247031226117E-3</v>
      </c>
      <c r="D38" s="8">
        <f t="shared" si="2"/>
        <v>4.4779023077519131E-3</v>
      </c>
      <c r="E38" s="8">
        <f t="shared" si="2"/>
        <v>7.6232670760005838E-3</v>
      </c>
      <c r="F38" s="9">
        <f t="shared" si="4"/>
        <v>1</v>
      </c>
      <c r="G38" s="9">
        <f t="shared" si="4"/>
        <v>0</v>
      </c>
      <c r="H38" s="9">
        <f t="shared" si="4"/>
        <v>0</v>
      </c>
      <c r="I38">
        <v>86.710208095883758</v>
      </c>
      <c r="J38">
        <f t="shared" si="1"/>
        <v>3.7959424328105396E-2</v>
      </c>
      <c r="K38">
        <f>'Parameter Estimates'!$B$9+'Parameter Estimates'!$B$10*E38+'Parameter Estimates'!$B$11*F38+'Parameter Estimates'!$B$12*G38+'Parameter Estimates'!$B$13*H38</f>
        <v>1.0046248311876692E-2</v>
      </c>
      <c r="L38">
        <v>86.710208095883758</v>
      </c>
    </row>
    <row r="39" spans="1:15" x14ac:dyDescent="0.35">
      <c r="A39" s="1">
        <v>42461</v>
      </c>
      <c r="B39">
        <v>12211.29</v>
      </c>
      <c r="C39" s="8">
        <f t="shared" si="0"/>
        <v>7.1823236318078187E-3</v>
      </c>
      <c r="D39" s="8">
        <f t="shared" si="2"/>
        <v>7.8128247031226117E-3</v>
      </c>
      <c r="E39" s="8">
        <f t="shared" si="2"/>
        <v>4.4779023077519131E-3</v>
      </c>
      <c r="F39" s="9">
        <f t="shared" si="4"/>
        <v>0</v>
      </c>
      <c r="G39" s="9">
        <f t="shared" si="4"/>
        <v>1</v>
      </c>
      <c r="H39" s="9">
        <f t="shared" si="4"/>
        <v>0</v>
      </c>
      <c r="I39">
        <v>86.991569694133929</v>
      </c>
      <c r="J39">
        <f t="shared" si="1"/>
        <v>3.2448497636985429E-3</v>
      </c>
      <c r="K39">
        <f>'Parameter Estimates'!$B$9+'Parameter Estimates'!$B$10*E39+'Parameter Estimates'!$B$11*F39+'Parameter Estimates'!$B$12*G39+'Parameter Estimates'!$B$13*H39</f>
        <v>1.5524571271956365E-2</v>
      </c>
      <c r="L39">
        <v>86.991569694133929</v>
      </c>
    </row>
    <row r="40" spans="1:15" x14ac:dyDescent="0.35">
      <c r="A40" s="1">
        <v>42552</v>
      </c>
      <c r="B40">
        <v>12289.06</v>
      </c>
      <c r="C40" s="8">
        <f t="shared" si="0"/>
        <v>6.3686965095415271E-3</v>
      </c>
      <c r="D40" s="8">
        <f t="shared" si="2"/>
        <v>7.1823236318078187E-3</v>
      </c>
      <c r="E40" s="8">
        <f t="shared" si="2"/>
        <v>7.8128247031226117E-3</v>
      </c>
      <c r="F40" s="9">
        <f t="shared" si="4"/>
        <v>0</v>
      </c>
      <c r="G40" s="9">
        <f t="shared" si="4"/>
        <v>0</v>
      </c>
      <c r="H40" s="9">
        <f t="shared" si="4"/>
        <v>0</v>
      </c>
      <c r="I40">
        <v>87.897718201358515</v>
      </c>
      <c r="J40">
        <f t="shared" si="1"/>
        <v>1.0416509443508692E-2</v>
      </c>
      <c r="K40">
        <f>'Parameter Estimates'!$B$9+'Parameter Estimates'!$B$10*E40+'Parameter Estimates'!$B$11*F40+'Parameter Estimates'!$B$12*G40+'Parameter Estimates'!$B$13*H40</f>
        <v>1.2673596603387134E-2</v>
      </c>
      <c r="L40">
        <v>87.897718201358515</v>
      </c>
    </row>
    <row r="41" spans="1:15" x14ac:dyDescent="0.35">
      <c r="A41" s="1">
        <v>42644</v>
      </c>
      <c r="B41">
        <v>12365.31</v>
      </c>
      <c r="C41" s="8">
        <f t="shared" si="0"/>
        <v>6.204705648763964E-3</v>
      </c>
      <c r="D41" s="8">
        <f t="shared" si="2"/>
        <v>6.3686965095415271E-3</v>
      </c>
      <c r="E41" s="8">
        <f t="shared" si="2"/>
        <v>7.1823236318078187E-3</v>
      </c>
      <c r="F41" s="9">
        <f t="shared" si="4"/>
        <v>0</v>
      </c>
      <c r="G41" s="9">
        <f t="shared" si="4"/>
        <v>0</v>
      </c>
      <c r="H41" s="9">
        <f t="shared" si="4"/>
        <v>1</v>
      </c>
      <c r="I41">
        <v>90.053962506685707</v>
      </c>
      <c r="J41">
        <f t="shared" si="1"/>
        <v>2.4531288746172164E-2</v>
      </c>
      <c r="K41">
        <f>'Parameter Estimates'!$B$9+'Parameter Estimates'!$B$10*E41+'Parameter Estimates'!$B$11*F41+'Parameter Estimates'!$B$12*G41+'Parameter Estimates'!$B$13*H41</f>
        <v>8.2415455621438483E-3</v>
      </c>
      <c r="L41">
        <v>90.053962506685707</v>
      </c>
      <c r="N41">
        <f>_xlfn.STDEV.S(L6:L41)</f>
        <v>8.84253134763029</v>
      </c>
    </row>
    <row r="42" spans="1:15" x14ac:dyDescent="0.35">
      <c r="A42" s="1">
        <v>42736</v>
      </c>
      <c r="B42">
        <v>12438.9</v>
      </c>
      <c r="C42" s="8">
        <f t="shared" si="0"/>
        <v>5.9513267358439759E-3</v>
      </c>
      <c r="D42" s="8">
        <f t="shared" si="2"/>
        <v>6.204705648763964E-3</v>
      </c>
      <c r="E42" s="8">
        <f t="shared" si="2"/>
        <v>6.3686965095415271E-3</v>
      </c>
      <c r="F42" s="9">
        <f t="shared" si="4"/>
        <v>1</v>
      </c>
      <c r="G42" s="9">
        <f t="shared" si="4"/>
        <v>0</v>
      </c>
      <c r="H42" s="9">
        <f t="shared" si="4"/>
        <v>0</v>
      </c>
      <c r="I42">
        <v>90.562061648402562</v>
      </c>
      <c r="J42">
        <f t="shared" si="1"/>
        <v>5.6421630717153892E-3</v>
      </c>
      <c r="K42">
        <f>'Parameter Estimates'!$B$9+'Parameter Estimates'!$B$10*E42+'Parameter Estimates'!$B$11*F42+'Parameter Estimates'!$B$12*G42+'Parameter Estimates'!$B$13*H42</f>
        <v>9.9446669876810685E-3</v>
      </c>
      <c r="L42">
        <v>90.562061648402562</v>
      </c>
      <c r="M42">
        <f>$L41*(1+$K42)</f>
        <v>90.949519174735812</v>
      </c>
      <c r="N42">
        <f>($L41+_xlfn.STDEV.S(L6:L40))*(1+$K42)</f>
        <v>99.465052640880913</v>
      </c>
      <c r="O42">
        <f>($L41-_xlfn.STDEV.S(L6:L40))*(1+$K42)</f>
        <v>82.433985708590711</v>
      </c>
    </row>
    <row r="43" spans="1:15" x14ac:dyDescent="0.35">
      <c r="A43" s="1">
        <v>42826</v>
      </c>
      <c r="B43">
        <v>12512.9</v>
      </c>
      <c r="C43" s="8">
        <f t="shared" si="0"/>
        <v>5.9490790986340691E-3</v>
      </c>
      <c r="D43" s="8">
        <f t="shared" si="2"/>
        <v>5.9513267358439759E-3</v>
      </c>
      <c r="E43" s="8">
        <f t="shared" si="2"/>
        <v>6.204705648763964E-3</v>
      </c>
      <c r="F43" s="9">
        <f t="shared" si="4"/>
        <v>0</v>
      </c>
      <c r="G43" s="9">
        <f t="shared" si="4"/>
        <v>1</v>
      </c>
      <c r="H43" s="9">
        <f t="shared" si="4"/>
        <v>0</v>
      </c>
      <c r="I43">
        <v>90.771019961656933</v>
      </c>
      <c r="J43">
        <f t="shared" si="1"/>
        <v>2.3073493408931611E-3</v>
      </c>
      <c r="K43">
        <f>'Parameter Estimates'!$B$9+'Parameter Estimates'!$B$10*E43+'Parameter Estimates'!$B$11*F43+'Parameter Estimates'!$B$12*G43+'Parameter Estimates'!$B$13*H43</f>
        <v>1.5664388811674767E-2</v>
      </c>
      <c r="L43">
        <v>90.771019961656933</v>
      </c>
      <c r="M43">
        <f>M42*(1+$K43)</f>
        <v>92.374187805323743</v>
      </c>
      <c r="N43">
        <f>N42*(1+$K43)</f>
        <v>101.02311189862137</v>
      </c>
      <c r="O43">
        <f>O42*(1+$K43)</f>
        <v>83.72526371202612</v>
      </c>
    </row>
    <row r="44" spans="1:15" x14ac:dyDescent="0.35">
      <c r="A44" s="1">
        <v>42917</v>
      </c>
      <c r="B44">
        <v>12586.28</v>
      </c>
      <c r="C44" s="8">
        <f t="shared" si="0"/>
        <v>5.8643479928714992E-3</v>
      </c>
      <c r="D44" s="8">
        <f t="shared" si="2"/>
        <v>5.9490790986340691E-3</v>
      </c>
      <c r="E44" s="8">
        <f t="shared" si="2"/>
        <v>5.9513267358439759E-3</v>
      </c>
      <c r="F44" s="9">
        <f t="shared" si="4"/>
        <v>0</v>
      </c>
      <c r="G44" s="9">
        <f t="shared" si="4"/>
        <v>0</v>
      </c>
      <c r="H44" s="9">
        <f t="shared" si="4"/>
        <v>0</v>
      </c>
      <c r="I44">
        <v>91.586532593084826</v>
      </c>
      <c r="J44">
        <f t="shared" si="1"/>
        <v>8.9842841005023377E-3</v>
      </c>
      <c r="K44">
        <f>'Parameter Estimates'!$B$9+'Parameter Estimates'!$B$10*E44+'Parameter Estimates'!$B$11*F44+'Parameter Estimates'!$B$12*G44+'Parameter Estimates'!$B$13*H44</f>
        <v>1.2522872974474551E-2</v>
      </c>
      <c r="L44">
        <v>91.586532593084826</v>
      </c>
      <c r="M44">
        <f t="shared" ref="M44:N44" si="5">M43*(1+$K44)</f>
        <v>93.530978025330072</v>
      </c>
      <c r="N44">
        <f t="shared" si="5"/>
        <v>102.28821149641394</v>
      </c>
      <c r="O44">
        <f t="shared" ref="O44" si="6">O43*(1+$K44)</f>
        <v>84.773744554246207</v>
      </c>
    </row>
    <row r="45" spans="1:15" x14ac:dyDescent="0.35">
      <c r="A45" s="1">
        <v>43009</v>
      </c>
      <c r="B45">
        <v>12729.71</v>
      </c>
      <c r="C45" s="8">
        <f t="shared" si="0"/>
        <v>1.1395742030210654E-2</v>
      </c>
      <c r="D45" s="8">
        <f t="shared" si="2"/>
        <v>5.8643479928714992E-3</v>
      </c>
      <c r="E45" s="8">
        <f t="shared" si="2"/>
        <v>5.9490790986340691E-3</v>
      </c>
      <c r="F45" s="9">
        <f t="shared" si="4"/>
        <v>0</v>
      </c>
      <c r="G45" s="9">
        <f t="shared" si="4"/>
        <v>0</v>
      </c>
      <c r="H45" s="9">
        <f t="shared" si="4"/>
        <v>1</v>
      </c>
      <c r="I45">
        <v>93.369677899928291</v>
      </c>
      <c r="J45">
        <f t="shared" si="1"/>
        <v>1.9469514309116809E-2</v>
      </c>
      <c r="K45">
        <f>'Parameter Estimates'!$B$9+'Parameter Estimates'!$B$10*E45+'Parameter Estimates'!$B$11*F45+'Parameter Estimates'!$B$12*G45+'Parameter Estimates'!$B$13*H45</f>
        <v>8.1416909855373011E-3</v>
      </c>
      <c r="L45">
        <v>93.369677899928291</v>
      </c>
      <c r="M45">
        <f t="shared" ref="M45:N45" si="7">M44*(1+$K45)</f>
        <v>94.292478345987405</v>
      </c>
      <c r="N45">
        <f t="shared" si="7"/>
        <v>103.12101050588103</v>
      </c>
      <c r="O45">
        <f t="shared" ref="O45" si="8">O44*(1+$K45)</f>
        <v>85.463946186093764</v>
      </c>
    </row>
    <row r="46" spans="1:15" x14ac:dyDescent="0.35">
      <c r="A46" s="1">
        <v>43101</v>
      </c>
      <c r="B46">
        <v>12782.9</v>
      </c>
      <c r="C46" s="8">
        <f t="shared" si="0"/>
        <v>4.1784141194105562E-3</v>
      </c>
      <c r="D46" s="8">
        <f t="shared" si="2"/>
        <v>1.1395742030210654E-2</v>
      </c>
      <c r="E46" s="8">
        <f t="shared" si="2"/>
        <v>5.8643479928714992E-3</v>
      </c>
      <c r="F46" s="9">
        <f t="shared" si="4"/>
        <v>1</v>
      </c>
      <c r="G46" s="9">
        <f t="shared" si="4"/>
        <v>0</v>
      </c>
      <c r="H46" s="9">
        <f t="shared" si="4"/>
        <v>0</v>
      </c>
      <c r="I46">
        <v>93.832895159113889</v>
      </c>
      <c r="J46">
        <f t="shared" si="1"/>
        <v>4.961110176282979E-3</v>
      </c>
      <c r="K46">
        <f>'Parameter Estimates'!$B$9+'Parameter Estimates'!$B$10*E46+'Parameter Estimates'!$B$11*F46+'Parameter Estimates'!$B$12*G46+'Parameter Estimates'!$B$13*H46</f>
        <v>9.9038303926348124E-3</v>
      </c>
      <c r="L46">
        <v>93.832895159113889</v>
      </c>
      <c r="M46">
        <f t="shared" ref="M46" si="9">M45*(1+$K46)</f>
        <v>95.22633505882726</v>
      </c>
      <c r="N46">
        <f t="shared" ref="N46" si="10">N45*(1+$K46)</f>
        <v>104.1423035038484</v>
      </c>
      <c r="O46">
        <f t="shared" ref="O46" si="11">O45*(1+$K46)</f>
        <v>86.31036661380611</v>
      </c>
    </row>
    <row r="47" spans="1:15" x14ac:dyDescent="0.35">
      <c r="A47" s="1">
        <v>43191</v>
      </c>
      <c r="B47">
        <v>12909.19</v>
      </c>
      <c r="C47" s="8">
        <f t="shared" si="0"/>
        <v>9.8796047845168822E-3</v>
      </c>
      <c r="D47" s="8">
        <f t="shared" si="2"/>
        <v>4.1784141194105562E-3</v>
      </c>
      <c r="E47" s="8">
        <f t="shared" si="2"/>
        <v>1.1395742030210654E-2</v>
      </c>
      <c r="F47" s="9">
        <f t="shared" si="4"/>
        <v>0</v>
      </c>
      <c r="G47" s="9">
        <f t="shared" si="4"/>
        <v>1</v>
      </c>
      <c r="H47" s="9">
        <f t="shared" si="4"/>
        <v>0</v>
      </c>
      <c r="I47">
        <v>95.143933529298749</v>
      </c>
      <c r="J47">
        <f t="shared" si="1"/>
        <v>1.397205498095011E-2</v>
      </c>
      <c r="K47">
        <f>'Parameter Estimates'!$B$9+'Parameter Estimates'!$B$10*E47+'Parameter Estimates'!$B$11*F47+'Parameter Estimates'!$B$12*G47+'Parameter Estimates'!$B$13*H47</f>
        <v>1.6084701836444126E-2</v>
      </c>
      <c r="L47">
        <v>95.143933529298749</v>
      </c>
      <c r="M47">
        <f t="shared" ref="M47" si="12">M46*(1+$K47)</f>
        <v>96.758022265225819</v>
      </c>
      <c r="N47">
        <f t="shared" ref="N47" si="13">N46*(1+$K47)</f>
        <v>105.81740140426827</v>
      </c>
      <c r="O47">
        <f t="shared" ref="O47" si="14">O46*(1+$K47)</f>
        <v>87.698643126183356</v>
      </c>
    </row>
    <row r="48" spans="1:15" x14ac:dyDescent="0.35">
      <c r="A48" s="1">
        <v>43282</v>
      </c>
      <c r="B48">
        <v>13019.8</v>
      </c>
      <c r="C48" s="8">
        <f t="shared" si="0"/>
        <v>8.5683145108250702E-3</v>
      </c>
      <c r="D48" s="8">
        <f t="shared" si="2"/>
        <v>9.8796047845168822E-3</v>
      </c>
      <c r="E48" s="8">
        <f t="shared" si="2"/>
        <v>4.1784141194105562E-3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>
        <v>95.489395307059553</v>
      </c>
      <c r="J48">
        <f t="shared" si="1"/>
        <v>3.6309385679793582E-3</v>
      </c>
      <c r="K48">
        <f>'Parameter Estimates'!$B$9+'Parameter Estimates'!$B$10*E48+'Parameter Estimates'!$B$11*F48+'Parameter Estimates'!$B$12*G48+'Parameter Estimates'!$B$13*H48</f>
        <v>1.2379322012834553E-2</v>
      </c>
      <c r="L48">
        <v>95.489395307059553</v>
      </c>
      <c r="M48">
        <f t="shared" ref="M48" si="15">M47*(1+$K48)</f>
        <v>97.955820980172064</v>
      </c>
      <c r="N48">
        <f t="shared" ref="N48" si="16">N47*(1+$K48)</f>
        <v>107.12734909081307</v>
      </c>
      <c r="O48">
        <f t="shared" ref="O48" si="17">O47*(1+$K48)</f>
        <v>88.784292869531043</v>
      </c>
    </row>
    <row r="49" spans="1:15" x14ac:dyDescent="0.35">
      <c r="A49" s="1">
        <v>43374</v>
      </c>
      <c r="B49">
        <v>13066.3</v>
      </c>
      <c r="C49" s="8">
        <f t="shared" si="0"/>
        <v>3.5714834329252376E-3</v>
      </c>
      <c r="D49" s="8">
        <f t="shared" si="2"/>
        <v>8.5683145108250702E-3</v>
      </c>
      <c r="E49" s="8">
        <f t="shared" si="2"/>
        <v>9.8796047845168822E-3</v>
      </c>
      <c r="F49" s="9">
        <f t="shared" si="4"/>
        <v>0</v>
      </c>
      <c r="G49" s="9">
        <f t="shared" si="4"/>
        <v>0</v>
      </c>
      <c r="H49" s="9">
        <f t="shared" si="4"/>
        <v>1</v>
      </c>
      <c r="I49">
        <v>98.623829604132425</v>
      </c>
      <c r="J49">
        <f t="shared" si="1"/>
        <v>3.2824946550280787E-2</v>
      </c>
      <c r="K49">
        <f>'Parameter Estimates'!$B$9+'Parameter Estimates'!$B$10*E49+'Parameter Estimates'!$B$11*F49+'Parameter Estimates'!$B$12*G49+'Parameter Estimates'!$B$13*H49</f>
        <v>8.4599417197975466E-3</v>
      </c>
      <c r="L49">
        <v>98.623829604132425</v>
      </c>
      <c r="M49">
        <f t="shared" ref="M49" si="18">M48*(1+$K49)</f>
        <v>98.784521516779236</v>
      </c>
      <c r="N49">
        <f t="shared" ref="N49" si="19">N48*(1+$K49)</f>
        <v>108.03364022071774</v>
      </c>
      <c r="O49">
        <f t="shared" ref="O49" si="20">O48*(1+$K49)</f>
        <v>89.535402812840701</v>
      </c>
    </row>
    <row r="50" spans="1:15" x14ac:dyDescent="0.35">
      <c r="A50" s="3">
        <v>43466</v>
      </c>
      <c r="B50">
        <v>13103.32</v>
      </c>
      <c r="C50" s="8">
        <f t="shared" si="0"/>
        <v>2.8332427695676454E-3</v>
      </c>
      <c r="D50" s="8">
        <f t="shared" si="2"/>
        <v>3.5714834329252376E-3</v>
      </c>
      <c r="E50" s="8">
        <f t="shared" si="2"/>
        <v>8.5683145108250702E-3</v>
      </c>
      <c r="F50" s="9">
        <f t="shared" si="4"/>
        <v>1</v>
      </c>
      <c r="G50" s="9">
        <f t="shared" si="4"/>
        <v>0</v>
      </c>
      <c r="H50" s="9">
        <f t="shared" si="4"/>
        <v>0</v>
      </c>
      <c r="I50" s="2">
        <v>99.436999999999998</v>
      </c>
      <c r="J50">
        <f t="shared" si="1"/>
        <v>8.2451715688953708E-3</v>
      </c>
      <c r="K50">
        <f>'Parameter Estimates'!$B$9+'Parameter Estimates'!$B$10*E50+'Parameter Estimates'!$B$11*F50+'Parameter Estimates'!$B$12*G50+'Parameter Estimates'!$B$13*H50</f>
        <v>1.0122767857626995E-2</v>
      </c>
      <c r="L50" s="2">
        <v>99.436999999999998</v>
      </c>
      <c r="M50">
        <f t="shared" ref="M50" si="21">M49*(1+$K50)</f>
        <v>99.784494296020355</v>
      </c>
      <c r="N50">
        <f t="shared" ref="N50" si="22">N49*(1+$K50)</f>
        <v>109.12723968148646</v>
      </c>
      <c r="O50">
        <f t="shared" ref="O50" si="23">O49*(1+$K50)</f>
        <v>90.44174891055421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61"/>
  <sheetViews>
    <sheetView zoomScale="80" zoomScaleNormal="80" workbookViewId="0">
      <pane xSplit="1" ySplit="5" topLeftCell="J6" activePane="bottomRight" state="frozen"/>
      <selection pane="topRight"/>
      <selection pane="bottomLeft"/>
      <selection pane="bottomRight" activeCell="N42" sqref="N42"/>
    </sheetView>
  </sheetViews>
  <sheetFormatPr defaultRowHeight="14.5" x14ac:dyDescent="0.35"/>
  <cols>
    <col min="1" max="1" width="11.54296875" bestFit="1" customWidth="1"/>
    <col min="2" max="3" width="11.54296875" customWidth="1"/>
    <col min="4" max="4" width="12.26953125" bestFit="1" customWidth="1"/>
    <col min="5" max="5" width="11.54296875" customWidth="1"/>
    <col min="6" max="8" width="6.54296875" customWidth="1"/>
    <col min="9" max="9" width="36.54296875" bestFit="1" customWidth="1"/>
    <col min="10" max="10" width="56.81640625" bestFit="1" customWidth="1"/>
    <col min="11" max="11" width="50.81640625" bestFit="1" customWidth="1"/>
    <col min="12" max="12" width="36.54296875" bestFit="1" customWidth="1"/>
  </cols>
  <sheetData>
    <row r="1" spans="1:15" x14ac:dyDescent="0.35">
      <c r="A1" s="17" t="s">
        <v>84</v>
      </c>
      <c r="B1" s="17"/>
      <c r="C1" s="17"/>
      <c r="D1" s="17"/>
      <c r="E1" s="17"/>
      <c r="F1" s="17"/>
      <c r="G1" s="17"/>
      <c r="H1" s="17"/>
      <c r="I1" s="7" t="s">
        <v>68</v>
      </c>
      <c r="J1" s="7" t="s">
        <v>69</v>
      </c>
      <c r="K1" s="7" t="s">
        <v>76</v>
      </c>
      <c r="L1" s="7" t="s">
        <v>85</v>
      </c>
    </row>
    <row r="2" spans="1:15" x14ac:dyDescent="0.35">
      <c r="A2" t="s">
        <v>0</v>
      </c>
      <c r="B2" t="s">
        <v>15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12</v>
      </c>
      <c r="J2" t="s">
        <v>67</v>
      </c>
      <c r="K2" t="s">
        <v>67</v>
      </c>
      <c r="L2" t="s">
        <v>12</v>
      </c>
      <c r="M2" t="s">
        <v>93</v>
      </c>
      <c r="N2" t="s">
        <v>102</v>
      </c>
      <c r="O2" t="s">
        <v>101</v>
      </c>
    </row>
    <row r="3" spans="1:15" hidden="1" x14ac:dyDescent="0.35">
      <c r="A3" s="1">
        <v>39173</v>
      </c>
    </row>
    <row r="4" spans="1:15" hidden="1" x14ac:dyDescent="0.35">
      <c r="A4" s="1">
        <v>39264</v>
      </c>
    </row>
    <row r="5" spans="1:15" hidden="1" x14ac:dyDescent="0.35">
      <c r="A5" s="1">
        <v>39356</v>
      </c>
    </row>
    <row r="6" spans="1:15" hidden="1" x14ac:dyDescent="0.35">
      <c r="A6" s="1">
        <v>39448</v>
      </c>
      <c r="B6">
        <v>10644.43</v>
      </c>
      <c r="C6" s="1"/>
      <c r="D6" s="1"/>
      <c r="E6" s="1"/>
      <c r="F6" s="9">
        <v>1</v>
      </c>
      <c r="G6" s="9">
        <v>0</v>
      </c>
      <c r="H6" s="9">
        <v>0</v>
      </c>
      <c r="I6">
        <v>44.749436438451056</v>
      </c>
      <c r="L6">
        <v>44.749436438451056</v>
      </c>
    </row>
    <row r="7" spans="1:15" hidden="1" x14ac:dyDescent="0.35">
      <c r="A7" s="1">
        <v>39539</v>
      </c>
      <c r="B7">
        <v>10661.69</v>
      </c>
      <c r="C7" s="8">
        <f>B7/B6-1</f>
        <v>1.6215053318966444E-3</v>
      </c>
      <c r="D7" s="1"/>
      <c r="E7" s="1"/>
      <c r="F7" s="9">
        <v>0</v>
      </c>
      <c r="G7" s="9">
        <v>1</v>
      </c>
      <c r="H7" s="9">
        <v>0</v>
      </c>
      <c r="I7">
        <v>46.31596620329212</v>
      </c>
      <c r="J7">
        <f t="shared" ref="J7:J50" si="0">I7/I6-1</f>
        <v>3.50066925869712E-2</v>
      </c>
      <c r="L7">
        <v>46.31596620329212</v>
      </c>
    </row>
    <row r="8" spans="1:15" hidden="1" x14ac:dyDescent="0.35">
      <c r="A8" s="1">
        <v>39630</v>
      </c>
      <c r="B8">
        <v>10581.86</v>
      </c>
      <c r="C8" s="8">
        <f t="shared" ref="C8:C50" si="1">B8/B7-1</f>
        <v>-7.487555912805588E-3</v>
      </c>
      <c r="D8" s="8">
        <f>C7</f>
        <v>1.6215053318966444E-3</v>
      </c>
      <c r="E8" s="1"/>
      <c r="F8" s="9">
        <v>0</v>
      </c>
      <c r="G8" s="9">
        <v>0</v>
      </c>
      <c r="H8" s="9">
        <v>0</v>
      </c>
      <c r="I8">
        <v>47.520815315662908</v>
      </c>
      <c r="J8">
        <f t="shared" si="0"/>
        <v>2.60136883916533E-2</v>
      </c>
      <c r="K8">
        <f>'Parameter Estimates'!$B$2+'Parameter Estimates'!$B$3*D8+'Parameter Estimates'!$B$4*F8+'Parameter Estimates'!$B$5*G8</f>
        <v>1.3884621965666529E-2</v>
      </c>
      <c r="L8">
        <v>47.520815315662908</v>
      </c>
    </row>
    <row r="9" spans="1:15" hidden="1" x14ac:dyDescent="0.35">
      <c r="A9" s="1">
        <v>39722</v>
      </c>
      <c r="B9">
        <v>10483.379999999999</v>
      </c>
      <c r="C9" s="8">
        <f t="shared" si="1"/>
        <v>-9.3064924313874808E-3</v>
      </c>
      <c r="D9" s="8">
        <f t="shared" ref="D9:E50" si="2">C8</f>
        <v>-7.487555912805588E-3</v>
      </c>
      <c r="E9" s="8">
        <f>D8</f>
        <v>1.6215053318966444E-3</v>
      </c>
      <c r="F9" s="9">
        <v>0</v>
      </c>
      <c r="G9" s="9">
        <v>0</v>
      </c>
      <c r="H9" s="9">
        <v>1</v>
      </c>
      <c r="I9">
        <v>48.123893044988733</v>
      </c>
      <c r="J9">
        <f t="shared" si="0"/>
        <v>1.269081191725796E-2</v>
      </c>
      <c r="K9">
        <f>'Parameter Estimates'!$B$2+'Parameter Estimates'!$B$3*D9+'Parameter Estimates'!$B$4*F9+'Parameter Estimates'!$B$5*G9</f>
        <v>1.7425869724218213E-2</v>
      </c>
      <c r="L9">
        <v>48.123893044988733</v>
      </c>
    </row>
    <row r="10" spans="1:15" hidden="1" x14ac:dyDescent="0.35">
      <c r="A10" s="1">
        <v>39814</v>
      </c>
      <c r="B10">
        <v>10459.700000000001</v>
      </c>
      <c r="C10" s="8">
        <f t="shared" si="1"/>
        <v>-2.2588134742801413E-3</v>
      </c>
      <c r="D10" s="8">
        <f t="shared" si="2"/>
        <v>-9.3064924313874808E-3</v>
      </c>
      <c r="E10" s="8">
        <f t="shared" si="2"/>
        <v>-7.487555912805588E-3</v>
      </c>
      <c r="F10" s="9">
        <f>F6</f>
        <v>1</v>
      </c>
      <c r="G10" s="9">
        <f t="shared" ref="G10:H10" si="3">G6</f>
        <v>0</v>
      </c>
      <c r="H10" s="9">
        <f t="shared" si="3"/>
        <v>0</v>
      </c>
      <c r="I10">
        <v>48.290052542784622</v>
      </c>
      <c r="J10">
        <f t="shared" si="0"/>
        <v>3.4527443081247E-3</v>
      </c>
      <c r="K10">
        <f>'Parameter Estimates'!$B$2+'Parameter Estimates'!$B$3*D10+'Parameter Estimates'!$B$4*F10+'Parameter Estimates'!$B$5*G10</f>
        <v>1.6517001304118629E-2</v>
      </c>
      <c r="L10">
        <v>48.290052542784622</v>
      </c>
    </row>
    <row r="11" spans="1:15" hidden="1" x14ac:dyDescent="0.35">
      <c r="A11" s="1">
        <v>39904</v>
      </c>
      <c r="B11">
        <v>10417.33</v>
      </c>
      <c r="C11" s="8">
        <f t="shared" si="1"/>
        <v>-4.0507853953747341E-3</v>
      </c>
      <c r="D11" s="8">
        <f t="shared" si="2"/>
        <v>-2.2588134742801413E-3</v>
      </c>
      <c r="E11" s="8">
        <f t="shared" si="2"/>
        <v>-9.3064924313874808E-3</v>
      </c>
      <c r="F11" s="9">
        <f t="shared" ref="F11:H26" si="4">F7</f>
        <v>0</v>
      </c>
      <c r="G11" s="9">
        <f t="shared" si="4"/>
        <v>1</v>
      </c>
      <c r="H11" s="9">
        <f t="shared" si="4"/>
        <v>0</v>
      </c>
      <c r="I11">
        <v>49.734400652696721</v>
      </c>
      <c r="J11">
        <f t="shared" si="0"/>
        <v>2.990984755364301E-2</v>
      </c>
      <c r="K11">
        <f>'Parameter Estimates'!$B$2+'Parameter Estimates'!$B$3*D11+'Parameter Estimates'!$B$4*F11+'Parameter Estimates'!$B$5*G11</f>
        <v>1.4186138585074622E-2</v>
      </c>
      <c r="L11">
        <v>49.734400652696721</v>
      </c>
    </row>
    <row r="12" spans="1:15" hidden="1" x14ac:dyDescent="0.35">
      <c r="A12" s="1">
        <v>39995</v>
      </c>
      <c r="B12">
        <v>10489.2</v>
      </c>
      <c r="C12" s="8">
        <f t="shared" si="1"/>
        <v>6.8990806665432114E-3</v>
      </c>
      <c r="D12" s="8">
        <f t="shared" si="2"/>
        <v>-4.0507853953747341E-3</v>
      </c>
      <c r="E12" s="8">
        <f t="shared" si="2"/>
        <v>-2.2588134742801413E-3</v>
      </c>
      <c r="F12" s="9">
        <f t="shared" si="4"/>
        <v>0</v>
      </c>
      <c r="G12" s="9">
        <f t="shared" si="4"/>
        <v>0</v>
      </c>
      <c r="H12" s="9">
        <f t="shared" si="4"/>
        <v>0</v>
      </c>
      <c r="I12">
        <v>49.975337626419972</v>
      </c>
      <c r="J12">
        <f t="shared" si="0"/>
        <v>4.8444732531462975E-3</v>
      </c>
      <c r="K12">
        <f>'Parameter Estimates'!$B$2+'Parameter Estimates'!$B$3*D12+'Parameter Estimates'!$B$4*F12+'Parameter Estimates'!$B$5*G12</f>
        <v>1.6089787381091278E-2</v>
      </c>
      <c r="L12">
        <v>49.975337626419972</v>
      </c>
    </row>
    <row r="13" spans="1:15" hidden="1" x14ac:dyDescent="0.35">
      <c r="A13" s="1">
        <v>40087</v>
      </c>
      <c r="B13">
        <v>10473.65</v>
      </c>
      <c r="C13" s="8">
        <f t="shared" si="1"/>
        <v>-1.4824772146589948E-3</v>
      </c>
      <c r="D13" s="8">
        <f t="shared" si="2"/>
        <v>6.8990806665432114E-3</v>
      </c>
      <c r="E13" s="8">
        <f t="shared" si="2"/>
        <v>-4.0507853953747341E-3</v>
      </c>
      <c r="F13" s="9">
        <f t="shared" si="4"/>
        <v>0</v>
      </c>
      <c r="G13" s="9">
        <f t="shared" si="4"/>
        <v>0</v>
      </c>
      <c r="H13" s="9">
        <f t="shared" si="4"/>
        <v>1</v>
      </c>
      <c r="I13">
        <v>50.307633531834782</v>
      </c>
      <c r="J13">
        <f t="shared" si="0"/>
        <v>6.6491978083034198E-3</v>
      </c>
      <c r="K13">
        <f>'Parameter Estimates'!$B$2+'Parameter Estimates'!$B$3*D13+'Parameter Estimates'!$B$4*F13+'Parameter Estimates'!$B$5*G13</f>
        <v>1.1832906500993993E-2</v>
      </c>
      <c r="L13">
        <v>50.307633531834782</v>
      </c>
    </row>
    <row r="14" spans="1:15" hidden="1" x14ac:dyDescent="0.35">
      <c r="A14" s="1">
        <v>40179</v>
      </c>
      <c r="B14">
        <v>10525.43</v>
      </c>
      <c r="C14" s="8">
        <f t="shared" si="1"/>
        <v>4.9438352436830257E-3</v>
      </c>
      <c r="D14" s="8">
        <f t="shared" si="2"/>
        <v>-1.4824772146589948E-3</v>
      </c>
      <c r="E14" s="8">
        <f t="shared" si="2"/>
        <v>6.8990806665432114E-3</v>
      </c>
      <c r="F14" s="9">
        <f t="shared" si="4"/>
        <v>1</v>
      </c>
      <c r="G14" s="9">
        <f t="shared" si="4"/>
        <v>0</v>
      </c>
      <c r="H14" s="9">
        <f t="shared" si="4"/>
        <v>0</v>
      </c>
      <c r="I14">
        <v>50.620527201499598</v>
      </c>
      <c r="J14">
        <f t="shared" si="0"/>
        <v>6.2196062048280876E-3</v>
      </c>
      <c r="K14">
        <f>'Parameter Estimates'!$B$2+'Parameter Estimates'!$B$3*D14+'Parameter Estimates'!$B$4*F14+'Parameter Estimates'!$B$5*G14</f>
        <v>1.3475329324448046E-2</v>
      </c>
      <c r="L14">
        <v>50.620527201499598</v>
      </c>
    </row>
    <row r="15" spans="1:15" hidden="1" x14ac:dyDescent="0.35">
      <c r="A15" s="1">
        <v>40269</v>
      </c>
      <c r="B15">
        <v>10609.15</v>
      </c>
      <c r="C15" s="8">
        <f t="shared" si="1"/>
        <v>7.9540693349344771E-3</v>
      </c>
      <c r="D15" s="8">
        <f t="shared" si="2"/>
        <v>4.9438352436830257E-3</v>
      </c>
      <c r="E15" s="8">
        <f t="shared" si="2"/>
        <v>-1.4824772146589948E-3</v>
      </c>
      <c r="F15" s="9">
        <f t="shared" si="4"/>
        <v>0</v>
      </c>
      <c r="G15" s="9">
        <f t="shared" si="4"/>
        <v>1</v>
      </c>
      <c r="H15" s="9">
        <f t="shared" si="4"/>
        <v>0</v>
      </c>
      <c r="I15">
        <v>50.90389286920572</v>
      </c>
      <c r="J15">
        <f t="shared" si="0"/>
        <v>5.5978411006696316E-3</v>
      </c>
      <c r="K15">
        <f>'Parameter Estimates'!$B$2+'Parameter Estimates'!$B$3*D15+'Parameter Estimates'!$B$4*F15+'Parameter Estimates'!$B$5*G15</f>
        <v>1.1386029666830543E-2</v>
      </c>
      <c r="L15">
        <v>50.90389286920572</v>
      </c>
    </row>
    <row r="16" spans="1:15" hidden="1" x14ac:dyDescent="0.35">
      <c r="A16" s="1">
        <v>40360</v>
      </c>
      <c r="B16">
        <v>10683.334000000001</v>
      </c>
      <c r="C16" s="8">
        <f t="shared" si="1"/>
        <v>6.992454626431055E-3</v>
      </c>
      <c r="D16" s="8">
        <f t="shared" si="2"/>
        <v>7.9540693349344771E-3</v>
      </c>
      <c r="E16" s="8">
        <f t="shared" si="2"/>
        <v>4.9438352436830257E-3</v>
      </c>
      <c r="F16" s="9">
        <f t="shared" si="4"/>
        <v>0</v>
      </c>
      <c r="G16" s="9">
        <f t="shared" si="4"/>
        <v>0</v>
      </c>
      <c r="H16" s="9">
        <f t="shared" si="4"/>
        <v>0</v>
      </c>
      <c r="I16">
        <v>51.614375363197716</v>
      </c>
      <c r="J16">
        <f t="shared" si="0"/>
        <v>1.3957331236287507E-2</v>
      </c>
      <c r="K16">
        <f>'Parameter Estimates'!$B$2+'Parameter Estimates'!$B$3*D16+'Parameter Estimates'!$B$4*F16+'Parameter Estimates'!$B$5*G16</f>
        <v>1.1422768051281538E-2</v>
      </c>
      <c r="L16">
        <v>51.614375363197716</v>
      </c>
    </row>
    <row r="17" spans="1:12" hidden="1" x14ac:dyDescent="0.35">
      <c r="A17" s="1">
        <v>40452</v>
      </c>
      <c r="B17">
        <v>10754</v>
      </c>
      <c r="C17" s="8">
        <f t="shared" si="1"/>
        <v>6.6146017713195615E-3</v>
      </c>
      <c r="D17" s="8">
        <f t="shared" si="2"/>
        <v>6.992454626431055E-3</v>
      </c>
      <c r="E17" s="8">
        <f t="shared" si="2"/>
        <v>7.9540693349344771E-3</v>
      </c>
      <c r="F17" s="9">
        <f t="shared" si="4"/>
        <v>0</v>
      </c>
      <c r="G17" s="9">
        <f t="shared" si="4"/>
        <v>0</v>
      </c>
      <c r="H17" s="9">
        <f t="shared" si="4"/>
        <v>1</v>
      </c>
      <c r="I17">
        <v>51.784344175180451</v>
      </c>
      <c r="J17">
        <f t="shared" si="0"/>
        <v>3.2930518055620528E-3</v>
      </c>
      <c r="K17">
        <f>'Parameter Estimates'!$B$2+'Parameter Estimates'!$B$3*D17+'Parameter Estimates'!$B$4*F17+'Parameter Estimates'!$B$5*G17</f>
        <v>1.1796606346974037E-2</v>
      </c>
      <c r="L17">
        <v>51.784344175180451</v>
      </c>
    </row>
    <row r="18" spans="1:12" x14ac:dyDescent="0.35">
      <c r="A18" s="1">
        <v>40544</v>
      </c>
      <c r="B18">
        <v>10799.74</v>
      </c>
      <c r="C18" s="8">
        <f t="shared" si="1"/>
        <v>4.2533010972660712E-3</v>
      </c>
      <c r="D18" s="8">
        <f t="shared" si="2"/>
        <v>6.6146017713195615E-3</v>
      </c>
      <c r="E18" s="8">
        <f t="shared" si="2"/>
        <v>6.992454626431055E-3</v>
      </c>
      <c r="F18" s="9">
        <f t="shared" si="4"/>
        <v>1</v>
      </c>
      <c r="G18" s="9">
        <f t="shared" si="4"/>
        <v>0</v>
      </c>
      <c r="H18" s="9">
        <f t="shared" si="4"/>
        <v>0</v>
      </c>
      <c r="I18">
        <v>53.012772955815436</v>
      </c>
      <c r="J18">
        <f t="shared" si="0"/>
        <v>2.3722010970716356E-2</v>
      </c>
      <c r="K18">
        <f>'Parameter Estimates'!$B$2+'Parameter Estimates'!$B$3*D18+'Parameter Estimates'!$B$4*F18+'Parameter Estimates'!$B$5*G18</f>
        <v>1.0327500800780036E-2</v>
      </c>
      <c r="L18">
        <v>53.012772955815436</v>
      </c>
    </row>
    <row r="19" spans="1:12" hidden="1" x14ac:dyDescent="0.35">
      <c r="A19" s="1">
        <v>40634</v>
      </c>
      <c r="B19">
        <v>10823.65</v>
      </c>
      <c r="C19" s="8">
        <f t="shared" si="1"/>
        <v>2.2139421874971532E-3</v>
      </c>
      <c r="D19" s="8">
        <f t="shared" si="2"/>
        <v>4.2533010972660712E-3</v>
      </c>
      <c r="E19" s="8">
        <f t="shared" si="2"/>
        <v>6.6146017713195615E-3</v>
      </c>
      <c r="F19" s="9">
        <f t="shared" si="4"/>
        <v>0</v>
      </c>
      <c r="G19" s="9">
        <f t="shared" si="4"/>
        <v>1</v>
      </c>
      <c r="H19" s="9">
        <f t="shared" si="4"/>
        <v>0</v>
      </c>
      <c r="I19">
        <v>53.249524898865118</v>
      </c>
      <c r="J19">
        <f t="shared" si="0"/>
        <v>4.4659415052106244E-3</v>
      </c>
      <c r="K19">
        <f>'Parameter Estimates'!$B$2+'Parameter Estimates'!$B$3*D19+'Parameter Estimates'!$B$4*F19+'Parameter Estimates'!$B$5*G19</f>
        <v>1.1654482412125746E-2</v>
      </c>
      <c r="L19">
        <v>53.249524898865118</v>
      </c>
    </row>
    <row r="20" spans="1:12" hidden="1" x14ac:dyDescent="0.35">
      <c r="A20" s="1">
        <v>40725</v>
      </c>
      <c r="B20">
        <v>10866.04</v>
      </c>
      <c r="C20" s="8">
        <f t="shared" si="1"/>
        <v>3.9164237572353322E-3</v>
      </c>
      <c r="D20" s="8">
        <f t="shared" si="2"/>
        <v>2.2139421874971532E-3</v>
      </c>
      <c r="E20" s="8">
        <f t="shared" si="2"/>
        <v>4.2533010972660712E-3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>
        <v>55.200507790082156</v>
      </c>
      <c r="J20">
        <f t="shared" si="0"/>
        <v>3.6638503252798271E-2</v>
      </c>
      <c r="K20">
        <f>'Parameter Estimates'!$B$2+'Parameter Estimates'!$B$3*D20+'Parameter Estimates'!$B$4*F20+'Parameter Estimates'!$B$5*G20</f>
        <v>1.3654305621246419E-2</v>
      </c>
      <c r="L20">
        <v>55.200507790082156</v>
      </c>
    </row>
    <row r="21" spans="1:12" hidden="1" x14ac:dyDescent="0.35">
      <c r="A21" s="1">
        <v>40817</v>
      </c>
      <c r="B21">
        <v>10885.89</v>
      </c>
      <c r="C21" s="8">
        <f t="shared" si="1"/>
        <v>1.8267924653321277E-3</v>
      </c>
      <c r="D21" s="8">
        <f t="shared" si="2"/>
        <v>3.9164237572353322E-3</v>
      </c>
      <c r="E21" s="8">
        <f t="shared" si="2"/>
        <v>2.2139421874971532E-3</v>
      </c>
      <c r="F21" s="9">
        <f t="shared" si="4"/>
        <v>0</v>
      </c>
      <c r="G21" s="9">
        <f t="shared" si="4"/>
        <v>0</v>
      </c>
      <c r="H21" s="9">
        <f t="shared" si="4"/>
        <v>1</v>
      </c>
      <c r="I21">
        <v>55.402989715862653</v>
      </c>
      <c r="J21">
        <f t="shared" si="0"/>
        <v>3.6681170859966805E-3</v>
      </c>
      <c r="K21">
        <f>'Parameter Estimates'!$B$2+'Parameter Estimates'!$B$3*D21+'Parameter Estimates'!$B$4*F21+'Parameter Estimates'!$B$5*G21</f>
        <v>1.2992447183713436E-2</v>
      </c>
      <c r="L21">
        <v>55.402989715862653</v>
      </c>
    </row>
    <row r="22" spans="1:12" hidden="1" x14ac:dyDescent="0.35">
      <c r="A22" s="1">
        <v>40909</v>
      </c>
      <c r="B22">
        <v>10973.3</v>
      </c>
      <c r="C22" s="8">
        <f t="shared" si="1"/>
        <v>8.0296604136180783E-3</v>
      </c>
      <c r="D22" s="8">
        <f t="shared" si="2"/>
        <v>1.8267924653321277E-3</v>
      </c>
      <c r="E22" s="8">
        <f t="shared" si="2"/>
        <v>3.9164237572353322E-3</v>
      </c>
      <c r="F22" s="9">
        <f t="shared" si="4"/>
        <v>1</v>
      </c>
      <c r="G22" s="9">
        <f t="shared" si="4"/>
        <v>0</v>
      </c>
      <c r="H22" s="9">
        <f t="shared" si="4"/>
        <v>0</v>
      </c>
      <c r="I22">
        <v>55.695183629852437</v>
      </c>
      <c r="J22">
        <f t="shared" si="0"/>
        <v>5.2739737600500103E-3</v>
      </c>
      <c r="K22">
        <f>'Parameter Estimates'!$B$2+'Parameter Estimates'!$B$3*D22+'Parameter Estimates'!$B$4*F22+'Parameter Estimates'!$B$5*G22</f>
        <v>1.2188814334385017E-2</v>
      </c>
      <c r="L22">
        <v>55.695183629852437</v>
      </c>
    </row>
    <row r="23" spans="1:12" hidden="1" x14ac:dyDescent="0.35">
      <c r="A23" s="1">
        <v>41000</v>
      </c>
      <c r="B23">
        <v>10989.59</v>
      </c>
      <c r="C23" s="8">
        <f t="shared" si="1"/>
        <v>1.4845124073890048E-3</v>
      </c>
      <c r="D23" s="8">
        <f t="shared" si="2"/>
        <v>8.0296604136180783E-3</v>
      </c>
      <c r="E23" s="8">
        <f t="shared" si="2"/>
        <v>1.8267924653321277E-3</v>
      </c>
      <c r="F23" s="9">
        <f t="shared" si="4"/>
        <v>0</v>
      </c>
      <c r="G23" s="9">
        <f t="shared" si="4"/>
        <v>1</v>
      </c>
      <c r="H23" s="9">
        <f t="shared" si="4"/>
        <v>0</v>
      </c>
      <c r="I23">
        <v>56.307269444408298</v>
      </c>
      <c r="J23">
        <f t="shared" si="0"/>
        <v>1.0989923628293541E-2</v>
      </c>
      <c r="K23">
        <f>'Parameter Estimates'!$B$2+'Parameter Estimates'!$B$3*D23+'Parameter Estimates'!$B$4*F23+'Parameter Estimates'!$B$5*G23</f>
        <v>1.0186381187941422E-2</v>
      </c>
      <c r="L23">
        <v>56.307269444408298</v>
      </c>
    </row>
    <row r="24" spans="1:12" hidden="1" x14ac:dyDescent="0.35">
      <c r="A24" s="1">
        <v>41091</v>
      </c>
      <c r="B24">
        <v>11007.52</v>
      </c>
      <c r="C24" s="8">
        <f t="shared" si="1"/>
        <v>1.6315440339449427E-3</v>
      </c>
      <c r="D24" s="8">
        <f t="shared" si="2"/>
        <v>1.4845124073890048E-3</v>
      </c>
      <c r="E24" s="8">
        <f t="shared" si="2"/>
        <v>8.0296604136180783E-3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>
        <v>56.548710931112709</v>
      </c>
      <c r="J24">
        <f t="shared" si="0"/>
        <v>4.2879274574445514E-3</v>
      </c>
      <c r="K24">
        <f>'Parameter Estimates'!$B$2+'Parameter Estimates'!$B$3*D24+'Parameter Estimates'!$B$4*F24+'Parameter Estimates'!$B$5*G24</f>
        <v>1.3937879471991044E-2</v>
      </c>
      <c r="L24">
        <v>56.548710931112709</v>
      </c>
    </row>
    <row r="25" spans="1:12" hidden="1" x14ac:dyDescent="0.35">
      <c r="A25" s="1">
        <v>41183</v>
      </c>
      <c r="B25">
        <v>11056.85</v>
      </c>
      <c r="C25" s="8">
        <f t="shared" si="1"/>
        <v>4.4814817506577675E-3</v>
      </c>
      <c r="D25" s="8">
        <f t="shared" si="2"/>
        <v>1.6315440339449427E-3</v>
      </c>
      <c r="E25" s="8">
        <f t="shared" si="2"/>
        <v>1.4845124073890048E-3</v>
      </c>
      <c r="F25" s="9">
        <f t="shared" si="4"/>
        <v>0</v>
      </c>
      <c r="G25" s="9">
        <f t="shared" si="4"/>
        <v>0</v>
      </c>
      <c r="H25" s="9">
        <f t="shared" si="4"/>
        <v>1</v>
      </c>
      <c r="I25">
        <v>56.89405359484013</v>
      </c>
      <c r="J25">
        <f t="shared" si="0"/>
        <v>6.1069944485228067E-3</v>
      </c>
      <c r="K25">
        <f>'Parameter Estimates'!$B$2+'Parameter Estimates'!$B$3*D25+'Parameter Estimates'!$B$4*F25+'Parameter Estimates'!$B$5*G25</f>
        <v>1.3880719309819531E-2</v>
      </c>
      <c r="L25">
        <v>56.89405359484013</v>
      </c>
    </row>
    <row r="26" spans="1:12" hidden="1" x14ac:dyDescent="0.35">
      <c r="A26" s="1">
        <v>41275</v>
      </c>
      <c r="B26">
        <v>11114.19</v>
      </c>
      <c r="C26" s="8">
        <f t="shared" si="1"/>
        <v>5.1859254670181265E-3</v>
      </c>
      <c r="D26" s="8">
        <f t="shared" si="2"/>
        <v>4.4814817506577675E-3</v>
      </c>
      <c r="E26" s="8">
        <f t="shared" si="2"/>
        <v>1.6315440339449427E-3</v>
      </c>
      <c r="F26" s="9">
        <f t="shared" si="4"/>
        <v>1</v>
      </c>
      <c r="G26" s="9">
        <f t="shared" si="4"/>
        <v>0</v>
      </c>
      <c r="H26" s="9">
        <f t="shared" si="4"/>
        <v>0</v>
      </c>
      <c r="I26">
        <v>57.93650399932455</v>
      </c>
      <c r="J26">
        <f t="shared" si="0"/>
        <v>1.8322660078116781E-2</v>
      </c>
      <c r="K26">
        <f>'Parameter Estimates'!$B$2+'Parameter Estimates'!$B$3*D26+'Parameter Estimates'!$B$4*F26+'Parameter Estimates'!$B$5*G26</f>
        <v>1.1156774673132537E-2</v>
      </c>
      <c r="L26">
        <v>57.93650399932455</v>
      </c>
    </row>
    <row r="27" spans="1:12" hidden="1" x14ac:dyDescent="0.35">
      <c r="A27" s="1">
        <v>41365</v>
      </c>
      <c r="B27">
        <v>11122.19</v>
      </c>
      <c r="C27" s="8">
        <f t="shared" si="1"/>
        <v>7.198005432693666E-4</v>
      </c>
      <c r="D27" s="8">
        <f t="shared" si="2"/>
        <v>5.1859254670181265E-3</v>
      </c>
      <c r="E27" s="8">
        <f t="shared" si="2"/>
        <v>4.4814817506577675E-3</v>
      </c>
      <c r="F27" s="9">
        <f t="shared" ref="F27:H42" si="5">F23</f>
        <v>0</v>
      </c>
      <c r="G27" s="9">
        <f t="shared" si="5"/>
        <v>1</v>
      </c>
      <c r="H27" s="9">
        <f t="shared" si="5"/>
        <v>0</v>
      </c>
      <c r="I27">
        <v>58.025778872654072</v>
      </c>
      <c r="J27">
        <f t="shared" si="0"/>
        <v>1.5409088772522228E-3</v>
      </c>
      <c r="K27">
        <f>'Parameter Estimates'!$B$2+'Parameter Estimates'!$B$3*D27+'Parameter Estimates'!$B$4*F27+'Parameter Estimates'!$B$5*G27</f>
        <v>1.1291914429516567E-2</v>
      </c>
      <c r="L27">
        <v>58.025778872654072</v>
      </c>
    </row>
    <row r="28" spans="1:12" hidden="1" x14ac:dyDescent="0.35">
      <c r="A28" s="1">
        <v>41456</v>
      </c>
      <c r="B28">
        <v>11167.42</v>
      </c>
      <c r="C28" s="8">
        <f t="shared" si="1"/>
        <v>4.0666451481228272E-3</v>
      </c>
      <c r="D28" s="8">
        <f t="shared" si="2"/>
        <v>7.198005432693666E-4</v>
      </c>
      <c r="E28" s="8">
        <f t="shared" si="2"/>
        <v>5.1859254670181265E-3</v>
      </c>
      <c r="F28" s="9">
        <f t="shared" si="5"/>
        <v>0</v>
      </c>
      <c r="G28" s="9">
        <f t="shared" si="5"/>
        <v>0</v>
      </c>
      <c r="H28" s="9">
        <f t="shared" si="5"/>
        <v>0</v>
      </c>
      <c r="I28">
        <v>59.63088118464411</v>
      </c>
      <c r="J28">
        <f t="shared" si="0"/>
        <v>2.7661883100486451E-2</v>
      </c>
      <c r="K28">
        <f>'Parameter Estimates'!$B$2+'Parameter Estimates'!$B$3*D28+'Parameter Estimates'!$B$4*F28+'Parameter Estimates'!$B$5*G28</f>
        <v>1.4235169620998057E-2</v>
      </c>
      <c r="L28">
        <v>59.63088118464411</v>
      </c>
    </row>
    <row r="29" spans="1:12" hidden="1" x14ac:dyDescent="0.35">
      <c r="A29" s="1">
        <v>41548</v>
      </c>
      <c r="B29">
        <v>11263.65</v>
      </c>
      <c r="C29" s="8">
        <f t="shared" si="1"/>
        <v>8.6170306122630436E-3</v>
      </c>
      <c r="D29" s="8">
        <f t="shared" si="2"/>
        <v>4.0666451481228272E-3</v>
      </c>
      <c r="E29" s="8">
        <f t="shared" si="2"/>
        <v>7.198005432693666E-4</v>
      </c>
      <c r="F29" s="9">
        <f t="shared" si="5"/>
        <v>0</v>
      </c>
      <c r="G29" s="9">
        <f t="shared" si="5"/>
        <v>0</v>
      </c>
      <c r="H29" s="9">
        <f t="shared" si="5"/>
        <v>1</v>
      </c>
      <c r="I29">
        <v>60.720476555887906</v>
      </c>
      <c r="J29">
        <f t="shared" si="0"/>
        <v>1.8272333891392822E-2</v>
      </c>
      <c r="K29">
        <f>'Parameter Estimates'!$B$2+'Parameter Estimates'!$B$3*D29+'Parameter Estimates'!$B$4*F29+'Parameter Estimates'!$B$5*G29</f>
        <v>1.2934046965570621E-2</v>
      </c>
      <c r="L29">
        <v>60.720476555887906</v>
      </c>
    </row>
    <row r="30" spans="1:12" hidden="1" x14ac:dyDescent="0.35">
      <c r="A30" s="1">
        <v>41640</v>
      </c>
      <c r="B30">
        <v>11308.02</v>
      </c>
      <c r="C30" s="8">
        <f t="shared" si="1"/>
        <v>3.9392204125661134E-3</v>
      </c>
      <c r="D30" s="8">
        <f t="shared" si="2"/>
        <v>8.6170306122630436E-3</v>
      </c>
      <c r="E30" s="8">
        <f t="shared" si="2"/>
        <v>4.0666451481228272E-3</v>
      </c>
      <c r="F30" s="9">
        <f t="shared" si="5"/>
        <v>1</v>
      </c>
      <c r="G30" s="9">
        <f t="shared" si="5"/>
        <v>0</v>
      </c>
      <c r="H30" s="9">
        <f t="shared" si="5"/>
        <v>0</v>
      </c>
      <c r="I30">
        <v>61.528920808787056</v>
      </c>
      <c r="J30">
        <f t="shared" si="0"/>
        <v>1.3314194794816103E-2</v>
      </c>
      <c r="K30">
        <f>'Parameter Estimates'!$B$2+'Parameter Estimates'!$B$3*D30+'Parameter Estimates'!$B$4*F30+'Parameter Estimates'!$B$5*G30</f>
        <v>9.5490345621460082E-3</v>
      </c>
      <c r="L30">
        <v>61.528920808787056</v>
      </c>
    </row>
    <row r="31" spans="1:12" hidden="1" x14ac:dyDescent="0.35">
      <c r="A31" s="1">
        <v>41730</v>
      </c>
      <c r="B31">
        <v>11431.83</v>
      </c>
      <c r="C31" s="8">
        <f t="shared" si="1"/>
        <v>1.0948866379790534E-2</v>
      </c>
      <c r="D31" s="8">
        <f t="shared" si="2"/>
        <v>3.9392204125661134E-3</v>
      </c>
      <c r="E31" s="8">
        <f t="shared" si="2"/>
        <v>8.6170306122630436E-3</v>
      </c>
      <c r="F31" s="9">
        <f t="shared" si="5"/>
        <v>0</v>
      </c>
      <c r="G31" s="9">
        <f t="shared" si="5"/>
        <v>1</v>
      </c>
      <c r="H31" s="9">
        <f t="shared" si="5"/>
        <v>0</v>
      </c>
      <c r="I31">
        <v>61.741793926995271</v>
      </c>
      <c r="J31">
        <f t="shared" si="0"/>
        <v>3.4597245557053125E-3</v>
      </c>
      <c r="K31">
        <f>'Parameter Estimates'!$B$2+'Parameter Estimates'!$B$3*D31+'Parameter Estimates'!$B$4*F31+'Parameter Estimates'!$B$5*G31</f>
        <v>1.1776584733190385E-2</v>
      </c>
      <c r="L31">
        <v>61.741793926995271</v>
      </c>
    </row>
    <row r="32" spans="1:12" hidden="1" x14ac:dyDescent="0.35">
      <c r="A32" s="1">
        <v>41821</v>
      </c>
      <c r="B32">
        <v>11554.84</v>
      </c>
      <c r="C32" s="8">
        <f t="shared" si="1"/>
        <v>1.0760306967475985E-2</v>
      </c>
      <c r="D32" s="8">
        <f t="shared" si="2"/>
        <v>1.0948866379790534E-2</v>
      </c>
      <c r="E32" s="8">
        <f t="shared" si="2"/>
        <v>3.9392204125661134E-3</v>
      </c>
      <c r="F32" s="9">
        <f t="shared" si="5"/>
        <v>0</v>
      </c>
      <c r="G32" s="9">
        <f t="shared" si="5"/>
        <v>0</v>
      </c>
      <c r="H32" s="9">
        <f t="shared" si="5"/>
        <v>0</v>
      </c>
      <c r="I32">
        <v>61.946326075907002</v>
      </c>
      <c r="J32">
        <f t="shared" si="0"/>
        <v>3.3127017519700708E-3</v>
      </c>
      <c r="K32">
        <f>'Parameter Estimates'!$B$2+'Parameter Estimates'!$B$3*D32+'Parameter Estimates'!$B$4*F32+'Parameter Estimates'!$B$5*G32</f>
        <v>1.0258507757326252E-2</v>
      </c>
      <c r="L32">
        <v>61.946326075907002</v>
      </c>
    </row>
    <row r="33" spans="1:15" x14ac:dyDescent="0.35">
      <c r="A33" s="1">
        <v>41913</v>
      </c>
      <c r="B33">
        <v>11694.97</v>
      </c>
      <c r="C33" s="8">
        <f t="shared" si="1"/>
        <v>1.2127385580414707E-2</v>
      </c>
      <c r="D33" s="8">
        <f t="shared" si="2"/>
        <v>1.0760306967475985E-2</v>
      </c>
      <c r="E33" s="8">
        <f t="shared" si="2"/>
        <v>1.0948866379790534E-2</v>
      </c>
      <c r="F33" s="9">
        <f t="shared" si="5"/>
        <v>0</v>
      </c>
      <c r="G33" s="9">
        <f t="shared" si="5"/>
        <v>0</v>
      </c>
      <c r="H33" s="9">
        <f t="shared" si="5"/>
        <v>1</v>
      </c>
      <c r="I33">
        <v>63.779924104987302</v>
      </c>
      <c r="J33">
        <f t="shared" si="0"/>
        <v>2.9599786544781903E-2</v>
      </c>
      <c r="K33">
        <f>'Parameter Estimates'!$B$2+'Parameter Estimates'!$B$3*D33+'Parameter Estimates'!$B$4*F33+'Parameter Estimates'!$B$5*G33</f>
        <v>1.0331812303017069E-2</v>
      </c>
      <c r="L33">
        <v>63.779924104987302</v>
      </c>
    </row>
    <row r="34" spans="1:15" x14ac:dyDescent="0.35">
      <c r="A34" s="1">
        <v>42005</v>
      </c>
      <c r="B34">
        <v>11792.12</v>
      </c>
      <c r="C34" s="8">
        <f t="shared" si="1"/>
        <v>8.3069900991623591E-3</v>
      </c>
      <c r="D34" s="8">
        <f t="shared" si="2"/>
        <v>1.2127385580414707E-2</v>
      </c>
      <c r="E34" s="8">
        <f t="shared" si="2"/>
        <v>1.0760306967475985E-2</v>
      </c>
      <c r="F34" s="9">
        <f t="shared" si="5"/>
        <v>1</v>
      </c>
      <c r="G34" s="9">
        <f t="shared" si="5"/>
        <v>0</v>
      </c>
      <c r="H34" s="9">
        <f t="shared" si="5"/>
        <v>0</v>
      </c>
      <c r="I34">
        <v>64.25114857110286</v>
      </c>
      <c r="J34">
        <f t="shared" si="0"/>
        <v>7.3882882855094145E-3</v>
      </c>
      <c r="K34">
        <f>'Parameter Estimates'!$B$2+'Parameter Estimates'!$B$3*D34+'Parameter Estimates'!$B$4*F34+'Parameter Estimates'!$B$5*G34</f>
        <v>8.1843454543723982E-3</v>
      </c>
      <c r="L34">
        <v>64.25114857110286</v>
      </c>
    </row>
    <row r="35" spans="1:15" x14ac:dyDescent="0.35">
      <c r="A35" s="1">
        <v>42095</v>
      </c>
      <c r="B35">
        <v>11885.98</v>
      </c>
      <c r="C35" s="8">
        <f t="shared" si="1"/>
        <v>7.9595526504139258E-3</v>
      </c>
      <c r="D35" s="8">
        <f t="shared" si="2"/>
        <v>8.3069900991623591E-3</v>
      </c>
      <c r="E35" s="8">
        <f t="shared" si="2"/>
        <v>1.2127385580414707E-2</v>
      </c>
      <c r="F35" s="9">
        <f t="shared" si="5"/>
        <v>0</v>
      </c>
      <c r="G35" s="9">
        <f t="shared" si="5"/>
        <v>1</v>
      </c>
      <c r="H35" s="9">
        <f t="shared" si="5"/>
        <v>0</v>
      </c>
      <c r="I35">
        <v>64.525708967332633</v>
      </c>
      <c r="J35">
        <f t="shared" si="0"/>
        <v>4.273237169074573E-3</v>
      </c>
      <c r="K35">
        <f>'Parameter Estimates'!$B$2+'Parameter Estimates'!$B$3*D35+'Parameter Estimates'!$B$4*F35+'Parameter Estimates'!$B$5*G35</f>
        <v>1.0078566222059542E-2</v>
      </c>
      <c r="L35">
        <v>64.525708967332633</v>
      </c>
    </row>
    <row r="36" spans="1:15" x14ac:dyDescent="0.35">
      <c r="A36" s="1">
        <v>42186</v>
      </c>
      <c r="B36">
        <v>11976.59</v>
      </c>
      <c r="C36" s="8">
        <f t="shared" si="1"/>
        <v>7.6232670760005838E-3</v>
      </c>
      <c r="D36" s="8">
        <f t="shared" si="2"/>
        <v>7.9595526504139258E-3</v>
      </c>
      <c r="E36" s="8">
        <f t="shared" si="2"/>
        <v>8.3069900991623591E-3</v>
      </c>
      <c r="F36" s="9">
        <f t="shared" si="5"/>
        <v>0</v>
      </c>
      <c r="G36" s="9">
        <f t="shared" si="5"/>
        <v>0</v>
      </c>
      <c r="H36" s="9">
        <f t="shared" si="5"/>
        <v>0</v>
      </c>
      <c r="I36">
        <v>65.06975094134441</v>
      </c>
      <c r="J36">
        <f t="shared" si="0"/>
        <v>8.4313986272852581E-3</v>
      </c>
      <c r="K36">
        <f>'Parameter Estimates'!$B$2+'Parameter Estimates'!$B$3*D36+'Parameter Estimates'!$B$4*F36+'Parameter Estimates'!$B$5*G36</f>
        <v>1.1420636352072432E-2</v>
      </c>
      <c r="L36">
        <v>65.06975094134441</v>
      </c>
    </row>
    <row r="37" spans="1:15" x14ac:dyDescent="0.35">
      <c r="A37" s="1">
        <v>42278</v>
      </c>
      <c r="B37">
        <v>12030.22</v>
      </c>
      <c r="C37" s="8">
        <f t="shared" si="1"/>
        <v>4.4779023077519131E-3</v>
      </c>
      <c r="D37" s="8">
        <f t="shared" si="2"/>
        <v>7.6232670760005838E-3</v>
      </c>
      <c r="E37" s="8">
        <f t="shared" si="2"/>
        <v>7.9595526504139258E-3</v>
      </c>
      <c r="F37" s="9">
        <f t="shared" si="5"/>
        <v>0</v>
      </c>
      <c r="G37" s="9">
        <f t="shared" si="5"/>
        <v>0</v>
      </c>
      <c r="H37" s="9">
        <f t="shared" si="5"/>
        <v>1</v>
      </c>
      <c r="I37">
        <v>65.251949053481908</v>
      </c>
      <c r="J37">
        <f t="shared" si="0"/>
        <v>2.800043176770961E-3</v>
      </c>
      <c r="K37">
        <f>'Parameter Estimates'!$B$2+'Parameter Estimates'!$B$3*D37+'Parameter Estimates'!$B$4*F37+'Parameter Estimates'!$B$5*G37</f>
        <v>1.1551371068266937E-2</v>
      </c>
      <c r="L37">
        <v>65.251949053481908</v>
      </c>
    </row>
    <row r="38" spans="1:15" x14ac:dyDescent="0.35">
      <c r="A38" s="1">
        <v>42370</v>
      </c>
      <c r="B38">
        <v>12124.21</v>
      </c>
      <c r="C38" s="8">
        <f t="shared" si="1"/>
        <v>7.8128247031226117E-3</v>
      </c>
      <c r="D38" s="8">
        <f t="shared" si="2"/>
        <v>4.4779023077519131E-3</v>
      </c>
      <c r="E38" s="8">
        <f t="shared" si="2"/>
        <v>7.6232670760005838E-3</v>
      </c>
      <c r="F38" s="9">
        <f t="shared" si="5"/>
        <v>1</v>
      </c>
      <c r="G38" s="9">
        <f t="shared" si="5"/>
        <v>0</v>
      </c>
      <c r="H38" s="9">
        <f t="shared" si="5"/>
        <v>0</v>
      </c>
      <c r="I38">
        <v>65.279227023337285</v>
      </c>
      <c r="J38">
        <f t="shared" si="0"/>
        <v>4.1804069075412897E-4</v>
      </c>
      <c r="K38">
        <f>'Parameter Estimates'!$B$2+'Parameter Estimates'!$B$3*D38+'Parameter Estimates'!$B$4*F38+'Parameter Estimates'!$B$5*G38</f>
        <v>1.1158166220936058E-2</v>
      </c>
      <c r="L38">
        <v>65.279227023337285</v>
      </c>
    </row>
    <row r="39" spans="1:15" x14ac:dyDescent="0.35">
      <c r="A39" s="1">
        <v>42461</v>
      </c>
      <c r="B39">
        <v>12211.29</v>
      </c>
      <c r="C39" s="8">
        <f t="shared" si="1"/>
        <v>7.1823236318078187E-3</v>
      </c>
      <c r="D39" s="8">
        <f t="shared" si="2"/>
        <v>7.8128247031226117E-3</v>
      </c>
      <c r="E39" s="8">
        <f t="shared" si="2"/>
        <v>4.4779023077519131E-3</v>
      </c>
      <c r="F39" s="9">
        <f t="shared" si="5"/>
        <v>0</v>
      </c>
      <c r="G39" s="9">
        <f t="shared" si="5"/>
        <v>1</v>
      </c>
      <c r="H39" s="9">
        <f t="shared" si="5"/>
        <v>0</v>
      </c>
      <c r="I39">
        <v>66.23371722152288</v>
      </c>
      <c r="J39">
        <f t="shared" si="0"/>
        <v>1.4621652885754344E-2</v>
      </c>
      <c r="K39">
        <f>'Parameter Estimates'!$B$2+'Parameter Estimates'!$B$3*D39+'Parameter Estimates'!$B$4*F39+'Parameter Estimates'!$B$5*G39</f>
        <v>1.0270678455589351E-2</v>
      </c>
      <c r="L39">
        <v>66.23371722152288</v>
      </c>
    </row>
    <row r="40" spans="1:15" x14ac:dyDescent="0.35">
      <c r="A40" s="1">
        <v>42552</v>
      </c>
      <c r="B40">
        <v>12289.06</v>
      </c>
      <c r="C40" s="8">
        <f t="shared" si="1"/>
        <v>6.3686965095415271E-3</v>
      </c>
      <c r="D40" s="8">
        <f t="shared" si="2"/>
        <v>7.1823236318078187E-3</v>
      </c>
      <c r="E40" s="8">
        <f t="shared" si="2"/>
        <v>7.8128247031226117E-3</v>
      </c>
      <c r="F40" s="9">
        <f t="shared" si="5"/>
        <v>0</v>
      </c>
      <c r="G40" s="9">
        <f t="shared" si="5"/>
        <v>0</v>
      </c>
      <c r="H40" s="9">
        <f t="shared" si="5"/>
        <v>0</v>
      </c>
      <c r="I40">
        <v>66.762535527001944</v>
      </c>
      <c r="J40">
        <f t="shared" si="0"/>
        <v>7.9841254222587921E-3</v>
      </c>
      <c r="K40">
        <f>'Parameter Estimates'!$B$2+'Parameter Estimates'!$B$3*D40+'Parameter Estimates'!$B$4*F40+'Parameter Estimates'!$B$5*G40</f>
        <v>1.172279268257476E-2</v>
      </c>
      <c r="L40">
        <v>66.762535527001944</v>
      </c>
    </row>
    <row r="41" spans="1:15" x14ac:dyDescent="0.35">
      <c r="A41" s="1">
        <v>42644</v>
      </c>
      <c r="B41">
        <v>12365.31</v>
      </c>
      <c r="C41" s="8">
        <f t="shared" si="1"/>
        <v>6.204705648763964E-3</v>
      </c>
      <c r="D41" s="8">
        <f t="shared" si="2"/>
        <v>6.3686965095415271E-3</v>
      </c>
      <c r="E41" s="8">
        <f t="shared" si="2"/>
        <v>7.1823236318078187E-3</v>
      </c>
      <c r="F41" s="9">
        <f t="shared" si="5"/>
        <v>0</v>
      </c>
      <c r="G41" s="9">
        <f t="shared" si="5"/>
        <v>0</v>
      </c>
      <c r="H41" s="9">
        <f t="shared" si="5"/>
        <v>1</v>
      </c>
      <c r="I41">
        <v>67.841718065509752</v>
      </c>
      <c r="J41">
        <f t="shared" si="0"/>
        <v>1.6164493004783065E-2</v>
      </c>
      <c r="K41">
        <f>'Parameter Estimates'!$B$2+'Parameter Estimates'!$B$3*D41+'Parameter Estimates'!$B$4*F41+'Parameter Estimates'!$B$5*G41</f>
        <v>1.2039099176254127E-2</v>
      </c>
      <c r="L41">
        <v>67.841718065509752</v>
      </c>
    </row>
    <row r="42" spans="1:15" x14ac:dyDescent="0.35">
      <c r="A42" s="1">
        <v>42736</v>
      </c>
      <c r="B42">
        <v>12438.9</v>
      </c>
      <c r="C42" s="8">
        <f t="shared" si="1"/>
        <v>5.9513267358439759E-3</v>
      </c>
      <c r="D42" s="8">
        <f t="shared" si="2"/>
        <v>6.204705648763964E-3</v>
      </c>
      <c r="E42" s="8">
        <f t="shared" si="2"/>
        <v>6.3686965095415271E-3</v>
      </c>
      <c r="F42" s="9">
        <f t="shared" si="5"/>
        <v>1</v>
      </c>
      <c r="G42" s="9">
        <f t="shared" si="5"/>
        <v>0</v>
      </c>
      <c r="H42" s="9">
        <f t="shared" si="5"/>
        <v>0</v>
      </c>
      <c r="I42">
        <v>67.843908978480201</v>
      </c>
      <c r="J42">
        <f t="shared" si="0"/>
        <v>3.2294479457739556E-5</v>
      </c>
      <c r="K42">
        <f>'Parameter Estimates'!$B$2+'Parameter Estimates'!$B$3*D42+'Parameter Estimates'!$B$4*F42+'Parameter Estimates'!$B$5*G42</f>
        <v>1.0486852427280874E-2</v>
      </c>
      <c r="L42">
        <v>67.843908978480201</v>
      </c>
      <c r="M42">
        <f>$L41*(1+$K42)</f>
        <v>68.553164151275951</v>
      </c>
      <c r="N42">
        <f>($L41+_xlfn.STDEV.S(L6:L40))*(1+$K42)</f>
        <v>75.138532027927567</v>
      </c>
      <c r="O42">
        <f>($L41-_xlfn.STDEV.S(L6:L40))*(1+$K42)</f>
        <v>61.967796274624348</v>
      </c>
    </row>
    <row r="43" spans="1:15" x14ac:dyDescent="0.35">
      <c r="A43" s="1">
        <v>42826</v>
      </c>
      <c r="B43">
        <v>12512.9</v>
      </c>
      <c r="C43" s="8">
        <f t="shared" si="1"/>
        <v>5.9490790986340691E-3</v>
      </c>
      <c r="D43" s="8">
        <f t="shared" si="2"/>
        <v>5.9513267358439759E-3</v>
      </c>
      <c r="E43" s="8">
        <f t="shared" si="2"/>
        <v>6.204705648763964E-3</v>
      </c>
      <c r="F43" s="9">
        <f t="shared" ref="F43:H50" si="6">F39</f>
        <v>0</v>
      </c>
      <c r="G43" s="9">
        <f t="shared" si="6"/>
        <v>1</v>
      </c>
      <c r="H43" s="9">
        <f t="shared" si="6"/>
        <v>0</v>
      </c>
      <c r="I43">
        <v>69.173310360887044</v>
      </c>
      <c r="J43">
        <f t="shared" si="0"/>
        <v>1.9594999793253631E-2</v>
      </c>
      <c r="K43">
        <f>'Parameter Estimates'!$B$2+'Parameter Estimates'!$B$3*D43+'Parameter Estimates'!$B$4*F43+'Parameter Estimates'!$B$5*G43</f>
        <v>1.0994356266846561E-2</v>
      </c>
      <c r="L43">
        <v>69.173310360887044</v>
      </c>
      <c r="M43">
        <f>M42*(1+$K43)</f>
        <v>69.306862061174698</v>
      </c>
      <c r="N43">
        <f>N42*(1+$K43)</f>
        <v>75.964631818410467</v>
      </c>
      <c r="O43">
        <f>O42*(1+$K43)</f>
        <v>62.649092303938943</v>
      </c>
    </row>
    <row r="44" spans="1:15" x14ac:dyDescent="0.35">
      <c r="A44" s="1">
        <v>42917</v>
      </c>
      <c r="B44">
        <v>12586.28</v>
      </c>
      <c r="C44" s="8">
        <f t="shared" si="1"/>
        <v>5.8643479928714992E-3</v>
      </c>
      <c r="D44" s="8">
        <f t="shared" si="2"/>
        <v>5.9490790986340691E-3</v>
      </c>
      <c r="E44" s="8">
        <f t="shared" si="2"/>
        <v>5.9513267358439759E-3</v>
      </c>
      <c r="F44" s="9">
        <f t="shared" si="6"/>
        <v>0</v>
      </c>
      <c r="G44" s="9">
        <f t="shared" si="6"/>
        <v>0</v>
      </c>
      <c r="H44" s="9">
        <f t="shared" si="6"/>
        <v>0</v>
      </c>
      <c r="I44">
        <v>69.175906197059618</v>
      </c>
      <c r="J44">
        <f t="shared" si="0"/>
        <v>3.7526556977418579E-5</v>
      </c>
      <c r="K44">
        <f>'Parameter Estimates'!$B$2+'Parameter Estimates'!$B$3*D44+'Parameter Estimates'!$B$4*F44+'Parameter Estimates'!$B$5*G44</f>
        <v>1.2202230060535921E-2</v>
      </c>
      <c r="L44">
        <v>69.175906197059618</v>
      </c>
      <c r="M44">
        <f t="shared" ref="M44:O50" si="7">M43*(1+$K44)</f>
        <v>70.152560336818979</v>
      </c>
      <c r="N44">
        <f t="shared" si="7"/>
        <v>76.891569732322623</v>
      </c>
      <c r="O44">
        <f t="shared" si="7"/>
        <v>63.413550941315364</v>
      </c>
    </row>
    <row r="45" spans="1:15" x14ac:dyDescent="0.35">
      <c r="A45" s="1">
        <v>43009</v>
      </c>
      <c r="B45">
        <v>12729.71</v>
      </c>
      <c r="C45" s="8">
        <f t="shared" si="1"/>
        <v>1.1395742030210654E-2</v>
      </c>
      <c r="D45" s="8">
        <f t="shared" si="2"/>
        <v>5.8643479928714992E-3</v>
      </c>
      <c r="E45" s="8">
        <f t="shared" si="2"/>
        <v>5.9490790986340691E-3</v>
      </c>
      <c r="F45" s="9">
        <f t="shared" si="6"/>
        <v>0</v>
      </c>
      <c r="G45" s="9">
        <f t="shared" si="6"/>
        <v>0</v>
      </c>
      <c r="H45" s="9">
        <f t="shared" si="6"/>
        <v>1</v>
      </c>
      <c r="I45">
        <v>69.815386707845704</v>
      </c>
      <c r="J45">
        <f t="shared" si="0"/>
        <v>9.2442664786265283E-3</v>
      </c>
      <c r="K45">
        <f>'Parameter Estimates'!$B$2+'Parameter Estimates'!$B$3*D45+'Parameter Estimates'!$B$4*F45+'Parameter Estimates'!$B$5*G45</f>
        <v>1.2235170209943283E-2</v>
      </c>
      <c r="L45">
        <v>69.815386707845704</v>
      </c>
      <c r="M45">
        <f t="shared" si="7"/>
        <v>71.010888853203269</v>
      </c>
      <c r="N45">
        <f t="shared" si="7"/>
        <v>77.832351175707316</v>
      </c>
      <c r="O45">
        <f t="shared" si="7"/>
        <v>64.189426530699265</v>
      </c>
    </row>
    <row r="46" spans="1:15" x14ac:dyDescent="0.35">
      <c r="A46" s="1">
        <v>43101</v>
      </c>
      <c r="B46">
        <v>12782.9</v>
      </c>
      <c r="C46" s="8">
        <f t="shared" si="1"/>
        <v>4.1784141194105562E-3</v>
      </c>
      <c r="D46" s="8">
        <f t="shared" si="2"/>
        <v>1.1395742030210654E-2</v>
      </c>
      <c r="E46" s="8">
        <f t="shared" si="2"/>
        <v>5.8643479928714992E-3</v>
      </c>
      <c r="F46" s="9">
        <f t="shared" si="6"/>
        <v>1</v>
      </c>
      <c r="G46" s="9">
        <f t="shared" si="6"/>
        <v>0</v>
      </c>
      <c r="H46" s="9">
        <f t="shared" si="6"/>
        <v>0</v>
      </c>
      <c r="I46">
        <v>71.538789165971835</v>
      </c>
      <c r="J46">
        <f t="shared" si="0"/>
        <v>2.4685138038954113E-2</v>
      </c>
      <c r="K46">
        <f>'Parameter Estimates'!$B$2+'Parameter Estimates'!$B$3*D46+'Parameter Estimates'!$B$4*F46+'Parameter Estimates'!$B$5*G46</f>
        <v>8.4687799325932761E-3</v>
      </c>
      <c r="L46">
        <v>71.538789165971835</v>
      </c>
      <c r="M46">
        <f t="shared" si="7"/>
        <v>71.612264443718885</v>
      </c>
      <c r="N46">
        <f t="shared" si="7"/>
        <v>78.491496229450703</v>
      </c>
      <c r="O46">
        <f t="shared" si="7"/>
        <v>64.733032657987124</v>
      </c>
    </row>
    <row r="47" spans="1:15" x14ac:dyDescent="0.35">
      <c r="A47" s="1">
        <v>43191</v>
      </c>
      <c r="B47">
        <v>12909.19</v>
      </c>
      <c r="C47" s="8">
        <f t="shared" si="1"/>
        <v>9.8796047845168822E-3</v>
      </c>
      <c r="D47" s="8">
        <f t="shared" si="2"/>
        <v>4.1784141194105562E-3</v>
      </c>
      <c r="E47" s="8">
        <f t="shared" si="2"/>
        <v>1.1395742030210654E-2</v>
      </c>
      <c r="F47" s="9">
        <f t="shared" si="6"/>
        <v>0</v>
      </c>
      <c r="G47" s="9">
        <f t="shared" si="6"/>
        <v>1</v>
      </c>
      <c r="H47" s="9">
        <f t="shared" si="6"/>
        <v>0</v>
      </c>
      <c r="I47">
        <v>72.619422891913416</v>
      </c>
      <c r="J47">
        <f t="shared" si="0"/>
        <v>1.5105563548671208E-2</v>
      </c>
      <c r="K47">
        <f>'Parameter Estimates'!$B$2+'Parameter Estimates'!$B$3*D47+'Parameter Estimates'!$B$4*F47+'Parameter Estimates'!$B$5*G47</f>
        <v>1.1683595548523834E-2</v>
      </c>
      <c r="L47">
        <v>72.619422891913416</v>
      </c>
      <c r="M47">
        <f t="shared" si="7"/>
        <v>72.448953177793243</v>
      </c>
      <c r="N47">
        <f t="shared" si="7"/>
        <v>79.408559125394092</v>
      </c>
      <c r="O47">
        <f t="shared" si="7"/>
        <v>65.489347230192436</v>
      </c>
    </row>
    <row r="48" spans="1:15" x14ac:dyDescent="0.35">
      <c r="A48" s="1">
        <v>43282</v>
      </c>
      <c r="B48">
        <v>13019.8</v>
      </c>
      <c r="C48" s="8">
        <f t="shared" si="1"/>
        <v>8.5683145108250702E-3</v>
      </c>
      <c r="D48" s="8">
        <f t="shared" si="2"/>
        <v>9.8796047845168822E-3</v>
      </c>
      <c r="E48" s="8">
        <f t="shared" si="2"/>
        <v>4.1784141194105562E-3</v>
      </c>
      <c r="F48" s="9">
        <f t="shared" si="6"/>
        <v>0</v>
      </c>
      <c r="G48" s="9">
        <f t="shared" si="6"/>
        <v>0</v>
      </c>
      <c r="H48" s="9">
        <f t="shared" si="6"/>
        <v>0</v>
      </c>
      <c r="I48">
        <v>73.504380920631633</v>
      </c>
      <c r="J48">
        <f t="shared" si="0"/>
        <v>1.2186244305953498E-2</v>
      </c>
      <c r="K48">
        <f>'Parameter Estimates'!$B$2+'Parameter Estimates'!$B$3*D48+'Parameter Estimates'!$B$4*F48+'Parameter Estimates'!$B$5*G48</f>
        <v>1.0674194964366432E-2</v>
      </c>
      <c r="L48">
        <v>73.504380920631633</v>
      </c>
      <c r="M48">
        <f t="shared" si="7"/>
        <v>73.222287428977268</v>
      </c>
      <c r="N48">
        <f t="shared" si="7"/>
        <v>80.256181567337975</v>
      </c>
      <c r="O48">
        <f t="shared" si="7"/>
        <v>66.188393290616602</v>
      </c>
    </row>
    <row r="49" spans="1:15" x14ac:dyDescent="0.35">
      <c r="A49" s="1">
        <v>43374</v>
      </c>
      <c r="B49">
        <v>13066.3</v>
      </c>
      <c r="C49" s="8">
        <f t="shared" si="1"/>
        <v>3.5714834329252376E-3</v>
      </c>
      <c r="D49" s="8">
        <f t="shared" si="2"/>
        <v>8.5683145108250702E-3</v>
      </c>
      <c r="E49" s="8">
        <f t="shared" si="2"/>
        <v>9.8796047845168822E-3</v>
      </c>
      <c r="F49" s="9">
        <f t="shared" si="6"/>
        <v>0</v>
      </c>
      <c r="G49" s="9">
        <f t="shared" si="6"/>
        <v>0</v>
      </c>
      <c r="H49" s="9">
        <f t="shared" si="6"/>
        <v>1</v>
      </c>
      <c r="I49">
        <v>74.133333625796837</v>
      </c>
      <c r="J49">
        <f t="shared" si="0"/>
        <v>8.5566696472736403E-3</v>
      </c>
      <c r="K49">
        <f>'Parameter Estimates'!$B$2+'Parameter Estimates'!$B$3*D49+'Parameter Estimates'!$B$4*F49+'Parameter Estimates'!$B$5*G49</f>
        <v>1.1183973482457135E-2</v>
      </c>
      <c r="L49">
        <v>74.133333625796837</v>
      </c>
      <c r="M49">
        <f t="shared" si="7"/>
        <v>74.041203549907792</v>
      </c>
      <c r="N49">
        <f t="shared" si="7"/>
        <v>81.15376457379034</v>
      </c>
      <c r="O49">
        <f t="shared" si="7"/>
        <v>66.9286425260253</v>
      </c>
    </row>
    <row r="50" spans="1:15" x14ac:dyDescent="0.35">
      <c r="A50" s="3">
        <v>43466</v>
      </c>
      <c r="B50">
        <v>13103.32</v>
      </c>
      <c r="C50" s="8">
        <f t="shared" si="1"/>
        <v>2.8332427695676454E-3</v>
      </c>
      <c r="D50" s="8">
        <f t="shared" si="2"/>
        <v>3.5714834329252376E-3</v>
      </c>
      <c r="E50" s="8">
        <f t="shared" si="2"/>
        <v>8.5683145108250702E-3</v>
      </c>
      <c r="F50" s="9">
        <f t="shared" si="6"/>
        <v>1</v>
      </c>
      <c r="G50" s="9">
        <f t="shared" si="6"/>
        <v>0</v>
      </c>
      <c r="H50" s="9">
        <f t="shared" si="6"/>
        <v>0</v>
      </c>
      <c r="I50" s="2">
        <v>66.86</v>
      </c>
      <c r="J50">
        <f t="shared" si="0"/>
        <v>-9.8111514349408235E-2</v>
      </c>
      <c r="K50">
        <f>'Parameter Estimates'!$B$2+'Parameter Estimates'!$B$3*D50+'Parameter Estimates'!$B$4*F50+'Parameter Estimates'!$B$5*G50</f>
        <v>1.1510546529132552E-2</v>
      </c>
      <c r="L50" s="2">
        <v>66.86</v>
      </c>
      <c r="M50">
        <f t="shared" si="7"/>
        <v>74.893458268441975</v>
      </c>
      <c r="N50">
        <f t="shared" si="7"/>
        <v>82.087888756931221</v>
      </c>
      <c r="O50">
        <f t="shared" si="7"/>
        <v>67.699027779952786</v>
      </c>
    </row>
    <row r="51" spans="1:15" x14ac:dyDescent="0.35">
      <c r="K51" s="2"/>
      <c r="L51" s="2"/>
    </row>
    <row r="52" spans="1:15" x14ac:dyDescent="0.35">
      <c r="K52" s="2"/>
      <c r="L52" s="2"/>
    </row>
    <row r="53" spans="1:15" x14ac:dyDescent="0.35">
      <c r="K53" s="2"/>
      <c r="L53" s="2"/>
    </row>
    <row r="54" spans="1:15" x14ac:dyDescent="0.35">
      <c r="K54" s="12"/>
      <c r="L54" s="2"/>
    </row>
    <row r="55" spans="1:15" x14ac:dyDescent="0.35">
      <c r="K55" s="12"/>
      <c r="L55" s="2"/>
    </row>
    <row r="56" spans="1:15" x14ac:dyDescent="0.35">
      <c r="K56" s="12"/>
      <c r="L56" s="2"/>
    </row>
    <row r="57" spans="1:15" x14ac:dyDescent="0.35">
      <c r="K57" s="2"/>
      <c r="L57" s="2"/>
    </row>
    <row r="58" spans="1:15" x14ac:dyDescent="0.35">
      <c r="K58" s="2"/>
      <c r="L58" s="2"/>
    </row>
    <row r="59" spans="1:15" x14ac:dyDescent="0.35">
      <c r="K59" s="2"/>
      <c r="L59" s="2"/>
    </row>
    <row r="60" spans="1:15" x14ac:dyDescent="0.35">
      <c r="K60" s="2"/>
      <c r="L60" s="2"/>
    </row>
    <row r="61" spans="1:15" x14ac:dyDescent="0.35">
      <c r="K61" s="2"/>
      <c r="L61" s="2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7"/>
  <sheetViews>
    <sheetView zoomScale="80" zoomScaleNormal="80" workbookViewId="0">
      <selection activeCell="G45" sqref="G45"/>
    </sheetView>
  </sheetViews>
  <sheetFormatPr defaultRowHeight="14.5" x14ac:dyDescent="0.35"/>
  <cols>
    <col min="1" max="1" width="11.54296875" bestFit="1" customWidth="1"/>
    <col min="2" max="2" width="23.453125" bestFit="1" customWidth="1"/>
    <col min="3" max="3" width="14.1796875" bestFit="1" customWidth="1"/>
    <col min="4" max="4" width="15.7265625" bestFit="1" customWidth="1"/>
    <col min="5" max="5" width="15" bestFit="1" customWidth="1"/>
    <col min="6" max="8" width="13" bestFit="1" customWidth="1"/>
  </cols>
  <sheetData>
    <row r="1" spans="1:8" x14ac:dyDescent="0.35">
      <c r="B1" s="17" t="s">
        <v>86</v>
      </c>
      <c r="C1" s="17"/>
      <c r="D1" s="17"/>
      <c r="E1" t="s">
        <v>87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s="14" t="s">
        <v>13</v>
      </c>
      <c r="F2" s="14" t="s">
        <v>93</v>
      </c>
      <c r="G2" s="14" t="s">
        <v>101</v>
      </c>
      <c r="H2" s="14" t="s">
        <v>102</v>
      </c>
    </row>
    <row r="3" spans="1:8" hidden="1" x14ac:dyDescent="0.35">
      <c r="A3" s="1">
        <v>39448</v>
      </c>
      <c r="B3">
        <v>0.22948585243417816</v>
      </c>
      <c r="C3">
        <v>339014</v>
      </c>
      <c r="D3">
        <v>2650511</v>
      </c>
      <c r="E3">
        <v>18614193.344772622</v>
      </c>
    </row>
    <row r="4" spans="1:8" hidden="1" x14ac:dyDescent="0.35">
      <c r="A4" s="1">
        <v>39539</v>
      </c>
      <c r="B4">
        <v>0.23036299895936566</v>
      </c>
      <c r="C4">
        <v>359788</v>
      </c>
      <c r="D4">
        <v>2674334</v>
      </c>
      <c r="E4">
        <v>19345900.958792031</v>
      </c>
    </row>
    <row r="5" spans="1:8" hidden="1" x14ac:dyDescent="0.35">
      <c r="A5" s="1">
        <v>39630</v>
      </c>
      <c r="B5">
        <v>0.23613375123030389</v>
      </c>
      <c r="C5">
        <v>400840</v>
      </c>
      <c r="D5">
        <v>2802638</v>
      </c>
      <c r="E5">
        <v>21081336.290034279</v>
      </c>
    </row>
    <row r="6" spans="1:8" hidden="1" x14ac:dyDescent="0.35">
      <c r="A6" s="1">
        <v>39722</v>
      </c>
      <c r="B6">
        <v>0.23699868491040518</v>
      </c>
      <c r="C6">
        <v>405212</v>
      </c>
      <c r="D6">
        <v>3030755</v>
      </c>
      <c r="E6">
        <v>22943765.115491059</v>
      </c>
    </row>
    <row r="7" spans="1:8" hidden="1" x14ac:dyDescent="0.35">
      <c r="A7" s="1">
        <v>39814</v>
      </c>
      <c r="B7">
        <v>0.23004775794270052</v>
      </c>
      <c r="C7">
        <v>410088</v>
      </c>
      <c r="D7">
        <v>3041894</v>
      </c>
      <c r="E7">
        <v>22507608.759620558</v>
      </c>
    </row>
    <row r="8" spans="1:8" hidden="1" x14ac:dyDescent="0.35">
      <c r="A8" s="1">
        <v>39904</v>
      </c>
      <c r="B8">
        <v>0.23843947552755831</v>
      </c>
      <c r="C8">
        <v>433058</v>
      </c>
      <c r="D8">
        <v>3209178</v>
      </c>
      <c r="E8">
        <v>25035196.377681725</v>
      </c>
    </row>
    <row r="9" spans="1:8" hidden="1" x14ac:dyDescent="0.35">
      <c r="A9" s="1">
        <v>39995</v>
      </c>
      <c r="B9">
        <v>0.23774540028873475</v>
      </c>
      <c r="C9">
        <v>433442</v>
      </c>
      <c r="D9">
        <v>3215168</v>
      </c>
      <c r="E9">
        <v>25818061.788523749</v>
      </c>
    </row>
    <row r="10" spans="1:8" hidden="1" x14ac:dyDescent="0.35">
      <c r="A10" s="1">
        <v>40087</v>
      </c>
      <c r="B10">
        <v>0.23024731900112394</v>
      </c>
      <c r="C10">
        <v>447871</v>
      </c>
      <c r="D10">
        <v>3437025</v>
      </c>
      <c r="E10">
        <v>27252272.768429469</v>
      </c>
    </row>
    <row r="11" spans="1:8" hidden="1" x14ac:dyDescent="0.35">
      <c r="A11" s="1">
        <v>40179</v>
      </c>
      <c r="B11">
        <v>0.23728244701885787</v>
      </c>
      <c r="C11">
        <v>450377</v>
      </c>
      <c r="D11">
        <v>3445972</v>
      </c>
      <c r="E11">
        <v>28559666.293396138</v>
      </c>
    </row>
    <row r="12" spans="1:8" hidden="1" x14ac:dyDescent="0.35">
      <c r="A12" s="1">
        <v>40269</v>
      </c>
      <c r="B12">
        <v>0.23030499252090772</v>
      </c>
      <c r="C12">
        <v>453162</v>
      </c>
      <c r="D12">
        <v>3452209</v>
      </c>
      <c r="E12">
        <v>29021248.374775268</v>
      </c>
    </row>
    <row r="13" spans="1:8" hidden="1" x14ac:dyDescent="0.35">
      <c r="A13" s="1">
        <v>40360</v>
      </c>
      <c r="B13">
        <v>0.23364121323390866</v>
      </c>
      <c r="C13">
        <v>460421</v>
      </c>
      <c r="D13">
        <v>3818503</v>
      </c>
      <c r="E13">
        <v>32640997.581733949</v>
      </c>
    </row>
    <row r="14" spans="1:8" hidden="1" x14ac:dyDescent="0.35">
      <c r="A14" s="1">
        <v>40452</v>
      </c>
      <c r="B14">
        <v>0.22933841993360818</v>
      </c>
      <c r="C14">
        <v>473739</v>
      </c>
      <c r="D14">
        <v>4190417</v>
      </c>
      <c r="E14">
        <v>36463389.785442889</v>
      </c>
    </row>
    <row r="15" spans="1:8" hidden="1" x14ac:dyDescent="0.35">
      <c r="A15" s="1">
        <v>40544</v>
      </c>
      <c r="B15">
        <v>0.23584722410212172</v>
      </c>
      <c r="C15">
        <v>501646</v>
      </c>
      <c r="D15">
        <v>4250142</v>
      </c>
      <c r="E15">
        <v>38553701.337200738</v>
      </c>
    </row>
    <row r="16" spans="1:8" hidden="1" x14ac:dyDescent="0.35">
      <c r="A16" s="1">
        <v>40634</v>
      </c>
      <c r="B16">
        <v>0.22900630020525403</v>
      </c>
      <c r="C16">
        <v>502936</v>
      </c>
      <c r="D16">
        <v>4337539</v>
      </c>
      <c r="E16">
        <v>38523144.934786052</v>
      </c>
    </row>
    <row r="17" spans="1:5" hidden="1" x14ac:dyDescent="0.35">
      <c r="A17" s="1">
        <v>40725</v>
      </c>
      <c r="B17">
        <v>0.23196937187259734</v>
      </c>
      <c r="C17">
        <v>504106</v>
      </c>
      <c r="D17">
        <v>4354329</v>
      </c>
      <c r="E17">
        <v>39514135.720816642</v>
      </c>
    </row>
    <row r="18" spans="1:5" hidden="1" x14ac:dyDescent="0.35">
      <c r="A18" s="1">
        <v>40817</v>
      </c>
      <c r="B18">
        <v>0.23500378613671857</v>
      </c>
      <c r="C18">
        <v>513664</v>
      </c>
      <c r="D18">
        <v>4429578</v>
      </c>
      <c r="E18">
        <v>41707114.291062914</v>
      </c>
    </row>
    <row r="19" spans="1:5" hidden="1" x14ac:dyDescent="0.35">
      <c r="A19" s="1">
        <v>40909</v>
      </c>
      <c r="B19">
        <v>0.23013238589174478</v>
      </c>
      <c r="C19">
        <v>523518</v>
      </c>
      <c r="D19">
        <v>4548541</v>
      </c>
      <c r="E19">
        <v>42977422.041952267</v>
      </c>
    </row>
    <row r="20" spans="1:5" hidden="1" x14ac:dyDescent="0.35">
      <c r="A20" s="1">
        <v>41000</v>
      </c>
      <c r="B20">
        <v>0.23275580526118833</v>
      </c>
      <c r="C20">
        <v>541588</v>
      </c>
      <c r="D20">
        <v>4650656</v>
      </c>
      <c r="E20">
        <v>45534657.749910869</v>
      </c>
    </row>
    <row r="21" spans="1:5" hidden="1" x14ac:dyDescent="0.35">
      <c r="A21" s="1">
        <v>41091</v>
      </c>
      <c r="B21">
        <v>0.23661064921898373</v>
      </c>
      <c r="C21">
        <v>541714</v>
      </c>
      <c r="D21">
        <v>4719341</v>
      </c>
      <c r="E21">
        <v>47797882.702287436</v>
      </c>
    </row>
    <row r="22" spans="1:5" hidden="1" x14ac:dyDescent="0.35">
      <c r="A22" s="1">
        <v>41183</v>
      </c>
      <c r="B22">
        <v>0.23323396323033596</v>
      </c>
      <c r="C22">
        <v>551618</v>
      </c>
      <c r="D22">
        <v>4721111</v>
      </c>
      <c r="E22">
        <v>47656605.435057655</v>
      </c>
    </row>
    <row r="23" spans="1:5" hidden="1" x14ac:dyDescent="0.35">
      <c r="A23" s="1">
        <v>41275</v>
      </c>
      <c r="B23">
        <v>0.22947777847367715</v>
      </c>
      <c r="C23">
        <v>562981</v>
      </c>
      <c r="D23">
        <v>4747092</v>
      </c>
      <c r="E23">
        <v>48176029.28636802</v>
      </c>
    </row>
    <row r="24" spans="1:5" hidden="1" x14ac:dyDescent="0.35">
      <c r="A24" s="1">
        <v>41365</v>
      </c>
      <c r="B24">
        <v>0.23365271428247286</v>
      </c>
      <c r="C24">
        <v>566144</v>
      </c>
      <c r="D24">
        <v>4913018</v>
      </c>
      <c r="E24">
        <v>50984244.981055088</v>
      </c>
    </row>
    <row r="25" spans="1:5" hidden="1" x14ac:dyDescent="0.35">
      <c r="A25" s="1">
        <v>41456</v>
      </c>
      <c r="B25">
        <v>0.23220499707572509</v>
      </c>
      <c r="C25">
        <v>578697</v>
      </c>
      <c r="D25">
        <v>4980946</v>
      </c>
      <c r="E25">
        <v>52357564.757570498</v>
      </c>
    </row>
    <row r="26" spans="1:5" hidden="1" x14ac:dyDescent="0.35">
      <c r="A26" s="1">
        <v>41548</v>
      </c>
      <c r="B26">
        <v>0.23024363982258358</v>
      </c>
      <c r="C26">
        <v>610953</v>
      </c>
      <c r="D26">
        <v>5117385</v>
      </c>
      <c r="E26">
        <v>53636631.888561532</v>
      </c>
    </row>
    <row r="27" spans="1:5" hidden="1" x14ac:dyDescent="0.35">
      <c r="A27" s="1">
        <v>41640</v>
      </c>
      <c r="B27">
        <v>0.22894748529336686</v>
      </c>
      <c r="C27">
        <v>619578</v>
      </c>
      <c r="D27">
        <v>5398469</v>
      </c>
      <c r="E27">
        <v>56575075.871784255</v>
      </c>
    </row>
    <row r="28" spans="1:5" hidden="1" x14ac:dyDescent="0.35">
      <c r="A28" s="1">
        <v>41730</v>
      </c>
      <c r="B28">
        <v>0.23369937411138397</v>
      </c>
      <c r="C28">
        <v>631569</v>
      </c>
      <c r="D28">
        <v>5406578</v>
      </c>
      <c r="E28">
        <v>60142473.744251683</v>
      </c>
    </row>
    <row r="29" spans="1:5" hidden="1" x14ac:dyDescent="0.35">
      <c r="A29" s="1">
        <v>41821</v>
      </c>
      <c r="B29">
        <v>0.22861112254499089</v>
      </c>
      <c r="C29">
        <v>632976</v>
      </c>
      <c r="D29">
        <v>5710600</v>
      </c>
      <c r="E29">
        <v>62724112.729916714</v>
      </c>
    </row>
    <row r="30" spans="1:5" x14ac:dyDescent="0.35">
      <c r="A30" s="1">
        <v>41913</v>
      </c>
      <c r="B30">
        <v>0.22861857339156286</v>
      </c>
      <c r="C30">
        <v>640437</v>
      </c>
      <c r="D30">
        <v>5873703</v>
      </c>
      <c r="E30">
        <v>65440738.119870372</v>
      </c>
    </row>
    <row r="31" spans="1:5" x14ac:dyDescent="0.35">
      <c r="A31" s="1">
        <v>42005</v>
      </c>
      <c r="B31">
        <v>0.22874324330354903</v>
      </c>
      <c r="C31">
        <v>669343</v>
      </c>
      <c r="D31">
        <v>6244400</v>
      </c>
      <c r="E31">
        <v>71163928.589480355</v>
      </c>
    </row>
    <row r="32" spans="1:5" x14ac:dyDescent="0.35">
      <c r="A32" s="1">
        <v>42095</v>
      </c>
      <c r="B32">
        <v>0.2340470841746248</v>
      </c>
      <c r="C32">
        <v>669838</v>
      </c>
      <c r="D32">
        <v>6270239</v>
      </c>
      <c r="E32">
        <v>73880347.06583938</v>
      </c>
    </row>
    <row r="33" spans="1:8" x14ac:dyDescent="0.35">
      <c r="A33" s="1">
        <v>42186</v>
      </c>
      <c r="B33">
        <v>0.2301830045978463</v>
      </c>
      <c r="C33">
        <v>686107</v>
      </c>
      <c r="D33">
        <v>6360935</v>
      </c>
      <c r="E33">
        <v>76557367.092711732</v>
      </c>
    </row>
    <row r="34" spans="1:8" x14ac:dyDescent="0.35">
      <c r="A34" s="1">
        <v>42278</v>
      </c>
      <c r="B34">
        <v>0.2329246625533328</v>
      </c>
      <c r="C34">
        <v>692822</v>
      </c>
      <c r="D34">
        <v>6441511</v>
      </c>
      <c r="E34">
        <v>80123302.799531668</v>
      </c>
    </row>
    <row r="35" spans="1:8" x14ac:dyDescent="0.35">
      <c r="A35" s="1">
        <v>42370</v>
      </c>
      <c r="B35">
        <v>0.23133213240491024</v>
      </c>
      <c r="C35">
        <v>698280</v>
      </c>
      <c r="D35">
        <v>6672446</v>
      </c>
      <c r="E35">
        <v>86357762.511887401</v>
      </c>
    </row>
    <row r="36" spans="1:8" x14ac:dyDescent="0.35">
      <c r="A36" s="1">
        <v>42461</v>
      </c>
      <c r="B36">
        <v>0.23363964517731559</v>
      </c>
      <c r="C36">
        <v>745104</v>
      </c>
      <c r="D36">
        <v>6712571</v>
      </c>
      <c r="E36">
        <v>88619771.136854395</v>
      </c>
    </row>
    <row r="37" spans="1:8" x14ac:dyDescent="0.35">
      <c r="A37" s="1">
        <v>42552</v>
      </c>
      <c r="B37">
        <v>0.23425062377556283</v>
      </c>
      <c r="C37">
        <v>758631</v>
      </c>
      <c r="D37">
        <v>6721442</v>
      </c>
      <c r="E37">
        <v>90347917.968094543</v>
      </c>
    </row>
    <row r="38" spans="1:8" x14ac:dyDescent="0.35">
      <c r="A38" s="1">
        <v>42644</v>
      </c>
      <c r="B38">
        <v>0.23219561172403022</v>
      </c>
      <c r="C38">
        <v>764378</v>
      </c>
      <c r="D38">
        <v>6816206</v>
      </c>
      <c r="E38">
        <v>94295036.731967077</v>
      </c>
    </row>
    <row r="39" spans="1:8" x14ac:dyDescent="0.35">
      <c r="A39" s="1">
        <v>42736</v>
      </c>
      <c r="B39">
        <v>0.23503960180493927</v>
      </c>
      <c r="C39">
        <v>772606</v>
      </c>
      <c r="D39">
        <v>7032030</v>
      </c>
      <c r="E39" s="14">
        <v>100879349.60035603</v>
      </c>
      <c r="F39" s="14">
        <f>(BUS_TRAN_PER_ACTIVE_AMT!$M42*BUS_DDA_NBR!$F11*BUS_PEN_RATE!$G38*BUS_ACTIVITY_RATE!$G38+CONS_TRAN_PER_ACTIVE_AMT!M42*CONS_DDA_NBR!$F11*CONS_PEN_RATE!$G38*CONS_ACTIVITY_RATE!$G38)*INTERCHANGE_FEE_RATE!$F11*(1+OTHERFEE!$G38+GC!$G38+SMARTACCESS!$G38)</f>
        <v>115717402.94091117</v>
      </c>
      <c r="G39" s="14">
        <f>(BUS_TRAN_PER_ACTIVE_AMT!$M42*BUS_DDA_NBR!$F11*BUS_PEN_RATE!$G38*BUS_ACTIVITY_RATE!$G38+CONS_TRAN_PER_ACTIVE_AMT!N42*CONS_DDA_NBR!$F11*CONS_PEN_RATE!$G38*CONS_ACTIVITY_RATE!$G38)*INTERCHANGE_FEE_RATE!$F11*(1+OTHERFEE!$G38+GC!$G38+SMARTACCESS!$G38)</f>
        <v>126209631.39472285</v>
      </c>
      <c r="H39" s="14">
        <f>(BUS_TRAN_PER_ACTIVE_AMT!$M42*BUS_DDA_NBR!$F11*BUS_PEN_RATE!$G38*BUS_ACTIVITY_RATE!$G38+CONS_TRAN_PER_ACTIVE_AMT!O42*CONS_DDA_NBR!$F11*CONS_PEN_RATE!$G38*CONS_ACTIVITY_RATE!$G38)*INTERCHANGE_FEE_RATE!$F11*(1+OTHERFEE!$G38+GC!$G38+SMARTACCESS!$G38)</f>
        <v>105225174.48709953</v>
      </c>
    </row>
    <row r="40" spans="1:8" x14ac:dyDescent="0.35">
      <c r="A40" s="1">
        <v>42826</v>
      </c>
      <c r="B40">
        <v>0.23390044237913452</v>
      </c>
      <c r="C40">
        <v>785835</v>
      </c>
      <c r="D40">
        <v>7262809</v>
      </c>
      <c r="E40" s="14">
        <v>105701826.82982677</v>
      </c>
      <c r="F40" s="14">
        <f>(BUS_TRAN_PER_ACTIVE_AMT!$M43*BUS_DDA_NBR!$F12*BUS_PEN_RATE!$G39*BUS_ACTIVITY_RATE!$G39+CONS_TRAN_PER_ACTIVE_AMT!M43*CONS_DDA_NBR!$F12*CONS_PEN_RATE!$G39*CONS_ACTIVITY_RATE!$G39)*INTERCHANGE_FEE_RATE!$F12*(1+OTHERFEE!$G39+GC!$G39+SMARTACCESS!$G39)</f>
        <v>109308265.57988726</v>
      </c>
      <c r="G40" s="14">
        <f>(BUS_TRAN_PER_ACTIVE_AMT!$M43*BUS_DDA_NBR!$F12*BUS_PEN_RATE!$G39*BUS_ACTIVITY_RATE!$G39+CONS_TRAN_PER_ACTIVE_AMT!N43*CONS_DDA_NBR!$F12*CONS_PEN_RATE!$G39*CONS_ACTIVITY_RATE!$G39)*INTERCHANGE_FEE_RATE!$F12*(1+OTHERFEE!$G39+GC!$G39+SMARTACCESS!$G39)</f>
        <v>119186132.57518016</v>
      </c>
      <c r="H40" s="14">
        <f>(BUS_TRAN_PER_ACTIVE_AMT!$M43*BUS_DDA_NBR!$F12*BUS_PEN_RATE!$G39*BUS_ACTIVITY_RATE!$G39+CONS_TRAN_PER_ACTIVE_AMT!O43*CONS_DDA_NBR!$F12*CONS_PEN_RATE!$G39*CONS_ACTIVITY_RATE!$G39)*INTERCHANGE_FEE_RATE!$F12*(1+OTHERFEE!$G39+GC!$G39+SMARTACCESS!$G39)</f>
        <v>99430398.584594369</v>
      </c>
    </row>
    <row r="41" spans="1:8" x14ac:dyDescent="0.35">
      <c r="A41" s="1">
        <v>42917</v>
      </c>
      <c r="B41">
        <v>0.23553216095824023</v>
      </c>
      <c r="C41">
        <v>794361</v>
      </c>
      <c r="D41">
        <v>7457494</v>
      </c>
      <c r="E41" s="14">
        <v>111003992.28895371</v>
      </c>
      <c r="F41" s="14">
        <f>(BUS_TRAN_PER_ACTIVE_AMT!$M44*BUS_DDA_NBR!$F13*BUS_PEN_RATE!$G40*BUS_ACTIVITY_RATE!$G40+CONS_TRAN_PER_ACTIVE_AMT!M44*CONS_DDA_NBR!$F13*CONS_PEN_RATE!$G40*CONS_ACTIVITY_RATE!$G40)*INTERCHANGE_FEE_RATE!$F13*(1+OTHERFEE!$G40+GC!$G40+SMARTACCESS!$G40)</f>
        <v>115978347.75760083</v>
      </c>
      <c r="G41" s="14">
        <f>(BUS_TRAN_PER_ACTIVE_AMT!$M44*BUS_DDA_NBR!$F13*BUS_PEN_RATE!$G40*BUS_ACTIVITY_RATE!$G40+CONS_TRAN_PER_ACTIVE_AMT!N44*CONS_DDA_NBR!$F13*CONS_PEN_RATE!$G40*CONS_ACTIVITY_RATE!$G40)*INTERCHANGE_FEE_RATE!$F13*(1+OTHERFEE!$G40+GC!$G40+SMARTACCESS!$G40)</f>
        <v>126475832.68591397</v>
      </c>
      <c r="H41" s="14">
        <f>(BUS_TRAN_PER_ACTIVE_AMT!$M44*BUS_DDA_NBR!$F13*BUS_PEN_RATE!$G40*BUS_ACTIVITY_RATE!$G40+CONS_TRAN_PER_ACTIVE_AMT!O44*CONS_DDA_NBR!$F13*CONS_PEN_RATE!$G40*CONS_ACTIVITY_RATE!$G40)*INTERCHANGE_FEE_RATE!$F13*(1+OTHERFEE!$G40+GC!$G40+SMARTACCESS!$G40)</f>
        <v>105480862.82928766</v>
      </c>
    </row>
    <row r="42" spans="1:8" x14ac:dyDescent="0.35">
      <c r="A42" s="1">
        <v>43009</v>
      </c>
      <c r="B42">
        <v>0.2363352151023026</v>
      </c>
      <c r="C42">
        <v>802660</v>
      </c>
      <c r="D42">
        <v>7466217</v>
      </c>
      <c r="E42" s="14">
        <v>114129345.74360995</v>
      </c>
      <c r="F42" s="14">
        <f>(BUS_TRAN_PER_ACTIVE_AMT!$M45*BUS_DDA_NBR!$F14*BUS_PEN_RATE!$G41*BUS_ACTIVITY_RATE!$G41+CONS_TRAN_PER_ACTIVE_AMT!M45*CONS_DDA_NBR!$F14*CONS_PEN_RATE!$G41*CONS_ACTIVITY_RATE!$G41)*INTERCHANGE_FEE_RATE!$F14*(1+OTHERFEE!$G41+GC!$G41+SMARTACCESS!$G41)</f>
        <v>113288332.07547125</v>
      </c>
      <c r="G42" s="14">
        <f>(BUS_TRAN_PER_ACTIVE_AMT!$M45*BUS_DDA_NBR!$F14*BUS_PEN_RATE!$G41*BUS_ACTIVITY_RATE!$G41+CONS_TRAN_PER_ACTIVE_AMT!N45*CONS_DDA_NBR!$F14*CONS_PEN_RATE!$G41*CONS_ACTIVITY_RATE!$G41)*INTERCHANGE_FEE_RATE!$F14*(1+OTHERFEE!$G41+GC!$G41+SMARTACCESS!$G41)</f>
        <v>123539817.79641436</v>
      </c>
      <c r="H42" s="14">
        <f>(BUS_TRAN_PER_ACTIVE_AMT!$M45*BUS_DDA_NBR!$F14*BUS_PEN_RATE!$G41*BUS_ACTIVITY_RATE!$G41+CONS_TRAN_PER_ACTIVE_AMT!O45*CONS_DDA_NBR!$F14*CONS_PEN_RATE!$G41*CONS_ACTIVITY_RATE!$G41)*INTERCHANGE_FEE_RATE!$F14*(1+OTHERFEE!$G41+GC!$G41+SMARTACCESS!$G41)</f>
        <v>103036846.3545281</v>
      </c>
    </row>
    <row r="43" spans="1:8" x14ac:dyDescent="0.35">
      <c r="A43" s="1">
        <v>43101</v>
      </c>
      <c r="B43">
        <v>0.23054964477701745</v>
      </c>
      <c r="C43">
        <v>814853</v>
      </c>
      <c r="D43">
        <v>7605076</v>
      </c>
      <c r="E43" s="14">
        <v>114673298.27099745</v>
      </c>
      <c r="F43" s="14">
        <f>(BUS_TRAN_PER_ACTIVE_AMT!$M46*BUS_DDA_NBR!$F15*BUS_PEN_RATE!$G42*BUS_ACTIVITY_RATE!$G42+CONS_TRAN_PER_ACTIVE_AMT!M46*CONS_DDA_NBR!$F15*CONS_PEN_RATE!$G42*CONS_ACTIVITY_RATE!$G42)*INTERCHANGE_FEE_RATE!$F15*(1+OTHERFEE!$G42+GC!$G42+SMARTACCESS!$G42)</f>
        <v>119453955.14473343</v>
      </c>
      <c r="G43" s="14">
        <f>(BUS_TRAN_PER_ACTIVE_AMT!$M46*BUS_DDA_NBR!$F15*BUS_PEN_RATE!$G42*BUS_ACTIVITY_RATE!$G42+CONS_TRAN_PER_ACTIVE_AMT!N46*CONS_DDA_NBR!$F15*CONS_PEN_RATE!$G42*CONS_ACTIVITY_RATE!$G42)*INTERCHANGE_FEE_RATE!$F15*(1+OTHERFEE!$G42+GC!$G42+SMARTACCESS!$G42)</f>
        <v>130278142.89680508</v>
      </c>
      <c r="H43" s="14">
        <f>(BUS_TRAN_PER_ACTIVE_AMT!$M46*BUS_DDA_NBR!$F15*BUS_PEN_RATE!$G42*BUS_ACTIVITY_RATE!$G42+CONS_TRAN_PER_ACTIVE_AMT!O46*CONS_DDA_NBR!$F15*CONS_PEN_RATE!$G42*CONS_ACTIVITY_RATE!$G42)*INTERCHANGE_FEE_RATE!$F15*(1+OTHERFEE!$G42+GC!$G42+SMARTACCESS!$G42)</f>
        <v>108629767.39266178</v>
      </c>
    </row>
    <row r="44" spans="1:8" x14ac:dyDescent="0.35">
      <c r="A44" s="1">
        <v>43191</v>
      </c>
      <c r="B44">
        <v>0.23054236363369021</v>
      </c>
      <c r="C44">
        <v>859696</v>
      </c>
      <c r="D44">
        <v>7646135</v>
      </c>
      <c r="E44" s="14">
        <v>117515535.12306155</v>
      </c>
      <c r="F44" s="14">
        <f>(BUS_TRAN_PER_ACTIVE_AMT!$M47*BUS_DDA_NBR!$F16*BUS_PEN_RATE!$G43*BUS_ACTIVITY_RATE!$G43+CONS_TRAN_PER_ACTIVE_AMT!M47*CONS_DDA_NBR!$F16*CONS_PEN_RATE!$G43*CONS_ACTIVITY_RATE!$G43)*INTERCHANGE_FEE_RATE!$F16*(1+OTHERFEE!$G43+GC!$G43+SMARTACCESS!$G43)</f>
        <v>122123226.31976564</v>
      </c>
      <c r="G44" s="14">
        <f>(BUS_TRAN_PER_ACTIVE_AMT!$M47*BUS_DDA_NBR!$F16*BUS_PEN_RATE!$G43*BUS_ACTIVITY_RATE!$G43+CONS_TRAN_PER_ACTIVE_AMT!N47*CONS_DDA_NBR!$F16*CONS_PEN_RATE!$G43*CONS_ACTIVITY_RATE!$G43)*INTERCHANGE_FEE_RATE!$F16*(1+OTHERFEE!$G43+GC!$G43+SMARTACCESS!$G43)</f>
        <v>133183919.77309617</v>
      </c>
      <c r="H44" s="14">
        <f>(BUS_TRAN_PER_ACTIVE_AMT!$M47*BUS_DDA_NBR!$F16*BUS_PEN_RATE!$G43*BUS_ACTIVITY_RATE!$G43+CONS_TRAN_PER_ACTIVE_AMT!O47*CONS_DDA_NBR!$F16*CONS_PEN_RATE!$G43*CONS_ACTIVITY_RATE!$G43)*INTERCHANGE_FEE_RATE!$F16*(1+OTHERFEE!$G43+GC!$G43+SMARTACCESS!$G43)</f>
        <v>111062532.8664351</v>
      </c>
    </row>
    <row r="45" spans="1:8" x14ac:dyDescent="0.35">
      <c r="A45" s="1">
        <v>43282</v>
      </c>
      <c r="B45">
        <v>0.23543003558712655</v>
      </c>
      <c r="C45">
        <v>877055</v>
      </c>
      <c r="D45">
        <v>7664216</v>
      </c>
      <c r="E45" s="14">
        <v>121427900.70148435</v>
      </c>
      <c r="F45" s="14">
        <f>(BUS_TRAN_PER_ACTIVE_AMT!$M48*BUS_DDA_NBR!$F17*BUS_PEN_RATE!$G44*BUS_ACTIVITY_RATE!$G44+CONS_TRAN_PER_ACTIVE_AMT!M48*CONS_DDA_NBR!$F17*CONS_PEN_RATE!$G44*CONS_ACTIVITY_RATE!$G44)*INTERCHANGE_FEE_RATE!$F17*(1+OTHERFEE!$G44+GC!$G44+SMARTACCESS!$G44)</f>
        <v>124739722.42925455</v>
      </c>
      <c r="G45" s="14">
        <f>(BUS_TRAN_PER_ACTIVE_AMT!$M48*BUS_DDA_NBR!$F17*BUS_PEN_RATE!$G44*BUS_ACTIVITY_RATE!$G44+CONS_TRAN_PER_ACTIVE_AMT!N48*CONS_DDA_NBR!$F17*CONS_PEN_RATE!$G44*CONS_ACTIVITY_RATE!$G44)*INTERCHANGE_FEE_RATE!$F17*(1+OTHERFEE!$G44+GC!$G44+SMARTACCESS!$G44)</f>
        <v>136045014.58748987</v>
      </c>
      <c r="H45" s="14">
        <f>(BUS_TRAN_PER_ACTIVE_AMT!$M48*BUS_DDA_NBR!$F17*BUS_PEN_RATE!$G44*BUS_ACTIVITY_RATE!$G44+CONS_TRAN_PER_ACTIVE_AMT!O48*CONS_DDA_NBR!$F17*CONS_PEN_RATE!$G44*CONS_ACTIVITY_RATE!$G44)*INTERCHANGE_FEE_RATE!$F17*(1+OTHERFEE!$G44+GC!$G44+SMARTACCESS!$G44)</f>
        <v>113434430.27101921</v>
      </c>
    </row>
    <row r="46" spans="1:8" x14ac:dyDescent="0.35">
      <c r="A46" s="1">
        <v>43374</v>
      </c>
      <c r="B46">
        <v>0.23756059546477334</v>
      </c>
      <c r="C46">
        <v>905661</v>
      </c>
      <c r="D46">
        <v>7689527</v>
      </c>
      <c r="E46" s="14">
        <v>127869006.93877715</v>
      </c>
      <c r="F46" s="14">
        <f>(BUS_TRAN_PER_ACTIVE_AMT!$M49*BUS_DDA_NBR!$F18*BUS_PEN_RATE!$G45*BUS_ACTIVITY_RATE!$G45+CONS_TRAN_PER_ACTIVE_AMT!M49*CONS_DDA_NBR!$F18*CONS_PEN_RATE!$G45*CONS_ACTIVITY_RATE!$G45)*INTERCHANGE_FEE_RATE!$F18*(1+OTHERFEE!$G45+GC!$G45+SMARTACCESS!$G45)</f>
        <v>125314848.79071561</v>
      </c>
      <c r="G46" s="14">
        <f>(BUS_TRAN_PER_ACTIVE_AMT!$M49*BUS_DDA_NBR!$F18*BUS_PEN_RATE!$G45*BUS_ACTIVITY_RATE!$G45+CONS_TRAN_PER_ACTIVE_AMT!N49*CONS_DDA_NBR!$F18*CONS_PEN_RATE!$G45*CONS_ACTIVITY_RATE!$G45)*INTERCHANGE_FEE_RATE!$F18*(1+OTHERFEE!$G45+GC!$G45+SMARTACCESS!$G45)</f>
        <v>136668805.55725643</v>
      </c>
      <c r="H46" s="14">
        <f>(BUS_TRAN_PER_ACTIVE_AMT!$M49*BUS_DDA_NBR!$F18*BUS_PEN_RATE!$G45*BUS_ACTIVITY_RATE!$G45+CONS_TRAN_PER_ACTIVE_AMT!O49*CONS_DDA_NBR!$F18*CONS_PEN_RATE!$G45*CONS_ACTIVITY_RATE!$G45)*INTERCHANGE_FEE_RATE!$F18*(1+OTHERFEE!$G45+GC!$G45+SMARTACCESS!$G45)</f>
        <v>113960892.02417478</v>
      </c>
    </row>
    <row r="47" spans="1:8" x14ac:dyDescent="0.35">
      <c r="A47" s="3">
        <v>43466</v>
      </c>
      <c r="B47" s="4">
        <v>0.228353109</v>
      </c>
      <c r="C47" s="4">
        <v>736264</v>
      </c>
      <c r="D47" s="4">
        <v>7829780</v>
      </c>
      <c r="E47" s="14">
        <v>124517685.49801038</v>
      </c>
      <c r="F47" s="14">
        <f>(BUS_TRAN_PER_ACTIVE_AMT!$M50*BUS_DDA_NBR!$F19*BUS_PEN_RATE!$G46*BUS_ACTIVITY_RATE!$G46+CONS_TRAN_PER_ACTIVE_AMT!M50*CONS_DDA_NBR!$F19*CONS_PEN_RATE!$G46*CONS_ACTIVITY_RATE!$G46)*INTERCHANGE_FEE_RATE!$F19*(1+OTHERFEE!$G46+GC!$G46+SMARTACCESS!$G46)</f>
        <v>119715763.79811765</v>
      </c>
      <c r="G47" s="14">
        <f>(BUS_TRAN_PER_ACTIVE_AMT!$M50*BUS_DDA_NBR!$F19*BUS_PEN_RATE!$G46*BUS_ACTIVITY_RATE!$G46+CONS_TRAN_PER_ACTIVE_AMT!N50*CONS_DDA_NBR!$F19*CONS_PEN_RATE!$G46*CONS_ACTIVITY_RATE!$G46)*INTERCHANGE_FEE_RATE!$F19*(1+OTHERFEE!$G46+GC!$G46+SMARTACCESS!$G46)</f>
        <v>130552060.87967412</v>
      </c>
      <c r="H47" s="14">
        <f>(BUS_TRAN_PER_ACTIVE_AMT!$M50*BUS_DDA_NBR!$F19*BUS_PEN_RATE!$G46*BUS_ACTIVITY_RATE!$G46+CONS_TRAN_PER_ACTIVE_AMT!O50*CONS_DDA_NBR!$F19*CONS_PEN_RATE!$G46*CONS_ACTIVITY_RATE!$G46)*INTERCHANGE_FEE_RATE!$F19*(1+OTHERFEE!$G46+GC!$G46+SMARTACCESS!$G46)</f>
        <v>108879466.71656111</v>
      </c>
    </row>
  </sheetData>
  <mergeCells count="1">
    <mergeCell ref="B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7"/>
  <sheetViews>
    <sheetView zoomScale="80" zoomScaleNormal="80" workbookViewId="0">
      <selection activeCell="F40" sqref="F40"/>
    </sheetView>
  </sheetViews>
  <sheetFormatPr defaultRowHeight="14.5" x14ac:dyDescent="0.35"/>
  <cols>
    <col min="1" max="1" width="11.54296875" bestFit="1" customWidth="1"/>
    <col min="2" max="2" width="23.453125" bestFit="1" customWidth="1"/>
    <col min="3" max="3" width="14.1796875" bestFit="1" customWidth="1"/>
    <col min="4" max="4" width="15.7265625" bestFit="1" customWidth="1"/>
    <col min="5" max="5" width="15" bestFit="1" customWidth="1"/>
    <col min="6" max="8" width="13" bestFit="1" customWidth="1"/>
  </cols>
  <sheetData>
    <row r="1" spans="1:8" x14ac:dyDescent="0.35">
      <c r="B1" s="17" t="s">
        <v>86</v>
      </c>
      <c r="C1" s="17"/>
      <c r="D1" s="17"/>
      <c r="E1" t="s">
        <v>87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s="14" t="s">
        <v>13</v>
      </c>
      <c r="F2" s="14" t="s">
        <v>93</v>
      </c>
      <c r="G2" s="14" t="s">
        <v>101</v>
      </c>
      <c r="H2" s="14" t="s">
        <v>102</v>
      </c>
    </row>
    <row r="3" spans="1:8" hidden="1" x14ac:dyDescent="0.35">
      <c r="A3" s="1">
        <v>39448</v>
      </c>
      <c r="B3">
        <v>0.22948585243417816</v>
      </c>
      <c r="C3">
        <v>339014</v>
      </c>
      <c r="D3">
        <v>2650511</v>
      </c>
      <c r="E3">
        <v>18614193.344772622</v>
      </c>
    </row>
    <row r="4" spans="1:8" hidden="1" x14ac:dyDescent="0.35">
      <c r="A4" s="1">
        <v>39539</v>
      </c>
      <c r="B4">
        <v>0.23036299895936566</v>
      </c>
      <c r="C4">
        <v>359788</v>
      </c>
      <c r="D4">
        <v>2674334</v>
      </c>
      <c r="E4">
        <v>19345900.958792031</v>
      </c>
    </row>
    <row r="5" spans="1:8" hidden="1" x14ac:dyDescent="0.35">
      <c r="A5" s="1">
        <v>39630</v>
      </c>
      <c r="B5">
        <v>0.23613375123030389</v>
      </c>
      <c r="C5">
        <v>400840</v>
      </c>
      <c r="D5">
        <v>2802638</v>
      </c>
      <c r="E5">
        <v>21081336.290034279</v>
      </c>
    </row>
    <row r="6" spans="1:8" hidden="1" x14ac:dyDescent="0.35">
      <c r="A6" s="1">
        <v>39722</v>
      </c>
      <c r="B6">
        <v>0.23699868491040518</v>
      </c>
      <c r="C6">
        <v>405212</v>
      </c>
      <c r="D6">
        <v>3030755</v>
      </c>
      <c r="E6">
        <v>22943765.115491059</v>
      </c>
    </row>
    <row r="7" spans="1:8" hidden="1" x14ac:dyDescent="0.35">
      <c r="A7" s="1">
        <v>39814</v>
      </c>
      <c r="B7">
        <v>0.23004775794270052</v>
      </c>
      <c r="C7">
        <v>410088</v>
      </c>
      <c r="D7">
        <v>3041894</v>
      </c>
      <c r="E7">
        <v>22507608.759620558</v>
      </c>
    </row>
    <row r="8" spans="1:8" hidden="1" x14ac:dyDescent="0.35">
      <c r="A8" s="1">
        <v>39904</v>
      </c>
      <c r="B8">
        <v>0.23843947552755831</v>
      </c>
      <c r="C8">
        <v>433058</v>
      </c>
      <c r="D8">
        <v>3209178</v>
      </c>
      <c r="E8">
        <v>25035196.377681725</v>
      </c>
    </row>
    <row r="9" spans="1:8" hidden="1" x14ac:dyDescent="0.35">
      <c r="A9" s="1">
        <v>39995</v>
      </c>
      <c r="B9">
        <v>0.23774540028873475</v>
      </c>
      <c r="C9">
        <v>433442</v>
      </c>
      <c r="D9">
        <v>3215168</v>
      </c>
      <c r="E9">
        <v>25818061.788523749</v>
      </c>
    </row>
    <row r="10" spans="1:8" hidden="1" x14ac:dyDescent="0.35">
      <c r="A10" s="1">
        <v>40087</v>
      </c>
      <c r="B10">
        <v>0.23024731900112394</v>
      </c>
      <c r="C10">
        <v>447871</v>
      </c>
      <c r="D10">
        <v>3437025</v>
      </c>
      <c r="E10">
        <v>27252272.768429469</v>
      </c>
    </row>
    <row r="11" spans="1:8" hidden="1" x14ac:dyDescent="0.35">
      <c r="A11" s="1">
        <v>40179</v>
      </c>
      <c r="B11">
        <v>0.23728244701885787</v>
      </c>
      <c r="C11">
        <v>450377</v>
      </c>
      <c r="D11">
        <v>3445972</v>
      </c>
      <c r="E11">
        <v>28559666.293396138</v>
      </c>
    </row>
    <row r="12" spans="1:8" hidden="1" x14ac:dyDescent="0.35">
      <c r="A12" s="1">
        <v>40269</v>
      </c>
      <c r="B12">
        <v>0.23030499252090772</v>
      </c>
      <c r="C12">
        <v>453162</v>
      </c>
      <c r="D12">
        <v>3452209</v>
      </c>
      <c r="E12">
        <v>29021248.374775268</v>
      </c>
    </row>
    <row r="13" spans="1:8" hidden="1" x14ac:dyDescent="0.35">
      <c r="A13" s="1">
        <v>40360</v>
      </c>
      <c r="B13">
        <v>0.23364121323390866</v>
      </c>
      <c r="C13">
        <v>460421</v>
      </c>
      <c r="D13">
        <v>3818503</v>
      </c>
      <c r="E13">
        <v>32640997.581733949</v>
      </c>
    </row>
    <row r="14" spans="1:8" hidden="1" x14ac:dyDescent="0.35">
      <c r="A14" s="1">
        <v>40452</v>
      </c>
      <c r="B14">
        <v>0.22933841993360818</v>
      </c>
      <c r="C14">
        <v>473739</v>
      </c>
      <c r="D14">
        <v>4190417</v>
      </c>
      <c r="E14">
        <v>36463389.785442889</v>
      </c>
    </row>
    <row r="15" spans="1:8" hidden="1" x14ac:dyDescent="0.35">
      <c r="A15" s="1">
        <v>40544</v>
      </c>
      <c r="B15">
        <v>0.23584722410212172</v>
      </c>
      <c r="C15">
        <v>501646</v>
      </c>
      <c r="D15">
        <v>4250142</v>
      </c>
      <c r="E15">
        <v>38553701.337200738</v>
      </c>
    </row>
    <row r="16" spans="1:8" hidden="1" x14ac:dyDescent="0.35">
      <c r="A16" s="1">
        <v>40634</v>
      </c>
      <c r="B16">
        <v>0.22900630020525403</v>
      </c>
      <c r="C16">
        <v>502936</v>
      </c>
      <c r="D16">
        <v>4337539</v>
      </c>
      <c r="E16">
        <v>38523144.934786052</v>
      </c>
    </row>
    <row r="17" spans="1:5" hidden="1" x14ac:dyDescent="0.35">
      <c r="A17" s="1">
        <v>40725</v>
      </c>
      <c r="B17">
        <v>0.23196937187259734</v>
      </c>
      <c r="C17">
        <v>504106</v>
      </c>
      <c r="D17">
        <v>4354329</v>
      </c>
      <c r="E17">
        <v>39514135.720816642</v>
      </c>
    </row>
    <row r="18" spans="1:5" hidden="1" x14ac:dyDescent="0.35">
      <c r="A18" s="1">
        <v>40817</v>
      </c>
      <c r="B18">
        <v>0.23500378613671857</v>
      </c>
      <c r="C18">
        <v>513664</v>
      </c>
      <c r="D18">
        <v>4429578</v>
      </c>
      <c r="E18">
        <v>41707114.291062914</v>
      </c>
    </row>
    <row r="19" spans="1:5" hidden="1" x14ac:dyDescent="0.35">
      <c r="A19" s="1">
        <v>40909</v>
      </c>
      <c r="B19">
        <v>0.23013238589174478</v>
      </c>
      <c r="C19">
        <v>523518</v>
      </c>
      <c r="D19">
        <v>4548541</v>
      </c>
      <c r="E19">
        <v>42977422.041952267</v>
      </c>
    </row>
    <row r="20" spans="1:5" hidden="1" x14ac:dyDescent="0.35">
      <c r="A20" s="1">
        <v>41000</v>
      </c>
      <c r="B20">
        <v>0.23275580526118833</v>
      </c>
      <c r="C20">
        <v>541588</v>
      </c>
      <c r="D20">
        <v>4650656</v>
      </c>
      <c r="E20">
        <v>45534657.749910869</v>
      </c>
    </row>
    <row r="21" spans="1:5" hidden="1" x14ac:dyDescent="0.35">
      <c r="A21" s="1">
        <v>41091</v>
      </c>
      <c r="B21">
        <v>0.23661064921898373</v>
      </c>
      <c r="C21">
        <v>541714</v>
      </c>
      <c r="D21">
        <v>4719341</v>
      </c>
      <c r="E21">
        <v>47797882.702287436</v>
      </c>
    </row>
    <row r="22" spans="1:5" hidden="1" x14ac:dyDescent="0.35">
      <c r="A22" s="1">
        <v>41183</v>
      </c>
      <c r="B22">
        <v>0.23323396323033596</v>
      </c>
      <c r="C22">
        <v>551618</v>
      </c>
      <c r="D22">
        <v>4721111</v>
      </c>
      <c r="E22">
        <v>47656605.435057655</v>
      </c>
    </row>
    <row r="23" spans="1:5" hidden="1" x14ac:dyDescent="0.35">
      <c r="A23" s="1">
        <v>41275</v>
      </c>
      <c r="B23">
        <v>0.22947777847367715</v>
      </c>
      <c r="C23">
        <v>562981</v>
      </c>
      <c r="D23">
        <v>4747092</v>
      </c>
      <c r="E23">
        <v>48176029.28636802</v>
      </c>
    </row>
    <row r="24" spans="1:5" hidden="1" x14ac:dyDescent="0.35">
      <c r="A24" s="1">
        <v>41365</v>
      </c>
      <c r="B24">
        <v>0.23365271428247286</v>
      </c>
      <c r="C24">
        <v>566144</v>
      </c>
      <c r="D24">
        <v>4913018</v>
      </c>
      <c r="E24">
        <v>50984244.981055088</v>
      </c>
    </row>
    <row r="25" spans="1:5" hidden="1" x14ac:dyDescent="0.35">
      <c r="A25" s="1">
        <v>41456</v>
      </c>
      <c r="B25">
        <v>0.23220499707572509</v>
      </c>
      <c r="C25">
        <v>578697</v>
      </c>
      <c r="D25">
        <v>4980946</v>
      </c>
      <c r="E25">
        <v>52357564.757570498</v>
      </c>
    </row>
    <row r="26" spans="1:5" hidden="1" x14ac:dyDescent="0.35">
      <c r="A26" s="1">
        <v>41548</v>
      </c>
      <c r="B26">
        <v>0.23024363982258358</v>
      </c>
      <c r="C26">
        <v>610953</v>
      </c>
      <c r="D26">
        <v>5117385</v>
      </c>
      <c r="E26">
        <v>53636631.888561532</v>
      </c>
    </row>
    <row r="27" spans="1:5" hidden="1" x14ac:dyDescent="0.35">
      <c r="A27" s="1">
        <v>41640</v>
      </c>
      <c r="B27">
        <v>0.22894748529336686</v>
      </c>
      <c r="C27">
        <v>619578</v>
      </c>
      <c r="D27">
        <v>5398469</v>
      </c>
      <c r="E27">
        <v>56575075.871784255</v>
      </c>
    </row>
    <row r="28" spans="1:5" hidden="1" x14ac:dyDescent="0.35">
      <c r="A28" s="1">
        <v>41730</v>
      </c>
      <c r="B28">
        <v>0.23369937411138397</v>
      </c>
      <c r="C28">
        <v>631569</v>
      </c>
      <c r="D28">
        <v>5406578</v>
      </c>
      <c r="E28">
        <v>60142473.744251683</v>
      </c>
    </row>
    <row r="29" spans="1:5" hidden="1" x14ac:dyDescent="0.35">
      <c r="A29" s="1">
        <v>41821</v>
      </c>
      <c r="B29">
        <v>0.22861112254499089</v>
      </c>
      <c r="C29">
        <v>632976</v>
      </c>
      <c r="D29">
        <v>5710600</v>
      </c>
      <c r="E29">
        <v>62724112.729916714</v>
      </c>
    </row>
    <row r="30" spans="1:5" x14ac:dyDescent="0.35">
      <c r="A30" s="1">
        <v>41913</v>
      </c>
      <c r="B30">
        <v>0.22861857339156286</v>
      </c>
      <c r="C30">
        <v>640437</v>
      </c>
      <c r="D30">
        <v>5873703</v>
      </c>
      <c r="E30">
        <v>65440738.119870372</v>
      </c>
    </row>
    <row r="31" spans="1:5" x14ac:dyDescent="0.35">
      <c r="A31" s="1">
        <v>42005</v>
      </c>
      <c r="B31">
        <v>0.22874324330354903</v>
      </c>
      <c r="C31">
        <v>669343</v>
      </c>
      <c r="D31">
        <v>6244400</v>
      </c>
      <c r="E31">
        <v>71163928.589480355</v>
      </c>
    </row>
    <row r="32" spans="1:5" x14ac:dyDescent="0.35">
      <c r="A32" s="1">
        <v>42095</v>
      </c>
      <c r="B32">
        <v>0.2340470841746248</v>
      </c>
      <c r="C32">
        <v>669838</v>
      </c>
      <c r="D32">
        <v>6270239</v>
      </c>
      <c r="E32">
        <v>73880347.06583938</v>
      </c>
    </row>
    <row r="33" spans="1:8" x14ac:dyDescent="0.35">
      <c r="A33" s="1">
        <v>42186</v>
      </c>
      <c r="B33">
        <v>0.2301830045978463</v>
      </c>
      <c r="C33">
        <v>686107</v>
      </c>
      <c r="D33">
        <v>6360935</v>
      </c>
      <c r="E33">
        <v>76557367.092711732</v>
      </c>
    </row>
    <row r="34" spans="1:8" x14ac:dyDescent="0.35">
      <c r="A34" s="1">
        <v>42278</v>
      </c>
      <c r="B34">
        <v>0.2329246625533328</v>
      </c>
      <c r="C34">
        <v>692822</v>
      </c>
      <c r="D34">
        <v>6441511</v>
      </c>
      <c r="E34">
        <v>80123302.799531668</v>
      </c>
    </row>
    <row r="35" spans="1:8" x14ac:dyDescent="0.35">
      <c r="A35" s="1">
        <v>42370</v>
      </c>
      <c r="B35">
        <v>0.23133213240491024</v>
      </c>
      <c r="C35">
        <v>698280</v>
      </c>
      <c r="D35">
        <v>6672446</v>
      </c>
      <c r="E35">
        <v>86357762.511887401</v>
      </c>
    </row>
    <row r="36" spans="1:8" x14ac:dyDescent="0.35">
      <c r="A36" s="1">
        <v>42461</v>
      </c>
      <c r="B36">
        <v>0.23363964517731559</v>
      </c>
      <c r="C36">
        <v>745104</v>
      </c>
      <c r="D36">
        <v>6712571</v>
      </c>
      <c r="E36">
        <v>88619771.136854395</v>
      </c>
    </row>
    <row r="37" spans="1:8" x14ac:dyDescent="0.35">
      <c r="A37" s="1">
        <v>42552</v>
      </c>
      <c r="B37">
        <v>0.23425062377556283</v>
      </c>
      <c r="C37">
        <v>758631</v>
      </c>
      <c r="D37">
        <v>6721442</v>
      </c>
      <c r="E37">
        <v>90347917.968094543</v>
      </c>
    </row>
    <row r="38" spans="1:8" x14ac:dyDescent="0.35">
      <c r="A38" s="1">
        <v>42644</v>
      </c>
      <c r="B38">
        <v>0.23219561172403022</v>
      </c>
      <c r="C38">
        <v>764378</v>
      </c>
      <c r="D38">
        <v>6816206</v>
      </c>
      <c r="E38">
        <v>94295036.731967077</v>
      </c>
    </row>
    <row r="39" spans="1:8" x14ac:dyDescent="0.35">
      <c r="A39" s="1">
        <v>42736</v>
      </c>
      <c r="B39">
        <v>0.23503960180493927</v>
      </c>
      <c r="C39">
        <v>772606</v>
      </c>
      <c r="D39">
        <v>7032030</v>
      </c>
      <c r="E39" s="14">
        <v>100879349.60035603</v>
      </c>
      <c r="F39" s="14">
        <f>(BUS_TRAN_PER_ACTIVE_AMT!M42*BUS_DDA_NBR!$F11*BUS_PEN_RATE!$G38*BUS_ACTIVITY_RATE!$G38+CONS_TRAN_PER_ACTIVE_AMT!$M42*CONS_DDA_NBR!$F11*CONS_PEN_RATE!$G38*CONS_ACTIVITY_RATE!$G38)*INTERCHANGE_FEE_RATE!$F11*(1+OTHERFEE!$G38+GC!$G38+SMARTACCESS!$G38)</f>
        <v>115717402.94091117</v>
      </c>
      <c r="G39" s="14">
        <f>(BUS_TRAN_PER_ACTIVE_AMT!N42*BUS_DDA_NBR!$F11*BUS_PEN_RATE!$G38*BUS_ACTIVITY_RATE!$G38+CONS_TRAN_PER_ACTIVE_AMT!$M42*CONS_DDA_NBR!$F11*CONS_PEN_RATE!$G38*CONS_ACTIVITY_RATE!$G38)*INTERCHANGE_FEE_RATE!$F11*(1+OTHERFEE!$G38+GC!$G38+SMARTACCESS!$G38)</f>
        <v>116068600.64263932</v>
      </c>
      <c r="H39" s="14">
        <f>(BUS_TRAN_PER_ACTIVE_AMT!O42*BUS_DDA_NBR!$F11*BUS_PEN_RATE!$G38*BUS_ACTIVITY_RATE!$G38+CONS_TRAN_PER_ACTIVE_AMT!$M42*CONS_DDA_NBR!$F11*CONS_PEN_RATE!$G38*CONS_ACTIVITY_RATE!$G38)*INTERCHANGE_FEE_RATE!$F11*(1+OTHERFEE!$G38+GC!$G38+SMARTACCESS!$G38)</f>
        <v>115366205.23918302</v>
      </c>
    </row>
    <row r="40" spans="1:8" x14ac:dyDescent="0.35">
      <c r="A40" s="1">
        <v>42826</v>
      </c>
      <c r="B40">
        <v>0.23390044237913452</v>
      </c>
      <c r="C40">
        <v>785835</v>
      </c>
      <c r="D40">
        <v>7262809</v>
      </c>
      <c r="E40" s="14">
        <v>105701826.82982677</v>
      </c>
      <c r="F40" s="14">
        <f>(BUS_TRAN_PER_ACTIVE_AMT!M43*BUS_DDA_NBR!$F12*BUS_PEN_RATE!$G39*BUS_ACTIVITY_RATE!$G39+CONS_TRAN_PER_ACTIVE_AMT!$M43*CONS_DDA_NBR!$F12*CONS_PEN_RATE!$G39*CONS_ACTIVITY_RATE!$G39)*INTERCHANGE_FEE_RATE!$F12*(1+OTHERFEE!$G39+GC!$G39+SMARTACCESS!$G39)</f>
        <v>109308265.57988726</v>
      </c>
      <c r="G40" s="14">
        <f>(BUS_TRAN_PER_ACTIVE_AMT!N43*BUS_DDA_NBR!$F12*BUS_PEN_RATE!$G39*BUS_ACTIVITY_RATE!$G39+CONS_TRAN_PER_ACTIVE_AMT!$M43*CONS_DDA_NBR!$F12*CONS_PEN_RATE!$G39*CONS_ACTIVITY_RATE!$G39)*INTERCHANGE_FEE_RATE!$F12*(1+OTHERFEE!$G39+GC!$G39+SMARTACCESS!$G39)</f>
        <v>109674113.1814962</v>
      </c>
      <c r="H40" s="14">
        <f>(BUS_TRAN_PER_ACTIVE_AMT!O43*BUS_DDA_NBR!$F12*BUS_PEN_RATE!$G39*BUS_ACTIVITY_RATE!$G39+CONS_TRAN_PER_ACTIVE_AMT!$M43*CONS_DDA_NBR!$F12*CONS_PEN_RATE!$G39*CONS_ACTIVITY_RATE!$G39)*INTERCHANGE_FEE_RATE!$F12*(1+OTHERFEE!$G39+GC!$G39+SMARTACCESS!$G39)</f>
        <v>108942417.97827829</v>
      </c>
    </row>
    <row r="41" spans="1:8" x14ac:dyDescent="0.35">
      <c r="A41" s="1">
        <v>42917</v>
      </c>
      <c r="B41">
        <v>0.23553216095824023</v>
      </c>
      <c r="C41">
        <v>794361</v>
      </c>
      <c r="D41">
        <v>7457494</v>
      </c>
      <c r="E41" s="14">
        <v>111003992.28895371</v>
      </c>
      <c r="F41" s="14">
        <f>(BUS_TRAN_PER_ACTIVE_AMT!M44*BUS_DDA_NBR!$F13*BUS_PEN_RATE!$G40*BUS_ACTIVITY_RATE!$G40+CONS_TRAN_PER_ACTIVE_AMT!$M44*CONS_DDA_NBR!$F13*CONS_PEN_RATE!$G40*CONS_ACTIVITY_RATE!$G40)*INTERCHANGE_FEE_RATE!$F13*(1+OTHERFEE!$G40+GC!$G40+SMARTACCESS!$G40)</f>
        <v>115978347.75760083</v>
      </c>
      <c r="G41" s="14">
        <f>(BUS_TRAN_PER_ACTIVE_AMT!N44*BUS_DDA_NBR!$F13*BUS_PEN_RATE!$G40*BUS_ACTIVITY_RATE!$G40+CONS_TRAN_PER_ACTIVE_AMT!$M44*CONS_DDA_NBR!$F13*CONS_PEN_RATE!$G40*CONS_ACTIVITY_RATE!$G40)*INTERCHANGE_FEE_RATE!$F13*(1+OTHERFEE!$G40+GC!$G40+SMARTACCESS!$G40)</f>
        <v>116349219.32803895</v>
      </c>
      <c r="H41" s="14">
        <f>(BUS_TRAN_PER_ACTIVE_AMT!O44*BUS_DDA_NBR!$F13*BUS_PEN_RATE!$G40*BUS_ACTIVITY_RATE!$G40+CONS_TRAN_PER_ACTIVE_AMT!$M44*CONS_DDA_NBR!$F13*CONS_PEN_RATE!$G40*CONS_ACTIVITY_RATE!$G40)*INTERCHANGE_FEE_RATE!$F13*(1+OTHERFEE!$G40+GC!$G40+SMARTACCESS!$G40)</f>
        <v>115607476.1871627</v>
      </c>
    </row>
    <row r="42" spans="1:8" x14ac:dyDescent="0.35">
      <c r="A42" s="1">
        <v>43009</v>
      </c>
      <c r="B42">
        <v>0.2363352151023026</v>
      </c>
      <c r="C42">
        <v>802660</v>
      </c>
      <c r="D42">
        <v>7466217</v>
      </c>
      <c r="E42" s="14">
        <v>114129345.74360995</v>
      </c>
      <c r="F42" s="14">
        <f>(BUS_TRAN_PER_ACTIVE_AMT!M45*BUS_DDA_NBR!$F14*BUS_PEN_RATE!$G41*BUS_ACTIVITY_RATE!$G41+CONS_TRAN_PER_ACTIVE_AMT!$M45*CONS_DDA_NBR!$F14*CONS_PEN_RATE!$G41*CONS_ACTIVITY_RATE!$G41)*INTERCHANGE_FEE_RATE!$F14*(1+OTHERFEE!$G41+GC!$G41+SMARTACCESS!$G41)</f>
        <v>113288332.07547125</v>
      </c>
      <c r="G42" s="14">
        <f>(BUS_TRAN_PER_ACTIVE_AMT!N45*BUS_DDA_NBR!$F14*BUS_PEN_RATE!$G41*BUS_ACTIVITY_RATE!$G41+CONS_TRAN_PER_ACTIVE_AMT!$M45*CONS_DDA_NBR!$F14*CONS_PEN_RATE!$G41*CONS_ACTIVITY_RATE!$G41)*INTERCHANGE_FEE_RATE!$F14*(1+OTHERFEE!$G41+GC!$G41+SMARTACCESS!$G41)</f>
        <v>113653186.35560688</v>
      </c>
      <c r="H42" s="14">
        <f>(BUS_TRAN_PER_ACTIVE_AMT!O45*BUS_DDA_NBR!$F14*BUS_PEN_RATE!$G41*BUS_ACTIVITY_RATE!$G41+CONS_TRAN_PER_ACTIVE_AMT!$M45*CONS_DDA_NBR!$F14*CONS_PEN_RATE!$G41*CONS_ACTIVITY_RATE!$G41)*INTERCHANGE_FEE_RATE!$F14*(1+OTHERFEE!$G41+GC!$G41+SMARTACCESS!$G41)</f>
        <v>112923477.79533564</v>
      </c>
    </row>
    <row r="43" spans="1:8" x14ac:dyDescent="0.35">
      <c r="A43" s="1">
        <v>43101</v>
      </c>
      <c r="B43">
        <v>0.23054964477701745</v>
      </c>
      <c r="C43">
        <v>814853</v>
      </c>
      <c r="D43">
        <v>7605076</v>
      </c>
      <c r="E43" s="14">
        <v>114673298.27099745</v>
      </c>
      <c r="F43" s="14">
        <f>(BUS_TRAN_PER_ACTIVE_AMT!M46*BUS_DDA_NBR!$F15*BUS_PEN_RATE!$G42*BUS_ACTIVITY_RATE!$G42+CONS_TRAN_PER_ACTIVE_AMT!$M46*CONS_DDA_NBR!$F15*CONS_PEN_RATE!$G42*CONS_ACTIVITY_RATE!$G42)*INTERCHANGE_FEE_RATE!$F15*(1+OTHERFEE!$G42+GC!$G42+SMARTACCESS!$G42)</f>
        <v>119453955.14473343</v>
      </c>
      <c r="G43" s="14">
        <f>(BUS_TRAN_PER_ACTIVE_AMT!N46*BUS_DDA_NBR!$F15*BUS_PEN_RATE!$G42*BUS_ACTIVITY_RATE!$G42+CONS_TRAN_PER_ACTIVE_AMT!$M46*CONS_DDA_NBR!$F15*CONS_PEN_RATE!$G42*CONS_ACTIVITY_RATE!$G42)*INTERCHANGE_FEE_RATE!$F15*(1+OTHERFEE!$G42+GC!$G42+SMARTACCESS!$G42)</f>
        <v>119823508.96067636</v>
      </c>
      <c r="H43" s="14">
        <f>(BUS_TRAN_PER_ACTIVE_AMT!O46*BUS_DDA_NBR!$F15*BUS_PEN_RATE!$G42*BUS_ACTIVITY_RATE!$G42+CONS_TRAN_PER_ACTIVE_AMT!$M46*CONS_DDA_NBR!$F15*CONS_PEN_RATE!$G42*CONS_ACTIVITY_RATE!$G42)*INTERCHANGE_FEE_RATE!$F15*(1+OTHERFEE!$G42+GC!$G42+SMARTACCESS!$G42)</f>
        <v>119084401.3287905</v>
      </c>
    </row>
    <row r="44" spans="1:8" x14ac:dyDescent="0.35">
      <c r="A44" s="1">
        <v>43191</v>
      </c>
      <c r="B44">
        <v>0.23054236363369021</v>
      </c>
      <c r="C44">
        <v>859696</v>
      </c>
      <c r="D44">
        <v>7646135</v>
      </c>
      <c r="E44" s="14">
        <v>117515535.12306155</v>
      </c>
      <c r="F44" s="14">
        <f>(BUS_TRAN_PER_ACTIVE_AMT!M47*BUS_DDA_NBR!$F16*BUS_PEN_RATE!$G43*BUS_ACTIVITY_RATE!$G43+CONS_TRAN_PER_ACTIVE_AMT!$M47*CONS_DDA_NBR!$F16*CONS_PEN_RATE!$G43*CONS_ACTIVITY_RATE!$G43)*INTERCHANGE_FEE_RATE!$F16*(1+OTHERFEE!$G43+GC!$G43+SMARTACCESS!$G43)</f>
        <v>122123226.31976564</v>
      </c>
      <c r="G44" s="14">
        <f>(BUS_TRAN_PER_ACTIVE_AMT!N47*BUS_DDA_NBR!$F16*BUS_PEN_RATE!$G43*BUS_ACTIVITY_RATE!$G43+CONS_TRAN_PER_ACTIVE_AMT!$M47*CONS_DDA_NBR!$F16*CONS_PEN_RATE!$G43*CONS_ACTIVITY_RATE!$G43)*INTERCHANGE_FEE_RATE!$F16*(1+OTHERFEE!$G43+GC!$G43+SMARTACCESS!$G43)</f>
        <v>122506544.85946639</v>
      </c>
      <c r="H44" s="14">
        <f>(BUS_TRAN_PER_ACTIVE_AMT!O47*BUS_DDA_NBR!$F16*BUS_PEN_RATE!$G43*BUS_ACTIVITY_RATE!$G43+CONS_TRAN_PER_ACTIVE_AMT!$M47*CONS_DDA_NBR!$F16*CONS_PEN_RATE!$G43*CONS_ACTIVITY_RATE!$G43)*INTERCHANGE_FEE_RATE!$F16*(1+OTHERFEE!$G43+GC!$G43+SMARTACCESS!$G43)</f>
        <v>121739907.7800649</v>
      </c>
    </row>
    <row r="45" spans="1:8" x14ac:dyDescent="0.35">
      <c r="A45" s="1">
        <v>43282</v>
      </c>
      <c r="B45">
        <v>0.23543003558712655</v>
      </c>
      <c r="C45">
        <v>877055</v>
      </c>
      <c r="D45">
        <v>7664216</v>
      </c>
      <c r="E45" s="14">
        <v>121427900.70148435</v>
      </c>
      <c r="F45" s="14">
        <f>(BUS_TRAN_PER_ACTIVE_AMT!M48*BUS_DDA_NBR!$F17*BUS_PEN_RATE!$G44*BUS_ACTIVITY_RATE!$G44+CONS_TRAN_PER_ACTIVE_AMT!$M48*CONS_DDA_NBR!$F17*CONS_PEN_RATE!$G44*CONS_ACTIVITY_RATE!$G44)*INTERCHANGE_FEE_RATE!$F17*(1+OTHERFEE!$G44+GC!$G44+SMARTACCESS!$G44)</f>
        <v>124739722.42925455</v>
      </c>
      <c r="G45" s="14">
        <f>(BUS_TRAN_PER_ACTIVE_AMT!N48*BUS_DDA_NBR!$F17*BUS_PEN_RATE!$G44*BUS_ACTIVITY_RATE!$G44+CONS_TRAN_PER_ACTIVE_AMT!$M48*CONS_DDA_NBR!$F17*CONS_PEN_RATE!$G44*CONS_ACTIVITY_RATE!$G44)*INTERCHANGE_FEE_RATE!$F17*(1+OTHERFEE!$G44+GC!$G44+SMARTACCESS!$G44)</f>
        <v>125123432.70200694</v>
      </c>
      <c r="H45" s="14">
        <f>(BUS_TRAN_PER_ACTIVE_AMT!O48*BUS_DDA_NBR!$F17*BUS_PEN_RATE!$G44*BUS_ACTIVITY_RATE!$G44+CONS_TRAN_PER_ACTIVE_AMT!$M48*CONS_DDA_NBR!$F17*CONS_PEN_RATE!$G44*CONS_ACTIVITY_RATE!$G44)*INTERCHANGE_FEE_RATE!$F17*(1+OTHERFEE!$G44+GC!$G44+SMARTACCESS!$G44)</f>
        <v>124356012.15650214</v>
      </c>
    </row>
    <row r="46" spans="1:8" x14ac:dyDescent="0.35">
      <c r="A46" s="1">
        <v>43374</v>
      </c>
      <c r="B46">
        <v>0.23756059546477334</v>
      </c>
      <c r="C46">
        <v>905661</v>
      </c>
      <c r="D46">
        <v>7689527</v>
      </c>
      <c r="E46" s="14">
        <v>127869006.93877715</v>
      </c>
      <c r="F46" s="14">
        <f>(BUS_TRAN_PER_ACTIVE_AMT!M49*BUS_DDA_NBR!$F18*BUS_PEN_RATE!$G45*BUS_ACTIVITY_RATE!$G45+CONS_TRAN_PER_ACTIVE_AMT!$M49*CONS_DDA_NBR!$F18*CONS_PEN_RATE!$G45*CONS_ACTIVITY_RATE!$G45)*INTERCHANGE_FEE_RATE!$F18*(1+OTHERFEE!$G45+GC!$G45+SMARTACCESS!$G45)</f>
        <v>125314848.79071561</v>
      </c>
      <c r="G46" s="14">
        <f>(BUS_TRAN_PER_ACTIVE_AMT!N49*BUS_DDA_NBR!$F18*BUS_PEN_RATE!$G45*BUS_ACTIVITY_RATE!$G45+CONS_TRAN_PER_ACTIVE_AMT!$M49*CONS_DDA_NBR!$F18*CONS_PEN_RATE!$G45*CONS_ACTIVITY_RATE!$G45)*INTERCHANGE_FEE_RATE!$F18*(1+OTHERFEE!$G45+GC!$G45+SMARTACCESS!$G45)</f>
        <v>125703877.80155</v>
      </c>
      <c r="H46" s="14">
        <f>(BUS_TRAN_PER_ACTIVE_AMT!O49*BUS_DDA_NBR!$F18*BUS_PEN_RATE!$G45*BUS_ACTIVITY_RATE!$G45+CONS_TRAN_PER_ACTIVE_AMT!$M49*CONS_DDA_NBR!$F18*CONS_PEN_RATE!$G45*CONS_ACTIVITY_RATE!$G45)*INTERCHANGE_FEE_RATE!$F18*(1+OTHERFEE!$G45+GC!$G45+SMARTACCESS!$G45)</f>
        <v>124925819.77988121</v>
      </c>
    </row>
    <row r="47" spans="1:8" x14ac:dyDescent="0.35">
      <c r="A47" s="3">
        <v>43466</v>
      </c>
      <c r="B47" s="4">
        <v>0.228353109</v>
      </c>
      <c r="C47" s="4">
        <v>736264</v>
      </c>
      <c r="D47" s="4">
        <v>7829780</v>
      </c>
      <c r="E47" s="14">
        <v>124517685.49801038</v>
      </c>
      <c r="F47" s="14">
        <f>(BUS_TRAN_PER_ACTIVE_AMT!M50*BUS_DDA_NBR!$F19*BUS_PEN_RATE!$G46*BUS_ACTIVITY_RATE!$G46+CONS_TRAN_PER_ACTIVE_AMT!$M50*CONS_DDA_NBR!$F19*CONS_PEN_RATE!$G46*CONS_ACTIVITY_RATE!$G46)*INTERCHANGE_FEE_RATE!$F19*(1+OTHERFEE!$G46+GC!$G46+SMARTACCESS!$G46)</f>
        <v>119715763.79811765</v>
      </c>
      <c r="G47" s="14">
        <f>(BUS_TRAN_PER_ACTIVE_AMT!N50*BUS_DDA_NBR!$F19*BUS_PEN_RATE!$G46*BUS_ACTIVITY_RATE!$G46+CONS_TRAN_PER_ACTIVE_AMT!$M50*CONS_DDA_NBR!$F19*CONS_PEN_RATE!$G46*CONS_ACTIVITY_RATE!$G46)*INTERCHANGE_FEE_RATE!$F19*(1+OTHERFEE!$G46+GC!$G46+SMARTACCESS!$G46)</f>
        <v>120098043.53724203</v>
      </c>
      <c r="H47" s="14">
        <f>(BUS_TRAN_PER_ACTIVE_AMT!O50*BUS_DDA_NBR!$F19*BUS_PEN_RATE!$G46*BUS_ACTIVITY_RATE!$G46+CONS_TRAN_PER_ACTIVE_AMT!$M50*CONS_DDA_NBR!$F19*CONS_PEN_RATE!$G46*CONS_ACTIVITY_RATE!$G46)*INTERCHANGE_FEE_RATE!$F19*(1+OTHERFEE!$G46+GC!$G46+SMARTACCESS!$G46)</f>
        <v>119333484.05899325</v>
      </c>
    </row>
  </sheetData>
  <mergeCells count="1">
    <mergeCell ref="B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" sqref="C1"/>
    </sheetView>
  </sheetViews>
  <sheetFormatPr defaultRowHeight="14.5" x14ac:dyDescent="0.35"/>
  <cols>
    <col min="2" max="4" width="12" bestFit="1" customWidth="1"/>
  </cols>
  <sheetData>
    <row r="1" spans="1:6" x14ac:dyDescent="0.35">
      <c r="B1" s="14" t="s">
        <v>93</v>
      </c>
      <c r="C1" s="14" t="s">
        <v>101</v>
      </c>
      <c r="D1" s="14" t="s">
        <v>102</v>
      </c>
    </row>
    <row r="2" spans="1:6" x14ac:dyDescent="0.35">
      <c r="A2" t="s">
        <v>103</v>
      </c>
      <c r="B2">
        <v>115717402.94091117</v>
      </c>
      <c r="C2">
        <v>126209631.39472285</v>
      </c>
      <c r="D2">
        <v>105225174.48709953</v>
      </c>
      <c r="F2" t="s">
        <v>112</v>
      </c>
    </row>
    <row r="3" spans="1:6" x14ac:dyDescent="0.35">
      <c r="A3" t="s">
        <v>104</v>
      </c>
      <c r="B3">
        <v>109308265.57988726</v>
      </c>
      <c r="C3">
        <v>119186132.57518016</v>
      </c>
      <c r="D3">
        <v>99430398.584594369</v>
      </c>
    </row>
    <row r="4" spans="1:6" x14ac:dyDescent="0.35">
      <c r="A4" t="s">
        <v>105</v>
      </c>
      <c r="B4">
        <v>115978347.75760083</v>
      </c>
      <c r="C4">
        <v>126475832.68591397</v>
      </c>
      <c r="D4">
        <v>105480862.82928766</v>
      </c>
    </row>
    <row r="5" spans="1:6" x14ac:dyDescent="0.35">
      <c r="A5" t="s">
        <v>106</v>
      </c>
      <c r="B5">
        <v>113288332.07547125</v>
      </c>
      <c r="C5">
        <v>123539817.79641436</v>
      </c>
      <c r="D5">
        <v>103036846.3545281</v>
      </c>
    </row>
    <row r="6" spans="1:6" x14ac:dyDescent="0.35">
      <c r="A6" t="s">
        <v>107</v>
      </c>
      <c r="B6">
        <v>119453955.14473343</v>
      </c>
      <c r="C6">
        <v>130278142.89680508</v>
      </c>
      <c r="D6">
        <v>108629767.39266178</v>
      </c>
    </row>
    <row r="7" spans="1:6" x14ac:dyDescent="0.35">
      <c r="A7" t="s">
        <v>108</v>
      </c>
      <c r="B7">
        <v>122123226.31976564</v>
      </c>
      <c r="C7">
        <v>133183919.77309617</v>
      </c>
      <c r="D7">
        <v>111062532.8664351</v>
      </c>
    </row>
    <row r="8" spans="1:6" x14ac:dyDescent="0.35">
      <c r="A8" t="s">
        <v>109</v>
      </c>
      <c r="B8">
        <v>124739722.42925455</v>
      </c>
      <c r="C8">
        <v>136045014.58748987</v>
      </c>
      <c r="D8">
        <v>113434430.27101921</v>
      </c>
    </row>
    <row r="9" spans="1:6" x14ac:dyDescent="0.35">
      <c r="A9" t="s">
        <v>110</v>
      </c>
      <c r="B9">
        <v>125314848.79071561</v>
      </c>
      <c r="C9">
        <v>136668805.55725643</v>
      </c>
      <c r="D9">
        <v>113960892.02417478</v>
      </c>
    </row>
    <row r="10" spans="1:6" x14ac:dyDescent="0.35">
      <c r="A10" t="s">
        <v>111</v>
      </c>
      <c r="B10">
        <v>119715763.79811765</v>
      </c>
      <c r="C10">
        <v>130552060.87967412</v>
      </c>
      <c r="D10">
        <v>108879466.71656111</v>
      </c>
    </row>
    <row r="11" spans="1:6" x14ac:dyDescent="0.35">
      <c r="B11">
        <f>SUM(B2:B10)</f>
        <v>1065639864.8364574</v>
      </c>
      <c r="C11">
        <f t="shared" ref="C11:D11" si="0">SUM(C2:C10)</f>
        <v>1162139358.146553</v>
      </c>
      <c r="D11">
        <f t="shared" si="0"/>
        <v>969140371.52636158</v>
      </c>
    </row>
    <row r="12" spans="1:6" x14ac:dyDescent="0.35">
      <c r="C12" s="15">
        <f>C11/B11-1</f>
        <v>9.0555446069864542E-2</v>
      </c>
      <c r="D12" s="16">
        <f>ABS(D11/B11-1)</f>
        <v>9.0555446069864765E-2</v>
      </c>
    </row>
    <row r="14" spans="1:6" x14ac:dyDescent="0.35">
      <c r="B14" s="14" t="s">
        <v>93</v>
      </c>
      <c r="C14" s="14" t="s">
        <v>101</v>
      </c>
      <c r="D14" s="14" t="s">
        <v>102</v>
      </c>
    </row>
    <row r="15" spans="1:6" x14ac:dyDescent="0.35">
      <c r="A15" t="s">
        <v>103</v>
      </c>
      <c r="B15">
        <v>115717402.94091117</v>
      </c>
      <c r="C15">
        <v>116068600.64263932</v>
      </c>
      <c r="D15">
        <v>115366205.23918302</v>
      </c>
      <c r="F15" t="s">
        <v>113</v>
      </c>
    </row>
    <row r="16" spans="1:6" x14ac:dyDescent="0.35">
      <c r="A16" t="s">
        <v>104</v>
      </c>
      <c r="B16">
        <v>109308265.57988726</v>
      </c>
      <c r="C16">
        <v>109674113.1814962</v>
      </c>
      <c r="D16">
        <v>108942417.97827829</v>
      </c>
    </row>
    <row r="17" spans="1:4" x14ac:dyDescent="0.35">
      <c r="A17" t="s">
        <v>105</v>
      </c>
      <c r="B17">
        <v>115978347.75760083</v>
      </c>
      <c r="C17">
        <v>116349219.32803895</v>
      </c>
      <c r="D17">
        <v>115607476.1871627</v>
      </c>
    </row>
    <row r="18" spans="1:4" x14ac:dyDescent="0.35">
      <c r="A18" t="s">
        <v>106</v>
      </c>
      <c r="B18">
        <v>113288332.07547125</v>
      </c>
      <c r="C18">
        <v>113653186.35560688</v>
      </c>
      <c r="D18">
        <v>112923477.79533564</v>
      </c>
    </row>
    <row r="19" spans="1:4" x14ac:dyDescent="0.35">
      <c r="A19" t="s">
        <v>107</v>
      </c>
      <c r="B19">
        <v>119453955.14473343</v>
      </c>
      <c r="C19">
        <v>119823508.96067636</v>
      </c>
      <c r="D19">
        <v>119084401.3287905</v>
      </c>
    </row>
    <row r="20" spans="1:4" x14ac:dyDescent="0.35">
      <c r="A20" t="s">
        <v>108</v>
      </c>
      <c r="B20">
        <v>122123226.31976564</v>
      </c>
      <c r="C20">
        <v>122506544.85946639</v>
      </c>
      <c r="D20">
        <v>121739907.7800649</v>
      </c>
    </row>
    <row r="21" spans="1:4" x14ac:dyDescent="0.35">
      <c r="A21" t="s">
        <v>109</v>
      </c>
      <c r="B21">
        <v>124739722.42925455</v>
      </c>
      <c r="C21">
        <v>125123432.70200694</v>
      </c>
      <c r="D21">
        <v>124356012.15650214</v>
      </c>
    </row>
    <row r="22" spans="1:4" x14ac:dyDescent="0.35">
      <c r="A22" t="s">
        <v>110</v>
      </c>
      <c r="B22">
        <v>125314848.79071561</v>
      </c>
      <c r="C22">
        <v>125703877.80155</v>
      </c>
      <c r="D22">
        <v>124925819.77988121</v>
      </c>
    </row>
    <row r="23" spans="1:4" x14ac:dyDescent="0.35">
      <c r="A23" t="s">
        <v>111</v>
      </c>
      <c r="B23">
        <v>119715763.79811765</v>
      </c>
      <c r="C23">
        <v>120098043.53724203</v>
      </c>
      <c r="D23">
        <v>119333484.05899325</v>
      </c>
    </row>
    <row r="24" spans="1:4" x14ac:dyDescent="0.35">
      <c r="B24">
        <f>SUM(B15:B23)</f>
        <v>1065639864.8364574</v>
      </c>
      <c r="C24">
        <f t="shared" ref="C24" si="1">SUM(C15:C23)</f>
        <v>1069000527.3687232</v>
      </c>
      <c r="D24">
        <f t="shared" ref="D24" si="2">SUM(D15:D23)</f>
        <v>1062279202.3041917</v>
      </c>
    </row>
    <row r="25" spans="1:4" x14ac:dyDescent="0.35">
      <c r="C25" s="15">
        <f>C24/B24-1</f>
        <v>3.1536569184014152E-3</v>
      </c>
      <c r="D25" s="16">
        <f>ABS(D24/B24-1)</f>
        <v>3.1536569184011931E-3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6"/>
  <sheetViews>
    <sheetView workbookViewId="0">
      <selection activeCell="B2" sqref="B2"/>
    </sheetView>
  </sheetViews>
  <sheetFormatPr defaultRowHeight="14.5" x14ac:dyDescent="0.35"/>
  <cols>
    <col min="2" max="2" width="9.453125" bestFit="1" customWidth="1"/>
  </cols>
  <sheetData>
    <row r="1" spans="1:6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>
        <v>10644.43</v>
      </c>
      <c r="B2" s="5">
        <v>39448</v>
      </c>
      <c r="C2">
        <v>2008</v>
      </c>
      <c r="D2">
        <v>1</v>
      </c>
      <c r="E2">
        <v>1</v>
      </c>
      <c r="F2" t="s">
        <v>21</v>
      </c>
    </row>
    <row r="3" spans="1:6" x14ac:dyDescent="0.35">
      <c r="A3">
        <v>10661.69</v>
      </c>
      <c r="B3" s="5">
        <v>39539</v>
      </c>
      <c r="C3">
        <v>2008</v>
      </c>
      <c r="D3">
        <v>4</v>
      </c>
      <c r="E3">
        <v>2</v>
      </c>
      <c r="F3" t="s">
        <v>22</v>
      </c>
    </row>
    <row r="4" spans="1:6" x14ac:dyDescent="0.35">
      <c r="A4">
        <v>10581.86</v>
      </c>
      <c r="B4" s="5">
        <v>39630</v>
      </c>
      <c r="C4">
        <v>2008</v>
      </c>
      <c r="D4">
        <v>7</v>
      </c>
      <c r="E4">
        <v>3</v>
      </c>
      <c r="F4" t="s">
        <v>23</v>
      </c>
    </row>
    <row r="5" spans="1:6" x14ac:dyDescent="0.35">
      <c r="A5">
        <v>10483.379999999999</v>
      </c>
      <c r="B5" s="5">
        <v>39722</v>
      </c>
      <c r="C5">
        <v>2008</v>
      </c>
      <c r="D5">
        <v>10</v>
      </c>
      <c r="E5">
        <v>4</v>
      </c>
      <c r="F5" t="s">
        <v>24</v>
      </c>
    </row>
    <row r="6" spans="1:6" x14ac:dyDescent="0.35">
      <c r="A6">
        <v>10459.700000000001</v>
      </c>
      <c r="B6" s="5">
        <v>39814</v>
      </c>
      <c r="C6">
        <v>2009</v>
      </c>
      <c r="D6">
        <v>1</v>
      </c>
      <c r="E6">
        <v>1</v>
      </c>
      <c r="F6" t="s">
        <v>25</v>
      </c>
    </row>
    <row r="7" spans="1:6" x14ac:dyDescent="0.35">
      <c r="A7">
        <v>10417.33</v>
      </c>
      <c r="B7" s="5">
        <v>39904</v>
      </c>
      <c r="C7">
        <v>2009</v>
      </c>
      <c r="D7">
        <v>4</v>
      </c>
      <c r="E7">
        <v>2</v>
      </c>
      <c r="F7" t="s">
        <v>26</v>
      </c>
    </row>
    <row r="8" spans="1:6" x14ac:dyDescent="0.35">
      <c r="A8">
        <v>10489.2</v>
      </c>
      <c r="B8" s="5">
        <v>39995</v>
      </c>
      <c r="C8">
        <v>2009</v>
      </c>
      <c r="D8">
        <v>7</v>
      </c>
      <c r="E8">
        <v>3</v>
      </c>
      <c r="F8" t="s">
        <v>27</v>
      </c>
    </row>
    <row r="9" spans="1:6" x14ac:dyDescent="0.35">
      <c r="A9">
        <v>10473.65</v>
      </c>
      <c r="B9" s="5">
        <v>40087</v>
      </c>
      <c r="C9">
        <v>2009</v>
      </c>
      <c r="D9">
        <v>10</v>
      </c>
      <c r="E9">
        <v>4</v>
      </c>
      <c r="F9" t="s">
        <v>28</v>
      </c>
    </row>
    <row r="10" spans="1:6" x14ac:dyDescent="0.35">
      <c r="A10">
        <v>10525.43</v>
      </c>
      <c r="B10" s="5">
        <v>40179</v>
      </c>
      <c r="C10">
        <v>2010</v>
      </c>
      <c r="D10">
        <v>1</v>
      </c>
      <c r="E10">
        <v>1</v>
      </c>
      <c r="F10" t="s">
        <v>29</v>
      </c>
    </row>
    <row r="11" spans="1:6" x14ac:dyDescent="0.35">
      <c r="A11">
        <v>10609.15</v>
      </c>
      <c r="B11" s="5">
        <v>40269</v>
      </c>
      <c r="C11">
        <v>2010</v>
      </c>
      <c r="D11">
        <v>4</v>
      </c>
      <c r="E11">
        <v>2</v>
      </c>
      <c r="F11" t="s">
        <v>30</v>
      </c>
    </row>
    <row r="12" spans="1:6" x14ac:dyDescent="0.35">
      <c r="A12">
        <v>10683.334000000001</v>
      </c>
      <c r="B12" s="5">
        <v>40360</v>
      </c>
      <c r="C12">
        <v>2010</v>
      </c>
      <c r="D12">
        <v>7</v>
      </c>
      <c r="E12">
        <v>3</v>
      </c>
      <c r="F12" t="s">
        <v>31</v>
      </c>
    </row>
    <row r="13" spans="1:6" x14ac:dyDescent="0.35">
      <c r="A13">
        <v>10754</v>
      </c>
      <c r="B13" s="5">
        <v>40452</v>
      </c>
      <c r="C13">
        <v>2010</v>
      </c>
      <c r="D13">
        <v>10</v>
      </c>
      <c r="E13">
        <v>4</v>
      </c>
      <c r="F13" t="s">
        <v>32</v>
      </c>
    </row>
    <row r="14" spans="1:6" x14ac:dyDescent="0.35">
      <c r="A14">
        <v>10799.74</v>
      </c>
      <c r="B14" s="5">
        <v>40544</v>
      </c>
      <c r="C14">
        <v>2011</v>
      </c>
      <c r="D14">
        <v>1</v>
      </c>
      <c r="E14">
        <v>1</v>
      </c>
      <c r="F14" t="s">
        <v>33</v>
      </c>
    </row>
    <row r="15" spans="1:6" x14ac:dyDescent="0.35">
      <c r="A15">
        <v>10823.65</v>
      </c>
      <c r="B15" s="5">
        <v>40634</v>
      </c>
      <c r="C15">
        <v>2011</v>
      </c>
      <c r="D15">
        <v>4</v>
      </c>
      <c r="E15">
        <v>2</v>
      </c>
      <c r="F15" t="s">
        <v>34</v>
      </c>
    </row>
    <row r="16" spans="1:6" x14ac:dyDescent="0.35">
      <c r="A16">
        <v>10866.04</v>
      </c>
      <c r="B16" s="5">
        <v>40725</v>
      </c>
      <c r="C16">
        <v>2011</v>
      </c>
      <c r="D16">
        <v>7</v>
      </c>
      <c r="E16">
        <v>3</v>
      </c>
      <c r="F16" t="s">
        <v>35</v>
      </c>
    </row>
    <row r="17" spans="1:6" x14ac:dyDescent="0.35">
      <c r="A17">
        <v>10885.89</v>
      </c>
      <c r="B17" s="5">
        <v>40817</v>
      </c>
      <c r="C17">
        <v>2011</v>
      </c>
      <c r="D17">
        <v>10</v>
      </c>
      <c r="E17">
        <v>4</v>
      </c>
      <c r="F17" t="s">
        <v>36</v>
      </c>
    </row>
    <row r="18" spans="1:6" x14ac:dyDescent="0.35">
      <c r="A18">
        <v>10973.3</v>
      </c>
      <c r="B18" s="5">
        <v>40909</v>
      </c>
      <c r="C18">
        <v>2012</v>
      </c>
      <c r="D18">
        <v>1</v>
      </c>
      <c r="E18">
        <v>1</v>
      </c>
      <c r="F18" t="s">
        <v>37</v>
      </c>
    </row>
    <row r="19" spans="1:6" x14ac:dyDescent="0.35">
      <c r="A19">
        <v>10989.59</v>
      </c>
      <c r="B19" s="5">
        <v>41000</v>
      </c>
      <c r="C19">
        <v>2012</v>
      </c>
      <c r="D19">
        <v>4</v>
      </c>
      <c r="E19">
        <v>2</v>
      </c>
      <c r="F19" t="s">
        <v>38</v>
      </c>
    </row>
    <row r="20" spans="1:6" x14ac:dyDescent="0.35">
      <c r="A20">
        <v>11007.52</v>
      </c>
      <c r="B20" s="5">
        <v>41091</v>
      </c>
      <c r="C20">
        <v>2012</v>
      </c>
      <c r="D20">
        <v>7</v>
      </c>
      <c r="E20">
        <v>3</v>
      </c>
      <c r="F20" t="s">
        <v>39</v>
      </c>
    </row>
    <row r="21" spans="1:6" x14ac:dyDescent="0.35">
      <c r="A21">
        <v>11056.85</v>
      </c>
      <c r="B21" s="5">
        <v>41183</v>
      </c>
      <c r="C21">
        <v>2012</v>
      </c>
      <c r="D21">
        <v>10</v>
      </c>
      <c r="E21">
        <v>4</v>
      </c>
      <c r="F21" t="s">
        <v>40</v>
      </c>
    </row>
    <row r="22" spans="1:6" x14ac:dyDescent="0.35">
      <c r="A22">
        <v>11114.19</v>
      </c>
      <c r="B22" s="5">
        <v>41275</v>
      </c>
      <c r="C22">
        <v>2013</v>
      </c>
      <c r="D22">
        <v>1</v>
      </c>
      <c r="E22">
        <v>1</v>
      </c>
      <c r="F22" t="s">
        <v>41</v>
      </c>
    </row>
    <row r="23" spans="1:6" x14ac:dyDescent="0.35">
      <c r="A23">
        <v>11122.19</v>
      </c>
      <c r="B23" s="5">
        <v>41365</v>
      </c>
      <c r="C23">
        <v>2013</v>
      </c>
      <c r="D23">
        <v>4</v>
      </c>
      <c r="E23">
        <v>2</v>
      </c>
      <c r="F23" t="s">
        <v>42</v>
      </c>
    </row>
    <row r="24" spans="1:6" x14ac:dyDescent="0.35">
      <c r="A24">
        <v>11167.42</v>
      </c>
      <c r="B24" s="5">
        <v>41456</v>
      </c>
      <c r="C24">
        <v>2013</v>
      </c>
      <c r="D24">
        <v>7</v>
      </c>
      <c r="E24">
        <v>3</v>
      </c>
      <c r="F24" t="s">
        <v>43</v>
      </c>
    </row>
    <row r="25" spans="1:6" x14ac:dyDescent="0.35">
      <c r="A25">
        <v>11263.65</v>
      </c>
      <c r="B25" s="5">
        <v>41548</v>
      </c>
      <c r="C25">
        <v>2013</v>
      </c>
      <c r="D25">
        <v>10</v>
      </c>
      <c r="E25">
        <v>4</v>
      </c>
      <c r="F25" t="s">
        <v>44</v>
      </c>
    </row>
    <row r="26" spans="1:6" x14ac:dyDescent="0.35">
      <c r="A26">
        <v>11308.02</v>
      </c>
      <c r="B26" s="5">
        <v>41640</v>
      </c>
      <c r="C26">
        <v>2014</v>
      </c>
      <c r="D26">
        <v>1</v>
      </c>
      <c r="E26">
        <v>1</v>
      </c>
      <c r="F26" t="s">
        <v>45</v>
      </c>
    </row>
    <row r="27" spans="1:6" x14ac:dyDescent="0.35">
      <c r="A27">
        <v>11431.83</v>
      </c>
      <c r="B27" s="5">
        <v>41730</v>
      </c>
      <c r="C27">
        <v>2014</v>
      </c>
      <c r="D27">
        <v>4</v>
      </c>
      <c r="E27">
        <v>2</v>
      </c>
      <c r="F27" t="s">
        <v>46</v>
      </c>
    </row>
    <row r="28" spans="1:6" x14ac:dyDescent="0.35">
      <c r="A28">
        <v>11554.84</v>
      </c>
      <c r="B28" s="5">
        <v>41821</v>
      </c>
      <c r="C28">
        <v>2014</v>
      </c>
      <c r="D28">
        <v>7</v>
      </c>
      <c r="E28">
        <v>3</v>
      </c>
      <c r="F28" t="s">
        <v>47</v>
      </c>
    </row>
    <row r="29" spans="1:6" x14ac:dyDescent="0.35">
      <c r="A29">
        <v>11694.97</v>
      </c>
      <c r="B29" s="5">
        <v>41913</v>
      </c>
      <c r="C29">
        <v>2014</v>
      </c>
      <c r="D29">
        <v>10</v>
      </c>
      <c r="E29">
        <v>4</v>
      </c>
      <c r="F29" t="s">
        <v>48</v>
      </c>
    </row>
    <row r="30" spans="1:6" x14ac:dyDescent="0.35">
      <c r="A30">
        <v>11792.12</v>
      </c>
      <c r="B30" s="5">
        <v>42005</v>
      </c>
      <c r="C30">
        <v>2015</v>
      </c>
      <c r="D30">
        <v>1</v>
      </c>
      <c r="E30">
        <v>1</v>
      </c>
      <c r="F30" t="s">
        <v>49</v>
      </c>
    </row>
    <row r="31" spans="1:6" x14ac:dyDescent="0.35">
      <c r="A31">
        <v>11885.98</v>
      </c>
      <c r="B31" s="5">
        <v>42095</v>
      </c>
      <c r="C31">
        <v>2015</v>
      </c>
      <c r="D31">
        <v>4</v>
      </c>
      <c r="E31">
        <v>2</v>
      </c>
      <c r="F31" t="s">
        <v>50</v>
      </c>
    </row>
    <row r="32" spans="1:6" x14ac:dyDescent="0.35">
      <c r="A32">
        <v>11976.59</v>
      </c>
      <c r="B32" s="5">
        <v>42186</v>
      </c>
      <c r="C32">
        <v>2015</v>
      </c>
      <c r="D32">
        <v>7</v>
      </c>
      <c r="E32">
        <v>3</v>
      </c>
      <c r="F32" t="s">
        <v>51</v>
      </c>
    </row>
    <row r="33" spans="1:6" x14ac:dyDescent="0.35">
      <c r="A33">
        <v>12030.22</v>
      </c>
      <c r="B33" s="5">
        <v>42278</v>
      </c>
      <c r="C33">
        <v>2015</v>
      </c>
      <c r="D33">
        <v>10</v>
      </c>
      <c r="E33">
        <v>4</v>
      </c>
      <c r="F33" t="s">
        <v>52</v>
      </c>
    </row>
    <row r="34" spans="1:6" x14ac:dyDescent="0.35">
      <c r="A34">
        <v>12124.21</v>
      </c>
      <c r="B34" s="5">
        <v>42370</v>
      </c>
      <c r="C34">
        <v>2016</v>
      </c>
      <c r="D34">
        <v>1</v>
      </c>
      <c r="E34">
        <v>1</v>
      </c>
      <c r="F34" t="s">
        <v>53</v>
      </c>
    </row>
    <row r="35" spans="1:6" x14ac:dyDescent="0.35">
      <c r="A35">
        <v>12211.29</v>
      </c>
      <c r="B35" s="5">
        <v>42461</v>
      </c>
      <c r="C35">
        <v>2016</v>
      </c>
      <c r="D35">
        <v>4</v>
      </c>
      <c r="E35">
        <v>2</v>
      </c>
      <c r="F35" t="s">
        <v>54</v>
      </c>
    </row>
    <row r="36" spans="1:6" x14ac:dyDescent="0.35">
      <c r="A36">
        <v>12289.06</v>
      </c>
      <c r="B36" s="5">
        <v>42552</v>
      </c>
      <c r="C36">
        <v>2016</v>
      </c>
      <c r="D36">
        <v>7</v>
      </c>
      <c r="E36">
        <v>3</v>
      </c>
      <c r="F36" t="s">
        <v>55</v>
      </c>
    </row>
    <row r="37" spans="1:6" x14ac:dyDescent="0.35">
      <c r="A37">
        <v>12365.31</v>
      </c>
      <c r="B37" s="5">
        <v>42644</v>
      </c>
      <c r="C37">
        <v>2016</v>
      </c>
      <c r="D37">
        <v>10</v>
      </c>
      <c r="E37">
        <v>4</v>
      </c>
      <c r="F37" t="s">
        <v>56</v>
      </c>
    </row>
    <row r="38" spans="1:6" x14ac:dyDescent="0.35">
      <c r="A38">
        <v>12438.9</v>
      </c>
      <c r="B38" s="5">
        <v>42736</v>
      </c>
      <c r="C38">
        <v>2017</v>
      </c>
      <c r="D38">
        <v>1</v>
      </c>
      <c r="E38">
        <v>1</v>
      </c>
      <c r="F38" t="s">
        <v>57</v>
      </c>
    </row>
    <row r="39" spans="1:6" x14ac:dyDescent="0.35">
      <c r="A39">
        <v>12512.9</v>
      </c>
      <c r="B39" s="5">
        <v>42826</v>
      </c>
      <c r="C39">
        <v>2017</v>
      </c>
      <c r="D39">
        <v>4</v>
      </c>
      <c r="E39">
        <v>2</v>
      </c>
      <c r="F39" t="s">
        <v>58</v>
      </c>
    </row>
    <row r="40" spans="1:6" x14ac:dyDescent="0.35">
      <c r="A40">
        <v>12586.28</v>
      </c>
      <c r="B40" s="5">
        <v>42917</v>
      </c>
      <c r="C40">
        <v>2017</v>
      </c>
      <c r="D40">
        <v>7</v>
      </c>
      <c r="E40">
        <v>3</v>
      </c>
      <c r="F40" t="s">
        <v>59</v>
      </c>
    </row>
    <row r="41" spans="1:6" x14ac:dyDescent="0.35">
      <c r="A41">
        <v>12729.71</v>
      </c>
      <c r="B41" s="5">
        <v>43009</v>
      </c>
      <c r="C41">
        <v>2017</v>
      </c>
      <c r="D41">
        <v>10</v>
      </c>
      <c r="E41">
        <v>4</v>
      </c>
      <c r="F41" t="s">
        <v>60</v>
      </c>
    </row>
    <row r="42" spans="1:6" x14ac:dyDescent="0.35">
      <c r="A42">
        <v>12782.9</v>
      </c>
      <c r="B42" s="5">
        <v>43101</v>
      </c>
      <c r="C42">
        <v>2018</v>
      </c>
      <c r="D42">
        <v>1</v>
      </c>
      <c r="E42">
        <v>1</v>
      </c>
      <c r="F42" t="s">
        <v>61</v>
      </c>
    </row>
    <row r="43" spans="1:6" x14ac:dyDescent="0.35">
      <c r="A43">
        <v>12909.19</v>
      </c>
      <c r="B43" s="5">
        <v>43191</v>
      </c>
      <c r="C43">
        <v>2018</v>
      </c>
      <c r="D43">
        <v>4</v>
      </c>
      <c r="E43">
        <v>2</v>
      </c>
      <c r="F43" t="s">
        <v>62</v>
      </c>
    </row>
    <row r="44" spans="1:6" x14ac:dyDescent="0.35">
      <c r="A44">
        <v>13019.8</v>
      </c>
      <c r="B44" s="5">
        <v>43282</v>
      </c>
      <c r="C44">
        <v>2018</v>
      </c>
      <c r="D44">
        <v>7</v>
      </c>
      <c r="E44">
        <v>3</v>
      </c>
      <c r="F44" t="s">
        <v>63</v>
      </c>
    </row>
    <row r="45" spans="1:6" x14ac:dyDescent="0.35">
      <c r="A45">
        <v>13066.3</v>
      </c>
      <c r="B45" s="5">
        <v>43374</v>
      </c>
      <c r="C45">
        <v>2018</v>
      </c>
      <c r="D45">
        <v>10</v>
      </c>
      <c r="E45">
        <v>4</v>
      </c>
      <c r="F45" t="s">
        <v>64</v>
      </c>
    </row>
    <row r="46" spans="1:6" x14ac:dyDescent="0.35">
      <c r="A46">
        <v>13103.32</v>
      </c>
      <c r="B46" s="5">
        <v>43466</v>
      </c>
      <c r="C46">
        <v>2019</v>
      </c>
      <c r="D46">
        <v>1</v>
      </c>
      <c r="E46">
        <v>1</v>
      </c>
      <c r="F46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3"/>
  <sheetViews>
    <sheetView workbookViewId="0">
      <selection activeCell="B15" sqref="B15"/>
    </sheetView>
  </sheetViews>
  <sheetFormatPr defaultRowHeight="14.5" x14ac:dyDescent="0.35"/>
  <cols>
    <col min="2" max="2" width="11.81640625" bestFit="1" customWidth="1"/>
  </cols>
  <sheetData>
    <row r="1" spans="1:2" x14ac:dyDescent="0.35">
      <c r="B1" s="11" t="s">
        <v>77</v>
      </c>
    </row>
    <row r="2" spans="1:2" x14ac:dyDescent="0.35">
      <c r="A2" s="10" t="s">
        <v>78</v>
      </c>
      <c r="B2">
        <v>1.4515E-2</v>
      </c>
    </row>
    <row r="3" spans="1:2" x14ac:dyDescent="0.35">
      <c r="A3" s="10" t="s">
        <v>79</v>
      </c>
      <c r="B3">
        <v>-0.38876100000000002</v>
      </c>
    </row>
    <row r="4" spans="1:2" x14ac:dyDescent="0.35">
      <c r="A4" s="10" t="s">
        <v>80</v>
      </c>
      <c r="B4">
        <v>-1.616E-3</v>
      </c>
    </row>
    <row r="5" spans="1:2" x14ac:dyDescent="0.35">
      <c r="A5" s="10" t="s">
        <v>81</v>
      </c>
      <c r="B5">
        <v>-1.207E-3</v>
      </c>
    </row>
    <row r="8" spans="1:2" x14ac:dyDescent="0.35">
      <c r="B8" s="10" t="s">
        <v>77</v>
      </c>
    </row>
    <row r="9" spans="1:2" x14ac:dyDescent="0.35">
      <c r="A9" s="10" t="s">
        <v>78</v>
      </c>
      <c r="B9">
        <v>1.2041E-2</v>
      </c>
    </row>
    <row r="10" spans="1:2" x14ac:dyDescent="0.35">
      <c r="A10" s="10" t="s">
        <v>82</v>
      </c>
      <c r="B10">
        <v>8.0968999999999999E-2</v>
      </c>
    </row>
    <row r="11" spans="1:2" x14ac:dyDescent="0.35">
      <c r="A11" s="10" t="s">
        <v>80</v>
      </c>
      <c r="B11">
        <v>-2.6120000000000002E-3</v>
      </c>
    </row>
    <row r="12" spans="1:2" x14ac:dyDescent="0.35">
      <c r="A12" s="10" t="s">
        <v>81</v>
      </c>
      <c r="B12">
        <v>3.1210000000000001E-3</v>
      </c>
    </row>
    <row r="13" spans="1:2" x14ac:dyDescent="0.35">
      <c r="A13" s="10" t="s">
        <v>83</v>
      </c>
      <c r="B13">
        <v>-4.3810000000000003E-3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42"/>
  <sheetViews>
    <sheetView workbookViewId="0">
      <selection activeCell="B2" sqref="B2"/>
    </sheetView>
  </sheetViews>
  <sheetFormatPr defaultRowHeight="14.5" x14ac:dyDescent="0.35"/>
  <cols>
    <col min="1" max="1" width="9.453125" bestFit="1" customWidth="1"/>
    <col min="2" max="3" width="11.81640625" bestFit="1" customWidth="1"/>
  </cols>
  <sheetData>
    <row r="1" spans="1:1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</row>
    <row r="2" spans="1:11" x14ac:dyDescent="0.35">
      <c r="A2" s="1">
        <v>41913</v>
      </c>
      <c r="B2">
        <v>0.23591039</v>
      </c>
    </row>
    <row r="3" spans="1:11" x14ac:dyDescent="0.35">
      <c r="A3" s="1">
        <v>42005</v>
      </c>
      <c r="B3">
        <v>0.23591039</v>
      </c>
    </row>
    <row r="4" spans="1:11" x14ac:dyDescent="0.35">
      <c r="A4" s="1">
        <v>42095</v>
      </c>
      <c r="B4">
        <v>0.23591039</v>
      </c>
      <c r="C4">
        <v>0.23586059600000001</v>
      </c>
    </row>
    <row r="5" spans="1:11" x14ac:dyDescent="0.35">
      <c r="A5" s="1">
        <v>42186</v>
      </c>
      <c r="B5">
        <v>0.23591039</v>
      </c>
      <c r="C5">
        <v>0.23586059600000001</v>
      </c>
    </row>
    <row r="6" spans="1:11" x14ac:dyDescent="0.35">
      <c r="A6" s="1">
        <v>42278</v>
      </c>
      <c r="B6">
        <v>0.23591039</v>
      </c>
      <c r="C6">
        <v>0.23586059600000001</v>
      </c>
    </row>
    <row r="7" spans="1:11" x14ac:dyDescent="0.35">
      <c r="A7" s="1">
        <v>42370</v>
      </c>
      <c r="B7">
        <v>0.23591039</v>
      </c>
      <c r="C7">
        <v>0.23586059600000001</v>
      </c>
      <c r="D7">
        <v>0.23579132899999999</v>
      </c>
    </row>
    <row r="8" spans="1:11" x14ac:dyDescent="0.35">
      <c r="A8" s="1">
        <v>42461</v>
      </c>
      <c r="B8">
        <v>0.23591039</v>
      </c>
      <c r="C8">
        <v>0.23586059600000001</v>
      </c>
      <c r="D8">
        <v>0.23579132899999999</v>
      </c>
    </row>
    <row r="9" spans="1:11" x14ac:dyDescent="0.35">
      <c r="A9" s="1">
        <v>42552</v>
      </c>
      <c r="B9">
        <v>0.23591039</v>
      </c>
      <c r="C9">
        <v>0.23586059600000001</v>
      </c>
      <c r="D9">
        <v>0.23579132899999999</v>
      </c>
      <c r="E9">
        <v>0.23573873000000001</v>
      </c>
    </row>
    <row r="10" spans="1:11" x14ac:dyDescent="0.35">
      <c r="A10" s="1">
        <v>42644</v>
      </c>
      <c r="B10">
        <v>0.23591039</v>
      </c>
      <c r="C10">
        <v>0.23586059600000001</v>
      </c>
      <c r="D10">
        <v>0.23579132899999999</v>
      </c>
      <c r="E10">
        <v>0.23573873000000001</v>
      </c>
    </row>
    <row r="11" spans="1:11" x14ac:dyDescent="0.35">
      <c r="A11" s="1">
        <v>42736</v>
      </c>
      <c r="B11">
        <v>0.23591039</v>
      </c>
      <c r="C11">
        <v>0.23586059600000001</v>
      </c>
      <c r="D11">
        <v>0.23579132899999999</v>
      </c>
      <c r="E11">
        <v>0.23573873000000001</v>
      </c>
      <c r="F11">
        <v>0.23529765</v>
      </c>
    </row>
    <row r="12" spans="1:11" x14ac:dyDescent="0.35">
      <c r="A12" s="1">
        <v>42826</v>
      </c>
      <c r="B12">
        <v>0.23591039</v>
      </c>
      <c r="C12">
        <v>0.23586059600000001</v>
      </c>
      <c r="D12">
        <v>0.23579132899999999</v>
      </c>
      <c r="E12">
        <v>0.23573873000000001</v>
      </c>
      <c r="F12">
        <v>0.23529765</v>
      </c>
    </row>
    <row r="13" spans="1:11" x14ac:dyDescent="0.35">
      <c r="A13" s="1">
        <v>42917</v>
      </c>
      <c r="B13">
        <v>0.23591039</v>
      </c>
      <c r="C13">
        <v>0.23586059600000001</v>
      </c>
      <c r="D13">
        <v>0.23579132899999999</v>
      </c>
      <c r="E13">
        <v>0.23573873000000001</v>
      </c>
      <c r="F13">
        <v>0.23529765</v>
      </c>
      <c r="G13">
        <v>0.23477123999999999</v>
      </c>
    </row>
    <row r="14" spans="1:11" x14ac:dyDescent="0.35">
      <c r="A14" s="1">
        <v>43009</v>
      </c>
      <c r="B14">
        <v>0.23591039</v>
      </c>
      <c r="C14">
        <v>0.23586059600000001</v>
      </c>
      <c r="D14">
        <v>0.23579132899999999</v>
      </c>
      <c r="E14">
        <v>0.23573873000000001</v>
      </c>
      <c r="F14">
        <v>0.23529765</v>
      </c>
      <c r="G14">
        <v>0.23477123999999999</v>
      </c>
    </row>
    <row r="15" spans="1:11" x14ac:dyDescent="0.35">
      <c r="A15" s="1">
        <v>43101</v>
      </c>
      <c r="B15">
        <v>0.23591039</v>
      </c>
      <c r="C15">
        <v>0.23586059600000001</v>
      </c>
      <c r="D15">
        <v>0.23579132899999999</v>
      </c>
      <c r="E15">
        <v>0.23573873000000001</v>
      </c>
      <c r="F15">
        <v>0.23529765</v>
      </c>
      <c r="G15">
        <v>0.23477123999999999</v>
      </c>
      <c r="H15">
        <v>0.23379800000000001</v>
      </c>
    </row>
    <row r="16" spans="1:11" x14ac:dyDescent="0.35">
      <c r="A16" s="1">
        <v>43191</v>
      </c>
      <c r="B16">
        <v>0.23591039</v>
      </c>
      <c r="C16">
        <v>0.23586059600000001</v>
      </c>
      <c r="D16">
        <v>0.23579132899999999</v>
      </c>
      <c r="E16">
        <v>0.23573873000000001</v>
      </c>
      <c r="F16">
        <v>0.23529765</v>
      </c>
      <c r="G16">
        <v>0.23477123999999999</v>
      </c>
      <c r="H16">
        <v>0.23379800000000001</v>
      </c>
    </row>
    <row r="17" spans="1:11" x14ac:dyDescent="0.35">
      <c r="A17" s="1">
        <v>43282</v>
      </c>
      <c r="B17">
        <v>0.23591039</v>
      </c>
      <c r="C17">
        <v>0.23586059600000001</v>
      </c>
      <c r="D17">
        <v>0.23579132899999999</v>
      </c>
      <c r="E17">
        <v>0.23573873000000001</v>
      </c>
      <c r="F17">
        <v>0.23529765</v>
      </c>
      <c r="G17">
        <v>0.23477123999999999</v>
      </c>
      <c r="H17">
        <v>0.23379800000000001</v>
      </c>
      <c r="I17">
        <v>0.23228799999999999</v>
      </c>
    </row>
    <row r="18" spans="1:11" x14ac:dyDescent="0.35">
      <c r="A18" s="1">
        <v>43374</v>
      </c>
      <c r="B18">
        <v>0.23591039</v>
      </c>
      <c r="C18">
        <v>0.23586059600000001</v>
      </c>
      <c r="D18">
        <v>0.23579132899999999</v>
      </c>
      <c r="E18">
        <v>0.23573873000000001</v>
      </c>
      <c r="F18">
        <v>0.23529765</v>
      </c>
      <c r="G18">
        <v>0.23477123999999999</v>
      </c>
      <c r="H18">
        <v>0.23379800000000001</v>
      </c>
      <c r="I18">
        <v>0.23228799999999999</v>
      </c>
    </row>
    <row r="19" spans="1:11" x14ac:dyDescent="0.35">
      <c r="A19" s="13">
        <v>43466</v>
      </c>
      <c r="B19">
        <v>0.23591039</v>
      </c>
      <c r="C19">
        <v>0.23586059600000001</v>
      </c>
      <c r="D19">
        <v>0.23579132899999999</v>
      </c>
      <c r="E19">
        <v>0.23573873000000001</v>
      </c>
      <c r="F19">
        <v>0.23529765</v>
      </c>
      <c r="G19">
        <v>0.23477123999999999</v>
      </c>
      <c r="H19">
        <v>0.23379800000000001</v>
      </c>
      <c r="I19">
        <v>0.23228799999999999</v>
      </c>
      <c r="J19">
        <v>0.23230100000000001</v>
      </c>
    </row>
    <row r="20" spans="1:11" x14ac:dyDescent="0.35">
      <c r="A20" s="1">
        <v>43556</v>
      </c>
      <c r="B20">
        <v>0.23591039</v>
      </c>
      <c r="C20">
        <v>0.23586059600000001</v>
      </c>
      <c r="D20">
        <v>0.23579132899999999</v>
      </c>
      <c r="E20">
        <v>0.23573873000000001</v>
      </c>
      <c r="F20">
        <v>0.23529765</v>
      </c>
      <c r="G20">
        <v>0.23477123999999999</v>
      </c>
      <c r="H20">
        <v>0.23379800000000001</v>
      </c>
      <c r="I20">
        <v>0.23228799999999999</v>
      </c>
      <c r="J20">
        <v>0.23230100000000001</v>
      </c>
    </row>
    <row r="21" spans="1:11" x14ac:dyDescent="0.35">
      <c r="A21" s="1">
        <v>43647</v>
      </c>
      <c r="B21">
        <v>0.23591039</v>
      </c>
      <c r="C21">
        <v>0.23586059600000001</v>
      </c>
      <c r="D21">
        <v>0.23579132899999999</v>
      </c>
      <c r="E21">
        <v>0.23573873000000001</v>
      </c>
      <c r="F21">
        <v>0.23529765</v>
      </c>
      <c r="G21">
        <v>0.23477123999999999</v>
      </c>
      <c r="H21">
        <v>0.23379800000000001</v>
      </c>
      <c r="I21">
        <v>0.23228799999999999</v>
      </c>
      <c r="J21">
        <v>0.23230100000000001</v>
      </c>
      <c r="K21">
        <v>0.23140542</v>
      </c>
    </row>
    <row r="22" spans="1:11" x14ac:dyDescent="0.35">
      <c r="A22" s="1">
        <v>43739</v>
      </c>
      <c r="B22">
        <v>0.23591039</v>
      </c>
      <c r="C22">
        <v>0.23586059600000001</v>
      </c>
      <c r="D22">
        <v>0.23579132899999999</v>
      </c>
      <c r="E22">
        <v>0.23573873000000001</v>
      </c>
      <c r="F22">
        <v>0.23529765</v>
      </c>
      <c r="G22">
        <v>0.23477123999999999</v>
      </c>
      <c r="H22">
        <v>0.23379800000000001</v>
      </c>
      <c r="I22">
        <v>0.23228799999999999</v>
      </c>
      <c r="J22">
        <v>0.23230100000000001</v>
      </c>
      <c r="K22">
        <v>0.23140542</v>
      </c>
    </row>
    <row r="23" spans="1:11" x14ac:dyDescent="0.35">
      <c r="A23" s="13">
        <v>43831</v>
      </c>
      <c r="B23">
        <v>0.23591039</v>
      </c>
      <c r="C23">
        <v>0.23586059600000001</v>
      </c>
      <c r="D23">
        <v>0.23579132899999999</v>
      </c>
      <c r="E23">
        <v>0.23573873000000001</v>
      </c>
      <c r="F23">
        <v>0.23529765</v>
      </c>
      <c r="G23">
        <v>0.23477123999999999</v>
      </c>
      <c r="H23">
        <v>0.23379800000000001</v>
      </c>
      <c r="I23">
        <v>0.23228799999999999</v>
      </c>
      <c r="J23">
        <v>0.23230100000000001</v>
      </c>
      <c r="K23">
        <v>0.23140542</v>
      </c>
    </row>
    <row r="24" spans="1:11" x14ac:dyDescent="0.35">
      <c r="A24" s="1">
        <v>43922</v>
      </c>
      <c r="B24">
        <v>0.23591039</v>
      </c>
      <c r="C24">
        <v>0.23586059600000001</v>
      </c>
      <c r="D24">
        <v>0.23579132899999999</v>
      </c>
      <c r="E24">
        <v>0.23573873000000001</v>
      </c>
      <c r="F24">
        <v>0.23529765</v>
      </c>
      <c r="G24">
        <v>0.23477123999999999</v>
      </c>
      <c r="H24">
        <v>0.23379800000000001</v>
      </c>
      <c r="I24">
        <v>0.23228799999999999</v>
      </c>
      <c r="J24">
        <v>0.23230100000000001</v>
      </c>
      <c r="K24">
        <v>0.23140542</v>
      </c>
    </row>
    <row r="25" spans="1:11" x14ac:dyDescent="0.35">
      <c r="A25" s="1">
        <v>44013</v>
      </c>
      <c r="C25">
        <v>0.23586059600000001</v>
      </c>
      <c r="D25">
        <v>0.23579132899999999</v>
      </c>
      <c r="E25">
        <v>0.23573873000000001</v>
      </c>
      <c r="F25">
        <v>0.23529765</v>
      </c>
      <c r="G25">
        <v>0.23477123999999999</v>
      </c>
      <c r="H25">
        <v>0.23379800000000001</v>
      </c>
      <c r="I25">
        <v>0.23228799999999999</v>
      </c>
      <c r="J25">
        <v>0.23230100000000001</v>
      </c>
      <c r="K25">
        <v>0.23140542</v>
      </c>
    </row>
    <row r="26" spans="1:11" x14ac:dyDescent="0.35">
      <c r="A26" s="1">
        <v>44105</v>
      </c>
      <c r="C26">
        <v>0.23586059600000001</v>
      </c>
      <c r="D26">
        <v>0.23579132899999999</v>
      </c>
      <c r="E26">
        <v>0.23573873000000001</v>
      </c>
      <c r="F26">
        <v>0.23529765</v>
      </c>
      <c r="G26">
        <v>0.23477123999999999</v>
      </c>
      <c r="H26">
        <v>0.23379800000000001</v>
      </c>
      <c r="I26">
        <v>0.23228799999999999</v>
      </c>
      <c r="J26">
        <v>0.23230100000000001</v>
      </c>
      <c r="K26">
        <v>0.23140542</v>
      </c>
    </row>
    <row r="27" spans="1:11" x14ac:dyDescent="0.35">
      <c r="A27" s="13">
        <v>44197</v>
      </c>
      <c r="D27">
        <v>0.23579132899999999</v>
      </c>
      <c r="E27">
        <v>0.23573873000000001</v>
      </c>
      <c r="F27">
        <v>0.23529765</v>
      </c>
      <c r="G27">
        <v>0.23477123999999999</v>
      </c>
      <c r="H27">
        <v>0.23379800000000001</v>
      </c>
      <c r="I27">
        <v>0.23228799999999999</v>
      </c>
      <c r="J27">
        <v>0.23230100000000001</v>
      </c>
      <c r="K27">
        <v>0.23140542</v>
      </c>
    </row>
    <row r="28" spans="1:11" x14ac:dyDescent="0.35">
      <c r="A28" s="1">
        <v>44287</v>
      </c>
      <c r="D28">
        <v>0.23579132899999999</v>
      </c>
      <c r="E28">
        <v>0.23573873000000001</v>
      </c>
      <c r="F28">
        <v>0.23529765</v>
      </c>
      <c r="G28">
        <v>0.23477123999999999</v>
      </c>
      <c r="H28">
        <v>0.23379800000000001</v>
      </c>
      <c r="I28">
        <v>0.23228799999999999</v>
      </c>
      <c r="J28">
        <v>0.23230100000000001</v>
      </c>
      <c r="K28">
        <v>0.23140542</v>
      </c>
    </row>
    <row r="29" spans="1:11" x14ac:dyDescent="0.35">
      <c r="A29" s="1">
        <v>44378</v>
      </c>
      <c r="D29">
        <v>0.23579132899999999</v>
      </c>
      <c r="E29">
        <v>0.23573873000000001</v>
      </c>
      <c r="F29">
        <v>0.23529765</v>
      </c>
      <c r="G29">
        <v>0.23477123999999999</v>
      </c>
      <c r="H29">
        <v>0.23379800000000001</v>
      </c>
      <c r="I29">
        <v>0.23228799999999999</v>
      </c>
      <c r="J29">
        <v>0.23230100000000001</v>
      </c>
      <c r="K29">
        <v>0.23140542</v>
      </c>
    </row>
    <row r="30" spans="1:11" x14ac:dyDescent="0.35">
      <c r="A30" s="1">
        <v>44470</v>
      </c>
      <c r="E30">
        <v>0.23573873000000001</v>
      </c>
      <c r="F30">
        <v>0.23529765</v>
      </c>
      <c r="G30">
        <v>0.23477123999999999</v>
      </c>
      <c r="H30">
        <v>0.23379800000000001</v>
      </c>
      <c r="I30">
        <v>0.23228799999999999</v>
      </c>
      <c r="J30">
        <v>0.23230100000000001</v>
      </c>
      <c r="K30">
        <v>0.23140542</v>
      </c>
    </row>
    <row r="31" spans="1:11" x14ac:dyDescent="0.35">
      <c r="A31" s="13">
        <v>44562</v>
      </c>
      <c r="E31">
        <v>0.23573873000000001</v>
      </c>
      <c r="F31">
        <v>0.23529765</v>
      </c>
      <c r="G31">
        <v>0.23477123999999999</v>
      </c>
      <c r="H31">
        <v>0.23379800000000001</v>
      </c>
      <c r="I31">
        <v>0.23228799999999999</v>
      </c>
      <c r="J31">
        <v>0.23230100000000001</v>
      </c>
      <c r="K31">
        <v>0.23140542</v>
      </c>
    </row>
    <row r="32" spans="1:11" x14ac:dyDescent="0.35">
      <c r="A32" s="1">
        <v>44652</v>
      </c>
      <c r="F32">
        <v>0.23529765</v>
      </c>
      <c r="G32">
        <v>0.23477123999999999</v>
      </c>
      <c r="H32">
        <v>0.23379800000000001</v>
      </c>
      <c r="I32">
        <v>0.23228799999999999</v>
      </c>
      <c r="J32">
        <v>0.23230100000000001</v>
      </c>
      <c r="K32">
        <v>0.23140542</v>
      </c>
    </row>
    <row r="33" spans="1:11" x14ac:dyDescent="0.35">
      <c r="A33" s="1">
        <v>44743</v>
      </c>
      <c r="F33">
        <v>0.23529765</v>
      </c>
      <c r="G33">
        <v>0.23477123999999999</v>
      </c>
      <c r="H33">
        <v>0.23379800000000001</v>
      </c>
      <c r="I33">
        <v>0.23228799999999999</v>
      </c>
      <c r="J33">
        <v>0.23230100000000001</v>
      </c>
      <c r="K33">
        <v>0.23140542</v>
      </c>
    </row>
    <row r="34" spans="1:11" x14ac:dyDescent="0.35">
      <c r="A34" s="1">
        <v>44835</v>
      </c>
      <c r="G34">
        <v>0.23477123999999999</v>
      </c>
      <c r="H34">
        <v>0.23379800000000001</v>
      </c>
      <c r="I34">
        <v>0.23228799999999999</v>
      </c>
      <c r="J34">
        <v>0.23230100000000001</v>
      </c>
      <c r="K34">
        <v>0.23140542</v>
      </c>
    </row>
    <row r="35" spans="1:11" x14ac:dyDescent="0.35">
      <c r="A35" s="13">
        <v>44927</v>
      </c>
      <c r="H35">
        <v>0.23379800000000001</v>
      </c>
      <c r="I35">
        <v>0.23228799999999999</v>
      </c>
      <c r="J35">
        <v>0.23230100000000001</v>
      </c>
      <c r="K35">
        <v>0.23140542</v>
      </c>
    </row>
    <row r="36" spans="1:11" x14ac:dyDescent="0.35">
      <c r="A36" s="1">
        <v>45017</v>
      </c>
      <c r="I36">
        <v>0.23228799999999999</v>
      </c>
      <c r="J36">
        <v>0.23230100000000001</v>
      </c>
      <c r="K36">
        <v>0.23140542</v>
      </c>
    </row>
    <row r="37" spans="1:11" x14ac:dyDescent="0.35">
      <c r="A37" s="1">
        <v>45108</v>
      </c>
      <c r="I37">
        <v>0.23228799999999999</v>
      </c>
      <c r="J37">
        <v>0.23230100000000001</v>
      </c>
      <c r="K37">
        <v>0.23140542</v>
      </c>
    </row>
    <row r="38" spans="1:11" x14ac:dyDescent="0.35">
      <c r="A38" s="1">
        <v>45200</v>
      </c>
      <c r="I38">
        <v>0.23228799999999999</v>
      </c>
      <c r="J38">
        <v>0.23230100000000001</v>
      </c>
      <c r="K38">
        <v>0.23140542</v>
      </c>
    </row>
    <row r="39" spans="1:11" x14ac:dyDescent="0.35">
      <c r="A39" s="13">
        <v>45292</v>
      </c>
      <c r="K39">
        <v>0.23140542</v>
      </c>
    </row>
    <row r="40" spans="1:11" x14ac:dyDescent="0.35">
      <c r="A40" s="1">
        <v>45383</v>
      </c>
      <c r="K40">
        <v>0.23140542</v>
      </c>
    </row>
    <row r="41" spans="1:11" x14ac:dyDescent="0.35">
      <c r="A41" s="1">
        <v>45474</v>
      </c>
      <c r="K41">
        <v>0.23140542</v>
      </c>
    </row>
    <row r="42" spans="1:11" x14ac:dyDescent="0.35">
      <c r="A42" s="1">
        <v>45566</v>
      </c>
      <c r="K42">
        <v>0.23140542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45"/>
  <sheetViews>
    <sheetView topLeftCell="A24" workbookViewId="0">
      <selection activeCell="K1" sqref="K1"/>
    </sheetView>
  </sheetViews>
  <sheetFormatPr defaultRowHeight="14.5" x14ac:dyDescent="0.35"/>
  <cols>
    <col min="1" max="1" width="9.453125" bestFit="1" customWidth="1"/>
    <col min="2" max="3" width="11.81640625" bestFit="1" customWidth="1"/>
  </cols>
  <sheetData>
    <row r="1" spans="1:1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</row>
    <row r="2" spans="1:11" x14ac:dyDescent="0.35">
      <c r="A2" s="1">
        <v>41913</v>
      </c>
      <c r="B2">
        <v>7357562.8002066752</v>
      </c>
    </row>
    <row r="3" spans="1:11" x14ac:dyDescent="0.35">
      <c r="A3" s="1">
        <v>42005</v>
      </c>
      <c r="B3">
        <v>8225691.1374684852</v>
      </c>
    </row>
    <row r="4" spans="1:11" x14ac:dyDescent="0.35">
      <c r="A4" s="1">
        <v>42095</v>
      </c>
      <c r="B4">
        <v>8307952.1136389086</v>
      </c>
      <c r="C4">
        <v>7306269.1438924959</v>
      </c>
    </row>
    <row r="5" spans="1:11" x14ac:dyDescent="0.35">
      <c r="A5" s="1">
        <v>42186</v>
      </c>
      <c r="B5">
        <v>7767562.3297514888</v>
      </c>
      <c r="C5">
        <v>7729948.7993050124</v>
      </c>
    </row>
    <row r="6" spans="1:11" x14ac:dyDescent="0.35">
      <c r="A6" s="1">
        <v>42278</v>
      </c>
      <c r="B6">
        <v>8033472.5601245007</v>
      </c>
      <c r="C6">
        <v>7338662.246581112</v>
      </c>
    </row>
    <row r="7" spans="1:11" x14ac:dyDescent="0.35">
      <c r="A7" s="1">
        <v>42370</v>
      </c>
      <c r="B7">
        <v>8325752.9399434133</v>
      </c>
      <c r="C7">
        <v>7207750.8456753409</v>
      </c>
      <c r="D7">
        <v>8516139.5299506001</v>
      </c>
    </row>
    <row r="8" spans="1:11" x14ac:dyDescent="0.35">
      <c r="A8" s="1">
        <v>42461</v>
      </c>
      <c r="B8">
        <v>8104665.6797286831</v>
      </c>
      <c r="C8">
        <v>7649568.330011542</v>
      </c>
      <c r="D8">
        <v>8158221.4586045574</v>
      </c>
    </row>
    <row r="9" spans="1:11" x14ac:dyDescent="0.35">
      <c r="A9" s="1">
        <v>42552</v>
      </c>
      <c r="B9">
        <v>8079620.0984946974</v>
      </c>
      <c r="C9">
        <v>7673470.1782832602</v>
      </c>
      <c r="D9">
        <v>7980019.2534193629</v>
      </c>
      <c r="E9">
        <v>7713845.4614229463</v>
      </c>
    </row>
    <row r="10" spans="1:11" x14ac:dyDescent="0.35">
      <c r="A10" s="1">
        <v>42644</v>
      </c>
      <c r="B10">
        <v>7357612.6855890639</v>
      </c>
      <c r="C10">
        <v>7267367.3486007275</v>
      </c>
      <c r="D10">
        <v>8205234.3056680392</v>
      </c>
      <c r="E10">
        <v>8520590.7316394635</v>
      </c>
    </row>
    <row r="11" spans="1:11" x14ac:dyDescent="0.35">
      <c r="A11" s="1">
        <v>42736</v>
      </c>
      <c r="B11">
        <v>7947912.1288643712</v>
      </c>
      <c r="C11">
        <v>7897256.6998400483</v>
      </c>
      <c r="D11">
        <v>8287207.9044152424</v>
      </c>
      <c r="E11">
        <v>8245450.2042838652</v>
      </c>
      <c r="F11">
        <v>8344220.3883129349</v>
      </c>
    </row>
    <row r="12" spans="1:11" x14ac:dyDescent="0.35">
      <c r="A12" s="1">
        <v>42826</v>
      </c>
      <c r="B12">
        <v>8201729.7218144471</v>
      </c>
      <c r="C12">
        <v>7511851.4686215911</v>
      </c>
      <c r="D12">
        <v>7768308.4614533614</v>
      </c>
      <c r="E12">
        <v>8342589.9248550702</v>
      </c>
      <c r="F12">
        <v>7734477.4327293793</v>
      </c>
    </row>
    <row r="13" spans="1:11" x14ac:dyDescent="0.35">
      <c r="A13" s="1">
        <v>42917</v>
      </c>
      <c r="B13">
        <v>7888753.9392571151</v>
      </c>
      <c r="C13">
        <v>7892397.3313190546</v>
      </c>
      <c r="D13">
        <v>7927401.431898105</v>
      </c>
      <c r="E13">
        <v>7777029.6977636302</v>
      </c>
      <c r="F13">
        <v>8117984.5331476303</v>
      </c>
      <c r="G13">
        <v>7770741.7891397784</v>
      </c>
    </row>
    <row r="14" spans="1:11" x14ac:dyDescent="0.35">
      <c r="A14" s="1">
        <v>43009</v>
      </c>
      <c r="B14">
        <v>7744489.8869260103</v>
      </c>
      <c r="C14">
        <v>7249075.3172577219</v>
      </c>
      <c r="D14">
        <v>8009276.3620053679</v>
      </c>
      <c r="E14">
        <v>8499870.0198289882</v>
      </c>
      <c r="F14">
        <v>7863722.7966992231</v>
      </c>
      <c r="G14">
        <v>8548850.7325680908</v>
      </c>
    </row>
    <row r="15" spans="1:11" x14ac:dyDescent="0.35">
      <c r="A15" s="1">
        <v>43101</v>
      </c>
      <c r="B15">
        <v>7966947.4473801386</v>
      </c>
      <c r="C15">
        <v>7702443.8482641866</v>
      </c>
      <c r="D15">
        <v>8763427.9264577292</v>
      </c>
      <c r="E15">
        <v>7923840.5438295333</v>
      </c>
      <c r="F15">
        <v>8221606.4088135902</v>
      </c>
      <c r="G15">
        <v>8442356.0916477516</v>
      </c>
      <c r="H15">
        <v>8487638.7740254831</v>
      </c>
    </row>
    <row r="16" spans="1:11" x14ac:dyDescent="0.35">
      <c r="A16" s="1">
        <v>43191</v>
      </c>
      <c r="B16">
        <v>7863671.2205340182</v>
      </c>
      <c r="C16">
        <v>7896651.820716829</v>
      </c>
      <c r="D16">
        <v>7614468.9288542913</v>
      </c>
      <c r="E16">
        <v>7661526.0557468459</v>
      </c>
      <c r="F16">
        <v>8268253.9812319363</v>
      </c>
      <c r="G16">
        <v>8275282.396955193</v>
      </c>
      <c r="H16">
        <v>8682087.81431357</v>
      </c>
    </row>
    <row r="17" spans="1:11" x14ac:dyDescent="0.35">
      <c r="A17" s="1">
        <v>43282</v>
      </c>
      <c r="B17">
        <v>8126983.7845786186</v>
      </c>
      <c r="C17">
        <v>7254017.2464863257</v>
      </c>
      <c r="D17">
        <v>7989767.3084882423</v>
      </c>
      <c r="E17">
        <v>7956385.6899338793</v>
      </c>
      <c r="F17">
        <v>8347760.4265386714</v>
      </c>
      <c r="G17">
        <v>8507712.9884911031</v>
      </c>
      <c r="H17">
        <v>8720423.9523297939</v>
      </c>
      <c r="I17">
        <v>8349962.0826270422</v>
      </c>
    </row>
    <row r="18" spans="1:11" x14ac:dyDescent="0.35">
      <c r="A18" s="1">
        <v>43374</v>
      </c>
      <c r="B18">
        <v>7727356.449982794</v>
      </c>
      <c r="C18">
        <v>7857505.2926625609</v>
      </c>
      <c r="D18">
        <v>8715245.6628622264</v>
      </c>
      <c r="E18">
        <v>7924820.2960393447</v>
      </c>
      <c r="F18">
        <v>8313363.5127857514</v>
      </c>
      <c r="G18">
        <v>8052005.1886927485</v>
      </c>
      <c r="H18">
        <v>7841556.8414351875</v>
      </c>
      <c r="I18">
        <v>8020492.9066914599</v>
      </c>
    </row>
    <row r="19" spans="1:11" x14ac:dyDescent="0.35">
      <c r="A19" s="13">
        <v>43466</v>
      </c>
      <c r="B19">
        <v>8011609.266792085</v>
      </c>
      <c r="C19">
        <v>7458887.3784246538</v>
      </c>
      <c r="D19">
        <v>8079559.0721017048</v>
      </c>
      <c r="E19">
        <v>8735679.6643507872</v>
      </c>
      <c r="F19">
        <v>7854820.7302037086</v>
      </c>
      <c r="G19">
        <v>8571910.6140937712</v>
      </c>
      <c r="H19">
        <v>8503607.5923151374</v>
      </c>
      <c r="I19">
        <v>8070509.0657567969</v>
      </c>
      <c r="J19">
        <v>8234557.7677934868</v>
      </c>
    </row>
    <row r="20" spans="1:11" x14ac:dyDescent="0.35">
      <c r="A20" s="1">
        <v>43556</v>
      </c>
      <c r="B20">
        <v>7731129.5397804687</v>
      </c>
      <c r="C20">
        <v>7414290.8319519684</v>
      </c>
      <c r="D20">
        <v>8572320.1860319413</v>
      </c>
      <c r="E20">
        <v>8661979.1419724021</v>
      </c>
      <c r="F20">
        <v>8056568.4878810439</v>
      </c>
      <c r="G20">
        <v>7841380.1228666594</v>
      </c>
      <c r="H20">
        <v>8768669.245872559</v>
      </c>
      <c r="I20">
        <v>8437901.1507303808</v>
      </c>
      <c r="J20">
        <v>8049184.7900118856</v>
      </c>
    </row>
    <row r="21" spans="1:11" x14ac:dyDescent="0.35">
      <c r="A21" s="1">
        <v>43647</v>
      </c>
      <c r="B21">
        <v>7648291.3180612614</v>
      </c>
      <c r="C21">
        <v>7749137.3761544777</v>
      </c>
      <c r="D21">
        <v>8627132.1171552651</v>
      </c>
      <c r="E21">
        <v>7667389.6463511931</v>
      </c>
      <c r="F21">
        <v>7761392.3650524067</v>
      </c>
      <c r="G21">
        <v>8205556.5327034984</v>
      </c>
      <c r="H21">
        <v>7987782.2078537494</v>
      </c>
      <c r="I21">
        <v>8247741.6437190901</v>
      </c>
      <c r="J21">
        <v>8292507.2705099247</v>
      </c>
      <c r="K21">
        <v>8088358.497781815</v>
      </c>
    </row>
    <row r="22" spans="1:11" x14ac:dyDescent="0.35">
      <c r="A22" s="1">
        <v>43739</v>
      </c>
      <c r="B22">
        <v>7858182.0212846203</v>
      </c>
      <c r="C22">
        <v>7390358.7471230915</v>
      </c>
      <c r="D22">
        <v>8568360.8861394487</v>
      </c>
      <c r="E22">
        <v>8584006.3591150865</v>
      </c>
      <c r="F22">
        <v>8415898.2282846384</v>
      </c>
      <c r="G22">
        <v>7845021.0442466484</v>
      </c>
      <c r="H22">
        <v>8062110.1471087933</v>
      </c>
      <c r="I22">
        <v>8356809.6323555959</v>
      </c>
      <c r="J22">
        <v>8004395.2388548832</v>
      </c>
      <c r="K22">
        <v>8019522.3325674161</v>
      </c>
    </row>
    <row r="23" spans="1:11" x14ac:dyDescent="0.35">
      <c r="A23" s="13">
        <v>43831</v>
      </c>
      <c r="B23">
        <v>7617523.3002803056</v>
      </c>
      <c r="C23">
        <v>7230841.9159422619</v>
      </c>
      <c r="D23">
        <v>8354175.0187814292</v>
      </c>
      <c r="E23">
        <v>7693086.42366134</v>
      </c>
      <c r="F23">
        <v>7835599.9591894625</v>
      </c>
      <c r="G23">
        <v>8290796.0276936721</v>
      </c>
      <c r="H23">
        <v>8598351.0429001376</v>
      </c>
      <c r="I23">
        <v>8552398.9850037061</v>
      </c>
      <c r="J23">
        <v>8188843.004507293</v>
      </c>
      <c r="K23">
        <v>8729959.5364135001</v>
      </c>
    </row>
    <row r="24" spans="1:11" x14ac:dyDescent="0.35">
      <c r="A24" s="1">
        <v>43922</v>
      </c>
      <c r="B24">
        <v>8302302.1839800002</v>
      </c>
      <c r="C24">
        <v>7520223.6252536373</v>
      </c>
      <c r="D24">
        <v>8746559.8323061746</v>
      </c>
      <c r="E24">
        <v>7755377.555847181</v>
      </c>
      <c r="F24">
        <v>7825229.4126251964</v>
      </c>
      <c r="G24">
        <v>8035632.0758176008</v>
      </c>
      <c r="H24">
        <v>8533608.4534197152</v>
      </c>
      <c r="I24">
        <v>7950105.6191532761</v>
      </c>
      <c r="J24">
        <v>7881243.6083267452</v>
      </c>
      <c r="K24">
        <v>8734674.902744554</v>
      </c>
    </row>
    <row r="25" spans="1:11" x14ac:dyDescent="0.35">
      <c r="A25" s="1">
        <v>44013</v>
      </c>
      <c r="C25">
        <v>7371742.8352338839</v>
      </c>
      <c r="D25">
        <v>8255300.4736627936</v>
      </c>
      <c r="E25">
        <v>8229436.7177814823</v>
      </c>
      <c r="F25">
        <v>7901723.5012982795</v>
      </c>
      <c r="G25">
        <v>8331335.9306737566</v>
      </c>
      <c r="H25">
        <v>8388284.6438824786</v>
      </c>
      <c r="I25">
        <v>7925568.8688470246</v>
      </c>
      <c r="J25">
        <v>8589691.0992742851</v>
      </c>
      <c r="K25">
        <v>8796635.8026959822</v>
      </c>
    </row>
    <row r="26" spans="1:11" x14ac:dyDescent="0.35">
      <c r="A26" s="1">
        <v>44105</v>
      </c>
      <c r="C26">
        <v>7783411.7029441763</v>
      </c>
      <c r="D26">
        <v>7643836.2855462274</v>
      </c>
      <c r="E26">
        <v>8137883.9308289764</v>
      </c>
      <c r="F26">
        <v>8065850.8666499006</v>
      </c>
      <c r="G26">
        <v>7803835.5805183006</v>
      </c>
      <c r="H26">
        <v>7963932.6590130273</v>
      </c>
      <c r="I26">
        <v>8485788.795940442</v>
      </c>
      <c r="J26">
        <v>7993142.0932140872</v>
      </c>
      <c r="K26">
        <v>8881263.8675682619</v>
      </c>
    </row>
    <row r="27" spans="1:11" x14ac:dyDescent="0.35">
      <c r="A27" s="13">
        <v>44197</v>
      </c>
      <c r="D27">
        <v>8578551.5531685576</v>
      </c>
      <c r="E27">
        <v>8547037.9102802649</v>
      </c>
      <c r="F27">
        <v>8069542.8319350798</v>
      </c>
      <c r="G27">
        <v>8484482.1310927756</v>
      </c>
      <c r="H27">
        <v>7853041.6088736327</v>
      </c>
      <c r="I27">
        <v>7958566.6851854417</v>
      </c>
      <c r="J27">
        <v>8355699.2729025166</v>
      </c>
      <c r="K27">
        <v>8686841.553238241</v>
      </c>
    </row>
    <row r="28" spans="1:11" x14ac:dyDescent="0.35">
      <c r="A28" s="1">
        <v>44287</v>
      </c>
      <c r="D28">
        <v>8752965.1024143398</v>
      </c>
      <c r="E28">
        <v>8585064.000160329</v>
      </c>
      <c r="F28">
        <v>8452690.238934733</v>
      </c>
      <c r="G28">
        <v>8538830.2118676715</v>
      </c>
      <c r="H28">
        <v>8410978.6910433527</v>
      </c>
      <c r="I28">
        <v>8240123.680295934</v>
      </c>
      <c r="J28">
        <v>8178928.5273834309</v>
      </c>
      <c r="K28">
        <v>8445867.6728144735</v>
      </c>
    </row>
    <row r="29" spans="1:11" x14ac:dyDescent="0.35">
      <c r="A29" s="1">
        <v>44378</v>
      </c>
      <c r="D29">
        <v>7529889.6680745799</v>
      </c>
      <c r="E29">
        <v>7846047.277029735</v>
      </c>
      <c r="F29">
        <v>8016656.528033345</v>
      </c>
      <c r="G29">
        <v>7902521.0760750715</v>
      </c>
      <c r="H29">
        <v>8079666.4254013654</v>
      </c>
      <c r="I29">
        <v>8350955.1222976819</v>
      </c>
      <c r="J29">
        <v>7869995.8546584295</v>
      </c>
      <c r="K29">
        <v>8734548.4885388818</v>
      </c>
    </row>
    <row r="30" spans="1:11" x14ac:dyDescent="0.35">
      <c r="A30" s="1">
        <v>44470</v>
      </c>
      <c r="E30">
        <v>7654835.1121436553</v>
      </c>
      <c r="F30">
        <v>8331789.3517021732</v>
      </c>
      <c r="G30">
        <v>8139431.9961112356</v>
      </c>
      <c r="H30">
        <v>7857336.2607791172</v>
      </c>
      <c r="I30">
        <v>7841709.6355106095</v>
      </c>
      <c r="J30">
        <v>7946513.6755249454</v>
      </c>
      <c r="K30">
        <v>8665363.5124556143</v>
      </c>
    </row>
    <row r="31" spans="1:11" x14ac:dyDescent="0.35">
      <c r="A31" s="13">
        <v>44562</v>
      </c>
      <c r="E31">
        <v>8307346.6646919902</v>
      </c>
      <c r="F31">
        <v>8135924.9695219221</v>
      </c>
      <c r="G31">
        <v>8549235.6489643883</v>
      </c>
      <c r="H31">
        <v>8591267.6286066901</v>
      </c>
      <c r="I31">
        <v>7994275.2111555198</v>
      </c>
      <c r="J31">
        <v>8065024.5954625998</v>
      </c>
      <c r="K31">
        <v>8840430.1617191099</v>
      </c>
    </row>
    <row r="32" spans="1:11" x14ac:dyDescent="0.35">
      <c r="A32" s="1">
        <v>44652</v>
      </c>
      <c r="F32">
        <v>7764698.4090417465</v>
      </c>
      <c r="G32">
        <v>8501281.3320975173</v>
      </c>
      <c r="H32">
        <v>8644822.5718840733</v>
      </c>
      <c r="I32">
        <v>8275757.091188333</v>
      </c>
      <c r="J32">
        <v>8007463.6985688936</v>
      </c>
      <c r="K32">
        <v>8594368.0301395711</v>
      </c>
    </row>
    <row r="33" spans="1:11" x14ac:dyDescent="0.35">
      <c r="A33" s="1">
        <v>44743</v>
      </c>
      <c r="F33">
        <v>7909567.2614450483</v>
      </c>
      <c r="G33">
        <v>8018696.8159539886</v>
      </c>
      <c r="H33">
        <v>8611235.5566986557</v>
      </c>
      <c r="I33">
        <v>7969100.2445170432</v>
      </c>
      <c r="J33">
        <v>8092393.2089033248</v>
      </c>
      <c r="K33">
        <v>8156158.2032119818</v>
      </c>
    </row>
    <row r="34" spans="1:11" x14ac:dyDescent="0.35">
      <c r="A34" s="1">
        <v>44835</v>
      </c>
      <c r="G34">
        <v>7954456.8913496034</v>
      </c>
      <c r="H34">
        <v>8325853.1200810745</v>
      </c>
      <c r="I34">
        <v>8436556.9647197761</v>
      </c>
      <c r="J34">
        <v>8418339.6293437313</v>
      </c>
      <c r="K34">
        <v>8651948.2043632083</v>
      </c>
    </row>
    <row r="35" spans="1:11" x14ac:dyDescent="0.35">
      <c r="A35" s="13">
        <v>44927</v>
      </c>
      <c r="H35">
        <v>8736422.7874906715</v>
      </c>
      <c r="I35">
        <v>8043753.4127410194</v>
      </c>
      <c r="J35">
        <v>8563139.9317143112</v>
      </c>
      <c r="K35">
        <v>8051793.7809486883</v>
      </c>
    </row>
    <row r="36" spans="1:11" x14ac:dyDescent="0.35">
      <c r="A36" s="1">
        <v>45017</v>
      </c>
      <c r="I36">
        <v>7851981.5192055935</v>
      </c>
      <c r="J36">
        <v>8113559.378946485</v>
      </c>
      <c r="K36">
        <v>8793149.5049026459</v>
      </c>
    </row>
    <row r="37" spans="1:11" x14ac:dyDescent="0.35">
      <c r="A37" s="1">
        <v>45108</v>
      </c>
      <c r="I37">
        <v>7966951.0418364014</v>
      </c>
      <c r="J37">
        <v>8152778.8432897879</v>
      </c>
      <c r="K37">
        <v>7993352.1574320234</v>
      </c>
    </row>
    <row r="38" spans="1:11" x14ac:dyDescent="0.35">
      <c r="A38" s="1">
        <v>45200</v>
      </c>
      <c r="I38">
        <v>8292315.5735251866</v>
      </c>
      <c r="J38">
        <v>8320605.6735744849</v>
      </c>
      <c r="K38">
        <v>8864071.4724688567</v>
      </c>
    </row>
    <row r="39" spans="1:11" x14ac:dyDescent="0.35">
      <c r="A39" s="13">
        <v>45292</v>
      </c>
      <c r="K39">
        <v>8505592.0638058558</v>
      </c>
    </row>
    <row r="40" spans="1:11" x14ac:dyDescent="0.35">
      <c r="A40" s="1">
        <v>45383</v>
      </c>
      <c r="K40">
        <v>7955583.1448910646</v>
      </c>
    </row>
    <row r="41" spans="1:11" x14ac:dyDescent="0.35">
      <c r="A41" s="1">
        <v>45474</v>
      </c>
      <c r="K41">
        <v>8915707.0948547907</v>
      </c>
    </row>
    <row r="42" spans="1:11" x14ac:dyDescent="0.35">
      <c r="A42" s="1">
        <v>45566</v>
      </c>
      <c r="K42">
        <v>8537814.796241954</v>
      </c>
    </row>
    <row r="44" spans="1:11" x14ac:dyDescent="0.35">
      <c r="A44" t="s">
        <v>99</v>
      </c>
      <c r="B44">
        <v>8936824</v>
      </c>
    </row>
    <row r="45" spans="1:11" x14ac:dyDescent="0.35">
      <c r="A45" t="s">
        <v>100</v>
      </c>
      <c r="B45">
        <v>7946730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42"/>
  <sheetViews>
    <sheetView workbookViewId="0">
      <selection activeCell="G21" sqref="G21"/>
    </sheetView>
  </sheetViews>
  <sheetFormatPr defaultRowHeight="14.5" x14ac:dyDescent="0.35"/>
  <cols>
    <col min="1" max="1" width="9.453125" bestFit="1" customWidth="1"/>
  </cols>
  <sheetData>
    <row r="1" spans="1:1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</row>
    <row r="2" spans="1:11" x14ac:dyDescent="0.35">
      <c r="A2" s="1">
        <v>41913</v>
      </c>
      <c r="B2">
        <v>849928.5742822357</v>
      </c>
    </row>
    <row r="3" spans="1:11" x14ac:dyDescent="0.35">
      <c r="A3" s="1">
        <v>42005</v>
      </c>
      <c r="B3">
        <v>811483.05106884008</v>
      </c>
    </row>
    <row r="4" spans="1:11" x14ac:dyDescent="0.35">
      <c r="A4" s="1">
        <v>42095</v>
      </c>
      <c r="B4">
        <v>843766.72362807312</v>
      </c>
      <c r="C4">
        <v>823948.13124160375</v>
      </c>
    </row>
    <row r="5" spans="1:11" x14ac:dyDescent="0.35">
      <c r="A5" s="1">
        <v>42186</v>
      </c>
      <c r="B5">
        <v>868020.25181487249</v>
      </c>
      <c r="C5">
        <v>818500.59803663555</v>
      </c>
    </row>
    <row r="6" spans="1:11" x14ac:dyDescent="0.35">
      <c r="A6" s="1">
        <v>42278</v>
      </c>
      <c r="B6">
        <v>802184.52327072097</v>
      </c>
      <c r="C6">
        <v>857760.27346041077</v>
      </c>
    </row>
    <row r="7" spans="1:11" x14ac:dyDescent="0.35">
      <c r="A7" s="1">
        <v>42370</v>
      </c>
      <c r="B7">
        <v>840937.36468798376</v>
      </c>
      <c r="C7">
        <v>808430.39430901629</v>
      </c>
      <c r="D7">
        <v>772806.21280782961</v>
      </c>
    </row>
    <row r="8" spans="1:11" x14ac:dyDescent="0.35">
      <c r="A8" s="1">
        <v>42461</v>
      </c>
      <c r="B8">
        <v>856613.01485875412</v>
      </c>
      <c r="C8">
        <v>803178.08701493253</v>
      </c>
      <c r="D8">
        <v>760954.56254274619</v>
      </c>
    </row>
    <row r="9" spans="1:11" x14ac:dyDescent="0.35">
      <c r="A9" s="1">
        <v>42552</v>
      </c>
      <c r="B9">
        <v>855216.14220494416</v>
      </c>
      <c r="C9">
        <v>814469.16143816698</v>
      </c>
      <c r="D9">
        <v>759245.82384813111</v>
      </c>
      <c r="E9">
        <v>775598.04108335194</v>
      </c>
    </row>
    <row r="10" spans="1:11" x14ac:dyDescent="0.35">
      <c r="A10" s="1">
        <v>42644</v>
      </c>
      <c r="B10">
        <v>845065.39296109194</v>
      </c>
      <c r="C10">
        <v>825752.94833636831</v>
      </c>
      <c r="D10">
        <v>779604.19761896448</v>
      </c>
      <c r="E10">
        <v>771199.8531037143</v>
      </c>
    </row>
    <row r="11" spans="1:11" x14ac:dyDescent="0.35">
      <c r="A11" s="1">
        <v>42736</v>
      </c>
      <c r="B11">
        <v>854487.27872138529</v>
      </c>
      <c r="C11">
        <v>824425.61263428279</v>
      </c>
      <c r="D11">
        <v>777635.98807816312</v>
      </c>
      <c r="E11">
        <v>778086.96422082977</v>
      </c>
      <c r="F11">
        <v>764519.24091949617</v>
      </c>
    </row>
    <row r="12" spans="1:11" x14ac:dyDescent="0.35">
      <c r="A12" s="1">
        <v>42826</v>
      </c>
      <c r="B12">
        <v>802079.31817667803</v>
      </c>
      <c r="C12">
        <v>845769.72722622228</v>
      </c>
      <c r="D12">
        <v>782900.56351336977</v>
      </c>
      <c r="E12">
        <v>781524.13780604524</v>
      </c>
      <c r="F12">
        <v>787749.68068854301</v>
      </c>
    </row>
    <row r="13" spans="1:11" x14ac:dyDescent="0.35">
      <c r="A13" s="1">
        <v>42917</v>
      </c>
      <c r="B13">
        <v>822287.7387378806</v>
      </c>
      <c r="C13">
        <v>789421.71544221672</v>
      </c>
      <c r="D13">
        <v>782059.86098662089</v>
      </c>
      <c r="E13">
        <v>779383.57315420057</v>
      </c>
      <c r="F13">
        <v>788940.54728534562</v>
      </c>
      <c r="G13">
        <v>752029.0925979258</v>
      </c>
    </row>
    <row r="14" spans="1:11" x14ac:dyDescent="0.35">
      <c r="A14" s="1">
        <v>43009</v>
      </c>
      <c r="B14">
        <v>814224.47368471767</v>
      </c>
      <c r="C14">
        <v>817819.26918543584</v>
      </c>
      <c r="D14">
        <v>758554.24111707765</v>
      </c>
      <c r="E14">
        <v>784480.10002204322</v>
      </c>
      <c r="F14">
        <v>766758.77745341032</v>
      </c>
      <c r="G14">
        <v>751426.23221427272</v>
      </c>
    </row>
    <row r="15" spans="1:11" x14ac:dyDescent="0.35">
      <c r="A15" s="1">
        <v>43101</v>
      </c>
      <c r="B15">
        <v>819504.63060149772</v>
      </c>
      <c r="C15">
        <v>828720.97090437589</v>
      </c>
      <c r="D15">
        <v>784362.20681482542</v>
      </c>
      <c r="E15">
        <v>776395.40133631777</v>
      </c>
      <c r="F15">
        <v>770113.15859910194</v>
      </c>
      <c r="G15">
        <v>739077.44127389335</v>
      </c>
      <c r="H15">
        <v>743232.62502646714</v>
      </c>
    </row>
    <row r="16" spans="1:11" x14ac:dyDescent="0.35">
      <c r="A16" s="1">
        <v>43191</v>
      </c>
      <c r="B16">
        <v>828511.28519877326</v>
      </c>
      <c r="C16">
        <v>834858.01418923761</v>
      </c>
      <c r="D16">
        <v>782287.16711667785</v>
      </c>
      <c r="E16">
        <v>779842.86809138593</v>
      </c>
      <c r="F16">
        <v>789572.42019228044</v>
      </c>
      <c r="G16">
        <v>751031.03751907474</v>
      </c>
      <c r="H16">
        <v>750822.83015345852</v>
      </c>
    </row>
    <row r="17" spans="1:11" x14ac:dyDescent="0.35">
      <c r="A17" s="1">
        <v>43282</v>
      </c>
      <c r="B17">
        <v>842479.64306239248</v>
      </c>
      <c r="C17">
        <v>842226.46937496716</v>
      </c>
      <c r="D17">
        <v>766687.80990226683</v>
      </c>
      <c r="E17">
        <v>777143.0280766479</v>
      </c>
      <c r="F17">
        <v>782031.76557314792</v>
      </c>
      <c r="G17">
        <v>753615.17397792055</v>
      </c>
      <c r="H17">
        <v>768156.11906686751</v>
      </c>
      <c r="I17">
        <v>754622.55779398372</v>
      </c>
    </row>
    <row r="18" spans="1:11" x14ac:dyDescent="0.35">
      <c r="A18" s="1">
        <v>43374</v>
      </c>
      <c r="B18">
        <v>802123.76803954307</v>
      </c>
      <c r="C18">
        <v>788802.66538945993</v>
      </c>
      <c r="D18">
        <v>773417.84298117924</v>
      </c>
      <c r="E18">
        <v>779413.31174471695</v>
      </c>
      <c r="F18">
        <v>784102.39244380547</v>
      </c>
      <c r="G18">
        <v>741684.01629033603</v>
      </c>
      <c r="H18">
        <v>766268.30839973385</v>
      </c>
      <c r="I18">
        <v>787807.19715780357</v>
      </c>
    </row>
    <row r="19" spans="1:11" x14ac:dyDescent="0.35">
      <c r="A19" s="13">
        <v>43466</v>
      </c>
      <c r="B19">
        <v>836395.72666716995</v>
      </c>
      <c r="C19">
        <v>813631.48330999003</v>
      </c>
      <c r="D19">
        <v>772598.20531487267</v>
      </c>
      <c r="E19">
        <v>775389.98259556154</v>
      </c>
      <c r="F19">
        <v>761731.04448994179</v>
      </c>
      <c r="G19">
        <v>754214.53456627659</v>
      </c>
      <c r="H19">
        <v>746661.24078183121</v>
      </c>
      <c r="I19">
        <v>757448.05742348148</v>
      </c>
      <c r="J19">
        <v>764397.78319180582</v>
      </c>
    </row>
    <row r="20" spans="1:11" x14ac:dyDescent="0.35">
      <c r="A20" s="1">
        <v>43556</v>
      </c>
      <c r="B20">
        <v>843803.66434335976</v>
      </c>
      <c r="C20">
        <v>807353.04548002069</v>
      </c>
      <c r="D20">
        <v>770261.93847213977</v>
      </c>
      <c r="E20">
        <v>775177.93546115444</v>
      </c>
      <c r="F20">
        <v>792061.70023709361</v>
      </c>
      <c r="G20">
        <v>752062.50746637455</v>
      </c>
      <c r="H20">
        <v>746360.00333102699</v>
      </c>
      <c r="I20">
        <v>798726.662256115</v>
      </c>
      <c r="J20">
        <v>769074.65055041562</v>
      </c>
    </row>
    <row r="21" spans="1:11" x14ac:dyDescent="0.35">
      <c r="A21" s="1">
        <v>43647</v>
      </c>
      <c r="B21">
        <v>830835.63543166313</v>
      </c>
      <c r="C21">
        <v>848655.00184540474</v>
      </c>
      <c r="D21">
        <v>761483.711228456</v>
      </c>
      <c r="E21">
        <v>783696.41061132227</v>
      </c>
      <c r="F21">
        <v>776964.81279621483</v>
      </c>
      <c r="G21">
        <v>742297.2595497201</v>
      </c>
      <c r="H21">
        <v>743864.20441986795</v>
      </c>
      <c r="I21">
        <v>756632.35456055508</v>
      </c>
      <c r="J21">
        <v>761923.47278402955</v>
      </c>
      <c r="K21">
        <v>769855.88560816366</v>
      </c>
    </row>
    <row r="22" spans="1:11" x14ac:dyDescent="0.35">
      <c r="A22" s="1">
        <v>43739</v>
      </c>
      <c r="B22">
        <v>850068.92579081946</v>
      </c>
      <c r="C22">
        <v>788961.07219929842</v>
      </c>
      <c r="D22">
        <v>783712.93268357194</v>
      </c>
      <c r="E22">
        <v>774445.56282996119</v>
      </c>
      <c r="F22">
        <v>767531.03142944258</v>
      </c>
      <c r="G22">
        <v>740650.7287342716</v>
      </c>
      <c r="H22">
        <v>765454.25242554583</v>
      </c>
      <c r="I22">
        <v>778530.99887459422</v>
      </c>
      <c r="J22">
        <v>767273.34734495496</v>
      </c>
      <c r="K22">
        <v>785392.82199563342</v>
      </c>
    </row>
    <row r="23" spans="1:11" x14ac:dyDescent="0.35">
      <c r="A23" s="13">
        <v>43831</v>
      </c>
      <c r="B23">
        <v>820345.24193640915</v>
      </c>
      <c r="C23">
        <v>849281.71584547439</v>
      </c>
      <c r="D23">
        <v>760726.34070252953</v>
      </c>
      <c r="E23">
        <v>776662.79669275461</v>
      </c>
      <c r="F23">
        <v>787577.48987623979</v>
      </c>
      <c r="G23">
        <v>749140.68560073653</v>
      </c>
      <c r="H23">
        <v>772419.10319455713</v>
      </c>
      <c r="I23">
        <v>768427.44411880965</v>
      </c>
      <c r="J23">
        <v>756997.78373931907</v>
      </c>
      <c r="K23">
        <v>782941.83359165268</v>
      </c>
    </row>
    <row r="24" spans="1:11" x14ac:dyDescent="0.35">
      <c r="A24" s="1">
        <v>43922</v>
      </c>
      <c r="B24">
        <v>807131.0938653202</v>
      </c>
      <c r="C24">
        <v>843683.97238514142</v>
      </c>
      <c r="D24">
        <v>779907.22104058811</v>
      </c>
      <c r="E24">
        <v>768099.45647384215</v>
      </c>
      <c r="F24">
        <v>779069.47630097403</v>
      </c>
      <c r="G24">
        <v>750742.36453413742</v>
      </c>
      <c r="H24">
        <v>753267.45745842659</v>
      </c>
      <c r="I24">
        <v>768165.52722125815</v>
      </c>
      <c r="J24">
        <v>775371.19114626199</v>
      </c>
      <c r="K24">
        <v>769960.15486260771</v>
      </c>
    </row>
    <row r="25" spans="1:11" x14ac:dyDescent="0.35">
      <c r="A25" s="1">
        <v>44013</v>
      </c>
      <c r="C25">
        <v>811437.9328744302</v>
      </c>
      <c r="D25">
        <v>780351.71232368716</v>
      </c>
      <c r="E25">
        <v>779374.61477932183</v>
      </c>
      <c r="F25">
        <v>775289.60980867187</v>
      </c>
      <c r="G25">
        <v>754151.76932416763</v>
      </c>
      <c r="H25">
        <v>762208.5313120957</v>
      </c>
      <c r="I25">
        <v>779920.59634133789</v>
      </c>
      <c r="J25">
        <v>772390.38914531458</v>
      </c>
      <c r="K25">
        <v>743800.07857116766</v>
      </c>
    </row>
    <row r="26" spans="1:11" x14ac:dyDescent="0.35">
      <c r="A26" s="1">
        <v>44105</v>
      </c>
      <c r="C26">
        <v>841803.08349688735</v>
      </c>
      <c r="D26">
        <v>753447.81358673004</v>
      </c>
      <c r="E26">
        <v>785288.14543358609</v>
      </c>
      <c r="F26">
        <v>793856.51862569421</v>
      </c>
      <c r="G26">
        <v>743001.54230151803</v>
      </c>
      <c r="H26">
        <v>767281.94027691451</v>
      </c>
      <c r="I26">
        <v>789842.98307783937</v>
      </c>
      <c r="J26">
        <v>752281.30388202949</v>
      </c>
      <c r="K26">
        <v>771308.90939619322</v>
      </c>
    </row>
    <row r="27" spans="1:11" x14ac:dyDescent="0.35">
      <c r="A27" s="13">
        <v>44197</v>
      </c>
      <c r="D27">
        <v>776636.3597079122</v>
      </c>
      <c r="E27">
        <v>773571.03084204835</v>
      </c>
      <c r="F27">
        <v>782122.91789534723</v>
      </c>
      <c r="G27">
        <v>745051.01438709279</v>
      </c>
      <c r="H27">
        <v>769496.47016512498</v>
      </c>
      <c r="I27">
        <v>794993.25254679949</v>
      </c>
      <c r="J27">
        <v>780462.3309706446</v>
      </c>
      <c r="K27">
        <v>761874.22159832239</v>
      </c>
    </row>
    <row r="28" spans="1:11" x14ac:dyDescent="0.35">
      <c r="A28" s="1">
        <v>44287</v>
      </c>
      <c r="D28">
        <v>780638.99249015423</v>
      </c>
      <c r="E28">
        <v>780590.97981522966</v>
      </c>
      <c r="F28">
        <v>780729.94228927558</v>
      </c>
      <c r="G28">
        <v>738333.5159282448</v>
      </c>
      <c r="H28">
        <v>754438.19426914281</v>
      </c>
      <c r="I28">
        <v>797678.85017667781</v>
      </c>
      <c r="J28">
        <v>787481.37011030677</v>
      </c>
      <c r="K28">
        <v>760385.85716363194</v>
      </c>
    </row>
    <row r="29" spans="1:11" x14ac:dyDescent="0.35">
      <c r="A29" s="1">
        <v>44378</v>
      </c>
      <c r="D29">
        <v>773282.92762547126</v>
      </c>
      <c r="E29">
        <v>771194.0299605052</v>
      </c>
      <c r="F29">
        <v>787512.24639779609</v>
      </c>
      <c r="G29">
        <v>749213.37673476909</v>
      </c>
      <c r="H29">
        <v>772277.16858669952</v>
      </c>
      <c r="I29">
        <v>784054.95562936738</v>
      </c>
      <c r="J29">
        <v>780148.97156723437</v>
      </c>
      <c r="K29">
        <v>791056.55155856092</v>
      </c>
    </row>
    <row r="30" spans="1:11" x14ac:dyDescent="0.35">
      <c r="A30" s="1">
        <v>44470</v>
      </c>
      <c r="E30">
        <v>774708.2197984365</v>
      </c>
      <c r="F30">
        <v>772327.48101007577</v>
      </c>
      <c r="G30">
        <v>738130.21064387634</v>
      </c>
      <c r="H30">
        <v>764429.48683187854</v>
      </c>
      <c r="I30">
        <v>794292.13840343652</v>
      </c>
      <c r="J30">
        <v>752136.95728241384</v>
      </c>
      <c r="K30">
        <v>745387.60523967049</v>
      </c>
    </row>
    <row r="31" spans="1:11" x14ac:dyDescent="0.35">
      <c r="A31" s="13">
        <v>44562</v>
      </c>
      <c r="E31">
        <v>770405.12732836942</v>
      </c>
      <c r="F31">
        <v>762516.99719812954</v>
      </c>
      <c r="G31">
        <v>754506.14138539298</v>
      </c>
      <c r="H31">
        <v>760899.4113247866</v>
      </c>
      <c r="I31">
        <v>804036.52694162051</v>
      </c>
      <c r="J31">
        <v>791934.6893883188</v>
      </c>
      <c r="K31">
        <v>742208.97401244612</v>
      </c>
    </row>
    <row r="32" spans="1:11" x14ac:dyDescent="0.35">
      <c r="A32" s="1">
        <v>44652</v>
      </c>
      <c r="F32">
        <v>772498.5628185824</v>
      </c>
      <c r="G32">
        <v>743491.75393192749</v>
      </c>
      <c r="H32">
        <v>761119.90120792098</v>
      </c>
      <c r="I32">
        <v>769433.96475384466</v>
      </c>
      <c r="J32">
        <v>766691.58521914599</v>
      </c>
      <c r="K32">
        <v>777744.97711508651</v>
      </c>
    </row>
    <row r="33" spans="1:11" x14ac:dyDescent="0.35">
      <c r="A33" s="1">
        <v>44743</v>
      </c>
      <c r="F33">
        <v>769678.3548740251</v>
      </c>
      <c r="G33">
        <v>748828.67881858337</v>
      </c>
      <c r="H33">
        <v>742050.4626049496</v>
      </c>
      <c r="I33">
        <v>756473.23866192682</v>
      </c>
      <c r="J33">
        <v>789580.5131093706</v>
      </c>
      <c r="K33">
        <v>761369.25542884774</v>
      </c>
    </row>
    <row r="34" spans="1:11" x14ac:dyDescent="0.35">
      <c r="A34" s="1">
        <v>44835</v>
      </c>
      <c r="G34">
        <v>747697.88360747823</v>
      </c>
      <c r="H34">
        <v>767672.0555903787</v>
      </c>
      <c r="I34">
        <v>758639.22309310443</v>
      </c>
      <c r="J34">
        <v>789487.45696321828</v>
      </c>
      <c r="K34">
        <v>768480.41139575606</v>
      </c>
    </row>
    <row r="35" spans="1:11" x14ac:dyDescent="0.35">
      <c r="A35" s="13">
        <v>44927</v>
      </c>
      <c r="H35">
        <v>772279.19336772047</v>
      </c>
      <c r="I35">
        <v>788861.93815714447</v>
      </c>
      <c r="J35">
        <v>759480.38978513016</v>
      </c>
      <c r="K35">
        <v>776641.95647901751</v>
      </c>
    </row>
    <row r="36" spans="1:11" x14ac:dyDescent="0.35">
      <c r="A36" s="1">
        <v>45017</v>
      </c>
      <c r="I36">
        <v>765282.08560636779</v>
      </c>
      <c r="J36">
        <v>787018.47106208978</v>
      </c>
      <c r="K36">
        <v>787688.09517654369</v>
      </c>
    </row>
    <row r="37" spans="1:11" x14ac:dyDescent="0.35">
      <c r="A37" s="1">
        <v>45108</v>
      </c>
      <c r="I37">
        <v>786678.56432835816</v>
      </c>
      <c r="J37">
        <v>779051.40617732028</v>
      </c>
      <c r="K37">
        <v>789116.1941486682</v>
      </c>
    </row>
    <row r="38" spans="1:11" x14ac:dyDescent="0.35">
      <c r="A38" s="1">
        <v>45200</v>
      </c>
      <c r="I38">
        <v>777352.76088219031</v>
      </c>
      <c r="J38">
        <v>789578.01617543376</v>
      </c>
      <c r="K38">
        <v>772254.48566363868</v>
      </c>
    </row>
    <row r="39" spans="1:11" x14ac:dyDescent="0.35">
      <c r="A39" s="13">
        <v>45292</v>
      </c>
      <c r="K39">
        <v>744524.15222833492</v>
      </c>
    </row>
    <row r="40" spans="1:11" x14ac:dyDescent="0.35">
      <c r="A40" s="1">
        <v>45383</v>
      </c>
      <c r="K40">
        <v>786452.17496193049</v>
      </c>
    </row>
    <row r="41" spans="1:11" x14ac:dyDescent="0.35">
      <c r="A41" s="1">
        <v>45474</v>
      </c>
      <c r="K41">
        <v>777305.58863484859</v>
      </c>
    </row>
    <row r="42" spans="1:11" x14ac:dyDescent="0.35">
      <c r="A42" s="1">
        <v>45566</v>
      </c>
      <c r="K42">
        <v>778368.87165768712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C1" sqref="C1"/>
    </sheetView>
  </sheetViews>
  <sheetFormatPr defaultRowHeight="14.5" x14ac:dyDescent="0.35"/>
  <cols>
    <col min="1" max="1" width="11.54296875" bestFit="1" customWidth="1"/>
    <col min="2" max="2" width="14.54296875" bestFit="1" customWidth="1"/>
  </cols>
  <sheetData>
    <row r="1" spans="1:11" x14ac:dyDescent="0.35">
      <c r="A1" t="s">
        <v>0</v>
      </c>
      <c r="B1" t="s">
        <v>4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0.32053510469211444</v>
      </c>
    </row>
    <row r="3" spans="1:11" hidden="1" x14ac:dyDescent="0.35">
      <c r="A3" s="1">
        <v>39539</v>
      </c>
      <c r="B3">
        <v>0.32898076280765498</v>
      </c>
    </row>
    <row r="4" spans="1:11" hidden="1" x14ac:dyDescent="0.35">
      <c r="A4" s="1">
        <v>39630</v>
      </c>
      <c r="B4">
        <v>0.32902635724254725</v>
      </c>
    </row>
    <row r="5" spans="1:11" hidden="1" x14ac:dyDescent="0.35">
      <c r="A5" s="1">
        <v>39722</v>
      </c>
      <c r="B5">
        <v>0.33544399649778678</v>
      </c>
    </row>
    <row r="6" spans="1:11" hidden="1" x14ac:dyDescent="0.35">
      <c r="A6" s="1">
        <v>39814</v>
      </c>
      <c r="B6">
        <v>0.33555663470598329</v>
      </c>
    </row>
    <row r="7" spans="1:11" hidden="1" x14ac:dyDescent="0.35">
      <c r="A7" s="1">
        <v>39904</v>
      </c>
      <c r="B7">
        <v>0.3374743642162687</v>
      </c>
    </row>
    <row r="8" spans="1:11" hidden="1" x14ac:dyDescent="0.35">
      <c r="A8" s="1">
        <v>39995</v>
      </c>
      <c r="B8">
        <v>0.33886746676709828</v>
      </c>
    </row>
    <row r="9" spans="1:11" hidden="1" x14ac:dyDescent="0.35">
      <c r="A9" s="1">
        <v>40087</v>
      </c>
      <c r="B9">
        <v>0.33943150016804163</v>
      </c>
    </row>
    <row r="10" spans="1:11" hidden="1" x14ac:dyDescent="0.35">
      <c r="A10" s="1">
        <v>40179</v>
      </c>
      <c r="B10">
        <v>0.34342792745253065</v>
      </c>
    </row>
    <row r="11" spans="1:11" hidden="1" x14ac:dyDescent="0.35">
      <c r="A11" s="1">
        <v>40269</v>
      </c>
      <c r="B11">
        <v>0.34486757433501281</v>
      </c>
    </row>
    <row r="12" spans="1:11" hidden="1" x14ac:dyDescent="0.35">
      <c r="A12" s="1">
        <v>40360</v>
      </c>
      <c r="B12">
        <v>0.35182956306426511</v>
      </c>
    </row>
    <row r="13" spans="1:11" hidden="1" x14ac:dyDescent="0.35">
      <c r="A13" s="1">
        <v>40452</v>
      </c>
      <c r="B13">
        <v>0.35271679097893555</v>
      </c>
    </row>
    <row r="14" spans="1:11" hidden="1" x14ac:dyDescent="0.35">
      <c r="A14" s="1">
        <v>40544</v>
      </c>
      <c r="B14">
        <v>0.36225706187692869</v>
      </c>
    </row>
    <row r="15" spans="1:11" hidden="1" x14ac:dyDescent="0.35">
      <c r="A15" s="1">
        <v>40634</v>
      </c>
      <c r="B15">
        <v>0.38551277692434138</v>
      </c>
    </row>
    <row r="16" spans="1:11" hidden="1" x14ac:dyDescent="0.35">
      <c r="A16" s="1">
        <v>40725</v>
      </c>
      <c r="B16">
        <v>0.38769853310279562</v>
      </c>
    </row>
    <row r="17" spans="1:4" hidden="1" x14ac:dyDescent="0.35">
      <c r="A17" s="1">
        <v>40817</v>
      </c>
      <c r="B17">
        <v>0.39208270740568246</v>
      </c>
    </row>
    <row r="18" spans="1:4" hidden="1" x14ac:dyDescent="0.35">
      <c r="A18" s="1">
        <v>40909</v>
      </c>
      <c r="B18">
        <v>0.39261813023366421</v>
      </c>
    </row>
    <row r="19" spans="1:4" hidden="1" x14ac:dyDescent="0.35">
      <c r="A19" s="1">
        <v>41000</v>
      </c>
      <c r="B19">
        <v>0.39274590997339026</v>
      </c>
    </row>
    <row r="20" spans="1:4" hidden="1" x14ac:dyDescent="0.35">
      <c r="A20" s="1">
        <v>41091</v>
      </c>
      <c r="B20">
        <v>0.39438227064152659</v>
      </c>
    </row>
    <row r="21" spans="1:4" hidden="1" x14ac:dyDescent="0.35">
      <c r="A21" s="1">
        <v>41183</v>
      </c>
      <c r="B21">
        <v>0.3956081100963747</v>
      </c>
    </row>
    <row r="22" spans="1:4" hidden="1" x14ac:dyDescent="0.35">
      <c r="A22" s="1">
        <v>41275</v>
      </c>
      <c r="B22">
        <v>0.3975115944112359</v>
      </c>
    </row>
    <row r="23" spans="1:4" hidden="1" x14ac:dyDescent="0.35">
      <c r="A23" s="1">
        <v>41365</v>
      </c>
      <c r="B23">
        <v>0.39841660684657931</v>
      </c>
    </row>
    <row r="24" spans="1:4" hidden="1" x14ac:dyDescent="0.35">
      <c r="A24" s="1">
        <v>41456</v>
      </c>
      <c r="B24">
        <v>0.4064443929804395</v>
      </c>
    </row>
    <row r="25" spans="1:4" hidden="1" x14ac:dyDescent="0.35">
      <c r="A25" s="1">
        <v>41548</v>
      </c>
      <c r="B25">
        <v>0.41007313820664115</v>
      </c>
    </row>
    <row r="26" spans="1:4" hidden="1" x14ac:dyDescent="0.35">
      <c r="A26" s="1">
        <v>41640</v>
      </c>
      <c r="B26">
        <v>0.41280439726050655</v>
      </c>
    </row>
    <row r="27" spans="1:4" hidden="1" x14ac:dyDescent="0.35">
      <c r="A27" s="1">
        <v>41730</v>
      </c>
      <c r="B27">
        <v>0.41842100139188854</v>
      </c>
    </row>
    <row r="28" spans="1:4" hidden="1" x14ac:dyDescent="0.35">
      <c r="A28" s="1">
        <v>41821</v>
      </c>
      <c r="B28">
        <v>0.4224816496759507</v>
      </c>
    </row>
    <row r="29" spans="1:4" x14ac:dyDescent="0.35">
      <c r="A29" s="1">
        <v>41913</v>
      </c>
      <c r="B29">
        <v>0.43060870686794311</v>
      </c>
      <c r="C29">
        <f>AVERAGE($B25:$B28)</f>
        <v>0.41594504663374676</v>
      </c>
    </row>
    <row r="30" spans="1:4" x14ac:dyDescent="0.35">
      <c r="A30" s="1">
        <v>42005</v>
      </c>
      <c r="B30">
        <v>0.43177796188242068</v>
      </c>
      <c r="C30">
        <f>C29</f>
        <v>0.41594504663374676</v>
      </c>
    </row>
    <row r="31" spans="1:4" x14ac:dyDescent="0.35">
      <c r="A31" s="1">
        <v>42095</v>
      </c>
      <c r="B31">
        <v>0.43777665681961309</v>
      </c>
      <c r="C31">
        <f t="shared" ref="C31" si="0">C30</f>
        <v>0.41594504663374676</v>
      </c>
      <c r="D31">
        <f>AVERAGE($B27:$B30)</f>
        <v>0.42582232995455077</v>
      </c>
    </row>
    <row r="32" spans="1:4" x14ac:dyDescent="0.35">
      <c r="A32" s="1">
        <v>42186</v>
      </c>
      <c r="B32">
        <v>0.43947033674862923</v>
      </c>
      <c r="C32">
        <f t="shared" ref="C32" si="1">C31</f>
        <v>0.41594504663374676</v>
      </c>
      <c r="D32">
        <f>D31</f>
        <v>0.42582232995455077</v>
      </c>
    </row>
    <row r="33" spans="1:11" x14ac:dyDescent="0.35">
      <c r="A33" s="1">
        <v>42278</v>
      </c>
      <c r="B33">
        <v>0.45490363092376229</v>
      </c>
      <c r="C33">
        <f t="shared" ref="C33:D33" si="2">C32</f>
        <v>0.41594504663374676</v>
      </c>
      <c r="D33">
        <f t="shared" si="2"/>
        <v>0.42582232995455077</v>
      </c>
    </row>
    <row r="34" spans="1:11" x14ac:dyDescent="0.35">
      <c r="A34" s="1">
        <v>42370</v>
      </c>
      <c r="B34">
        <v>0.47283101574752506</v>
      </c>
      <c r="C34">
        <f t="shared" ref="C34:D34" si="3">C33</f>
        <v>0.41594504663374676</v>
      </c>
      <c r="D34">
        <f t="shared" si="3"/>
        <v>0.42582232995455077</v>
      </c>
      <c r="E34">
        <f>AVERAGE($B30:$B33)</f>
        <v>0.44098214659360635</v>
      </c>
    </row>
    <row r="35" spans="1:11" x14ac:dyDescent="0.35">
      <c r="A35" s="1">
        <v>42461</v>
      </c>
      <c r="B35">
        <v>0.47825236172185837</v>
      </c>
      <c r="C35">
        <f t="shared" ref="C35:D35" si="4">C34</f>
        <v>0.41594504663374676</v>
      </c>
      <c r="D35">
        <f t="shared" si="4"/>
        <v>0.42582232995455077</v>
      </c>
      <c r="E35">
        <f>E34</f>
        <v>0.44098214659360635</v>
      </c>
    </row>
    <row r="36" spans="1:11" x14ac:dyDescent="0.35">
      <c r="A36" s="1">
        <v>42552</v>
      </c>
      <c r="B36">
        <v>0.47985338939343097</v>
      </c>
      <c r="C36">
        <f t="shared" ref="C36:D36" si="5">C35</f>
        <v>0.41594504663374676</v>
      </c>
      <c r="D36">
        <f t="shared" si="5"/>
        <v>0.42582232995455077</v>
      </c>
      <c r="E36">
        <f t="shared" ref="E36" si="6">E35</f>
        <v>0.44098214659360635</v>
      </c>
      <c r="F36">
        <f>AVERAGE($B32:$B35)</f>
        <v>0.46136433628544377</v>
      </c>
    </row>
    <row r="37" spans="1:11" x14ac:dyDescent="0.35">
      <c r="A37" s="1">
        <v>42644</v>
      </c>
      <c r="B37">
        <v>0.48116562603243074</v>
      </c>
      <c r="C37">
        <f t="shared" ref="C37:D37" si="7">C36</f>
        <v>0.41594504663374676</v>
      </c>
      <c r="D37">
        <f t="shared" si="7"/>
        <v>0.42582232995455077</v>
      </c>
      <c r="E37">
        <f t="shared" ref="E37" si="8">E36</f>
        <v>0.44098214659360635</v>
      </c>
      <c r="F37">
        <f>F36</f>
        <v>0.46136433628544377</v>
      </c>
    </row>
    <row r="38" spans="1:11" x14ac:dyDescent="0.35">
      <c r="A38" s="1">
        <v>42736</v>
      </c>
      <c r="B38">
        <v>0.48156148441010627</v>
      </c>
      <c r="D38">
        <f t="shared" ref="D38" si="9">D37</f>
        <v>0.42582232995455077</v>
      </c>
      <c r="E38">
        <f t="shared" ref="E38:F38" si="10">E37</f>
        <v>0.44098214659360635</v>
      </c>
      <c r="F38">
        <f t="shared" si="10"/>
        <v>0.46136433628544377</v>
      </c>
      <c r="G38">
        <f>AVERAGE($B34:$B37)</f>
        <v>0.4780255982238113</v>
      </c>
    </row>
    <row r="39" spans="1:11" x14ac:dyDescent="0.35">
      <c r="A39" s="1">
        <v>42826</v>
      </c>
      <c r="B39">
        <v>0.4825778653155654</v>
      </c>
      <c r="D39">
        <f t="shared" ref="D39" si="11">D38</f>
        <v>0.42582232995455077</v>
      </c>
      <c r="E39">
        <f t="shared" ref="E39:F39" si="12">E38</f>
        <v>0.44098214659360635</v>
      </c>
      <c r="F39">
        <f t="shared" si="12"/>
        <v>0.46136433628544377</v>
      </c>
      <c r="G39">
        <f>G38</f>
        <v>0.4780255982238113</v>
      </c>
    </row>
    <row r="40" spans="1:11" x14ac:dyDescent="0.35">
      <c r="A40" s="1">
        <v>42917</v>
      </c>
      <c r="B40">
        <v>0.48889697975012469</v>
      </c>
      <c r="E40">
        <f t="shared" ref="E40:G40" si="13">E39</f>
        <v>0.44098214659360635</v>
      </c>
      <c r="F40">
        <f t="shared" si="13"/>
        <v>0.46136433628544377</v>
      </c>
      <c r="G40">
        <f t="shared" si="13"/>
        <v>0.4780255982238113</v>
      </c>
      <c r="H40">
        <f>AVERAGE($B36:$B39)</f>
        <v>0.4812895912878834</v>
      </c>
    </row>
    <row r="41" spans="1:11" x14ac:dyDescent="0.35">
      <c r="A41" s="1">
        <v>43009</v>
      </c>
      <c r="B41">
        <v>0.49443828550202729</v>
      </c>
      <c r="E41">
        <f t="shared" ref="E41:G41" si="14">E40</f>
        <v>0.44098214659360635</v>
      </c>
      <c r="F41">
        <f t="shared" si="14"/>
        <v>0.46136433628544377</v>
      </c>
      <c r="G41">
        <f t="shared" si="14"/>
        <v>0.4780255982238113</v>
      </c>
      <c r="H41">
        <f>H40</f>
        <v>0.4812895912878834</v>
      </c>
    </row>
    <row r="42" spans="1:11" x14ac:dyDescent="0.35">
      <c r="A42" s="1">
        <v>43101</v>
      </c>
      <c r="B42">
        <v>0.49932900946792785</v>
      </c>
      <c r="E42">
        <f t="shared" ref="E42:H42" si="15">E41</f>
        <v>0.44098214659360635</v>
      </c>
      <c r="F42">
        <f t="shared" si="15"/>
        <v>0.46136433628544377</v>
      </c>
      <c r="G42">
        <f t="shared" si="15"/>
        <v>0.4780255982238113</v>
      </c>
      <c r="H42">
        <f t="shared" si="15"/>
        <v>0.4812895912878834</v>
      </c>
      <c r="I42">
        <f>AVERAGE($B38:$B41)</f>
        <v>0.48686865374445593</v>
      </c>
    </row>
    <row r="43" spans="1:11" x14ac:dyDescent="0.35">
      <c r="A43" s="1">
        <v>43191</v>
      </c>
      <c r="B43">
        <v>0.50841480585655008</v>
      </c>
      <c r="F43">
        <f t="shared" ref="F43:H43" si="16">F42</f>
        <v>0.46136433628544377</v>
      </c>
      <c r="G43">
        <f t="shared" si="16"/>
        <v>0.4780255982238113</v>
      </c>
      <c r="H43">
        <f t="shared" si="16"/>
        <v>0.4812895912878834</v>
      </c>
      <c r="I43">
        <f>I42</f>
        <v>0.48686865374445593</v>
      </c>
    </row>
    <row r="44" spans="1:11" x14ac:dyDescent="0.35">
      <c r="A44" s="1">
        <v>43282</v>
      </c>
      <c r="B44">
        <v>0.51368718543222869</v>
      </c>
      <c r="F44">
        <f t="shared" ref="F44:I44" si="17">F43</f>
        <v>0.46136433628544377</v>
      </c>
      <c r="G44">
        <f t="shared" si="17"/>
        <v>0.4780255982238113</v>
      </c>
      <c r="H44">
        <f t="shared" si="17"/>
        <v>0.4812895912878834</v>
      </c>
      <c r="I44">
        <f t="shared" si="17"/>
        <v>0.48686865374445593</v>
      </c>
      <c r="J44">
        <f>AVERAGE($B40:$B43)</f>
        <v>0.49776977014415746</v>
      </c>
    </row>
    <row r="45" spans="1:11" x14ac:dyDescent="0.35">
      <c r="A45" s="1">
        <v>43374</v>
      </c>
      <c r="B45">
        <v>0.51520848226702309</v>
      </c>
      <c r="G45">
        <f t="shared" ref="G45:I45" si="18">G44</f>
        <v>0.4780255982238113</v>
      </c>
      <c r="H45">
        <f t="shared" si="18"/>
        <v>0.4812895912878834</v>
      </c>
      <c r="I45">
        <f t="shared" si="18"/>
        <v>0.48686865374445593</v>
      </c>
      <c r="J45">
        <f>J44</f>
        <v>0.49776977014415746</v>
      </c>
    </row>
    <row r="46" spans="1:11" x14ac:dyDescent="0.35">
      <c r="A46" s="3">
        <v>43466</v>
      </c>
      <c r="B46" s="4">
        <v>0.52254674800000001</v>
      </c>
      <c r="G46">
        <f t="shared" ref="G46:J46" si="19">G45</f>
        <v>0.4780255982238113</v>
      </c>
      <c r="H46">
        <f t="shared" si="19"/>
        <v>0.4812895912878834</v>
      </c>
      <c r="I46">
        <f t="shared" si="19"/>
        <v>0.48686865374445593</v>
      </c>
      <c r="J46">
        <f t="shared" si="19"/>
        <v>0.49776977014415746</v>
      </c>
      <c r="K46">
        <f>AVERAGE($B42:$B45)</f>
        <v>0.50915987075593239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A28" sqref="A28"/>
    </sheetView>
  </sheetViews>
  <sheetFormatPr defaultRowHeight="14.5" x14ac:dyDescent="0.35"/>
  <cols>
    <col min="1" max="1" width="11.54296875" bestFit="1" customWidth="1"/>
    <col min="2" max="2" width="14.54296875" bestFit="1" customWidth="1"/>
  </cols>
  <sheetData>
    <row r="1" spans="1:11" x14ac:dyDescent="0.35">
      <c r="A1" t="s">
        <v>0</v>
      </c>
      <c r="B1" t="s">
        <v>5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0.74232172465922119</v>
      </c>
    </row>
    <row r="3" spans="1:11" hidden="1" x14ac:dyDescent="0.35">
      <c r="A3" s="1">
        <v>39539</v>
      </c>
      <c r="B3">
        <v>0.74370556614500816</v>
      </c>
    </row>
    <row r="4" spans="1:11" hidden="1" x14ac:dyDescent="0.35">
      <c r="A4" s="1">
        <v>39630</v>
      </c>
      <c r="B4">
        <v>0.74414189153691734</v>
      </c>
    </row>
    <row r="5" spans="1:11" hidden="1" x14ac:dyDescent="0.35">
      <c r="A5" s="1">
        <v>39722</v>
      </c>
      <c r="B5">
        <v>0.74537931740137608</v>
      </c>
    </row>
    <row r="6" spans="1:11" hidden="1" x14ac:dyDescent="0.35">
      <c r="A6" s="1">
        <v>39814</v>
      </c>
      <c r="B6">
        <v>0.74547387436762214</v>
      </c>
    </row>
    <row r="7" spans="1:11" hidden="1" x14ac:dyDescent="0.35">
      <c r="A7" s="1">
        <v>39904</v>
      </c>
      <c r="B7">
        <v>0.74662695870256157</v>
      </c>
    </row>
    <row r="8" spans="1:11" hidden="1" x14ac:dyDescent="0.35">
      <c r="A8" s="1">
        <v>39995</v>
      </c>
      <c r="B8">
        <v>0.75142321276217516</v>
      </c>
    </row>
    <row r="9" spans="1:11" hidden="1" x14ac:dyDescent="0.35">
      <c r="A9" s="1">
        <v>40087</v>
      </c>
      <c r="B9">
        <v>0.7534495590024104</v>
      </c>
    </row>
    <row r="10" spans="1:11" hidden="1" x14ac:dyDescent="0.35">
      <c r="A10" s="1">
        <v>40179</v>
      </c>
      <c r="B10">
        <v>0.75480542547594021</v>
      </c>
    </row>
    <row r="11" spans="1:11" hidden="1" x14ac:dyDescent="0.35">
      <c r="A11" s="1">
        <v>40269</v>
      </c>
      <c r="B11">
        <v>0.75678254654812149</v>
      </c>
    </row>
    <row r="12" spans="1:11" hidden="1" x14ac:dyDescent="0.35">
      <c r="A12" s="1">
        <v>40360</v>
      </c>
      <c r="B12">
        <v>0.75738157406026685</v>
      </c>
    </row>
    <row r="13" spans="1:11" hidden="1" x14ac:dyDescent="0.35">
      <c r="A13" s="1">
        <v>40452</v>
      </c>
      <c r="B13">
        <v>0.75961046093804185</v>
      </c>
    </row>
    <row r="14" spans="1:11" hidden="1" x14ac:dyDescent="0.35">
      <c r="A14" s="1">
        <v>40544</v>
      </c>
      <c r="B14">
        <v>0.761362761638951</v>
      </c>
    </row>
    <row r="15" spans="1:11" hidden="1" x14ac:dyDescent="0.35">
      <c r="A15" s="1">
        <v>40634</v>
      </c>
      <c r="B15">
        <v>0.76156982058125744</v>
      </c>
    </row>
    <row r="16" spans="1:11" hidden="1" x14ac:dyDescent="0.35">
      <c r="A16" s="1">
        <v>40725</v>
      </c>
      <c r="B16">
        <v>0.76387348775873631</v>
      </c>
    </row>
    <row r="17" spans="1:4" hidden="1" x14ac:dyDescent="0.35">
      <c r="A17" s="1">
        <v>40817</v>
      </c>
      <c r="B17">
        <v>0.76444711999015158</v>
      </c>
    </row>
    <row r="18" spans="1:4" hidden="1" x14ac:dyDescent="0.35">
      <c r="A18" s="1">
        <v>40909</v>
      </c>
      <c r="B18">
        <v>0.76596692357909657</v>
      </c>
    </row>
    <row r="19" spans="1:4" hidden="1" x14ac:dyDescent="0.35">
      <c r="A19" s="1">
        <v>41000</v>
      </c>
      <c r="B19">
        <v>0.76830038754458885</v>
      </c>
    </row>
    <row r="20" spans="1:4" hidden="1" x14ac:dyDescent="0.35">
      <c r="A20" s="1">
        <v>41091</v>
      </c>
      <c r="B20">
        <v>0.76959118749301147</v>
      </c>
    </row>
    <row r="21" spans="1:4" hidden="1" x14ac:dyDescent="0.35">
      <c r="A21" s="1">
        <v>41183</v>
      </c>
      <c r="B21">
        <v>0.77021849142727983</v>
      </c>
    </row>
    <row r="22" spans="1:4" hidden="1" x14ac:dyDescent="0.35">
      <c r="A22" s="1">
        <v>41275</v>
      </c>
      <c r="B22">
        <v>0.77230298441126732</v>
      </c>
    </row>
    <row r="23" spans="1:4" hidden="1" x14ac:dyDescent="0.35">
      <c r="A23" s="1">
        <v>41365</v>
      </c>
      <c r="B23">
        <v>0.77387120176058932</v>
      </c>
    </row>
    <row r="24" spans="1:4" hidden="1" x14ac:dyDescent="0.35">
      <c r="A24" s="1">
        <v>41456</v>
      </c>
      <c r="B24">
        <v>0.77418124400409494</v>
      </c>
    </row>
    <row r="25" spans="1:4" hidden="1" x14ac:dyDescent="0.35">
      <c r="A25" s="1">
        <v>41548</v>
      </c>
      <c r="B25">
        <v>0.77463918849716507</v>
      </c>
    </row>
    <row r="26" spans="1:4" hidden="1" x14ac:dyDescent="0.35">
      <c r="A26" s="1">
        <v>41640</v>
      </c>
      <c r="B26">
        <v>0.7748151845793988</v>
      </c>
    </row>
    <row r="27" spans="1:4" hidden="1" x14ac:dyDescent="0.35">
      <c r="A27" s="1">
        <v>41730</v>
      </c>
      <c r="B27">
        <v>0.77862140799354762</v>
      </c>
    </row>
    <row r="28" spans="1:4" hidden="1" x14ac:dyDescent="0.35">
      <c r="A28" s="1">
        <v>41821</v>
      </c>
      <c r="B28">
        <v>0.78054519514752629</v>
      </c>
    </row>
    <row r="29" spans="1:4" x14ac:dyDescent="0.35">
      <c r="A29" s="1">
        <v>41913</v>
      </c>
      <c r="B29">
        <v>0.78452987352465731</v>
      </c>
      <c r="C29">
        <f>AVERAGE($B25:$B28)</f>
        <v>0.77715524405440939</v>
      </c>
    </row>
    <row r="30" spans="1:4" x14ac:dyDescent="0.35">
      <c r="A30" s="1">
        <v>42005</v>
      </c>
      <c r="B30">
        <v>0.78638859124714688</v>
      </c>
      <c r="C30">
        <f>C29</f>
        <v>0.77715524405440939</v>
      </c>
    </row>
    <row r="31" spans="1:4" x14ac:dyDescent="0.35">
      <c r="A31" s="1">
        <v>42095</v>
      </c>
      <c r="B31">
        <v>0.78656060951563933</v>
      </c>
      <c r="C31">
        <f t="shared" ref="C31:J46" si="0">C30</f>
        <v>0.77715524405440939</v>
      </c>
      <c r="D31">
        <f>AVERAGE($B27:$B30)</f>
        <v>0.78252126697821955</v>
      </c>
    </row>
    <row r="32" spans="1:4" x14ac:dyDescent="0.35">
      <c r="A32" s="1">
        <v>42186</v>
      </c>
      <c r="B32">
        <v>0.79164470058063718</v>
      </c>
      <c r="C32">
        <f t="shared" si="0"/>
        <v>0.77715524405440939</v>
      </c>
      <c r="D32">
        <f>D31</f>
        <v>0.78252126697821955</v>
      </c>
    </row>
    <row r="33" spans="1:11" x14ac:dyDescent="0.35">
      <c r="A33" s="1">
        <v>42278</v>
      </c>
      <c r="B33">
        <v>0.79766051189972942</v>
      </c>
      <c r="C33">
        <f t="shared" si="0"/>
        <v>0.77715524405440939</v>
      </c>
      <c r="D33">
        <f t="shared" si="0"/>
        <v>0.78252126697821955</v>
      </c>
    </row>
    <row r="34" spans="1:11" x14ac:dyDescent="0.35">
      <c r="A34" s="1">
        <v>42370</v>
      </c>
      <c r="B34">
        <v>0.7994158162804339</v>
      </c>
      <c r="C34">
        <f t="shared" si="0"/>
        <v>0.77715524405440939</v>
      </c>
      <c r="D34">
        <f t="shared" si="0"/>
        <v>0.78252126697821955</v>
      </c>
      <c r="E34">
        <f>AVERAGE($B30:$B33)</f>
        <v>0.79056360331078823</v>
      </c>
    </row>
    <row r="35" spans="1:11" x14ac:dyDescent="0.35">
      <c r="A35" s="1">
        <v>42461</v>
      </c>
      <c r="B35">
        <v>0.80012113792376471</v>
      </c>
      <c r="C35">
        <f t="shared" si="0"/>
        <v>0.77715524405440939</v>
      </c>
      <c r="D35">
        <f t="shared" si="0"/>
        <v>0.78252126697821955</v>
      </c>
      <c r="E35">
        <f>E34</f>
        <v>0.79056360331078823</v>
      </c>
    </row>
    <row r="36" spans="1:11" x14ac:dyDescent="0.35">
      <c r="A36" s="1">
        <v>42552</v>
      </c>
      <c r="B36">
        <v>0.80012694235835546</v>
      </c>
      <c r="C36">
        <f t="shared" si="0"/>
        <v>0.77715524405440939</v>
      </c>
      <c r="D36">
        <f t="shared" si="0"/>
        <v>0.78252126697821955</v>
      </c>
      <c r="E36">
        <f t="shared" si="0"/>
        <v>0.79056360331078823</v>
      </c>
      <c r="F36">
        <f>AVERAGE($B32:$B35)</f>
        <v>0.79721054167114125</v>
      </c>
    </row>
    <row r="37" spans="1:11" x14ac:dyDescent="0.35">
      <c r="A37" s="1">
        <v>42644</v>
      </c>
      <c r="B37">
        <v>0.80558864924879425</v>
      </c>
      <c r="C37">
        <f t="shared" si="0"/>
        <v>0.77715524405440939</v>
      </c>
      <c r="D37">
        <f t="shared" si="0"/>
        <v>0.78252126697821955</v>
      </c>
      <c r="E37">
        <f t="shared" si="0"/>
        <v>0.79056360331078823</v>
      </c>
      <c r="F37">
        <f>F36</f>
        <v>0.79721054167114125</v>
      </c>
    </row>
    <row r="38" spans="1:11" x14ac:dyDescent="0.35">
      <c r="A38" s="1">
        <v>42736</v>
      </c>
      <c r="B38">
        <v>0.80583780338668054</v>
      </c>
      <c r="D38">
        <f t="shared" si="0"/>
        <v>0.78252126697821955</v>
      </c>
      <c r="E38">
        <f t="shared" si="0"/>
        <v>0.79056360331078823</v>
      </c>
      <c r="F38">
        <f t="shared" si="0"/>
        <v>0.79721054167114125</v>
      </c>
      <c r="G38">
        <f>AVERAGE($B34:$B37)</f>
        <v>0.80131313645283719</v>
      </c>
    </row>
    <row r="39" spans="1:11" x14ac:dyDescent="0.35">
      <c r="A39" s="1">
        <v>42826</v>
      </c>
      <c r="B39">
        <v>0.80698874664673903</v>
      </c>
      <c r="D39">
        <f t="shared" si="0"/>
        <v>0.78252126697821955</v>
      </c>
      <c r="E39">
        <f t="shared" si="0"/>
        <v>0.79056360331078823</v>
      </c>
      <c r="F39">
        <f t="shared" si="0"/>
        <v>0.79721054167114125</v>
      </c>
      <c r="G39">
        <f>G38</f>
        <v>0.80131313645283719</v>
      </c>
    </row>
    <row r="40" spans="1:11" x14ac:dyDescent="0.35">
      <c r="A40" s="1">
        <v>42917</v>
      </c>
      <c r="B40">
        <v>0.80700611220245022</v>
      </c>
      <c r="E40">
        <f t="shared" si="0"/>
        <v>0.79056360331078823</v>
      </c>
      <c r="F40">
        <f t="shared" si="0"/>
        <v>0.79721054167114125</v>
      </c>
      <c r="G40">
        <f t="shared" si="0"/>
        <v>0.80131313645283719</v>
      </c>
      <c r="H40">
        <f>AVERAGE($B36:$B39)</f>
        <v>0.80463553541014232</v>
      </c>
    </row>
    <row r="41" spans="1:11" x14ac:dyDescent="0.35">
      <c r="A41" s="1">
        <v>43009</v>
      </c>
      <c r="B41">
        <v>0.80813196117034158</v>
      </c>
      <c r="E41">
        <f t="shared" si="0"/>
        <v>0.79056360331078823</v>
      </c>
      <c r="F41">
        <f t="shared" si="0"/>
        <v>0.79721054167114125</v>
      </c>
      <c r="G41">
        <f t="shared" si="0"/>
        <v>0.80131313645283719</v>
      </c>
      <c r="H41">
        <f>H40</f>
        <v>0.80463553541014232</v>
      </c>
    </row>
    <row r="42" spans="1:11" x14ac:dyDescent="0.35">
      <c r="A42" s="1">
        <v>43101</v>
      </c>
      <c r="B42">
        <v>0.81171206040813904</v>
      </c>
      <c r="E42">
        <f t="shared" si="0"/>
        <v>0.79056360331078823</v>
      </c>
      <c r="F42">
        <f t="shared" si="0"/>
        <v>0.79721054167114125</v>
      </c>
      <c r="G42">
        <f t="shared" si="0"/>
        <v>0.80131313645283719</v>
      </c>
      <c r="H42">
        <f t="shared" si="0"/>
        <v>0.80463553541014232</v>
      </c>
      <c r="I42">
        <f>AVERAGE($B38:$B41)</f>
        <v>0.80699115585155279</v>
      </c>
    </row>
    <row r="43" spans="1:11" x14ac:dyDescent="0.35">
      <c r="A43" s="1">
        <v>43191</v>
      </c>
      <c r="B43">
        <v>0.81235210313784434</v>
      </c>
      <c r="F43">
        <f t="shared" si="0"/>
        <v>0.79721054167114125</v>
      </c>
      <c r="G43">
        <f t="shared" si="0"/>
        <v>0.80131313645283719</v>
      </c>
      <c r="H43">
        <f t="shared" si="0"/>
        <v>0.80463553541014232</v>
      </c>
      <c r="I43">
        <f>I42</f>
        <v>0.80699115585155279</v>
      </c>
    </row>
    <row r="44" spans="1:11" x14ac:dyDescent="0.35">
      <c r="A44" s="1">
        <v>43282</v>
      </c>
      <c r="B44">
        <v>0.81350307958817691</v>
      </c>
      <c r="F44">
        <f t="shared" si="0"/>
        <v>0.79721054167114125</v>
      </c>
      <c r="G44">
        <f t="shared" si="0"/>
        <v>0.80131313645283719</v>
      </c>
      <c r="H44">
        <f t="shared" si="0"/>
        <v>0.80463553541014232</v>
      </c>
      <c r="I44">
        <f t="shared" si="0"/>
        <v>0.80699115585155279</v>
      </c>
      <c r="J44">
        <f>AVERAGE($B40:$B43)</f>
        <v>0.80980055922969374</v>
      </c>
    </row>
    <row r="45" spans="1:11" x14ac:dyDescent="0.35">
      <c r="A45" s="1">
        <v>43374</v>
      </c>
      <c r="B45">
        <v>0.8146736060830716</v>
      </c>
      <c r="G45">
        <f t="shared" si="0"/>
        <v>0.80131313645283719</v>
      </c>
      <c r="H45">
        <f t="shared" si="0"/>
        <v>0.80463553541014232</v>
      </c>
      <c r="I45">
        <f t="shared" si="0"/>
        <v>0.80699115585155279</v>
      </c>
      <c r="J45">
        <f>J44</f>
        <v>0.80980055922969374</v>
      </c>
    </row>
    <row r="46" spans="1:11" x14ac:dyDescent="0.35">
      <c r="A46" s="3">
        <v>43466</v>
      </c>
      <c r="B46" s="4">
        <v>0.82022100600000003</v>
      </c>
      <c r="G46">
        <f t="shared" si="0"/>
        <v>0.80131313645283719</v>
      </c>
      <c r="H46">
        <f t="shared" si="0"/>
        <v>0.80463553541014232</v>
      </c>
      <c r="I46">
        <f t="shared" si="0"/>
        <v>0.80699115585155279</v>
      </c>
      <c r="J46">
        <f t="shared" si="0"/>
        <v>0.80980055922969374</v>
      </c>
      <c r="K46">
        <f>AVERAGE($B42:$B45)</f>
        <v>0.81306021230430803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A29" sqref="A29"/>
    </sheetView>
  </sheetViews>
  <sheetFormatPr defaultRowHeight="14.5" x14ac:dyDescent="0.35"/>
  <cols>
    <col min="1" max="1" width="11.54296875" bestFit="1" customWidth="1"/>
    <col min="2" max="2" width="19" bestFit="1" customWidth="1"/>
  </cols>
  <sheetData>
    <row r="1" spans="1:11" x14ac:dyDescent="0.35">
      <c r="A1" t="s">
        <v>0</v>
      </c>
      <c r="B1" t="s">
        <v>6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0.42666983780443085</v>
      </c>
    </row>
    <row r="3" spans="1:11" hidden="1" x14ac:dyDescent="0.35">
      <c r="A3" s="1">
        <v>39539</v>
      </c>
      <c r="B3">
        <v>0.42767573835115463</v>
      </c>
    </row>
    <row r="4" spans="1:11" hidden="1" x14ac:dyDescent="0.35">
      <c r="A4" s="1">
        <v>39630</v>
      </c>
      <c r="B4">
        <v>0.43397537801677255</v>
      </c>
    </row>
    <row r="5" spans="1:11" hidden="1" x14ac:dyDescent="0.35">
      <c r="A5" s="1">
        <v>39722</v>
      </c>
      <c r="B5">
        <v>0.43448914204746814</v>
      </c>
    </row>
    <row r="6" spans="1:11" hidden="1" x14ac:dyDescent="0.35">
      <c r="A6" s="1">
        <v>39814</v>
      </c>
      <c r="B6">
        <v>0.43583537827711594</v>
      </c>
    </row>
    <row r="7" spans="1:11" hidden="1" x14ac:dyDescent="0.35">
      <c r="A7" s="1">
        <v>39904</v>
      </c>
      <c r="B7">
        <v>0.4433899112825429</v>
      </c>
    </row>
    <row r="8" spans="1:11" hidden="1" x14ac:dyDescent="0.35">
      <c r="A8" s="1">
        <v>39995</v>
      </c>
      <c r="B8">
        <v>0.44434221093257353</v>
      </c>
    </row>
    <row r="9" spans="1:11" hidden="1" x14ac:dyDescent="0.35">
      <c r="A9" s="1">
        <v>40087</v>
      </c>
      <c r="B9">
        <v>0.45170831693260305</v>
      </c>
    </row>
    <row r="10" spans="1:11" hidden="1" x14ac:dyDescent="0.35">
      <c r="A10" s="1">
        <v>40179</v>
      </c>
      <c r="B10">
        <v>0.45292928623059275</v>
      </c>
    </row>
    <row r="11" spans="1:11" hidden="1" x14ac:dyDescent="0.35">
      <c r="A11" s="1">
        <v>40269</v>
      </c>
      <c r="B11">
        <v>0.46463268069793356</v>
      </c>
    </row>
    <row r="12" spans="1:11" hidden="1" x14ac:dyDescent="0.35">
      <c r="A12" s="1">
        <v>40360</v>
      </c>
      <c r="B12">
        <v>0.46737536141507119</v>
      </c>
    </row>
    <row r="13" spans="1:11" hidden="1" x14ac:dyDescent="0.35">
      <c r="A13" s="1">
        <v>40452</v>
      </c>
      <c r="B13">
        <v>0.4782983697177437</v>
      </c>
    </row>
    <row r="14" spans="1:11" hidden="1" x14ac:dyDescent="0.35">
      <c r="A14" s="1">
        <v>40544</v>
      </c>
      <c r="B14">
        <v>0.48886504332585401</v>
      </c>
    </row>
    <row r="15" spans="1:11" hidden="1" x14ac:dyDescent="0.35">
      <c r="A15" s="1">
        <v>40634</v>
      </c>
      <c r="B15">
        <v>0.49887640904909669</v>
      </c>
    </row>
    <row r="16" spans="1:11" hidden="1" x14ac:dyDescent="0.35">
      <c r="A16" s="1">
        <v>40725</v>
      </c>
      <c r="B16">
        <v>0.49914798875975941</v>
      </c>
    </row>
    <row r="17" spans="1:4" hidden="1" x14ac:dyDescent="0.35">
      <c r="A17" s="1">
        <v>40817</v>
      </c>
      <c r="B17">
        <v>0.50218759597251295</v>
      </c>
    </row>
    <row r="18" spans="1:4" hidden="1" x14ac:dyDescent="0.35">
      <c r="A18" s="1">
        <v>40909</v>
      </c>
      <c r="B18">
        <v>0.50500258966861189</v>
      </c>
    </row>
    <row r="19" spans="1:4" hidden="1" x14ac:dyDescent="0.35">
      <c r="A19" s="1">
        <v>41000</v>
      </c>
      <c r="B19">
        <v>0.50668141535473965</v>
      </c>
    </row>
    <row r="20" spans="1:4" hidden="1" x14ac:dyDescent="0.35">
      <c r="A20" s="1">
        <v>41091</v>
      </c>
      <c r="B20">
        <v>0.50678834637789494</v>
      </c>
    </row>
    <row r="21" spans="1:4" hidden="1" x14ac:dyDescent="0.35">
      <c r="A21" s="1">
        <v>41183</v>
      </c>
      <c r="B21">
        <v>0.50784116057751649</v>
      </c>
    </row>
    <row r="22" spans="1:4" hidden="1" x14ac:dyDescent="0.35">
      <c r="A22" s="1">
        <v>41275</v>
      </c>
      <c r="B22">
        <v>0.51697598414097068</v>
      </c>
    </row>
    <row r="23" spans="1:4" hidden="1" x14ac:dyDescent="0.35">
      <c r="A23" s="1">
        <v>41365</v>
      </c>
      <c r="B23">
        <v>0.52013223512269957</v>
      </c>
    </row>
    <row r="24" spans="1:4" hidden="1" x14ac:dyDescent="0.35">
      <c r="A24" s="1">
        <v>41456</v>
      </c>
      <c r="B24">
        <v>0.52177437942616189</v>
      </c>
    </row>
    <row r="25" spans="1:4" hidden="1" x14ac:dyDescent="0.35">
      <c r="A25" s="1">
        <v>41548</v>
      </c>
      <c r="B25">
        <v>0.52217586354165213</v>
      </c>
    </row>
    <row r="26" spans="1:4" hidden="1" x14ac:dyDescent="0.35">
      <c r="A26" s="1">
        <v>41640</v>
      </c>
      <c r="B26">
        <v>0.52601176923402493</v>
      </c>
    </row>
    <row r="27" spans="1:4" hidden="1" x14ac:dyDescent="0.35">
      <c r="A27" s="1">
        <v>41730</v>
      </c>
      <c r="B27">
        <v>0.52936360665352822</v>
      </c>
    </row>
    <row r="28" spans="1:4" hidden="1" x14ac:dyDescent="0.35">
      <c r="A28" s="1">
        <v>41821</v>
      </c>
      <c r="B28">
        <v>0.53659959172393168</v>
      </c>
    </row>
    <row r="29" spans="1:4" x14ac:dyDescent="0.35">
      <c r="A29" s="1">
        <v>41913</v>
      </c>
      <c r="B29">
        <v>0.54143504947135612</v>
      </c>
      <c r="C29">
        <f>AVERAGE($B25:$B28)</f>
        <v>0.52853770778828424</v>
      </c>
    </row>
    <row r="30" spans="1:4" x14ac:dyDescent="0.35">
      <c r="A30" s="1">
        <v>42005</v>
      </c>
      <c r="B30">
        <v>0.54853504861761282</v>
      </c>
      <c r="C30">
        <f>C29</f>
        <v>0.52853770778828424</v>
      </c>
    </row>
    <row r="31" spans="1:4" x14ac:dyDescent="0.35">
      <c r="A31" s="1">
        <v>42095</v>
      </c>
      <c r="B31">
        <v>0.5487410363436912</v>
      </c>
      <c r="C31">
        <f t="shared" ref="C31:J46" si="0">C30</f>
        <v>0.52853770778828424</v>
      </c>
      <c r="D31">
        <f>AVERAGE($B27:$B30)</f>
        <v>0.53898332411660721</v>
      </c>
    </row>
    <row r="32" spans="1:4" x14ac:dyDescent="0.35">
      <c r="A32" s="1">
        <v>42186</v>
      </c>
      <c r="B32">
        <v>0.54897588712030876</v>
      </c>
      <c r="C32">
        <f t="shared" si="0"/>
        <v>0.52853770778828424</v>
      </c>
      <c r="D32">
        <f>D31</f>
        <v>0.53898332411660721</v>
      </c>
    </row>
    <row r="33" spans="1:11" x14ac:dyDescent="0.35">
      <c r="A33" s="1">
        <v>42278</v>
      </c>
      <c r="B33">
        <v>0.5514295411487099</v>
      </c>
      <c r="C33">
        <f t="shared" si="0"/>
        <v>0.52853770778828424</v>
      </c>
      <c r="D33">
        <f t="shared" si="0"/>
        <v>0.53898332411660721</v>
      </c>
    </row>
    <row r="34" spans="1:11" x14ac:dyDescent="0.35">
      <c r="A34" s="1">
        <v>42370</v>
      </c>
      <c r="B34">
        <v>0.56676645731828412</v>
      </c>
      <c r="C34">
        <f t="shared" si="0"/>
        <v>0.52853770778828424</v>
      </c>
      <c r="D34">
        <f t="shared" si="0"/>
        <v>0.53898332411660721</v>
      </c>
      <c r="E34">
        <f>AVERAGE($B30:$B33)</f>
        <v>0.54942037830758073</v>
      </c>
    </row>
    <row r="35" spans="1:11" x14ac:dyDescent="0.35">
      <c r="A35" s="1">
        <v>42461</v>
      </c>
      <c r="B35">
        <v>0.57199392976783792</v>
      </c>
      <c r="C35">
        <f t="shared" si="0"/>
        <v>0.52853770778828424</v>
      </c>
      <c r="D35">
        <f t="shared" si="0"/>
        <v>0.53898332411660721</v>
      </c>
      <c r="E35">
        <f>E34</f>
        <v>0.54942037830758073</v>
      </c>
    </row>
    <row r="36" spans="1:11" x14ac:dyDescent="0.35">
      <c r="A36" s="1">
        <v>42552</v>
      </c>
      <c r="B36">
        <v>0.57457100484617407</v>
      </c>
      <c r="C36">
        <f t="shared" si="0"/>
        <v>0.52853770778828424</v>
      </c>
      <c r="D36">
        <f t="shared" si="0"/>
        <v>0.53898332411660721</v>
      </c>
      <c r="E36">
        <f t="shared" si="0"/>
        <v>0.54942037830758073</v>
      </c>
      <c r="F36">
        <f>AVERAGE($B32:$B35)</f>
        <v>0.55979145383878515</v>
      </c>
    </row>
    <row r="37" spans="1:11" x14ac:dyDescent="0.35">
      <c r="A37" s="1">
        <v>42644</v>
      </c>
      <c r="B37">
        <v>0.57556917465502611</v>
      </c>
      <c r="C37">
        <f t="shared" si="0"/>
        <v>0.52853770778828424</v>
      </c>
      <c r="D37">
        <f t="shared" si="0"/>
        <v>0.53898332411660721</v>
      </c>
      <c r="E37">
        <f t="shared" si="0"/>
        <v>0.54942037830758073</v>
      </c>
      <c r="F37">
        <f>F36</f>
        <v>0.55979145383878515</v>
      </c>
    </row>
    <row r="38" spans="1:11" x14ac:dyDescent="0.35">
      <c r="A38" s="1">
        <v>42736</v>
      </c>
      <c r="B38">
        <v>0.57582554509384887</v>
      </c>
      <c r="D38">
        <f t="shared" si="0"/>
        <v>0.53898332411660721</v>
      </c>
      <c r="E38">
        <f t="shared" si="0"/>
        <v>0.54942037830758073</v>
      </c>
      <c r="F38">
        <f t="shared" si="0"/>
        <v>0.55979145383878515</v>
      </c>
      <c r="G38">
        <f>AVERAGE($B34:$B37)</f>
        <v>0.57222514164683058</v>
      </c>
    </row>
    <row r="39" spans="1:11" x14ac:dyDescent="0.35">
      <c r="A39" s="1">
        <v>42826</v>
      </c>
      <c r="B39">
        <v>0.57662121445192827</v>
      </c>
      <c r="D39">
        <f t="shared" si="0"/>
        <v>0.53898332411660721</v>
      </c>
      <c r="E39">
        <f t="shared" si="0"/>
        <v>0.54942037830758073</v>
      </c>
      <c r="F39">
        <f t="shared" si="0"/>
        <v>0.55979145383878515</v>
      </c>
      <c r="G39">
        <f>G38</f>
        <v>0.57222514164683058</v>
      </c>
    </row>
    <row r="40" spans="1:11" x14ac:dyDescent="0.35">
      <c r="A40" s="1">
        <v>42917</v>
      </c>
      <c r="B40">
        <v>0.576777749672165</v>
      </c>
      <c r="E40">
        <f t="shared" si="0"/>
        <v>0.54942037830758073</v>
      </c>
      <c r="F40">
        <f t="shared" si="0"/>
        <v>0.55979145383878515</v>
      </c>
      <c r="G40">
        <f t="shared" si="0"/>
        <v>0.57222514164683058</v>
      </c>
      <c r="H40">
        <f>AVERAGE($B36:$B39)</f>
        <v>0.57564673476174422</v>
      </c>
    </row>
    <row r="41" spans="1:11" x14ac:dyDescent="0.35">
      <c r="A41" s="1">
        <v>43009</v>
      </c>
      <c r="B41">
        <v>0.57760041492546554</v>
      </c>
      <c r="E41">
        <f t="shared" si="0"/>
        <v>0.54942037830758073</v>
      </c>
      <c r="F41">
        <f t="shared" si="0"/>
        <v>0.55979145383878515</v>
      </c>
      <c r="G41">
        <f t="shared" si="0"/>
        <v>0.57222514164683058</v>
      </c>
      <c r="H41">
        <f>H40</f>
        <v>0.57564673476174422</v>
      </c>
    </row>
    <row r="42" spans="1:11" x14ac:dyDescent="0.35">
      <c r="A42" s="1">
        <v>43101</v>
      </c>
      <c r="B42">
        <v>0.57924516577960372</v>
      </c>
      <c r="E42">
        <f t="shared" si="0"/>
        <v>0.54942037830758073</v>
      </c>
      <c r="F42">
        <f t="shared" si="0"/>
        <v>0.55979145383878515</v>
      </c>
      <c r="G42">
        <f t="shared" si="0"/>
        <v>0.57222514164683058</v>
      </c>
      <c r="H42">
        <f t="shared" si="0"/>
        <v>0.57564673476174422</v>
      </c>
      <c r="I42">
        <f>AVERAGE($B38:$B41)</f>
        <v>0.57670623103585195</v>
      </c>
    </row>
    <row r="43" spans="1:11" x14ac:dyDescent="0.35">
      <c r="A43" s="1">
        <v>43191</v>
      </c>
      <c r="B43">
        <v>0.58065610522106559</v>
      </c>
      <c r="F43">
        <f t="shared" si="0"/>
        <v>0.55979145383878515</v>
      </c>
      <c r="G43">
        <f t="shared" si="0"/>
        <v>0.57222514164683058</v>
      </c>
      <c r="H43">
        <f t="shared" si="0"/>
        <v>0.57564673476174422</v>
      </c>
      <c r="I43">
        <f>I42</f>
        <v>0.57670623103585195</v>
      </c>
    </row>
    <row r="44" spans="1:11" x14ac:dyDescent="0.35">
      <c r="A44" s="1">
        <v>43282</v>
      </c>
      <c r="B44">
        <v>0.58301043430834754</v>
      </c>
      <c r="F44">
        <f t="shared" si="0"/>
        <v>0.55979145383878515</v>
      </c>
      <c r="G44">
        <f t="shared" si="0"/>
        <v>0.57222514164683058</v>
      </c>
      <c r="H44">
        <f t="shared" si="0"/>
        <v>0.57564673476174422</v>
      </c>
      <c r="I44">
        <f t="shared" si="0"/>
        <v>0.57670623103585195</v>
      </c>
      <c r="J44">
        <f>AVERAGE($B40:$B43)</f>
        <v>0.57856985889957491</v>
      </c>
    </row>
    <row r="45" spans="1:11" x14ac:dyDescent="0.35">
      <c r="A45" s="1">
        <v>43374</v>
      </c>
      <c r="B45">
        <v>0.58766297141369017</v>
      </c>
      <c r="G45">
        <f t="shared" si="0"/>
        <v>0.57222514164683058</v>
      </c>
      <c r="H45">
        <f t="shared" si="0"/>
        <v>0.57564673476174422</v>
      </c>
      <c r="I45">
        <f t="shared" si="0"/>
        <v>0.57670623103585195</v>
      </c>
      <c r="J45">
        <f>J44</f>
        <v>0.57856985889957491</v>
      </c>
    </row>
    <row r="46" spans="1:11" x14ac:dyDescent="0.35">
      <c r="A46" s="3">
        <v>43466</v>
      </c>
      <c r="B46" s="4">
        <v>0.5989525</v>
      </c>
      <c r="G46">
        <f t="shared" si="0"/>
        <v>0.57222514164683058</v>
      </c>
      <c r="H46">
        <f t="shared" si="0"/>
        <v>0.57564673476174422</v>
      </c>
      <c r="I46">
        <f t="shared" si="0"/>
        <v>0.57670623103585195</v>
      </c>
      <c r="J46">
        <f t="shared" si="0"/>
        <v>0.57856985889957491</v>
      </c>
      <c r="K46">
        <f>AVERAGE($B42:$B45)</f>
        <v>0.58264366918067678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model_data </vt:lpstr>
      <vt:lpstr>BASE_D202003 (002)</vt:lpstr>
      <vt:lpstr>Parameter Estimates</vt:lpstr>
      <vt:lpstr>INTERCHANGE_FEE_RATE</vt:lpstr>
      <vt:lpstr>CONS_DDA_NBR</vt:lpstr>
      <vt:lpstr>BUS_DDA_NBR</vt:lpstr>
      <vt:lpstr>BUS_PEN_RATE</vt:lpstr>
      <vt:lpstr>CONS_PEN_RATE</vt:lpstr>
      <vt:lpstr>BUS_ACTIVITY_RATE</vt:lpstr>
      <vt:lpstr>CONS_ACTIVITY_RATE</vt:lpstr>
      <vt:lpstr>OTHERFEE</vt:lpstr>
      <vt:lpstr>GC</vt:lpstr>
      <vt:lpstr>SMARTACCESS</vt:lpstr>
      <vt:lpstr>CONS_TRAN_PER_ACTIVE_AMT</vt:lpstr>
      <vt:lpstr>BUS_TRAN_PER_ACTIVE_AMT</vt:lpstr>
      <vt:lpstr>Spot Sensitivity Consumer</vt:lpstr>
      <vt:lpstr>Spot Sensitivity Business</vt:lpstr>
      <vt:lpstr>Calculation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Mahanot</dc:creator>
  <cp:lastModifiedBy>Deepak Lamba</cp:lastModifiedBy>
  <dcterms:created xsi:type="dcterms:W3CDTF">2020-07-17T09:20:00Z</dcterms:created>
  <dcterms:modified xsi:type="dcterms:W3CDTF">2020-08-05T11:24:53Z</dcterms:modified>
</cp:coreProperties>
</file>