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20490" windowHeight="7755"/>
  </bookViews>
  <sheets>
    <sheet name="GSVA_cur" sheetId="10" r:id="rId1"/>
    <sheet name="GSVA_const" sheetId="1" r:id="rId2"/>
    <sheet name="NSVA_cur" sheetId="11" r:id="rId3"/>
    <sheet name="NSVA_const" sheetId="12" r:id="rId4"/>
  </sheets>
  <externalReferences>
    <externalReference r:id="rId5"/>
  </externalReferences>
  <definedNames>
    <definedName name="_xlnm.Print_Titles" localSheetId="1">GSVA_const!$A:$B</definedName>
    <definedName name="_xlnm.Print_Titles" localSheetId="0">GSVA_cur!$A:$B</definedName>
    <definedName name="_xlnm.Print_Titles" localSheetId="3">NSVA_const!$A:$B</definedName>
    <definedName name="_xlnm.Print_Titles" localSheetId="2">NSVA_cur!$A:$B</definedName>
  </definedNames>
  <calcPr calcId="145621"/>
</workbook>
</file>

<file path=xl/calcChain.xml><?xml version="1.0" encoding="utf-8"?>
<calcChain xmlns="http://schemas.openxmlformats.org/spreadsheetml/2006/main">
  <c r="K37" i="12"/>
  <c r="K35"/>
  <c r="K34"/>
  <c r="K20"/>
  <c r="K17"/>
  <c r="K16"/>
  <c r="K6"/>
  <c r="K12" s="1"/>
  <c r="K37" i="11"/>
  <c r="K35"/>
  <c r="K34"/>
  <c r="K20"/>
  <c r="K17"/>
  <c r="K32" s="1"/>
  <c r="K16"/>
  <c r="K6"/>
  <c r="K12" s="1"/>
  <c r="K37" i="1"/>
  <c r="K20"/>
  <c r="K17"/>
  <c r="K16"/>
  <c r="K6"/>
  <c r="K12" s="1"/>
  <c r="K20" i="10"/>
  <c r="K17"/>
  <c r="K32" s="1"/>
  <c r="K16"/>
  <c r="K6"/>
  <c r="K12" s="1"/>
  <c r="D37" i="12"/>
  <c r="E37"/>
  <c r="F37"/>
  <c r="G37"/>
  <c r="H37"/>
  <c r="I37"/>
  <c r="J37"/>
  <c r="C37"/>
  <c r="D37" i="11"/>
  <c r="E37"/>
  <c r="F37"/>
  <c r="G37"/>
  <c r="H37"/>
  <c r="I37"/>
  <c r="J37"/>
  <c r="C37"/>
  <c r="D37" i="1"/>
  <c r="E37"/>
  <c r="F37"/>
  <c r="G37"/>
  <c r="H37"/>
  <c r="I37"/>
  <c r="J37"/>
  <c r="C37"/>
  <c r="K32" i="12" l="1"/>
  <c r="K33" i="10"/>
  <c r="K36" s="1"/>
  <c r="K38" s="1"/>
  <c r="K32" i="1"/>
  <c r="K33" i="12"/>
  <c r="K36" s="1"/>
  <c r="K38" s="1"/>
  <c r="K33" i="11"/>
  <c r="K36" s="1"/>
  <c r="K38" s="1"/>
  <c r="K33" i="1"/>
  <c r="K36" s="1"/>
  <c r="K38" s="1"/>
  <c r="D34" i="12"/>
  <c r="E34"/>
  <c r="F34"/>
  <c r="G34"/>
  <c r="H34"/>
  <c r="I34"/>
  <c r="J34"/>
  <c r="D35"/>
  <c r="E35"/>
  <c r="F35"/>
  <c r="G35"/>
  <c r="H35"/>
  <c r="I35"/>
  <c r="J35"/>
  <c r="C35"/>
  <c r="C34"/>
  <c r="D34" i="11"/>
  <c r="E34"/>
  <c r="F34"/>
  <c r="G34"/>
  <c r="H34"/>
  <c r="I34"/>
  <c r="J34"/>
  <c r="D35"/>
  <c r="E35"/>
  <c r="F35"/>
  <c r="G35"/>
  <c r="H35"/>
  <c r="I35"/>
  <c r="J35"/>
  <c r="C35"/>
  <c r="C34"/>
  <c r="J20" i="1" l="1"/>
  <c r="J20" i="11"/>
  <c r="J20" i="12"/>
  <c r="J20" i="10"/>
  <c r="J17" i="1"/>
  <c r="J17" i="11"/>
  <c r="J17" i="12"/>
  <c r="J17" i="10"/>
  <c r="J16" i="1"/>
  <c r="J16" i="11"/>
  <c r="J16" i="12"/>
  <c r="J16" i="10"/>
  <c r="J6" i="1"/>
  <c r="J12" s="1"/>
  <c r="J6" i="11"/>
  <c r="J12" s="1"/>
  <c r="J6" i="12"/>
  <c r="J12" s="1"/>
  <c r="J6" i="10"/>
  <c r="J12" s="1"/>
  <c r="J33" i="1" l="1"/>
  <c r="J33" i="12"/>
  <c r="J32"/>
  <c r="J32" i="1"/>
  <c r="J33" i="10"/>
  <c r="J33" i="11"/>
  <c r="J32" i="10"/>
  <c r="J32" i="11"/>
  <c r="J36" i="12" l="1"/>
  <c r="J36" i="11"/>
  <c r="J36" i="1"/>
  <c r="J38" s="1"/>
  <c r="J36" i="10"/>
  <c r="J38" s="1"/>
  <c r="J38" i="11" l="1"/>
  <c r="J38" i="12"/>
  <c r="I20" i="1" l="1"/>
  <c r="I20" i="11"/>
  <c r="I20" i="12"/>
  <c r="I20" i="10"/>
  <c r="I16" i="1"/>
  <c r="I17"/>
  <c r="I16" i="11"/>
  <c r="I17"/>
  <c r="I16" i="12"/>
  <c r="I17"/>
  <c r="I16" i="10"/>
  <c r="I17"/>
  <c r="I6" i="1"/>
  <c r="I6" i="11"/>
  <c r="I6" i="12"/>
  <c r="I6" i="10"/>
  <c r="I12" i="12" l="1"/>
  <c r="I12" i="11"/>
  <c r="I33" i="10"/>
  <c r="I12"/>
  <c r="I32" i="12"/>
  <c r="I33"/>
  <c r="I32" i="11"/>
  <c r="I33"/>
  <c r="I33" i="1"/>
  <c r="I32"/>
  <c r="I12"/>
  <c r="I32" i="10"/>
  <c r="H6"/>
  <c r="I36" i="12" l="1"/>
  <c r="I36" i="11"/>
  <c r="I36" i="1"/>
  <c r="I36" i="10"/>
  <c r="H20" i="1"/>
  <c r="H20" i="11"/>
  <c r="H20" i="12"/>
  <c r="H20" i="10"/>
  <c r="H17" i="1"/>
  <c r="H17" i="11"/>
  <c r="H17" i="12"/>
  <c r="H17" i="10"/>
  <c r="H16" i="1"/>
  <c r="H16" i="11"/>
  <c r="H16" i="12"/>
  <c r="H16" i="10"/>
  <c r="H6" i="1"/>
  <c r="H6" i="11"/>
  <c r="H6" i="12"/>
  <c r="I38" i="10" l="1"/>
  <c r="I38" i="1"/>
  <c r="I38" i="11"/>
  <c r="I38" i="12"/>
  <c r="H32"/>
  <c r="H32" i="1"/>
  <c r="H33"/>
  <c r="H32" i="11"/>
  <c r="H33"/>
  <c r="H33" i="10"/>
  <c r="H32"/>
  <c r="H12"/>
  <c r="H12" i="12"/>
  <c r="H12" i="11"/>
  <c r="H33" i="12"/>
  <c r="H12" i="1"/>
  <c r="H36" i="12" l="1"/>
  <c r="H38" s="1"/>
  <c r="H36" i="11"/>
  <c r="H36" i="1"/>
  <c r="H36" i="10"/>
  <c r="H38" s="1"/>
  <c r="H38" i="11" l="1"/>
  <c r="H38" i="1"/>
  <c r="G6" l="1"/>
  <c r="G16"/>
  <c r="G17"/>
  <c r="G20"/>
  <c r="G6" i="11"/>
  <c r="G16"/>
  <c r="G17"/>
  <c r="G20"/>
  <c r="G6" i="12"/>
  <c r="G16"/>
  <c r="G17"/>
  <c r="G20"/>
  <c r="G6" i="10"/>
  <c r="G16"/>
  <c r="G17"/>
  <c r="G20"/>
  <c r="G33" i="12" l="1"/>
  <c r="G12" i="11"/>
  <c r="G12" i="10"/>
  <c r="G32" i="12"/>
  <c r="G33" i="11"/>
  <c r="G32" i="1"/>
  <c r="G33"/>
  <c r="G12"/>
  <c r="G33" i="10"/>
  <c r="G32"/>
  <c r="G12" i="12"/>
  <c r="G32" i="11"/>
  <c r="G36" i="12" l="1"/>
  <c r="G36" i="11"/>
  <c r="G36" i="1"/>
  <c r="G36" i="10"/>
  <c r="G38" l="1"/>
  <c r="G38" i="12"/>
  <c r="G38" i="11"/>
  <c r="G38" i="1"/>
  <c r="F20" i="12"/>
  <c r="E20"/>
  <c r="D20"/>
  <c r="C20"/>
  <c r="F17"/>
  <c r="E17"/>
  <c r="D17"/>
  <c r="C17"/>
  <c r="F16"/>
  <c r="E16"/>
  <c r="D16"/>
  <c r="C16"/>
  <c r="F6"/>
  <c r="E6"/>
  <c r="D6"/>
  <c r="C6"/>
  <c r="F20" i="11"/>
  <c r="E20"/>
  <c r="D20"/>
  <c r="C20"/>
  <c r="F17"/>
  <c r="E17"/>
  <c r="D17"/>
  <c r="C17"/>
  <c r="F16"/>
  <c r="E16"/>
  <c r="D16"/>
  <c r="C16"/>
  <c r="F6"/>
  <c r="E6"/>
  <c r="D6"/>
  <c r="C6"/>
  <c r="F20" i="1"/>
  <c r="E20"/>
  <c r="D20"/>
  <c r="C20"/>
  <c r="F17"/>
  <c r="E17"/>
  <c r="D17"/>
  <c r="C17"/>
  <c r="F16"/>
  <c r="E16"/>
  <c r="D16"/>
  <c r="C16"/>
  <c r="F6"/>
  <c r="E6"/>
  <c r="D6"/>
  <c r="C6"/>
  <c r="F20" i="10"/>
  <c r="F17"/>
  <c r="F16"/>
  <c r="F6"/>
  <c r="E20"/>
  <c r="D20"/>
  <c r="C20"/>
  <c r="E17"/>
  <c r="D17"/>
  <c r="C17"/>
  <c r="E16"/>
  <c r="D16"/>
  <c r="C16"/>
  <c r="E6"/>
  <c r="D6"/>
  <c r="C6"/>
  <c r="C33" i="12" l="1"/>
  <c r="C32"/>
  <c r="E32"/>
  <c r="F32"/>
  <c r="D32"/>
  <c r="E12"/>
  <c r="C32" i="11"/>
  <c r="D32"/>
  <c r="E32"/>
  <c r="F32"/>
  <c r="E12"/>
  <c r="C33" i="1"/>
  <c r="C32"/>
  <c r="E32"/>
  <c r="D32"/>
  <c r="E33"/>
  <c r="D33" i="10"/>
  <c r="C12"/>
  <c r="D33" i="12"/>
  <c r="F33"/>
  <c r="D33" i="11"/>
  <c r="C33"/>
  <c r="F33"/>
  <c r="F32" i="1"/>
  <c r="D33"/>
  <c r="F33"/>
  <c r="F32" i="10"/>
  <c r="F33"/>
  <c r="F12"/>
  <c r="C12" i="12"/>
  <c r="D12"/>
  <c r="E33"/>
  <c r="F12"/>
  <c r="C12" i="11"/>
  <c r="D12"/>
  <c r="E33"/>
  <c r="F12"/>
  <c r="D12" i="1"/>
  <c r="C12"/>
  <c r="E12"/>
  <c r="F12"/>
  <c r="D12" i="10"/>
  <c r="C33"/>
  <c r="D32"/>
  <c r="E32"/>
  <c r="E33"/>
  <c r="C32"/>
  <c r="E12"/>
  <c r="C36" i="12" l="1"/>
  <c r="C36" i="1"/>
  <c r="C36" i="11"/>
  <c r="C36" i="10"/>
  <c r="C38" s="1"/>
  <c r="F36" i="12"/>
  <c r="D36"/>
  <c r="E36"/>
  <c r="F36" i="11"/>
  <c r="D36"/>
  <c r="E36"/>
  <c r="E36" i="1"/>
  <c r="F36"/>
  <c r="D36"/>
  <c r="D36" i="10"/>
  <c r="F36"/>
  <c r="F38" s="1"/>
  <c r="E36"/>
  <c r="C38" i="1" l="1"/>
  <c r="D38" i="10"/>
  <c r="E38"/>
  <c r="C38" i="12"/>
  <c r="C38" i="11"/>
  <c r="D38" i="12"/>
  <c r="F38"/>
  <c r="E38"/>
  <c r="D38" i="11"/>
  <c r="F38"/>
  <c r="E38"/>
  <c r="D38" i="1"/>
  <c r="F38"/>
  <c r="E38"/>
</calcChain>
</file>

<file path=xl/sharedStrings.xml><?xml version="1.0" encoding="utf-8"?>
<sst xmlns="http://schemas.openxmlformats.org/spreadsheetml/2006/main" count="265" uniqueCount="73">
  <si>
    <t>S.No.</t>
  </si>
  <si>
    <t>Item</t>
  </si>
  <si>
    <t>Agriculture, forestry and fishing</t>
  </si>
  <si>
    <t>Mining and quarrying</t>
  </si>
  <si>
    <t>Manufacturing</t>
  </si>
  <si>
    <t>Electricity, gas, water supply &amp; other utility services</t>
  </si>
  <si>
    <t>Construction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</si>
  <si>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</si>
  <si>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</si>
  <si>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</si>
  <si>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</si>
  <si>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Railways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</si>
  <si>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</si>
  <si>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</si>
  <si>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</si>
  <si>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</si>
  <si>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</si>
  <si>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</si>
  <si>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</si>
  <si>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</si>
  <si>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Other services</t>
  </si>
  <si>
    <t>2011-12</t>
  </si>
  <si>
    <t>2012-13</t>
  </si>
  <si>
    <t>2013-14</t>
  </si>
  <si>
    <t>Subsidies on products</t>
  </si>
  <si>
    <t>Taxes on Products</t>
  </si>
  <si>
    <t>1.</t>
  </si>
  <si>
    <t>12.</t>
  </si>
  <si>
    <t>Primary</t>
  </si>
  <si>
    <t>Secondary</t>
  </si>
  <si>
    <t>Tertiary</t>
  </si>
  <si>
    <t>TOTAL GSVA at basic prices</t>
  </si>
  <si>
    <t>Population ('00)</t>
  </si>
  <si>
    <t>13.</t>
  </si>
  <si>
    <t>14.</t>
  </si>
  <si>
    <t>15.</t>
  </si>
  <si>
    <t>16.</t>
  </si>
  <si>
    <t>17.</t>
  </si>
  <si>
    <t>Gross State Value Added by economic activity at current prices</t>
  </si>
  <si>
    <t>Gross State Value Added by economic activity at constant (2011-12) prices</t>
  </si>
  <si>
    <t>Net State Value Added by economic activity at current prices</t>
  </si>
  <si>
    <t>TOTAL NSVA at basic prices</t>
  </si>
  <si>
    <t>Net State Value Added by economic activity at constant (2011-12) prices</t>
  </si>
  <si>
    <t>State :</t>
  </si>
  <si>
    <t>Public administration</t>
  </si>
  <si>
    <t>Gross State Domestic Product</t>
  </si>
  <si>
    <t>2014-15</t>
  </si>
  <si>
    <t>(Rs. in lakh)</t>
  </si>
  <si>
    <t>Per Capita GSDP (Rs.)</t>
  </si>
  <si>
    <t>Crops</t>
  </si>
  <si>
    <t>Livestock</t>
  </si>
  <si>
    <t>Forestry and logging</t>
  </si>
  <si>
    <t>Fishing and aquaculture</t>
  </si>
  <si>
    <t>Net State Domestic Product</t>
  </si>
  <si>
    <t>Per Capita NSDP (Rs.)</t>
  </si>
  <si>
    <t>2015-16</t>
  </si>
  <si>
    <t>Andhra Pradesh</t>
  </si>
  <si>
    <t>2016-17</t>
  </si>
  <si>
    <t>2017-18</t>
  </si>
  <si>
    <t>2018-19</t>
  </si>
  <si>
    <t>Source: Directorate of Economics and Statistics of the respective State/Uts.</t>
  </si>
  <si>
    <t>2019-20</t>
  </si>
  <si>
    <t>As on 31.07.2020</t>
  </si>
  <si>
    <t>2.       </t>
  </si>
  <si>
    <t>3.       </t>
  </si>
  <si>
    <t>4.       </t>
  </si>
  <si>
    <t>5.       </t>
  </si>
  <si>
    <t>6.       </t>
  </si>
  <si>
    <t>7.       </t>
  </si>
  <si>
    <t>8.       </t>
  </si>
  <si>
    <t>9.       </t>
  </si>
  <si>
    <t>10.   </t>
  </si>
  <si>
    <t>11.   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</si>
</sst>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7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30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5" fillId="0" borderId="0"/>
    <xf numFmtId="0" fontId="6" fillId="0" borderId="0"/>
    <xf numFmtId="0" fontId="5" fillId="2" borderId="2" applyNumberFormat="0" applyFont="0" applyAlignment="0" applyProtection="0"/>
    <xf numFmtId="0" fontId="6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8" fillId="2" borderId="2" applyNumberFormat="0" applyFont="0" applyAlignment="0" applyProtection="0"/>
    <xf numFmtId="0" fontId="9" fillId="0" borderId="0"/>
    <xf numFmtId="43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/>
    <xf numFmtId="0" fontId="4" fillId="0" borderId="0"/>
  </cellStyleXfs>
  <cellXfs count="55">
    <xf numFmtId="0" fontId="0" fillId="0" borderId="0" xfId="0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/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Border="1" applyProtection="1"/>
    <xf numFmtId="1" fontId="7" fillId="0" borderId="0" xfId="0" applyNumberFormat="1" applyFont="1" applyFill="1" applyBorder="1" applyProtection="1">
      <protection locked="0"/>
    </xf>
    <xf numFmtId="1" fontId="10" fillId="0" borderId="0" xfId="0" applyNumberFormat="1" applyFont="1" applyFill="1" applyBorder="1" applyProtection="1">
      <protection locked="0"/>
    </xf>
    <xf numFmtId="0" fontId="7" fillId="0" borderId="0" xfId="0" quotePrefix="1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Protection="1"/>
    <xf numFmtId="0" fontId="11" fillId="0" borderId="0" xfId="0" applyFont="1" applyFill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Protection="1"/>
    <xf numFmtId="0" fontId="12" fillId="0" borderId="1" xfId="0" applyFont="1" applyFill="1" applyBorder="1" applyAlignment="1" applyProtection="1">
      <alignment horizontal="left" vertical="center" wrapText="1"/>
      <protection locked="0"/>
    </xf>
    <xf numFmtId="1" fontId="12" fillId="0" borderId="1" xfId="0" applyNumberFormat="1" applyFont="1" applyFill="1" applyBorder="1" applyProtection="1">
      <protection locked="0"/>
    </xf>
    <xf numFmtId="0" fontId="13" fillId="3" borderId="1" xfId="0" applyFont="1" applyFill="1" applyBorder="1" applyAlignment="1" applyProtection="1">
      <alignment horizontal="left" vertical="center" wrapText="1"/>
      <protection locked="0"/>
    </xf>
    <xf numFmtId="1" fontId="12" fillId="3" borderId="1" xfId="0" applyNumberFormat="1" applyFont="1" applyFill="1" applyBorder="1" applyProtection="1">
      <protection locked="0"/>
    </xf>
    <xf numFmtId="49" fontId="12" fillId="0" borderId="1" xfId="0" applyNumberFormat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top" wrapText="1"/>
    </xf>
    <xf numFmtId="0" fontId="14" fillId="3" borderId="1" xfId="0" applyFont="1" applyFill="1" applyBorder="1" applyAlignment="1" applyProtection="1">
      <alignment horizontal="left" vertical="center" wrapText="1"/>
    </xf>
    <xf numFmtId="1" fontId="12" fillId="3" borderId="1" xfId="0" applyNumberFormat="1" applyFont="1" applyFill="1" applyBorder="1" applyProtection="1"/>
    <xf numFmtId="0" fontId="12" fillId="0" borderId="1" xfId="0" applyFont="1" applyFill="1" applyBorder="1" applyAlignment="1" applyProtection="1">
      <alignment vertical="center" wrapText="1"/>
      <protection locked="0"/>
    </xf>
    <xf numFmtId="0" fontId="12" fillId="3" borderId="1" xfId="0" applyFont="1" applyFill="1" applyBorder="1" applyAlignment="1" applyProtection="1">
      <alignment vertical="center" wrapText="1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15" fillId="0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Fill="1" applyBorder="1" applyProtection="1">
      <protection locked="0"/>
    </xf>
    <xf numFmtId="0" fontId="4" fillId="0" borderId="1" xfId="0" applyFont="1" applyFill="1" applyBorder="1" applyProtection="1"/>
    <xf numFmtId="49" fontId="4" fillId="0" borderId="1" xfId="0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1" fontId="4" fillId="0" borderId="1" xfId="0" applyNumberFormat="1" applyFont="1" applyFill="1" applyBorder="1" applyProtection="1"/>
    <xf numFmtId="49" fontId="4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1" fontId="4" fillId="0" borderId="1" xfId="0" applyNumberFormat="1" applyFont="1" applyFill="1" applyBorder="1" applyProtection="1">
      <protection locked="0"/>
    </xf>
    <xf numFmtId="49" fontId="4" fillId="0" borderId="1" xfId="0" applyNumberFormat="1" applyFont="1" applyFill="1" applyBorder="1" applyAlignment="1" applyProtection="1">
      <alignment vertical="center" wrapText="1"/>
      <protection locked="0"/>
    </xf>
    <xf numFmtId="49" fontId="4" fillId="3" borderId="1" xfId="0" applyNumberFormat="1" applyFont="1" applyFill="1" applyBorder="1" applyAlignment="1" applyProtection="1">
      <alignment vertical="center" wrapText="1"/>
      <protection locked="0"/>
    </xf>
    <xf numFmtId="0" fontId="16" fillId="3" borderId="1" xfId="0" applyFont="1" applyFill="1" applyBorder="1" applyAlignment="1" applyProtection="1">
      <alignment horizontal="left" vertical="center" wrapText="1"/>
      <protection locked="0"/>
    </xf>
    <xf numFmtId="1" fontId="4" fillId="3" borderId="1" xfId="0" applyNumberFormat="1" applyFont="1" applyFill="1" applyBorder="1" applyProtection="1">
      <protection locked="0"/>
    </xf>
    <xf numFmtId="0" fontId="4" fillId="0" borderId="1" xfId="0" applyFont="1" applyFill="1" applyBorder="1" applyAlignment="1" applyProtection="1">
      <alignment horizontal="left" vertical="top" wrapText="1"/>
    </xf>
    <xf numFmtId="49" fontId="4" fillId="3" borderId="1" xfId="0" applyNumberFormat="1" applyFont="1" applyFill="1" applyBorder="1" applyAlignment="1" applyProtection="1">
      <alignment vertical="center" wrapText="1"/>
    </xf>
    <xf numFmtId="0" fontId="15" fillId="3" borderId="1" xfId="0" applyFont="1" applyFill="1" applyBorder="1" applyAlignment="1" applyProtection="1">
      <alignment horizontal="left" vertical="center" wrapText="1"/>
    </xf>
    <xf numFmtId="1" fontId="4" fillId="3" borderId="1" xfId="0" applyNumberFormat="1" applyFont="1" applyFill="1" applyBorder="1" applyProtection="1"/>
    <xf numFmtId="49" fontId="4" fillId="0" borderId="1" xfId="0" quotePrefix="1" applyNumberFormat="1" applyFont="1" applyFill="1" applyBorder="1" applyAlignment="1" applyProtection="1">
      <alignment vertical="center" wrapText="1"/>
    </xf>
    <xf numFmtId="0" fontId="4" fillId="0" borderId="1" xfId="0" applyFont="1" applyFill="1" applyBorder="1" applyAlignment="1" applyProtection="1">
      <alignment vertical="center" wrapText="1"/>
      <protection locked="0"/>
    </xf>
    <xf numFmtId="49" fontId="4" fillId="3" borderId="1" xfId="0" quotePrefix="1" applyNumberFormat="1" applyFont="1" applyFill="1" applyBorder="1" applyAlignment="1" applyProtection="1">
      <alignment vertical="center" wrapText="1"/>
    </xf>
    <xf numFmtId="0" fontId="4" fillId="3" borderId="1" xfId="0" applyFont="1" applyFill="1" applyBorder="1" applyAlignment="1" applyProtection="1">
      <alignment vertical="center" wrapText="1"/>
      <protection locked="0"/>
    </xf>
    <xf numFmtId="49" fontId="14" fillId="0" borderId="1" xfId="0" applyNumberFormat="1" applyFont="1" applyFill="1" applyBorder="1" applyAlignment="1" applyProtection="1">
      <alignment vertical="center" wrapText="1"/>
      <protection locked="0"/>
    </xf>
    <xf numFmtId="0" fontId="14" fillId="0" borderId="1" xfId="0" applyFont="1" applyFill="1" applyBorder="1" applyAlignment="1" applyProtection="1">
      <alignment vertical="center" wrapText="1"/>
      <protection locked="0"/>
    </xf>
    <xf numFmtId="49" fontId="12" fillId="0" borderId="1" xfId="0" applyNumberFormat="1" applyFont="1" applyFill="1" applyBorder="1" applyAlignment="1" applyProtection="1">
      <alignment horizontal="right" vertical="center" wrapText="1"/>
      <protection locked="0"/>
    </xf>
    <xf numFmtId="49" fontId="12" fillId="0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  <protection locked="0"/>
    </xf>
    <xf numFmtId="49" fontId="12" fillId="3" borderId="1" xfId="0" applyNumberFormat="1" applyFont="1" applyFill="1" applyBorder="1" applyAlignment="1" applyProtection="1">
      <alignment vertical="center" wrapText="1"/>
    </xf>
    <xf numFmtId="49" fontId="12" fillId="0" borderId="1" xfId="0" quotePrefix="1" applyNumberFormat="1" applyFont="1" applyFill="1" applyBorder="1" applyAlignment="1" applyProtection="1">
      <alignment vertical="center" wrapText="1"/>
    </xf>
    <xf numFmtId="49" fontId="12" fillId="3" borderId="1" xfId="0" quotePrefix="1" applyNumberFormat="1" applyFont="1" applyFill="1" applyBorder="1" applyAlignment="1" applyProtection="1">
      <alignment vertical="center" wrapText="1"/>
    </xf>
  </cellXfs>
  <cellStyles count="530">
    <cellStyle name="Comma 2" xfId="15"/>
    <cellStyle name="Comma 2 2" xfId="528"/>
    <cellStyle name="Normal" xfId="0" builtinId="0"/>
    <cellStyle name="Normal 2" xfId="2"/>
    <cellStyle name="Normal 2 2" xfId="8"/>
    <cellStyle name="Normal 2 2 2" xfId="10"/>
    <cellStyle name="Normal 2 2 3" xfId="18"/>
    <cellStyle name="Normal 2 3" xfId="5"/>
    <cellStyle name="Normal 2 3 2" xfId="529"/>
    <cellStyle name="Normal 2 4" xfId="9"/>
    <cellStyle name="Normal 2 4 2" xfId="17"/>
    <cellStyle name="Normal 3" xfId="1"/>
    <cellStyle name="Normal 3 2" xfId="6"/>
    <cellStyle name="Normal 3 2 2" xfId="11"/>
    <cellStyle name="Normal 3 3" xfId="16"/>
    <cellStyle name="Normal 4" xfId="3"/>
    <cellStyle name="Normal 5" xfId="4"/>
    <cellStyle name="Normal 5 2" xfId="12"/>
    <cellStyle name="Normal 6" xfId="14"/>
    <cellStyle name="Note 2" xfId="7"/>
    <cellStyle name="Note 2 2" xfId="13"/>
    <cellStyle name="style1405592468105" xfId="19"/>
    <cellStyle name="style1405593752700" xfId="20"/>
    <cellStyle name="style1406113848636" xfId="21"/>
    <cellStyle name="style1406113848741" xfId="22"/>
    <cellStyle name="style1406113848796" xfId="23"/>
    <cellStyle name="style1406113848827" xfId="24"/>
    <cellStyle name="style1406113848859" xfId="25"/>
    <cellStyle name="style1406113848891" xfId="26"/>
    <cellStyle name="style1406113848925" xfId="27"/>
    <cellStyle name="style1406113848965" xfId="28"/>
    <cellStyle name="style1406113848998" xfId="29"/>
    <cellStyle name="style1406113849028" xfId="30"/>
    <cellStyle name="style1406113849058" xfId="31"/>
    <cellStyle name="style1406113849090" xfId="32"/>
    <cellStyle name="style1406113849117" xfId="33"/>
    <cellStyle name="style1406113849144" xfId="34"/>
    <cellStyle name="style1406113849183" xfId="35"/>
    <cellStyle name="style1406113849217" xfId="36"/>
    <cellStyle name="style1406113849255" xfId="37"/>
    <cellStyle name="style1406113849284" xfId="38"/>
    <cellStyle name="style1406113849311" xfId="39"/>
    <cellStyle name="style1406113849339" xfId="40"/>
    <cellStyle name="style1406113849367" xfId="41"/>
    <cellStyle name="style1406113849389" xfId="42"/>
    <cellStyle name="style1406113849413" xfId="43"/>
    <cellStyle name="style1406113849558" xfId="44"/>
    <cellStyle name="style1406113849582" xfId="45"/>
    <cellStyle name="style1406113849605" xfId="46"/>
    <cellStyle name="style1406113849630" xfId="47"/>
    <cellStyle name="style1406113849653" xfId="48"/>
    <cellStyle name="style1406113849674" xfId="49"/>
    <cellStyle name="style1406113849701" xfId="50"/>
    <cellStyle name="style1406113849728" xfId="51"/>
    <cellStyle name="style1406113849754" xfId="52"/>
    <cellStyle name="style1406113849781" xfId="53"/>
    <cellStyle name="style1406113849808" xfId="54"/>
    <cellStyle name="style1406113849835" xfId="55"/>
    <cellStyle name="style1406113849856" xfId="56"/>
    <cellStyle name="style1406113849876" xfId="57"/>
    <cellStyle name="style1406113849898" xfId="58"/>
    <cellStyle name="style1406113849921" xfId="59"/>
    <cellStyle name="style1406113849947" xfId="60"/>
    <cellStyle name="style1406113849975" xfId="61"/>
    <cellStyle name="style1406113850004" xfId="62"/>
    <cellStyle name="style1406113850027" xfId="63"/>
    <cellStyle name="style1406113850054" xfId="64"/>
    <cellStyle name="style1406113850081" xfId="65"/>
    <cellStyle name="style1406113850103" xfId="66"/>
    <cellStyle name="style1406113850129" xfId="67"/>
    <cellStyle name="style1406113850156" xfId="68"/>
    <cellStyle name="style1406113850182" xfId="69"/>
    <cellStyle name="style1406113850203" xfId="70"/>
    <cellStyle name="style1406113850224" xfId="71"/>
    <cellStyle name="style1406113850258" xfId="72"/>
    <cellStyle name="style1406113850331" xfId="73"/>
    <cellStyle name="style1406113850358" xfId="74"/>
    <cellStyle name="style1406113850380" xfId="75"/>
    <cellStyle name="style1406113850409" xfId="76"/>
    <cellStyle name="style1406113850431" xfId="77"/>
    <cellStyle name="style1406113850452" xfId="78"/>
    <cellStyle name="style1406113850474" xfId="79"/>
    <cellStyle name="style1406113850501" xfId="80"/>
    <cellStyle name="style1406113850522" xfId="81"/>
    <cellStyle name="style1406113850542" xfId="82"/>
    <cellStyle name="style1406113850570" xfId="83"/>
    <cellStyle name="style1406113850591" xfId="84"/>
    <cellStyle name="style1406113850614" xfId="85"/>
    <cellStyle name="style1406113850636" xfId="86"/>
    <cellStyle name="style1406113850655" xfId="87"/>
    <cellStyle name="style1406113850674" xfId="88"/>
    <cellStyle name="style1406113850723" xfId="89"/>
    <cellStyle name="style1406113850767" xfId="90"/>
    <cellStyle name="style1406113850816" xfId="91"/>
    <cellStyle name="style1406114189185" xfId="92"/>
    <cellStyle name="style1406114189213" xfId="93"/>
    <cellStyle name="style1406114189239" xfId="94"/>
    <cellStyle name="style1406114189259" xfId="95"/>
    <cellStyle name="style1406114189283" xfId="96"/>
    <cellStyle name="style1406114189307" xfId="97"/>
    <cellStyle name="style1406114189331" xfId="98"/>
    <cellStyle name="style1406114189356" xfId="99"/>
    <cellStyle name="style1406114189382" xfId="100"/>
    <cellStyle name="style1406114189407" xfId="101"/>
    <cellStyle name="style1406114189432" xfId="102"/>
    <cellStyle name="style1406114189459" xfId="103"/>
    <cellStyle name="style1406114189481" xfId="104"/>
    <cellStyle name="style1406114189505" xfId="105"/>
    <cellStyle name="style1406114189535" xfId="106"/>
    <cellStyle name="style1406114189560" xfId="107"/>
    <cellStyle name="style1406114189585" xfId="108"/>
    <cellStyle name="style1406114189616" xfId="109"/>
    <cellStyle name="style1406114189644" xfId="110"/>
    <cellStyle name="style1406114189671" xfId="111"/>
    <cellStyle name="style1406114189696" xfId="112"/>
    <cellStyle name="style1406114189716" xfId="113"/>
    <cellStyle name="style1406114189736" xfId="114"/>
    <cellStyle name="style1406114189757" xfId="115"/>
    <cellStyle name="style1406114189778" xfId="116"/>
    <cellStyle name="style1406114189799" xfId="117"/>
    <cellStyle name="style1406114189820" xfId="118"/>
    <cellStyle name="style1406114189840" xfId="119"/>
    <cellStyle name="style1406114189860" xfId="120"/>
    <cellStyle name="style1406114189886" xfId="121"/>
    <cellStyle name="style1406114189911" xfId="122"/>
    <cellStyle name="style1406114189990" xfId="123"/>
    <cellStyle name="style1406114190017" xfId="124"/>
    <cellStyle name="style1406114190044" xfId="125"/>
    <cellStyle name="style1406114190069" xfId="126"/>
    <cellStyle name="style1406114190088" xfId="127"/>
    <cellStyle name="style1406114190108" xfId="128"/>
    <cellStyle name="style1406114190127" xfId="129"/>
    <cellStyle name="style1406114190148" xfId="130"/>
    <cellStyle name="style1406114190171" xfId="131"/>
    <cellStyle name="style1406114190195" xfId="132"/>
    <cellStyle name="style1406114190219" xfId="133"/>
    <cellStyle name="style1406114190238" xfId="134"/>
    <cellStyle name="style1406114190262" xfId="135"/>
    <cellStyle name="style1406114190285" xfId="136"/>
    <cellStyle name="style1406114190303" xfId="137"/>
    <cellStyle name="style1406114190327" xfId="138"/>
    <cellStyle name="style1406114190351" xfId="139"/>
    <cellStyle name="style1406114190375" xfId="140"/>
    <cellStyle name="style1406114190395" xfId="141"/>
    <cellStyle name="style1406114190415" xfId="142"/>
    <cellStyle name="style1406114190439" xfId="143"/>
    <cellStyle name="style1406114190464" xfId="144"/>
    <cellStyle name="style1406114190487" xfId="145"/>
    <cellStyle name="style1406114190507" xfId="146"/>
    <cellStyle name="style1406114190534" xfId="147"/>
    <cellStyle name="style1406114190553" xfId="148"/>
    <cellStyle name="style1406114190571" xfId="149"/>
    <cellStyle name="style1406114190588" xfId="150"/>
    <cellStyle name="style1406114190609" xfId="151"/>
    <cellStyle name="style1406114190628" xfId="152"/>
    <cellStyle name="style1406114190647" xfId="153"/>
    <cellStyle name="style1406114190666" xfId="154"/>
    <cellStyle name="style1406114190687" xfId="155"/>
    <cellStyle name="style1406114190844" xfId="156"/>
    <cellStyle name="style1406114190863" xfId="157"/>
    <cellStyle name="style1406114190881" xfId="158"/>
    <cellStyle name="style1406114190900" xfId="159"/>
    <cellStyle name="style1406114190959" xfId="160"/>
    <cellStyle name="style1406114191014" xfId="161"/>
    <cellStyle name="style1406114191303" xfId="162"/>
    <cellStyle name="style1406114191912" xfId="163"/>
    <cellStyle name="style1406114345186" xfId="164"/>
    <cellStyle name="style1406114345361" xfId="165"/>
    <cellStyle name="style1406114398523" xfId="166"/>
    <cellStyle name="style1406114398549" xfId="167"/>
    <cellStyle name="style1406114398571" xfId="168"/>
    <cellStyle name="style1406114398589" xfId="169"/>
    <cellStyle name="style1406114398610" xfId="170"/>
    <cellStyle name="style1406114398632" xfId="171"/>
    <cellStyle name="style1406114398654" xfId="172"/>
    <cellStyle name="style1406114398679" xfId="173"/>
    <cellStyle name="style1406114398703" xfId="174"/>
    <cellStyle name="style1406114398726" xfId="175"/>
    <cellStyle name="style1406114398750" xfId="176"/>
    <cellStyle name="style1406114398774" xfId="177"/>
    <cellStyle name="style1406114398792" xfId="178"/>
    <cellStyle name="style1406114398812" xfId="179"/>
    <cellStyle name="style1406114398835" xfId="180"/>
    <cellStyle name="style1406114398855" xfId="181"/>
    <cellStyle name="style1406114398880" xfId="182"/>
    <cellStyle name="style1406114398898" xfId="183"/>
    <cellStyle name="style1406114398922" xfId="184"/>
    <cellStyle name="style1406114398946" xfId="185"/>
    <cellStyle name="style1406114398972" xfId="186"/>
    <cellStyle name="style1406114398991" xfId="187"/>
    <cellStyle name="style1406114399009" xfId="188"/>
    <cellStyle name="style1406114399027" xfId="189"/>
    <cellStyle name="style1406114399044" xfId="190"/>
    <cellStyle name="style1406114399064" xfId="191"/>
    <cellStyle name="style1406114399083" xfId="192"/>
    <cellStyle name="style1406114399102" xfId="193"/>
    <cellStyle name="style1406114399120" xfId="194"/>
    <cellStyle name="style1406114399144" xfId="195"/>
    <cellStyle name="style1406114399167" xfId="196"/>
    <cellStyle name="style1406114399199" xfId="197"/>
    <cellStyle name="style1406114399226" xfId="198"/>
    <cellStyle name="style1406114399254" xfId="199"/>
    <cellStyle name="style1406114399277" xfId="200"/>
    <cellStyle name="style1406114399294" xfId="201"/>
    <cellStyle name="style1406114399311" xfId="202"/>
    <cellStyle name="style1406114399329" xfId="203"/>
    <cellStyle name="style1406114399348" xfId="204"/>
    <cellStyle name="style1406114399367" xfId="205"/>
    <cellStyle name="style1406114399389" xfId="206"/>
    <cellStyle name="style1406114399411" xfId="207"/>
    <cellStyle name="style1406114399490" xfId="208"/>
    <cellStyle name="style1406114399512" xfId="209"/>
    <cellStyle name="style1406114399534" xfId="210"/>
    <cellStyle name="style1406114399551" xfId="211"/>
    <cellStyle name="style1406114399576" xfId="212"/>
    <cellStyle name="style1406114399599" xfId="213"/>
    <cellStyle name="style1406114399622" xfId="214"/>
    <cellStyle name="style1406114399641" xfId="215"/>
    <cellStyle name="style1406114399662" xfId="216"/>
    <cellStyle name="style1406114399689" xfId="217"/>
    <cellStyle name="style1406114399716" xfId="218"/>
    <cellStyle name="style1406114399740" xfId="219"/>
    <cellStyle name="style1406114399758" xfId="220"/>
    <cellStyle name="style1406114399783" xfId="221"/>
    <cellStyle name="style1406114399802" xfId="222"/>
    <cellStyle name="style1406114399820" xfId="223"/>
    <cellStyle name="style1406114399839" xfId="224"/>
    <cellStyle name="style1406114399860" xfId="225"/>
    <cellStyle name="style1406114399878" xfId="226"/>
    <cellStyle name="style1406114399896" xfId="227"/>
    <cellStyle name="style1406114399914" xfId="228"/>
    <cellStyle name="style1406114399932" xfId="229"/>
    <cellStyle name="style1406114399951" xfId="230"/>
    <cellStyle name="style1406114399969" xfId="231"/>
    <cellStyle name="style1406114399987" xfId="232"/>
    <cellStyle name="style1406114400018" xfId="233"/>
    <cellStyle name="style1406114400104" xfId="234"/>
    <cellStyle name="style1406114400339" xfId="235"/>
    <cellStyle name="style1406114400806" xfId="236"/>
    <cellStyle name="style1406114440149" xfId="237"/>
    <cellStyle name="style1406114440175" xfId="238"/>
    <cellStyle name="style1406114440200" xfId="239"/>
    <cellStyle name="style1406114440219" xfId="240"/>
    <cellStyle name="style1406114440242" xfId="241"/>
    <cellStyle name="style1406114440265" xfId="242"/>
    <cellStyle name="style1406114440288" xfId="243"/>
    <cellStyle name="style1406114440311" xfId="244"/>
    <cellStyle name="style1406114440332" xfId="245"/>
    <cellStyle name="style1406114440354" xfId="246"/>
    <cellStyle name="style1406114440375" xfId="247"/>
    <cellStyle name="style1406114440396" xfId="248"/>
    <cellStyle name="style1406114440413" xfId="249"/>
    <cellStyle name="style1406114440430" xfId="250"/>
    <cellStyle name="style1406114440452" xfId="251"/>
    <cellStyle name="style1406114440470" xfId="252"/>
    <cellStyle name="style1406114440492" xfId="253"/>
    <cellStyle name="style1406114440509" xfId="254"/>
    <cellStyle name="style1406114440531" xfId="255"/>
    <cellStyle name="style1406114440552" xfId="256"/>
    <cellStyle name="style1406114440573" xfId="257"/>
    <cellStyle name="style1406114440590" xfId="258"/>
    <cellStyle name="style1406114440607" xfId="259"/>
    <cellStyle name="style1406114440624" xfId="260"/>
    <cellStyle name="style1406114440641" xfId="261"/>
    <cellStyle name="style1406114440657" xfId="262"/>
    <cellStyle name="style1406114440676" xfId="263"/>
    <cellStyle name="style1406114440693" xfId="264"/>
    <cellStyle name="style1406114440711" xfId="265"/>
    <cellStyle name="style1406114440733" xfId="266"/>
    <cellStyle name="style1406114440756" xfId="267"/>
    <cellStyle name="style1406114440778" xfId="268"/>
    <cellStyle name="style1406114440801" xfId="269"/>
    <cellStyle name="style1406114440831" xfId="270"/>
    <cellStyle name="style1406114440854" xfId="271"/>
    <cellStyle name="style1406114440871" xfId="272"/>
    <cellStyle name="style1406114440888" xfId="273"/>
    <cellStyle name="style1406114440905" xfId="274"/>
    <cellStyle name="style1406114440922" xfId="275"/>
    <cellStyle name="style1406114440941" xfId="276"/>
    <cellStyle name="style1406114440964" xfId="277"/>
    <cellStyle name="style1406114440986" xfId="278"/>
    <cellStyle name="style1406114441003" xfId="279"/>
    <cellStyle name="style1406114441024" xfId="280"/>
    <cellStyle name="style1406114441046" xfId="281"/>
    <cellStyle name="style1406114441063" xfId="282"/>
    <cellStyle name="style1406114441085" xfId="283"/>
    <cellStyle name="style1406114441106" xfId="284"/>
    <cellStyle name="style1406114441127" xfId="285"/>
    <cellStyle name="style1406114441144" xfId="286"/>
    <cellStyle name="style1406114441245" xfId="287"/>
    <cellStyle name="style1406114441267" xfId="288"/>
    <cellStyle name="style1406114441288" xfId="289"/>
    <cellStyle name="style1406114441309" xfId="290"/>
    <cellStyle name="style1406114441326" xfId="291"/>
    <cellStyle name="style1406114441350" xfId="292"/>
    <cellStyle name="style1406114441369" xfId="293"/>
    <cellStyle name="style1406114441387" xfId="294"/>
    <cellStyle name="style1406114441405" xfId="295"/>
    <cellStyle name="style1406114441425" xfId="296"/>
    <cellStyle name="style1406114441444" xfId="297"/>
    <cellStyle name="style1406114441462" xfId="298"/>
    <cellStyle name="style1406114441479" xfId="299"/>
    <cellStyle name="style1406114441496" xfId="300"/>
    <cellStyle name="style1406114441514" xfId="301"/>
    <cellStyle name="style1406114441532" xfId="302"/>
    <cellStyle name="style1406114441549" xfId="303"/>
    <cellStyle name="style1406114441566" xfId="304"/>
    <cellStyle name="style1406114441594" xfId="305"/>
    <cellStyle name="style1406114441626" xfId="306"/>
    <cellStyle name="style1406114442197" xfId="307"/>
    <cellStyle name="style1406114490232" xfId="308"/>
    <cellStyle name="style1406114490278" xfId="309"/>
    <cellStyle name="style1406114490860" xfId="310"/>
    <cellStyle name="style1406114491098" xfId="311"/>
    <cellStyle name="style1406114491204" xfId="312"/>
    <cellStyle name="style1406114491528" xfId="313"/>
    <cellStyle name="style1406114491549" xfId="314"/>
    <cellStyle name="style1406114491606" xfId="315"/>
    <cellStyle name="style1406114491677" xfId="316"/>
    <cellStyle name="style1406182998088" xfId="317"/>
    <cellStyle name="style1406182998186" xfId="318"/>
    <cellStyle name="style1406183036983" xfId="319"/>
    <cellStyle name="style1411446450504" xfId="320"/>
    <cellStyle name="style1411446450551" xfId="321"/>
    <cellStyle name="style1411446450598" xfId="322"/>
    <cellStyle name="style1411446450629" xfId="323"/>
    <cellStyle name="style1411446450660" xfId="324"/>
    <cellStyle name="style1411446450738" xfId="325"/>
    <cellStyle name="style1411446450769" xfId="326"/>
    <cellStyle name="style1411446450801" xfId="327"/>
    <cellStyle name="style1411446450847" xfId="328"/>
    <cellStyle name="style1411446450879" xfId="329"/>
    <cellStyle name="style1411446450910" xfId="330"/>
    <cellStyle name="style1411446450957" xfId="331"/>
    <cellStyle name="style1411446450988" xfId="332"/>
    <cellStyle name="style1411446451019" xfId="333"/>
    <cellStyle name="style1411446451050" xfId="334"/>
    <cellStyle name="style1411446451128" xfId="335"/>
    <cellStyle name="style1411446451159" xfId="336"/>
    <cellStyle name="style1411446451191" xfId="337"/>
    <cellStyle name="style1411446451206" xfId="338"/>
    <cellStyle name="style1411446451237" xfId="339"/>
    <cellStyle name="style1411446451269" xfId="340"/>
    <cellStyle name="style1411446451284" xfId="341"/>
    <cellStyle name="style1411446451315" xfId="342"/>
    <cellStyle name="style1411446451331" xfId="343"/>
    <cellStyle name="style1411446451362" xfId="344"/>
    <cellStyle name="style1411446451378" xfId="345"/>
    <cellStyle name="style1411446451409" xfId="346"/>
    <cellStyle name="style1411446451471" xfId="347"/>
    <cellStyle name="style1411446451518" xfId="348"/>
    <cellStyle name="style1411446451549" xfId="349"/>
    <cellStyle name="style1411446451581" xfId="350"/>
    <cellStyle name="style1411446451596" xfId="351"/>
    <cellStyle name="style1411446451627" xfId="352"/>
    <cellStyle name="style1411446451659" xfId="353"/>
    <cellStyle name="style1411446451690" xfId="354"/>
    <cellStyle name="style1411446451705" xfId="355"/>
    <cellStyle name="style1411446451721" xfId="356"/>
    <cellStyle name="style1411446451752" xfId="357"/>
    <cellStyle name="style1411446451815" xfId="358"/>
    <cellStyle name="style1411446451846" xfId="359"/>
    <cellStyle name="style1411446451877" xfId="360"/>
    <cellStyle name="style1411446451893" xfId="361"/>
    <cellStyle name="style1411446451924" xfId="362"/>
    <cellStyle name="style1411446451955" xfId="363"/>
    <cellStyle name="style1411446451971" xfId="364"/>
    <cellStyle name="style1411446452002" xfId="365"/>
    <cellStyle name="style1411446452033" xfId="366"/>
    <cellStyle name="style1411446452049" xfId="367"/>
    <cellStyle name="style1411446452111" xfId="368"/>
    <cellStyle name="style1411446452142" xfId="369"/>
    <cellStyle name="style1411446452158" xfId="370"/>
    <cellStyle name="style1411446452189" xfId="371"/>
    <cellStyle name="style1411446452220" xfId="372"/>
    <cellStyle name="style1411446452236" xfId="373"/>
    <cellStyle name="style1411446452267" xfId="374"/>
    <cellStyle name="style1411446452298" xfId="375"/>
    <cellStyle name="style1411446452314" xfId="376"/>
    <cellStyle name="style1411446452329" xfId="377"/>
    <cellStyle name="style1411446452361" xfId="378"/>
    <cellStyle name="style1411446452407" xfId="379"/>
    <cellStyle name="style1411446452439" xfId="380"/>
    <cellStyle name="style1411446452454" xfId="381"/>
    <cellStyle name="style1411446452485" xfId="382"/>
    <cellStyle name="style1411446452501" xfId="383"/>
    <cellStyle name="style1411446452532" xfId="384"/>
    <cellStyle name="style1411446452548" xfId="385"/>
    <cellStyle name="style1411446452563" xfId="386"/>
    <cellStyle name="style1411449801970" xfId="387"/>
    <cellStyle name="style1411449802014" xfId="388"/>
    <cellStyle name="style1411449802039" xfId="389"/>
    <cellStyle name="style1411449802064" xfId="390"/>
    <cellStyle name="style1411449802092" xfId="391"/>
    <cellStyle name="style1411449802118" xfId="392"/>
    <cellStyle name="style1411449802516" xfId="393"/>
    <cellStyle name="style1411449802578" xfId="394"/>
    <cellStyle name="style1411449802602" xfId="395"/>
    <cellStyle name="style1411449802628" xfId="396"/>
    <cellStyle name="style1411449802695" xfId="397"/>
    <cellStyle name="style1411449802719" xfId="398"/>
    <cellStyle name="style1411449802744" xfId="399"/>
    <cellStyle name="style1411449802916" xfId="400"/>
    <cellStyle name="style1411449802935" xfId="401"/>
    <cellStyle name="style1411449802987" xfId="402"/>
    <cellStyle name="style1411449803130" xfId="403"/>
    <cellStyle name="style1411449803296" xfId="404"/>
    <cellStyle name="style1411449803317" xfId="405"/>
    <cellStyle name="style1411449803337" xfId="406"/>
    <cellStyle name="style1411449803356" xfId="407"/>
    <cellStyle name="style1411449803379" xfId="408"/>
    <cellStyle name="style1411449803400" xfId="409"/>
    <cellStyle name="style1411449803420" xfId="410"/>
    <cellStyle name="style1411449803440" xfId="411"/>
    <cellStyle name="style1411449803461" xfId="412"/>
    <cellStyle name="style1411449803483" xfId="413"/>
    <cellStyle name="style1411449803510" xfId="414"/>
    <cellStyle name="style1411449803534" xfId="415"/>
    <cellStyle name="style1411449803554" xfId="416"/>
    <cellStyle name="style1411449803577" xfId="417"/>
    <cellStyle name="style1411451081406" xfId="418"/>
    <cellStyle name="style1411451081449" xfId="419"/>
    <cellStyle name="style1411451081472" xfId="420"/>
    <cellStyle name="style1411451081497" xfId="421"/>
    <cellStyle name="style1411451081522" xfId="422"/>
    <cellStyle name="style1411451081547" xfId="423"/>
    <cellStyle name="style1411451081953" xfId="424"/>
    <cellStyle name="style1411451082017" xfId="425"/>
    <cellStyle name="style1411451082043" xfId="426"/>
    <cellStyle name="style1411451082068" xfId="427"/>
    <cellStyle name="style1411451082091" xfId="428"/>
    <cellStyle name="style1411451082115" xfId="429"/>
    <cellStyle name="style1411451082188" xfId="430"/>
    <cellStyle name="style1411451082364" xfId="431"/>
    <cellStyle name="style1411451082383" xfId="432"/>
    <cellStyle name="style1411451082433" xfId="433"/>
    <cellStyle name="style1411451082533" xfId="434"/>
    <cellStyle name="style1411451082735" xfId="435"/>
    <cellStyle name="style1411451082754" xfId="436"/>
    <cellStyle name="style1411451082774" xfId="437"/>
    <cellStyle name="style1411451082793" xfId="438"/>
    <cellStyle name="style1411451082814" xfId="439"/>
    <cellStyle name="style1411451082834" xfId="440"/>
    <cellStyle name="style1411451082853" xfId="441"/>
    <cellStyle name="style1411451082873" xfId="442"/>
    <cellStyle name="style1411451082893" xfId="443"/>
    <cellStyle name="style1411451082912" xfId="444"/>
    <cellStyle name="style1411451082933" xfId="445"/>
    <cellStyle name="style1411451082954" xfId="446"/>
    <cellStyle name="style1411451082974" xfId="447"/>
    <cellStyle name="style1411451082993" xfId="448"/>
    <cellStyle name="style1411451083012" xfId="449"/>
    <cellStyle name="style1411542382001" xfId="450"/>
    <cellStyle name="style1411542382059" xfId="451"/>
    <cellStyle name="style1411542382094" xfId="452"/>
    <cellStyle name="style1411542382123" xfId="453"/>
    <cellStyle name="style1411542382156" xfId="454"/>
    <cellStyle name="style1411542382190" xfId="455"/>
    <cellStyle name="style1411542382225" xfId="456"/>
    <cellStyle name="style1411542382311" xfId="457"/>
    <cellStyle name="style1411542382346" xfId="458"/>
    <cellStyle name="style1411542382378" xfId="459"/>
    <cellStyle name="style1411542382409" xfId="460"/>
    <cellStyle name="style1411542382440" xfId="461"/>
    <cellStyle name="style1411542382466" xfId="462"/>
    <cellStyle name="style1411542382491" xfId="463"/>
    <cellStyle name="style1411542382523" xfId="464"/>
    <cellStyle name="style1411542382556" xfId="465"/>
    <cellStyle name="style1411542382585" xfId="466"/>
    <cellStyle name="style1411542382613" xfId="467"/>
    <cellStyle name="style1411542382701" xfId="468"/>
    <cellStyle name="style1411542382751" xfId="469"/>
    <cellStyle name="style1411542382774" xfId="470"/>
    <cellStyle name="style1411542382797" xfId="471"/>
    <cellStyle name="style1411542382821" xfId="472"/>
    <cellStyle name="style1411542382844" xfId="473"/>
    <cellStyle name="style1411542382872" xfId="474"/>
    <cellStyle name="style1411542382898" xfId="475"/>
    <cellStyle name="style1411542382921" xfId="476"/>
    <cellStyle name="style1411542382949" xfId="477"/>
    <cellStyle name="style1411542382977" xfId="478"/>
    <cellStyle name="style1411542383005" xfId="479"/>
    <cellStyle name="style1411542383036" xfId="480"/>
    <cellStyle name="style1411542383066" xfId="481"/>
    <cellStyle name="style1411542383094" xfId="482"/>
    <cellStyle name="style1411542383116" xfId="483"/>
    <cellStyle name="style1411542383137" xfId="484"/>
    <cellStyle name="style1411542383160" xfId="485"/>
    <cellStyle name="style1411542383184" xfId="486"/>
    <cellStyle name="style1411542383249" xfId="487"/>
    <cellStyle name="style1411542383276" xfId="488"/>
    <cellStyle name="style1411542383303" xfId="489"/>
    <cellStyle name="style1411542383332" xfId="490"/>
    <cellStyle name="style1411542383355" xfId="491"/>
    <cellStyle name="style1411542383382" xfId="492"/>
    <cellStyle name="style1411542383409" xfId="493"/>
    <cellStyle name="style1411542383430" xfId="494"/>
    <cellStyle name="style1411542383457" xfId="495"/>
    <cellStyle name="style1411542383483" xfId="496"/>
    <cellStyle name="style1411542383510" xfId="497"/>
    <cellStyle name="style1411542383530" xfId="498"/>
    <cellStyle name="style1411542383552" xfId="499"/>
    <cellStyle name="style1411542383579" xfId="500"/>
    <cellStyle name="style1411542383606" xfId="501"/>
    <cellStyle name="style1411542383632" xfId="502"/>
    <cellStyle name="style1411542383654" xfId="503"/>
    <cellStyle name="style1411542383684" xfId="504"/>
    <cellStyle name="style1411542383710" xfId="505"/>
    <cellStyle name="style1411542383732" xfId="506"/>
    <cellStyle name="style1411542383756" xfId="507"/>
    <cellStyle name="style1411542383790" xfId="508"/>
    <cellStyle name="style1411542383813" xfId="509"/>
    <cellStyle name="style1411542383835" xfId="510"/>
    <cellStyle name="style1411542383858" xfId="511"/>
    <cellStyle name="style1411542383881" xfId="512"/>
    <cellStyle name="style1411542383904" xfId="513"/>
    <cellStyle name="style1411542383967" xfId="514"/>
    <cellStyle name="style1411542383989" xfId="515"/>
    <cellStyle name="style1411542384009" xfId="516"/>
    <cellStyle name="style1411542384030" xfId="517"/>
    <cellStyle name="style1411542384052" xfId="518"/>
    <cellStyle name="style1411542384115" xfId="519"/>
    <cellStyle name="style1411542384148" xfId="520"/>
    <cellStyle name="style1411542384169" xfId="521"/>
    <cellStyle name="style1411542384188" xfId="522"/>
    <cellStyle name="style1411542384208" xfId="523"/>
    <cellStyle name="style1411542384227" xfId="524"/>
    <cellStyle name="style1411542384246" xfId="525"/>
    <cellStyle name="style1411542384273" xfId="526"/>
    <cellStyle name="style1411542384293" xfId="527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SPI_2020/YEAR_2020/state_series_01_08_2020_final/State%20Series_FINAL_WORKING_SHEET_01_08_2020/Andhra%20Pradesh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SVA_cur"/>
      <sheetName val="GSVA_const"/>
      <sheetName val="NSVA_cur"/>
      <sheetName val="NSVA_const"/>
    </sheetNames>
    <sheetDataSet>
      <sheetData sheetId="0">
        <row r="34">
          <cell r="K34">
            <v>11146102.144631999</v>
          </cell>
        </row>
        <row r="35">
          <cell r="K35">
            <v>1850038.4628249998</v>
          </cell>
        </row>
        <row r="37">
          <cell r="K37">
            <v>516420</v>
          </cell>
        </row>
      </sheetData>
      <sheetData sheetId="1">
        <row r="34">
          <cell r="K34">
            <v>8472081.2725440003</v>
          </cell>
        </row>
        <row r="35">
          <cell r="K35">
            <v>1649500.7632249999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Z40"/>
  <sheetViews>
    <sheetView tabSelected="1" zoomScaleSheetLayoutView="100" workbookViewId="0">
      <pane xSplit="2" ySplit="5" topLeftCell="C30" activePane="bottomRight" state="frozen"/>
      <selection pane="topRight" activeCell="C1" sqref="C1"/>
      <selection pane="bottomLeft" activeCell="A5" sqref="A5"/>
      <selection pane="bottomRight" activeCell="A36" sqref="A36"/>
    </sheetView>
  </sheetViews>
  <sheetFormatPr defaultColWidth="8.85546875" defaultRowHeight="15"/>
  <cols>
    <col min="1" max="1" width="11" style="1" customWidth="1"/>
    <col min="2" max="2" width="32.85546875" style="1" customWidth="1"/>
    <col min="3" max="5" width="12.85546875" style="1" customWidth="1"/>
    <col min="6" max="6" width="12.85546875" style="3" customWidth="1"/>
    <col min="7" max="10" width="12.85546875" style="2" customWidth="1"/>
    <col min="11" max="11" width="12.85546875" style="3" customWidth="1"/>
    <col min="12" max="12" width="10.85546875" style="3" customWidth="1"/>
    <col min="13" max="13" width="10.85546875" style="2" customWidth="1"/>
    <col min="14" max="14" width="11" style="3" customWidth="1"/>
    <col min="15" max="17" width="11.42578125" style="3" customWidth="1"/>
    <col min="18" max="45" width="9.140625" style="3" customWidth="1"/>
    <col min="46" max="46" width="12.42578125" style="3" customWidth="1"/>
    <col min="47" max="68" width="9.140625" style="3" customWidth="1"/>
    <col min="69" max="69" width="12.140625" style="3" customWidth="1"/>
    <col min="70" max="73" width="9.140625" style="3" customWidth="1"/>
    <col min="74" max="78" width="9.140625" style="3" hidden="1" customWidth="1"/>
    <col min="79" max="79" width="9.140625" style="3" customWidth="1"/>
    <col min="80" max="84" width="9.140625" style="3" hidden="1" customWidth="1"/>
    <col min="85" max="85" width="9.140625" style="3" customWidth="1"/>
    <col min="86" max="90" width="9.140625" style="3" hidden="1" customWidth="1"/>
    <col min="91" max="91" width="9.140625" style="3" customWidth="1"/>
    <col min="92" max="96" width="9.140625" style="3" hidden="1" customWidth="1"/>
    <col min="97" max="97" width="9.140625" style="3" customWidth="1"/>
    <col min="98" max="102" width="9.140625" style="3" hidden="1" customWidth="1"/>
    <col min="103" max="103" width="9.140625" style="2" customWidth="1"/>
    <col min="104" max="108" width="9.140625" style="2" hidden="1" customWidth="1"/>
    <col min="109" max="109" width="9.140625" style="2" customWidth="1"/>
    <col min="110" max="114" width="9.140625" style="2" hidden="1" customWidth="1"/>
    <col min="115" max="115" width="9.140625" style="2" customWidth="1"/>
    <col min="116" max="120" width="9.140625" style="2" hidden="1" customWidth="1"/>
    <col min="121" max="121" width="9.140625" style="2" customWidth="1"/>
    <col min="122" max="151" width="9.140625" style="3" customWidth="1"/>
    <col min="152" max="152" width="9.140625" style="3" hidden="1" customWidth="1"/>
    <col min="153" max="160" width="9.140625" style="3" customWidth="1"/>
    <col min="161" max="161" width="9.140625" style="3" hidden="1" customWidth="1"/>
    <col min="162" max="166" width="9.140625" style="3" customWidth="1"/>
    <col min="167" max="167" width="9.140625" style="3" hidden="1" customWidth="1"/>
    <col min="168" max="177" width="9.140625" style="3" customWidth="1"/>
    <col min="178" max="181" width="8.85546875" style="3"/>
    <col min="182" max="182" width="12.7109375" style="3" bestFit="1" customWidth="1"/>
    <col min="183" max="16384" width="8.85546875" style="1"/>
  </cols>
  <sheetData>
    <row r="1" spans="1:182" ht="15.75">
      <c r="A1" s="1" t="s">
        <v>43</v>
      </c>
      <c r="B1" s="10" t="s">
        <v>56</v>
      </c>
      <c r="L1" s="4"/>
    </row>
    <row r="2" spans="1:182" ht="15.75">
      <c r="A2" s="8" t="s">
        <v>38</v>
      </c>
      <c r="H2" s="2" t="s">
        <v>62</v>
      </c>
    </row>
    <row r="3" spans="1:182" ht="15.75">
      <c r="A3" s="8"/>
    </row>
    <row r="4" spans="1:182" ht="15.75">
      <c r="A4" s="8"/>
      <c r="E4" s="7"/>
      <c r="F4" s="7" t="s">
        <v>47</v>
      </c>
    </row>
    <row r="5" spans="1:182">
      <c r="A5" s="47" t="s">
        <v>0</v>
      </c>
      <c r="B5" s="48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61</v>
      </c>
    </row>
    <row r="6" spans="1:182" s="9" customFormat="1">
      <c r="A6" s="19" t="s">
        <v>26</v>
      </c>
      <c r="B6" s="13" t="s">
        <v>2</v>
      </c>
      <c r="C6" s="14">
        <f>SUM(C7:C10)</f>
        <v>9400805</v>
      </c>
      <c r="D6" s="14">
        <f t="shared" ref="D6:E6" si="0">SUM(D7:D10)</f>
        <v>11186428</v>
      </c>
      <c r="E6" s="14">
        <f t="shared" si="0"/>
        <v>12895568</v>
      </c>
      <c r="F6" s="14">
        <f t="shared" ref="F6:J6" si="1">SUM(F7:F10)</f>
        <v>14819641</v>
      </c>
      <c r="G6" s="14">
        <f t="shared" si="1"/>
        <v>17316690</v>
      </c>
      <c r="H6" s="14">
        <f t="shared" si="1"/>
        <v>21086285</v>
      </c>
      <c r="I6" s="14">
        <f t="shared" si="1"/>
        <v>25904562</v>
      </c>
      <c r="J6" s="14">
        <f t="shared" si="1"/>
        <v>27598360</v>
      </c>
      <c r="K6" s="14">
        <f t="shared" ref="K6" si="2">SUM(K7:K10)</f>
        <v>32021750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2"/>
      <c r="FX6" s="2"/>
      <c r="FY6" s="2"/>
      <c r="FZ6" s="3"/>
    </row>
    <row r="7" spans="1:182">
      <c r="A7" s="49">
        <v>1.1000000000000001</v>
      </c>
      <c r="B7" s="15" t="s">
        <v>49</v>
      </c>
      <c r="C7" s="16">
        <v>5204052</v>
      </c>
      <c r="D7" s="16">
        <v>6123041</v>
      </c>
      <c r="E7" s="16">
        <v>7114707.0000000009</v>
      </c>
      <c r="F7" s="16">
        <v>7889822</v>
      </c>
      <c r="G7" s="16">
        <v>8406995</v>
      </c>
      <c r="H7" s="16">
        <v>9649845.0000000019</v>
      </c>
      <c r="I7" s="16">
        <v>11523718</v>
      </c>
      <c r="J7" s="16">
        <v>10995901</v>
      </c>
      <c r="K7" s="16">
        <v>13850329</v>
      </c>
      <c r="L7" s="5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2"/>
      <c r="FX7" s="2"/>
      <c r="FY7" s="2"/>
    </row>
    <row r="8" spans="1:182">
      <c r="A8" s="49">
        <v>1.2</v>
      </c>
      <c r="B8" s="15" t="s">
        <v>50</v>
      </c>
      <c r="C8" s="16">
        <v>2758776</v>
      </c>
      <c r="D8" s="16">
        <v>3358437.9999999995</v>
      </c>
      <c r="E8" s="16">
        <v>3643026</v>
      </c>
      <c r="F8" s="16">
        <v>4312730</v>
      </c>
      <c r="G8" s="16">
        <v>5347353</v>
      </c>
      <c r="H8" s="16">
        <v>6644028.9999999991</v>
      </c>
      <c r="I8" s="16">
        <v>7912445</v>
      </c>
      <c r="J8" s="16">
        <v>9209780</v>
      </c>
      <c r="K8" s="16">
        <v>9943979</v>
      </c>
      <c r="L8" s="5"/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2"/>
      <c r="FX8" s="2"/>
      <c r="FY8" s="2"/>
    </row>
    <row r="9" spans="1:182">
      <c r="A9" s="49">
        <v>1.3</v>
      </c>
      <c r="B9" s="15" t="s">
        <v>51</v>
      </c>
      <c r="C9" s="16">
        <v>250314</v>
      </c>
      <c r="D9" s="16">
        <v>253029</v>
      </c>
      <c r="E9" s="16">
        <v>280493</v>
      </c>
      <c r="F9" s="16">
        <v>346425</v>
      </c>
      <c r="G9" s="16">
        <v>353814</v>
      </c>
      <c r="H9" s="16">
        <v>573429</v>
      </c>
      <c r="I9" s="16">
        <v>596257</v>
      </c>
      <c r="J9" s="16">
        <v>604227</v>
      </c>
      <c r="K9" s="16">
        <v>596542</v>
      </c>
      <c r="L9" s="5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2"/>
      <c r="FX9" s="2"/>
      <c r="FY9" s="2"/>
    </row>
    <row r="10" spans="1:182">
      <c r="A10" s="49">
        <v>1.4</v>
      </c>
      <c r="B10" s="15" t="s">
        <v>52</v>
      </c>
      <c r="C10" s="16">
        <v>1187663</v>
      </c>
      <c r="D10" s="16">
        <v>1451920</v>
      </c>
      <c r="E10" s="16">
        <v>1857341.9999999998</v>
      </c>
      <c r="F10" s="16">
        <v>2270664</v>
      </c>
      <c r="G10" s="16">
        <v>3208528</v>
      </c>
      <c r="H10" s="16">
        <v>4218982</v>
      </c>
      <c r="I10" s="16">
        <v>5872142</v>
      </c>
      <c r="J10" s="16">
        <v>6788452</v>
      </c>
      <c r="K10" s="16">
        <v>7630900</v>
      </c>
      <c r="L10" s="5"/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2"/>
      <c r="FX10" s="2"/>
      <c r="FY10" s="2"/>
    </row>
    <row r="11" spans="1:182">
      <c r="A11" s="50" t="s">
        <v>63</v>
      </c>
      <c r="B11" s="15" t="s">
        <v>3</v>
      </c>
      <c r="C11" s="16">
        <v>1416194</v>
      </c>
      <c r="D11" s="16">
        <v>1459027</v>
      </c>
      <c r="E11" s="16">
        <v>1419247</v>
      </c>
      <c r="F11" s="16">
        <v>1291353</v>
      </c>
      <c r="G11" s="16">
        <v>1702306</v>
      </c>
      <c r="H11" s="16">
        <v>1931583.0000000002</v>
      </c>
      <c r="I11" s="16">
        <v>2222163</v>
      </c>
      <c r="J11" s="16">
        <v>2504932</v>
      </c>
      <c r="K11" s="16">
        <v>3160800</v>
      </c>
      <c r="L11" s="5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2"/>
      <c r="FX11" s="2"/>
      <c r="FY11" s="2"/>
    </row>
    <row r="12" spans="1:182">
      <c r="A12" s="51"/>
      <c r="B12" s="17" t="s">
        <v>28</v>
      </c>
      <c r="C12" s="18">
        <f>C6+C11</f>
        <v>10816999</v>
      </c>
      <c r="D12" s="18">
        <f t="shared" ref="D12:E12" si="3">D6+D11</f>
        <v>12645455</v>
      </c>
      <c r="E12" s="18">
        <f t="shared" si="3"/>
        <v>14314815</v>
      </c>
      <c r="F12" s="18">
        <f t="shared" ref="F12:K12" si="4">F6+F11</f>
        <v>16110994</v>
      </c>
      <c r="G12" s="18">
        <f t="shared" si="4"/>
        <v>19018996</v>
      </c>
      <c r="H12" s="18">
        <f t="shared" si="4"/>
        <v>23017868</v>
      </c>
      <c r="I12" s="18">
        <f t="shared" si="4"/>
        <v>28126725</v>
      </c>
      <c r="J12" s="18">
        <f t="shared" si="4"/>
        <v>30103292</v>
      </c>
      <c r="K12" s="18">
        <f t="shared" si="4"/>
        <v>35182550</v>
      </c>
      <c r="L12" s="5"/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2"/>
      <c r="FX12" s="2"/>
      <c r="FY12" s="2"/>
    </row>
    <row r="13" spans="1:182" s="9" customFormat="1">
      <c r="A13" s="19" t="s">
        <v>64</v>
      </c>
      <c r="B13" s="13" t="s">
        <v>4</v>
      </c>
      <c r="C13" s="14">
        <v>5070622</v>
      </c>
      <c r="D13" s="14">
        <v>4237657</v>
      </c>
      <c r="E13" s="14">
        <v>4242337</v>
      </c>
      <c r="F13" s="14">
        <v>5453191</v>
      </c>
      <c r="G13" s="14">
        <v>5884026</v>
      </c>
      <c r="H13" s="14">
        <v>6471524</v>
      </c>
      <c r="I13" s="14">
        <v>7080056</v>
      </c>
      <c r="J13" s="14">
        <v>7517175</v>
      </c>
      <c r="K13" s="14">
        <v>7715498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2"/>
      <c r="FX13" s="2"/>
      <c r="FY13" s="2"/>
      <c r="FZ13" s="3"/>
    </row>
    <row r="14" spans="1:182" ht="28.5">
      <c r="A14" s="50" t="s">
        <v>65</v>
      </c>
      <c r="B14" s="15" t="s">
        <v>5</v>
      </c>
      <c r="C14" s="16">
        <v>1076517</v>
      </c>
      <c r="D14" s="16">
        <v>713029</v>
      </c>
      <c r="E14" s="16">
        <v>1014129.9999999999</v>
      </c>
      <c r="F14" s="16">
        <v>1151281</v>
      </c>
      <c r="G14" s="16">
        <v>1283511</v>
      </c>
      <c r="H14" s="16">
        <v>1596180</v>
      </c>
      <c r="I14" s="16">
        <v>2072718.9999999998</v>
      </c>
      <c r="J14" s="16">
        <v>1993516</v>
      </c>
      <c r="K14" s="16">
        <v>2133225</v>
      </c>
      <c r="L14" s="5"/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4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4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4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2"/>
      <c r="FX14" s="2"/>
      <c r="FY14" s="2"/>
    </row>
    <row r="15" spans="1:182">
      <c r="A15" s="50" t="s">
        <v>66</v>
      </c>
      <c r="B15" s="15" t="s">
        <v>6</v>
      </c>
      <c r="C15" s="16">
        <v>3702644.9999999995</v>
      </c>
      <c r="D15" s="16">
        <v>3759004</v>
      </c>
      <c r="E15" s="16">
        <v>4065131</v>
      </c>
      <c r="F15" s="16">
        <v>4532380</v>
      </c>
      <c r="G15" s="16">
        <v>4560250</v>
      </c>
      <c r="H15" s="16">
        <v>5040086</v>
      </c>
      <c r="I15" s="16">
        <v>5543980</v>
      </c>
      <c r="J15" s="16">
        <v>5870131</v>
      </c>
      <c r="K15" s="16">
        <v>6176135</v>
      </c>
      <c r="L15" s="5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4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4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4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2"/>
      <c r="FX15" s="2"/>
      <c r="FY15" s="2"/>
    </row>
    <row r="16" spans="1:182">
      <c r="A16" s="51"/>
      <c r="B16" s="17" t="s">
        <v>29</v>
      </c>
      <c r="C16" s="18">
        <f>+C13+C14+C15</f>
        <v>9849784</v>
      </c>
      <c r="D16" s="18">
        <f t="shared" ref="D16:E16" si="5">+D13+D14+D15</f>
        <v>8709690</v>
      </c>
      <c r="E16" s="18">
        <f t="shared" si="5"/>
        <v>9321598</v>
      </c>
      <c r="F16" s="18">
        <f t="shared" ref="F16:H16" si="6">+F13+F14+F15</f>
        <v>11136852</v>
      </c>
      <c r="G16" s="18">
        <f t="shared" si="6"/>
        <v>11727787</v>
      </c>
      <c r="H16" s="18">
        <f t="shared" si="6"/>
        <v>13107790</v>
      </c>
      <c r="I16" s="18">
        <f t="shared" ref="I16:K16" si="7">+I13+I14+I15</f>
        <v>14696755</v>
      </c>
      <c r="J16" s="18">
        <f t="shared" si="7"/>
        <v>15380822</v>
      </c>
      <c r="K16" s="18">
        <f t="shared" si="7"/>
        <v>16024858</v>
      </c>
      <c r="L16" s="5"/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4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4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4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2"/>
      <c r="FX16" s="2"/>
      <c r="FY16" s="2"/>
    </row>
    <row r="17" spans="1:182" s="9" customFormat="1" ht="28.5">
      <c r="A17" s="19" t="s">
        <v>67</v>
      </c>
      <c r="B17" s="13" t="s">
        <v>7</v>
      </c>
      <c r="C17" s="14">
        <f>C18+C19</f>
        <v>2673600</v>
      </c>
      <c r="D17" s="14">
        <f t="shared" ref="D17:E17" si="8">D18+D19</f>
        <v>3179200</v>
      </c>
      <c r="E17" s="14">
        <f t="shared" si="8"/>
        <v>3784900</v>
      </c>
      <c r="F17" s="14">
        <f t="shared" ref="F17:H17" si="9">F18+F19</f>
        <v>4201839</v>
      </c>
      <c r="G17" s="14">
        <f t="shared" si="9"/>
        <v>4746784</v>
      </c>
      <c r="H17" s="14">
        <f t="shared" si="9"/>
        <v>4856567</v>
      </c>
      <c r="I17" s="14">
        <f t="shared" ref="I17:K17" si="10">I18+I19</f>
        <v>5466252</v>
      </c>
      <c r="J17" s="14">
        <f t="shared" si="10"/>
        <v>5960659</v>
      </c>
      <c r="K17" s="14">
        <f t="shared" si="10"/>
        <v>6421884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2"/>
      <c r="FX17" s="2"/>
      <c r="FY17" s="2"/>
      <c r="FZ17" s="3"/>
    </row>
    <row r="18" spans="1:182">
      <c r="A18" s="49">
        <v>6.1</v>
      </c>
      <c r="B18" s="15" t="s">
        <v>8</v>
      </c>
      <c r="C18" s="16">
        <v>2322700</v>
      </c>
      <c r="D18" s="16">
        <v>2775600</v>
      </c>
      <c r="E18" s="16">
        <v>3290800</v>
      </c>
      <c r="F18" s="16">
        <v>3709553</v>
      </c>
      <c r="G18" s="16">
        <v>4162278</v>
      </c>
      <c r="H18" s="16">
        <v>4169410</v>
      </c>
      <c r="I18" s="16">
        <v>4695411</v>
      </c>
      <c r="J18" s="16">
        <v>5088598</v>
      </c>
      <c r="K18" s="16">
        <v>5431065</v>
      </c>
      <c r="L18" s="5"/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2"/>
      <c r="FX18" s="2"/>
      <c r="FY18" s="2"/>
    </row>
    <row r="19" spans="1:182">
      <c r="A19" s="49">
        <v>6.2</v>
      </c>
      <c r="B19" s="15" t="s">
        <v>9</v>
      </c>
      <c r="C19" s="16">
        <v>350900</v>
      </c>
      <c r="D19" s="16">
        <v>403600</v>
      </c>
      <c r="E19" s="16">
        <v>494100</v>
      </c>
      <c r="F19" s="16">
        <v>492285.99999999994</v>
      </c>
      <c r="G19" s="16">
        <v>584506</v>
      </c>
      <c r="H19" s="16">
        <v>687157</v>
      </c>
      <c r="I19" s="16">
        <v>770841</v>
      </c>
      <c r="J19" s="16">
        <v>872061</v>
      </c>
      <c r="K19" s="16">
        <v>990819</v>
      </c>
      <c r="L19" s="5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2"/>
      <c r="FX19" s="2"/>
      <c r="FY19" s="2"/>
    </row>
    <row r="20" spans="1:182" s="9" customFormat="1" ht="42.75">
      <c r="A20" s="19" t="s">
        <v>68</v>
      </c>
      <c r="B20" s="20" t="s">
        <v>10</v>
      </c>
      <c r="C20" s="14">
        <f>SUM(C21:C27)</f>
        <v>3251379</v>
      </c>
      <c r="D20" s="14">
        <f t="shared" ref="D20:E20" si="11">SUM(D21:D27)</f>
        <v>3778632</v>
      </c>
      <c r="E20" s="14">
        <f t="shared" si="11"/>
        <v>4365811</v>
      </c>
      <c r="F20" s="14">
        <f t="shared" ref="F20:K20" si="12">SUM(F21:F27)</f>
        <v>4837152</v>
      </c>
      <c r="G20" s="14">
        <f t="shared" si="12"/>
        <v>5654404.9532000003</v>
      </c>
      <c r="H20" s="14">
        <f t="shared" si="12"/>
        <v>5758507</v>
      </c>
      <c r="I20" s="14">
        <f t="shared" si="12"/>
        <v>6413408</v>
      </c>
      <c r="J20" s="14">
        <f t="shared" si="12"/>
        <v>7212664</v>
      </c>
      <c r="K20" s="14">
        <f t="shared" si="12"/>
        <v>7706889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2"/>
      <c r="FX20" s="2"/>
      <c r="FY20" s="2"/>
      <c r="FZ20" s="3"/>
    </row>
    <row r="21" spans="1:182">
      <c r="A21" s="49">
        <v>7.1</v>
      </c>
      <c r="B21" s="15" t="s">
        <v>11</v>
      </c>
      <c r="C21" s="16">
        <v>264279</v>
      </c>
      <c r="D21" s="16">
        <v>303702</v>
      </c>
      <c r="E21" s="16">
        <v>334468</v>
      </c>
      <c r="F21" s="16">
        <v>433095</v>
      </c>
      <c r="G21" s="16">
        <v>438715</v>
      </c>
      <c r="H21" s="16">
        <v>487789.00000000006</v>
      </c>
      <c r="I21" s="16">
        <v>564281</v>
      </c>
      <c r="J21" s="16">
        <v>607729</v>
      </c>
      <c r="K21" s="16">
        <v>650635</v>
      </c>
      <c r="L21" s="5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2"/>
      <c r="FX21" s="2"/>
      <c r="FY21" s="2"/>
    </row>
    <row r="22" spans="1:182">
      <c r="A22" s="49">
        <v>7.2</v>
      </c>
      <c r="B22" s="15" t="s">
        <v>12</v>
      </c>
      <c r="C22" s="16">
        <v>1824800</v>
      </c>
      <c r="D22" s="16">
        <v>2200400</v>
      </c>
      <c r="E22" s="16">
        <v>2516200</v>
      </c>
      <c r="F22" s="16">
        <v>2667344</v>
      </c>
      <c r="G22" s="16">
        <v>3225593.7905999999</v>
      </c>
      <c r="H22" s="16">
        <v>3374340</v>
      </c>
      <c r="I22" s="16">
        <v>3880879</v>
      </c>
      <c r="J22" s="16">
        <v>4402606</v>
      </c>
      <c r="K22" s="16">
        <v>4830911</v>
      </c>
      <c r="L22" s="5"/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2"/>
      <c r="FX22" s="2"/>
      <c r="FY22" s="2"/>
    </row>
    <row r="23" spans="1:182">
      <c r="A23" s="49">
        <v>7.3</v>
      </c>
      <c r="B23" s="15" t="s">
        <v>13</v>
      </c>
      <c r="C23" s="16">
        <v>95100</v>
      </c>
      <c r="D23" s="16">
        <v>90400</v>
      </c>
      <c r="E23" s="16">
        <v>60600</v>
      </c>
      <c r="F23" s="16">
        <v>76183</v>
      </c>
      <c r="G23" s="16">
        <v>62833.906199999998</v>
      </c>
      <c r="H23" s="16">
        <v>85547</v>
      </c>
      <c r="I23" s="16">
        <v>86021</v>
      </c>
      <c r="J23" s="16">
        <v>89266</v>
      </c>
      <c r="K23" s="16">
        <v>89266</v>
      </c>
      <c r="L23" s="5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2"/>
      <c r="FX23" s="2"/>
      <c r="FY23" s="2"/>
    </row>
    <row r="24" spans="1:182">
      <c r="A24" s="49">
        <v>7.4</v>
      </c>
      <c r="B24" s="15" t="s">
        <v>14</v>
      </c>
      <c r="C24" s="16">
        <v>4500</v>
      </c>
      <c r="D24" s="16">
        <v>10600</v>
      </c>
      <c r="E24" s="16">
        <v>5100</v>
      </c>
      <c r="F24" s="16">
        <v>10366</v>
      </c>
      <c r="G24" s="16">
        <v>25441.526399999999</v>
      </c>
      <c r="H24" s="16">
        <v>26086</v>
      </c>
      <c r="I24" s="16">
        <v>25208</v>
      </c>
      <c r="J24" s="16">
        <v>29656</v>
      </c>
      <c r="K24" s="16">
        <v>34961</v>
      </c>
      <c r="L24" s="5"/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2"/>
      <c r="FX24" s="2"/>
      <c r="FY24" s="2"/>
    </row>
    <row r="25" spans="1:182">
      <c r="A25" s="49">
        <v>7.5</v>
      </c>
      <c r="B25" s="15" t="s">
        <v>15</v>
      </c>
      <c r="C25" s="16">
        <v>501800</v>
      </c>
      <c r="D25" s="16">
        <v>535500</v>
      </c>
      <c r="E25" s="16">
        <v>634700</v>
      </c>
      <c r="F25" s="16">
        <v>731780</v>
      </c>
      <c r="G25" s="16">
        <v>811405</v>
      </c>
      <c r="H25" s="16">
        <v>641997</v>
      </c>
      <c r="I25" s="16">
        <v>735833</v>
      </c>
      <c r="J25" s="16">
        <v>934984</v>
      </c>
      <c r="K25" s="16">
        <v>918318</v>
      </c>
      <c r="L25" s="5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2"/>
      <c r="FX25" s="2"/>
      <c r="FY25" s="2"/>
    </row>
    <row r="26" spans="1:182">
      <c r="A26" s="49">
        <v>7.6</v>
      </c>
      <c r="B26" s="15" t="s">
        <v>16</v>
      </c>
      <c r="C26" s="16">
        <v>20700</v>
      </c>
      <c r="D26" s="16">
        <v>16600</v>
      </c>
      <c r="E26" s="16">
        <v>18700</v>
      </c>
      <c r="F26" s="16">
        <v>19309</v>
      </c>
      <c r="G26" s="16">
        <v>17867.73</v>
      </c>
      <c r="H26" s="16">
        <v>22286</v>
      </c>
      <c r="I26" s="16">
        <v>24521</v>
      </c>
      <c r="J26" s="16">
        <v>25379</v>
      </c>
      <c r="K26" s="16">
        <v>25377</v>
      </c>
      <c r="L26" s="5"/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2"/>
      <c r="FX26" s="2"/>
      <c r="FY26" s="2"/>
    </row>
    <row r="27" spans="1:182" ht="28.5">
      <c r="A27" s="49">
        <v>7.7</v>
      </c>
      <c r="B27" s="15" t="s">
        <v>17</v>
      </c>
      <c r="C27" s="16">
        <v>540200</v>
      </c>
      <c r="D27" s="16">
        <v>621430</v>
      </c>
      <c r="E27" s="16">
        <v>796043</v>
      </c>
      <c r="F27" s="16">
        <v>899075</v>
      </c>
      <c r="G27" s="16">
        <v>1072548</v>
      </c>
      <c r="H27" s="16">
        <v>1120462</v>
      </c>
      <c r="I27" s="16">
        <v>1096665</v>
      </c>
      <c r="J27" s="16">
        <v>1123044</v>
      </c>
      <c r="K27" s="16">
        <v>1157421</v>
      </c>
      <c r="L27" s="5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2"/>
      <c r="FX27" s="2"/>
      <c r="FY27" s="2"/>
    </row>
    <row r="28" spans="1:182">
      <c r="A28" s="50" t="s">
        <v>69</v>
      </c>
      <c r="B28" s="15" t="s">
        <v>18</v>
      </c>
      <c r="C28" s="16">
        <v>1425608</v>
      </c>
      <c r="D28" s="16">
        <v>1584297</v>
      </c>
      <c r="E28" s="16">
        <v>1710463</v>
      </c>
      <c r="F28" s="16">
        <v>1904659</v>
      </c>
      <c r="G28" s="16">
        <v>2059871</v>
      </c>
      <c r="H28" s="16">
        <v>2134586</v>
      </c>
      <c r="I28" s="16">
        <v>2490143</v>
      </c>
      <c r="J28" s="16">
        <v>2826848</v>
      </c>
      <c r="K28" s="16">
        <v>3171158</v>
      </c>
      <c r="L28" s="5"/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2"/>
      <c r="FX28" s="2"/>
      <c r="FY28" s="2"/>
    </row>
    <row r="29" spans="1:182" ht="28.5">
      <c r="A29" s="50" t="s">
        <v>70</v>
      </c>
      <c r="B29" s="15" t="s">
        <v>19</v>
      </c>
      <c r="C29" s="16">
        <v>2833805</v>
      </c>
      <c r="D29" s="16">
        <v>3434098.0000000005</v>
      </c>
      <c r="E29" s="16">
        <v>3897344.9999999995</v>
      </c>
      <c r="F29" s="16">
        <v>4465247</v>
      </c>
      <c r="G29" s="16">
        <v>4961202</v>
      </c>
      <c r="H29" s="16">
        <v>5495023</v>
      </c>
      <c r="I29" s="16">
        <v>6143913</v>
      </c>
      <c r="J29" s="16">
        <v>6788788</v>
      </c>
      <c r="K29" s="16">
        <v>7525159</v>
      </c>
      <c r="L29" s="5"/>
      <c r="M29" s="4"/>
      <c r="N29" s="6"/>
      <c r="O29" s="6"/>
      <c r="P29" s="6"/>
      <c r="Q29" s="6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2"/>
      <c r="FX29" s="2"/>
      <c r="FY29" s="2"/>
    </row>
    <row r="30" spans="1:182">
      <c r="A30" s="50" t="s">
        <v>71</v>
      </c>
      <c r="B30" s="15" t="s">
        <v>44</v>
      </c>
      <c r="C30" s="16">
        <v>1393752</v>
      </c>
      <c r="D30" s="16">
        <v>1552379</v>
      </c>
      <c r="E30" s="16">
        <v>1738971</v>
      </c>
      <c r="F30" s="16">
        <v>1943861</v>
      </c>
      <c r="G30" s="16">
        <v>2350512</v>
      </c>
      <c r="H30" s="16">
        <v>2394330</v>
      </c>
      <c r="I30" s="16">
        <v>2752311</v>
      </c>
      <c r="J30" s="16">
        <v>2890577</v>
      </c>
      <c r="K30" s="16">
        <v>3451869.9999999995</v>
      </c>
      <c r="L30" s="5"/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2"/>
      <c r="FX30" s="2"/>
      <c r="FY30" s="2"/>
    </row>
    <row r="31" spans="1:182">
      <c r="A31" s="50" t="s">
        <v>72</v>
      </c>
      <c r="B31" s="15" t="s">
        <v>20</v>
      </c>
      <c r="C31" s="16">
        <v>2730376</v>
      </c>
      <c r="D31" s="16">
        <v>3063920</v>
      </c>
      <c r="E31" s="16">
        <v>3538298.0000000005</v>
      </c>
      <c r="F31" s="16">
        <v>4170260</v>
      </c>
      <c r="G31" s="16">
        <v>5122505</v>
      </c>
      <c r="H31" s="16">
        <v>5685616</v>
      </c>
      <c r="I31" s="16">
        <v>6433100</v>
      </c>
      <c r="J31" s="16">
        <v>7296927</v>
      </c>
      <c r="K31" s="16">
        <v>8497779</v>
      </c>
      <c r="L31" s="5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2"/>
      <c r="FX31" s="2"/>
      <c r="FY31" s="2"/>
    </row>
    <row r="32" spans="1:182">
      <c r="A32" s="51"/>
      <c r="B32" s="17" t="s">
        <v>30</v>
      </c>
      <c r="C32" s="18">
        <f>C17+C20+C28+C29+C30+C31</f>
        <v>14308520</v>
      </c>
      <c r="D32" s="18">
        <f t="shared" ref="D32:E32" si="13">D17+D20+D28+D29+D30+D31</f>
        <v>16592526</v>
      </c>
      <c r="E32" s="18">
        <f t="shared" si="13"/>
        <v>19035788</v>
      </c>
      <c r="F32" s="18">
        <f t="shared" ref="F32:G32" si="14">F17+F20+F28+F29+F30+F31</f>
        <v>21523018</v>
      </c>
      <c r="G32" s="18">
        <f t="shared" si="14"/>
        <v>24895278.953200001</v>
      </c>
      <c r="H32" s="18">
        <f t="shared" ref="H32:I32" si="15">H17+H20+H28+H29+H30+H31</f>
        <v>26324629</v>
      </c>
      <c r="I32" s="18">
        <f t="shared" si="15"/>
        <v>29699127</v>
      </c>
      <c r="J32" s="18">
        <f t="shared" ref="J32:K32" si="16">J17+J20+J28+J29+J30+J31</f>
        <v>32976463</v>
      </c>
      <c r="K32" s="18">
        <f t="shared" si="16"/>
        <v>36774739</v>
      </c>
      <c r="L32" s="5"/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2"/>
      <c r="FX32" s="2"/>
      <c r="FY32" s="2"/>
    </row>
    <row r="33" spans="1:182" s="9" customFormat="1">
      <c r="A33" s="52" t="s">
        <v>27</v>
      </c>
      <c r="B33" s="21" t="s">
        <v>31</v>
      </c>
      <c r="C33" s="22">
        <f t="shared" ref="C33:H33" si="17">C6+C11+C13+C14+C15+C17+C20+C28+C29+C30+C31</f>
        <v>34975303</v>
      </c>
      <c r="D33" s="22">
        <f t="shared" si="17"/>
        <v>37947671</v>
      </c>
      <c r="E33" s="22">
        <f t="shared" si="17"/>
        <v>42672201</v>
      </c>
      <c r="F33" s="22">
        <f t="shared" si="17"/>
        <v>48770864</v>
      </c>
      <c r="G33" s="22">
        <f t="shared" si="17"/>
        <v>55642061.953199998</v>
      </c>
      <c r="H33" s="22">
        <f t="shared" si="17"/>
        <v>62450287</v>
      </c>
      <c r="I33" s="22">
        <f t="shared" ref="I33:K33" si="18">I6+I11+I13+I14+I15+I17+I20+I28+I29+I30+I31</f>
        <v>72522607</v>
      </c>
      <c r="J33" s="22">
        <f t="shared" si="18"/>
        <v>78460577</v>
      </c>
      <c r="K33" s="22">
        <f t="shared" si="18"/>
        <v>87982147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2"/>
      <c r="FX33" s="2"/>
      <c r="FY33" s="2"/>
      <c r="FZ33" s="3"/>
    </row>
    <row r="34" spans="1:182">
      <c r="A34" s="53" t="s">
        <v>33</v>
      </c>
      <c r="B34" s="23" t="s">
        <v>25</v>
      </c>
      <c r="C34" s="11">
        <v>4243900</v>
      </c>
      <c r="D34" s="11">
        <v>4656500</v>
      </c>
      <c r="E34" s="11">
        <v>5263500</v>
      </c>
      <c r="F34" s="11">
        <v>5418300</v>
      </c>
      <c r="G34" s="11">
        <v>6216700</v>
      </c>
      <c r="H34" s="11">
        <v>7574400</v>
      </c>
      <c r="I34" s="11">
        <v>8531900</v>
      </c>
      <c r="J34" s="16">
        <v>9644459.7599999998</v>
      </c>
      <c r="K34" s="16">
        <v>11146102.144631999</v>
      </c>
      <c r="L34" s="5"/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</row>
    <row r="35" spans="1:182">
      <c r="A35" s="53" t="s">
        <v>34</v>
      </c>
      <c r="B35" s="23" t="s">
        <v>24</v>
      </c>
      <c r="C35" s="11">
        <v>1279000</v>
      </c>
      <c r="D35" s="11">
        <v>1463800</v>
      </c>
      <c r="E35" s="11">
        <v>1508500</v>
      </c>
      <c r="F35" s="11">
        <v>1691600</v>
      </c>
      <c r="G35" s="11">
        <v>1435900</v>
      </c>
      <c r="H35" s="11">
        <v>1583100</v>
      </c>
      <c r="I35" s="11">
        <v>1735900</v>
      </c>
      <c r="J35" s="16">
        <v>1809328.57</v>
      </c>
      <c r="K35" s="16">
        <v>1850038.4628249998</v>
      </c>
      <c r="L35" s="5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</row>
    <row r="36" spans="1:182">
      <c r="A36" s="54" t="s">
        <v>35</v>
      </c>
      <c r="B36" s="24" t="s">
        <v>45</v>
      </c>
      <c r="C36" s="18">
        <f>C33+C34-C35</f>
        <v>37940203</v>
      </c>
      <c r="D36" s="18">
        <f t="shared" ref="D36:E36" si="19">D33+D34-D35</f>
        <v>41140371</v>
      </c>
      <c r="E36" s="18">
        <f t="shared" si="19"/>
        <v>46427201</v>
      </c>
      <c r="F36" s="18">
        <f t="shared" ref="F36:H36" si="20">F33+F34-F35</f>
        <v>52497564</v>
      </c>
      <c r="G36" s="18">
        <f t="shared" si="20"/>
        <v>60422861.953199998</v>
      </c>
      <c r="H36" s="18">
        <f t="shared" si="20"/>
        <v>68441587</v>
      </c>
      <c r="I36" s="18">
        <f t="shared" ref="I36:K36" si="21">I33+I34-I35</f>
        <v>79318607</v>
      </c>
      <c r="J36" s="18">
        <f t="shared" si="21"/>
        <v>86295708.190000013</v>
      </c>
      <c r="K36" s="18">
        <f t="shared" si="21"/>
        <v>97278210.681806996</v>
      </c>
      <c r="L36" s="5"/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</row>
    <row r="37" spans="1:182">
      <c r="A37" s="53" t="s">
        <v>36</v>
      </c>
      <c r="B37" s="23" t="s">
        <v>32</v>
      </c>
      <c r="C37" s="11">
        <v>492750</v>
      </c>
      <c r="D37" s="11">
        <v>495660</v>
      </c>
      <c r="E37" s="11">
        <v>498570</v>
      </c>
      <c r="F37" s="11">
        <v>501510</v>
      </c>
      <c r="G37" s="11">
        <v>504460</v>
      </c>
      <c r="H37" s="11">
        <v>507430</v>
      </c>
      <c r="I37" s="11">
        <v>510410</v>
      </c>
      <c r="J37" s="11">
        <v>513410</v>
      </c>
      <c r="K37" s="16">
        <v>516420</v>
      </c>
      <c r="N37" s="2"/>
      <c r="O37" s="2"/>
      <c r="P37" s="2"/>
      <c r="Q37" s="2"/>
    </row>
    <row r="38" spans="1:182">
      <c r="A38" s="54" t="s">
        <v>37</v>
      </c>
      <c r="B38" s="24" t="s">
        <v>48</v>
      </c>
      <c r="C38" s="18">
        <f>C36/C37*1000</f>
        <v>76996.860476915273</v>
      </c>
      <c r="D38" s="18">
        <f t="shared" ref="D38:K38" si="22">D36/D37*1000</f>
        <v>83001.192349594479</v>
      </c>
      <c r="E38" s="18">
        <f t="shared" si="22"/>
        <v>93120.727280020859</v>
      </c>
      <c r="F38" s="18">
        <f t="shared" si="22"/>
        <v>104678.99742776813</v>
      </c>
      <c r="G38" s="18">
        <f t="shared" si="22"/>
        <v>119777.31029853705</v>
      </c>
      <c r="H38" s="18">
        <f t="shared" si="22"/>
        <v>134878.87393335041</v>
      </c>
      <c r="I38" s="18">
        <f t="shared" si="22"/>
        <v>155401.74957387199</v>
      </c>
      <c r="J38" s="18">
        <f t="shared" si="22"/>
        <v>168083.41908026725</v>
      </c>
      <c r="K38" s="18">
        <f t="shared" si="22"/>
        <v>188370.33941715464</v>
      </c>
      <c r="M38" s="4"/>
      <c r="N38" s="4"/>
      <c r="O38" s="4"/>
      <c r="P38" s="4"/>
      <c r="Q38" s="4"/>
      <c r="BR38" s="5"/>
      <c r="BS38" s="5"/>
      <c r="BT38" s="5"/>
      <c r="BU38" s="5"/>
    </row>
    <row r="40" spans="1:182">
      <c r="B40" s="1" t="s">
        <v>60</v>
      </c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7" max="1048575" man="1"/>
    <brk id="29" max="1048575" man="1"/>
    <brk id="45" max="1048575" man="1"/>
    <brk id="109" max="95" man="1"/>
    <brk id="145" max="1048575" man="1"/>
    <brk id="169" max="1048575" man="1"/>
    <brk id="177" max="9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V38"/>
  <sheetViews>
    <sheetView zoomScale="115" zoomScaleNormal="115" zoomScaleSheetLayoutView="100" workbookViewId="0">
      <pane xSplit="2" ySplit="5" topLeftCell="C6" activePane="bottomRight" state="frozen"/>
      <selection activeCell="C1" sqref="C1:K1048576"/>
      <selection pane="topRight" activeCell="C1" sqref="C1:K1048576"/>
      <selection pane="bottomLeft" activeCell="C1" sqref="C1:K1048576"/>
      <selection pane="bottomRight" activeCell="N15" sqref="N15"/>
    </sheetView>
  </sheetViews>
  <sheetFormatPr defaultColWidth="8.85546875" defaultRowHeight="15"/>
  <cols>
    <col min="1" max="1" width="7.7109375" style="1" customWidth="1"/>
    <col min="2" max="2" width="36.140625" style="1" customWidth="1"/>
    <col min="3" max="5" width="12.85546875" style="1" customWidth="1"/>
    <col min="6" max="6" width="12.85546875" style="3" customWidth="1"/>
    <col min="7" max="10" width="12.85546875" style="2" customWidth="1"/>
    <col min="11" max="11" width="12.85546875" style="3" customWidth="1"/>
    <col min="12" max="13" width="11.42578125" style="3" customWidth="1"/>
    <col min="14" max="41" width="9.140625" style="3" customWidth="1"/>
    <col min="42" max="42" width="12.42578125" style="3" customWidth="1"/>
    <col min="43" max="64" width="9.140625" style="3" customWidth="1"/>
    <col min="65" max="65" width="12.140625" style="3" customWidth="1"/>
    <col min="66" max="69" width="9.140625" style="3" customWidth="1"/>
    <col min="70" max="74" width="9.140625" style="3" hidden="1" customWidth="1"/>
    <col min="75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2" customWidth="1"/>
    <col min="100" max="104" width="9.140625" style="2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47" width="9.140625" style="3" customWidth="1"/>
    <col min="148" max="148" width="9.140625" style="3" hidden="1" customWidth="1"/>
    <col min="149" max="156" width="9.140625" style="3" customWidth="1"/>
    <col min="157" max="157" width="9.140625" style="3" hidden="1" customWidth="1"/>
    <col min="158" max="162" width="9.140625" style="3" customWidth="1"/>
    <col min="163" max="163" width="9.140625" style="3" hidden="1" customWidth="1"/>
    <col min="164" max="173" width="9.140625" style="3" customWidth="1"/>
    <col min="174" max="174" width="9.140625" style="3"/>
    <col min="175" max="177" width="8.85546875" style="3"/>
    <col min="178" max="178" width="12.7109375" style="3" bestFit="1" customWidth="1"/>
    <col min="179" max="16384" width="8.85546875" style="1"/>
  </cols>
  <sheetData>
    <row r="1" spans="1:178" ht="15.75">
      <c r="A1" s="1" t="s">
        <v>43</v>
      </c>
      <c r="B1" s="10" t="s">
        <v>56</v>
      </c>
    </row>
    <row r="2" spans="1:178" ht="15.75">
      <c r="A2" s="8" t="s">
        <v>39</v>
      </c>
      <c r="H2" s="2" t="s">
        <v>62</v>
      </c>
    </row>
    <row r="3" spans="1:178" ht="15.75">
      <c r="A3" s="8"/>
    </row>
    <row r="4" spans="1:178" ht="15.75">
      <c r="A4" s="8"/>
      <c r="E4" s="7"/>
      <c r="F4" s="7" t="s">
        <v>47</v>
      </c>
    </row>
    <row r="5" spans="1:178">
      <c r="A5" s="47" t="s">
        <v>0</v>
      </c>
      <c r="B5" s="48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61</v>
      </c>
    </row>
    <row r="6" spans="1:178" s="9" customFormat="1">
      <c r="A6" s="19" t="s">
        <v>26</v>
      </c>
      <c r="B6" s="13" t="s">
        <v>2</v>
      </c>
      <c r="C6" s="14">
        <f>SUM(C7:C10)</f>
        <v>9400805</v>
      </c>
      <c r="D6" s="14">
        <f t="shared" ref="D6:F6" si="0">SUM(D7:D10)</f>
        <v>9783109</v>
      </c>
      <c r="E6" s="14">
        <f t="shared" si="0"/>
        <v>10835268</v>
      </c>
      <c r="F6" s="14">
        <f t="shared" si="0"/>
        <v>11219987</v>
      </c>
      <c r="G6" s="14">
        <f t="shared" ref="G6:J6" si="1">SUM(G7:G10)</f>
        <v>12151829</v>
      </c>
      <c r="H6" s="14">
        <f t="shared" si="1"/>
        <v>13971716</v>
      </c>
      <c r="I6" s="14">
        <f t="shared" si="1"/>
        <v>16527105</v>
      </c>
      <c r="J6" s="14">
        <f t="shared" si="1"/>
        <v>17162491</v>
      </c>
      <c r="K6" s="14">
        <f t="shared" ref="K6" si="2">SUM(K7:K10)</f>
        <v>18639306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2"/>
      <c r="FT6" s="2"/>
      <c r="FU6" s="2"/>
      <c r="FV6" s="3"/>
    </row>
    <row r="7" spans="1:178">
      <c r="A7" s="49">
        <v>1.1000000000000001</v>
      </c>
      <c r="B7" s="15" t="s">
        <v>49</v>
      </c>
      <c r="C7" s="16">
        <v>5204052</v>
      </c>
      <c r="D7" s="16">
        <v>5256943</v>
      </c>
      <c r="E7" s="16">
        <v>6062373</v>
      </c>
      <c r="F7" s="16">
        <v>6098300</v>
      </c>
      <c r="G7" s="16">
        <v>5845963</v>
      </c>
      <c r="H7" s="16">
        <v>6430367</v>
      </c>
      <c r="I7" s="16">
        <v>7419745.0000000009</v>
      </c>
      <c r="J7" s="16">
        <v>6989631</v>
      </c>
      <c r="K7" s="16">
        <v>7997950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2"/>
      <c r="FT7" s="2"/>
      <c r="FU7" s="2"/>
    </row>
    <row r="8" spans="1:178">
      <c r="A8" s="49">
        <v>1.2</v>
      </c>
      <c r="B8" s="15" t="s">
        <v>50</v>
      </c>
      <c r="C8" s="16">
        <v>2758776</v>
      </c>
      <c r="D8" s="16">
        <v>2924660</v>
      </c>
      <c r="E8" s="16">
        <v>2972129</v>
      </c>
      <c r="F8" s="16">
        <v>3118500</v>
      </c>
      <c r="G8" s="16">
        <v>3621934</v>
      </c>
      <c r="H8" s="16">
        <v>4191655.0000000005</v>
      </c>
      <c r="I8" s="16">
        <v>4691889</v>
      </c>
      <c r="J8" s="16">
        <v>5091834</v>
      </c>
      <c r="K8" s="16">
        <v>5322280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2"/>
      <c r="FT8" s="2"/>
      <c r="FU8" s="2"/>
    </row>
    <row r="9" spans="1:178">
      <c r="A9" s="49">
        <v>1.3</v>
      </c>
      <c r="B9" s="15" t="s">
        <v>51</v>
      </c>
      <c r="C9" s="16">
        <v>250314</v>
      </c>
      <c r="D9" s="16">
        <v>246911</v>
      </c>
      <c r="E9" s="16">
        <v>249137</v>
      </c>
      <c r="F9" s="16">
        <v>241187</v>
      </c>
      <c r="G9" s="16">
        <v>236065</v>
      </c>
      <c r="H9" s="16">
        <v>249844</v>
      </c>
      <c r="I9" s="16">
        <v>270236</v>
      </c>
      <c r="J9" s="16">
        <v>258448.99999999997</v>
      </c>
      <c r="K9" s="16">
        <v>253110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2"/>
      <c r="FT9" s="2"/>
      <c r="FU9" s="2"/>
    </row>
    <row r="10" spans="1:178">
      <c r="A10" s="49">
        <v>1.4</v>
      </c>
      <c r="B10" s="15" t="s">
        <v>52</v>
      </c>
      <c r="C10" s="16">
        <v>1187663</v>
      </c>
      <c r="D10" s="16">
        <v>1354595</v>
      </c>
      <c r="E10" s="16">
        <v>1551629</v>
      </c>
      <c r="F10" s="16">
        <v>1762000</v>
      </c>
      <c r="G10" s="16">
        <v>2447867</v>
      </c>
      <c r="H10" s="16">
        <v>3099850</v>
      </c>
      <c r="I10" s="16">
        <v>4145235</v>
      </c>
      <c r="J10" s="16">
        <v>4822577</v>
      </c>
      <c r="K10" s="16">
        <v>5065966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2"/>
      <c r="FT10" s="2"/>
      <c r="FU10" s="2"/>
    </row>
    <row r="11" spans="1:178">
      <c r="A11" s="50" t="s">
        <v>63</v>
      </c>
      <c r="B11" s="15" t="s">
        <v>3</v>
      </c>
      <c r="C11" s="16">
        <v>1416194</v>
      </c>
      <c r="D11" s="16">
        <v>1428290</v>
      </c>
      <c r="E11" s="16">
        <v>1387986</v>
      </c>
      <c r="F11" s="16">
        <v>1279847</v>
      </c>
      <c r="G11" s="16">
        <v>1739315</v>
      </c>
      <c r="H11" s="16">
        <v>2063240.0000000002</v>
      </c>
      <c r="I11" s="16">
        <v>2019608.0000000002</v>
      </c>
      <c r="J11" s="16">
        <v>1924295</v>
      </c>
      <c r="K11" s="16">
        <v>2109059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2"/>
      <c r="FT11" s="2"/>
      <c r="FU11" s="2"/>
    </row>
    <row r="12" spans="1:178">
      <c r="A12" s="51"/>
      <c r="B12" s="17" t="s">
        <v>28</v>
      </c>
      <c r="C12" s="18">
        <f>C6+C11</f>
        <v>10816999</v>
      </c>
      <c r="D12" s="18">
        <f t="shared" ref="D12:F12" si="3">D6+D11</f>
        <v>11211399</v>
      </c>
      <c r="E12" s="18">
        <f t="shared" si="3"/>
        <v>12223254</v>
      </c>
      <c r="F12" s="18">
        <f t="shared" si="3"/>
        <v>12499834</v>
      </c>
      <c r="G12" s="18">
        <f t="shared" ref="G12:K12" si="4">G6+G11</f>
        <v>13891144</v>
      </c>
      <c r="H12" s="18">
        <f t="shared" si="4"/>
        <v>16034956</v>
      </c>
      <c r="I12" s="18">
        <f t="shared" si="4"/>
        <v>18546713</v>
      </c>
      <c r="J12" s="18">
        <f t="shared" si="4"/>
        <v>19086786</v>
      </c>
      <c r="K12" s="18">
        <f t="shared" si="4"/>
        <v>20748365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2"/>
      <c r="FT12" s="2"/>
      <c r="FU12" s="2"/>
    </row>
    <row r="13" spans="1:178" s="9" customFormat="1">
      <c r="A13" s="19" t="s">
        <v>64</v>
      </c>
      <c r="B13" s="13" t="s">
        <v>4</v>
      </c>
      <c r="C13" s="14">
        <v>5070622</v>
      </c>
      <c r="D13" s="14">
        <v>4018819.9999999995</v>
      </c>
      <c r="E13" s="14">
        <v>3857458</v>
      </c>
      <c r="F13" s="14">
        <v>4882841</v>
      </c>
      <c r="G13" s="14">
        <v>5496895</v>
      </c>
      <c r="H13" s="14">
        <v>6054494</v>
      </c>
      <c r="I13" s="14">
        <v>6341931</v>
      </c>
      <c r="J13" s="14">
        <v>6384883</v>
      </c>
      <c r="K13" s="14">
        <v>6531900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2"/>
      <c r="FT13" s="2"/>
      <c r="FU13" s="2"/>
      <c r="FV13" s="3"/>
    </row>
    <row r="14" spans="1:178" ht="28.5">
      <c r="A14" s="50" t="s">
        <v>65</v>
      </c>
      <c r="B14" s="15" t="s">
        <v>5</v>
      </c>
      <c r="C14" s="16">
        <v>1076517</v>
      </c>
      <c r="D14" s="16">
        <v>734540</v>
      </c>
      <c r="E14" s="16">
        <v>981461</v>
      </c>
      <c r="F14" s="16">
        <v>1025137.9999999999</v>
      </c>
      <c r="G14" s="16">
        <v>1154607</v>
      </c>
      <c r="H14" s="16">
        <v>1448108</v>
      </c>
      <c r="I14" s="16">
        <v>1785537</v>
      </c>
      <c r="J14" s="16">
        <v>1523487</v>
      </c>
      <c r="K14" s="16">
        <v>1671552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4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4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4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2"/>
      <c r="FT14" s="2"/>
      <c r="FU14" s="2"/>
    </row>
    <row r="15" spans="1:178">
      <c r="A15" s="50" t="s">
        <v>66</v>
      </c>
      <c r="B15" s="15" t="s">
        <v>6</v>
      </c>
      <c r="C15" s="16">
        <v>3702645</v>
      </c>
      <c r="D15" s="16">
        <v>3557072</v>
      </c>
      <c r="E15" s="16">
        <v>3707561</v>
      </c>
      <c r="F15" s="16">
        <v>3996330</v>
      </c>
      <c r="G15" s="16">
        <v>3994701</v>
      </c>
      <c r="H15" s="16">
        <v>4365728</v>
      </c>
      <c r="I15" s="16">
        <v>4484593</v>
      </c>
      <c r="J15" s="16">
        <v>4800685</v>
      </c>
      <c r="K15" s="16">
        <v>5150176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4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4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4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2"/>
      <c r="FT15" s="2"/>
      <c r="FU15" s="2"/>
    </row>
    <row r="16" spans="1:178">
      <c r="A16" s="51"/>
      <c r="B16" s="17" t="s">
        <v>29</v>
      </c>
      <c r="C16" s="18">
        <f>+C13+C14+C15</f>
        <v>9849784</v>
      </c>
      <c r="D16" s="18">
        <f t="shared" ref="D16:F16" si="5">+D13+D14+D15</f>
        <v>8310432</v>
      </c>
      <c r="E16" s="18">
        <f t="shared" si="5"/>
        <v>8546480</v>
      </c>
      <c r="F16" s="18">
        <f t="shared" si="5"/>
        <v>9904309</v>
      </c>
      <c r="G16" s="18">
        <f t="shared" ref="G16:H16" si="6">+G13+G14+G15</f>
        <v>10646203</v>
      </c>
      <c r="H16" s="18">
        <f t="shared" si="6"/>
        <v>11868330</v>
      </c>
      <c r="I16" s="18">
        <f t="shared" ref="I16:K16" si="7">+I13+I14+I15</f>
        <v>12612061</v>
      </c>
      <c r="J16" s="18">
        <f t="shared" si="7"/>
        <v>12709055</v>
      </c>
      <c r="K16" s="18">
        <f t="shared" si="7"/>
        <v>13353628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4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4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4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2"/>
      <c r="FT16" s="2"/>
      <c r="FU16" s="2"/>
    </row>
    <row r="17" spans="1:178" s="9" customFormat="1">
      <c r="A17" s="19" t="s">
        <v>67</v>
      </c>
      <c r="B17" s="13" t="s">
        <v>7</v>
      </c>
      <c r="C17" s="14">
        <f>C18+C19</f>
        <v>2673600</v>
      </c>
      <c r="D17" s="14">
        <f t="shared" ref="D17:F17" si="8">D18+D19</f>
        <v>2955400</v>
      </c>
      <c r="E17" s="14">
        <f t="shared" si="8"/>
        <v>3314900</v>
      </c>
      <c r="F17" s="14">
        <f t="shared" si="8"/>
        <v>3678886</v>
      </c>
      <c r="G17" s="14">
        <f t="shared" ref="G17:H17" si="9">G18+G19</f>
        <v>4321773</v>
      </c>
      <c r="H17" s="14">
        <f t="shared" si="9"/>
        <v>4345007</v>
      </c>
      <c r="I17" s="14">
        <f t="shared" ref="I17:K17" si="10">I18+I19</f>
        <v>4754081</v>
      </c>
      <c r="J17" s="14">
        <f t="shared" si="10"/>
        <v>4978792</v>
      </c>
      <c r="K17" s="14">
        <f t="shared" si="10"/>
        <v>5291095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2"/>
      <c r="FT17" s="2"/>
      <c r="FU17" s="2"/>
      <c r="FV17" s="3"/>
    </row>
    <row r="18" spans="1:178">
      <c r="A18" s="49">
        <v>6.1</v>
      </c>
      <c r="B18" s="15" t="s">
        <v>8</v>
      </c>
      <c r="C18" s="16">
        <v>2322700</v>
      </c>
      <c r="D18" s="16">
        <v>2580300</v>
      </c>
      <c r="E18" s="16">
        <v>2882600</v>
      </c>
      <c r="F18" s="16">
        <v>3248358</v>
      </c>
      <c r="G18" s="16">
        <v>3789845</v>
      </c>
      <c r="H18" s="16">
        <v>3730660</v>
      </c>
      <c r="I18" s="16">
        <v>4083863</v>
      </c>
      <c r="J18" s="16">
        <v>4250157</v>
      </c>
      <c r="K18" s="16">
        <v>4475489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2"/>
      <c r="FT18" s="2"/>
      <c r="FU18" s="2"/>
    </row>
    <row r="19" spans="1:178">
      <c r="A19" s="49">
        <v>6.2</v>
      </c>
      <c r="B19" s="15" t="s">
        <v>9</v>
      </c>
      <c r="C19" s="16">
        <v>350900</v>
      </c>
      <c r="D19" s="16">
        <v>375100</v>
      </c>
      <c r="E19" s="16">
        <v>432300</v>
      </c>
      <c r="F19" s="16">
        <v>430528</v>
      </c>
      <c r="G19" s="16">
        <v>531928</v>
      </c>
      <c r="H19" s="16">
        <v>614347</v>
      </c>
      <c r="I19" s="16">
        <v>670218</v>
      </c>
      <c r="J19" s="16">
        <v>728635</v>
      </c>
      <c r="K19" s="16">
        <v>815606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2"/>
      <c r="FT19" s="2"/>
      <c r="FU19" s="2"/>
    </row>
    <row r="20" spans="1:178" s="9" customFormat="1" ht="28.5">
      <c r="A20" s="19" t="s">
        <v>68</v>
      </c>
      <c r="B20" s="20" t="s">
        <v>10</v>
      </c>
      <c r="C20" s="14">
        <f>SUM(C21:C27)</f>
        <v>3251379</v>
      </c>
      <c r="D20" s="14">
        <f t="shared" ref="D20:F20" si="11">SUM(D21:D27)</f>
        <v>3542457</v>
      </c>
      <c r="E20" s="14">
        <f t="shared" si="11"/>
        <v>3847235</v>
      </c>
      <c r="F20" s="14">
        <f t="shared" si="11"/>
        <v>4144163</v>
      </c>
      <c r="G20" s="14">
        <f t="shared" ref="G20:K20" si="12">SUM(G21:G27)</f>
        <v>4709116</v>
      </c>
      <c r="H20" s="14">
        <f t="shared" si="12"/>
        <v>4698591</v>
      </c>
      <c r="I20" s="14">
        <f t="shared" si="12"/>
        <v>5057781</v>
      </c>
      <c r="J20" s="14">
        <f t="shared" si="12"/>
        <v>5556249</v>
      </c>
      <c r="K20" s="14">
        <f t="shared" si="12"/>
        <v>5864292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2"/>
      <c r="FT20" s="2"/>
      <c r="FU20" s="2"/>
      <c r="FV20" s="3"/>
    </row>
    <row r="21" spans="1:178">
      <c r="A21" s="49">
        <v>7.1</v>
      </c>
      <c r="B21" s="15" t="s">
        <v>11</v>
      </c>
      <c r="C21" s="16">
        <v>264279</v>
      </c>
      <c r="D21" s="16">
        <v>289703</v>
      </c>
      <c r="E21" s="16">
        <v>310521</v>
      </c>
      <c r="F21" s="16">
        <v>378109</v>
      </c>
      <c r="G21" s="16">
        <v>373206</v>
      </c>
      <c r="H21" s="16">
        <v>375307</v>
      </c>
      <c r="I21" s="16">
        <v>426597</v>
      </c>
      <c r="J21" s="16">
        <v>451195</v>
      </c>
      <c r="K21" s="16">
        <v>480342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2"/>
      <c r="FT21" s="2"/>
      <c r="FU21" s="2"/>
    </row>
    <row r="22" spans="1:178">
      <c r="A22" s="49">
        <v>7.2</v>
      </c>
      <c r="B22" s="15" t="s">
        <v>12</v>
      </c>
      <c r="C22" s="16">
        <v>1824800</v>
      </c>
      <c r="D22" s="16">
        <v>2055000</v>
      </c>
      <c r="E22" s="16">
        <v>2204100</v>
      </c>
      <c r="F22" s="16">
        <v>2277285</v>
      </c>
      <c r="G22" s="16">
        <v>2677959</v>
      </c>
      <c r="H22" s="16">
        <v>2688113</v>
      </c>
      <c r="I22" s="16">
        <v>3001132</v>
      </c>
      <c r="J22" s="16">
        <v>3314643</v>
      </c>
      <c r="K22" s="16">
        <v>3585294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2"/>
      <c r="FT22" s="2"/>
      <c r="FU22" s="2"/>
    </row>
    <row r="23" spans="1:178">
      <c r="A23" s="49">
        <v>7.3</v>
      </c>
      <c r="B23" s="15" t="s">
        <v>13</v>
      </c>
      <c r="C23" s="16">
        <v>95100</v>
      </c>
      <c r="D23" s="16">
        <v>86000</v>
      </c>
      <c r="E23" s="16">
        <v>53100</v>
      </c>
      <c r="F23" s="16">
        <v>65041.999999999993</v>
      </c>
      <c r="G23" s="16">
        <v>52166</v>
      </c>
      <c r="H23" s="16">
        <v>68150</v>
      </c>
      <c r="I23" s="16">
        <v>66522</v>
      </c>
      <c r="J23" s="16">
        <v>67207</v>
      </c>
      <c r="K23" s="16">
        <v>66249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2"/>
      <c r="FT23" s="2"/>
      <c r="FU23" s="2"/>
    </row>
    <row r="24" spans="1:178">
      <c r="A24" s="49">
        <v>7.4</v>
      </c>
      <c r="B24" s="15" t="s">
        <v>14</v>
      </c>
      <c r="C24" s="16">
        <v>4500</v>
      </c>
      <c r="D24" s="16">
        <v>10100</v>
      </c>
      <c r="E24" s="16">
        <v>4500</v>
      </c>
      <c r="F24" s="16">
        <v>8850</v>
      </c>
      <c r="G24" s="16">
        <v>21122</v>
      </c>
      <c r="H24" s="16">
        <v>20781</v>
      </c>
      <c r="I24" s="16">
        <v>19494</v>
      </c>
      <c r="J24" s="16">
        <v>22328</v>
      </c>
      <c r="K24" s="16">
        <v>25946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2"/>
      <c r="FT24" s="2"/>
      <c r="FU24" s="2"/>
    </row>
    <row r="25" spans="1:178">
      <c r="A25" s="49">
        <v>7.5</v>
      </c>
      <c r="B25" s="15" t="s">
        <v>15</v>
      </c>
      <c r="C25" s="16">
        <v>501800</v>
      </c>
      <c r="D25" s="16">
        <v>501800</v>
      </c>
      <c r="E25" s="16">
        <v>559800</v>
      </c>
      <c r="F25" s="16">
        <v>629147</v>
      </c>
      <c r="G25" s="16">
        <v>674938</v>
      </c>
      <c r="H25" s="16">
        <v>628175</v>
      </c>
      <c r="I25" s="16">
        <v>669276</v>
      </c>
      <c r="J25" s="16">
        <v>833271</v>
      </c>
      <c r="K25" s="16">
        <v>813014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2"/>
      <c r="FT25" s="2"/>
      <c r="FU25" s="2"/>
    </row>
    <row r="26" spans="1:178">
      <c r="A26" s="49">
        <v>7.6</v>
      </c>
      <c r="B26" s="15" t="s">
        <v>16</v>
      </c>
      <c r="C26" s="16">
        <v>20700</v>
      </c>
      <c r="D26" s="16">
        <v>15400</v>
      </c>
      <c r="E26" s="16">
        <v>16400</v>
      </c>
      <c r="F26" s="16">
        <v>16489</v>
      </c>
      <c r="G26" s="16">
        <v>14845</v>
      </c>
      <c r="H26" s="16">
        <v>17773</v>
      </c>
      <c r="I26" s="16">
        <v>18993</v>
      </c>
      <c r="J26" s="16">
        <v>19064</v>
      </c>
      <c r="K26" s="16">
        <v>18793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2"/>
      <c r="FT26" s="2"/>
      <c r="FU26" s="2"/>
    </row>
    <row r="27" spans="1:178" ht="28.5">
      <c r="A27" s="49">
        <v>7.7</v>
      </c>
      <c r="B27" s="15" t="s">
        <v>17</v>
      </c>
      <c r="C27" s="16">
        <v>540200</v>
      </c>
      <c r="D27" s="16">
        <v>584454</v>
      </c>
      <c r="E27" s="16">
        <v>698814</v>
      </c>
      <c r="F27" s="16">
        <v>769241</v>
      </c>
      <c r="G27" s="16">
        <v>894880</v>
      </c>
      <c r="H27" s="16">
        <v>900292</v>
      </c>
      <c r="I27" s="16">
        <v>855767</v>
      </c>
      <c r="J27" s="16">
        <v>848541</v>
      </c>
      <c r="K27" s="16">
        <v>874654.00000000012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2"/>
      <c r="FT27" s="2"/>
      <c r="FU27" s="2"/>
    </row>
    <row r="28" spans="1:178">
      <c r="A28" s="50" t="s">
        <v>69</v>
      </c>
      <c r="B28" s="15" t="s">
        <v>18</v>
      </c>
      <c r="C28" s="16">
        <v>1425608</v>
      </c>
      <c r="D28" s="16">
        <v>1563462</v>
      </c>
      <c r="E28" s="16">
        <v>1651530</v>
      </c>
      <c r="F28" s="16">
        <v>1806300</v>
      </c>
      <c r="G28" s="16">
        <v>1908142</v>
      </c>
      <c r="H28" s="16">
        <v>1980316.9999999998</v>
      </c>
      <c r="I28" s="16">
        <v>2151824</v>
      </c>
      <c r="J28" s="16">
        <v>2266618</v>
      </c>
      <c r="K28" s="16">
        <v>2381989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2"/>
      <c r="FT28" s="2"/>
      <c r="FU28" s="2"/>
    </row>
    <row r="29" spans="1:178" ht="28.5">
      <c r="A29" s="50" t="s">
        <v>70</v>
      </c>
      <c r="B29" s="15" t="s">
        <v>19</v>
      </c>
      <c r="C29" s="16">
        <v>2833805</v>
      </c>
      <c r="D29" s="16">
        <v>3242590</v>
      </c>
      <c r="E29" s="16">
        <v>3412971</v>
      </c>
      <c r="F29" s="16">
        <v>3702472</v>
      </c>
      <c r="G29" s="16">
        <v>3896943</v>
      </c>
      <c r="H29" s="16">
        <v>4093900</v>
      </c>
      <c r="I29" s="16">
        <v>4396906</v>
      </c>
      <c r="J29" s="16">
        <v>4683844</v>
      </c>
      <c r="K29" s="16">
        <v>4996476</v>
      </c>
      <c r="L29" s="6"/>
      <c r="M29" s="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2"/>
      <c r="FT29" s="2"/>
      <c r="FU29" s="2"/>
    </row>
    <row r="30" spans="1:178">
      <c r="A30" s="50" t="s">
        <v>71</v>
      </c>
      <c r="B30" s="15" t="s">
        <v>44</v>
      </c>
      <c r="C30" s="16">
        <v>1393752</v>
      </c>
      <c r="D30" s="16">
        <v>1446788</v>
      </c>
      <c r="E30" s="16">
        <v>1531813</v>
      </c>
      <c r="F30" s="16">
        <v>1637081</v>
      </c>
      <c r="G30" s="16">
        <v>1900381</v>
      </c>
      <c r="H30" s="16">
        <v>1853372</v>
      </c>
      <c r="I30" s="16">
        <v>2044762</v>
      </c>
      <c r="J30" s="16">
        <v>2077840.0000000002</v>
      </c>
      <c r="K30" s="16">
        <v>2471917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2"/>
      <c r="FT30" s="2"/>
      <c r="FU30" s="2"/>
    </row>
    <row r="31" spans="1:178">
      <c r="A31" s="50" t="s">
        <v>72</v>
      </c>
      <c r="B31" s="15" t="s">
        <v>20</v>
      </c>
      <c r="C31" s="16">
        <v>2730376</v>
      </c>
      <c r="D31" s="16">
        <v>2825180</v>
      </c>
      <c r="E31" s="16">
        <v>3030322</v>
      </c>
      <c r="F31" s="16">
        <v>3328083</v>
      </c>
      <c r="G31" s="16">
        <v>3771604</v>
      </c>
      <c r="H31" s="16">
        <v>3898204</v>
      </c>
      <c r="I31" s="16">
        <v>4189151</v>
      </c>
      <c r="J31" s="16">
        <v>4519476</v>
      </c>
      <c r="K31" s="16">
        <v>5271480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2"/>
      <c r="FT31" s="2"/>
      <c r="FU31" s="2"/>
    </row>
    <row r="32" spans="1:178">
      <c r="A32" s="51"/>
      <c r="B32" s="17" t="s">
        <v>30</v>
      </c>
      <c r="C32" s="18">
        <f>C17+C20+C28+C29+C30+C31</f>
        <v>14308520</v>
      </c>
      <c r="D32" s="18">
        <f t="shared" ref="D32:F32" si="13">D17+D20+D28+D29+D30+D31</f>
        <v>15575877</v>
      </c>
      <c r="E32" s="18">
        <f t="shared" si="13"/>
        <v>16788771</v>
      </c>
      <c r="F32" s="18">
        <f t="shared" si="13"/>
        <v>18296985</v>
      </c>
      <c r="G32" s="18">
        <f t="shared" ref="G32:H32" si="14">G17+G20+G28+G29+G30+G31</f>
        <v>20507959</v>
      </c>
      <c r="H32" s="18">
        <f t="shared" si="14"/>
        <v>20869391</v>
      </c>
      <c r="I32" s="18">
        <f t="shared" ref="I32:K32" si="15">I17+I20+I28+I29+I30+I31</f>
        <v>22594505</v>
      </c>
      <c r="J32" s="18">
        <f t="shared" si="15"/>
        <v>24082819</v>
      </c>
      <c r="K32" s="18">
        <f t="shared" si="15"/>
        <v>26277249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2"/>
      <c r="FT32" s="2"/>
      <c r="FU32" s="2"/>
    </row>
    <row r="33" spans="1:178" s="9" customFormat="1">
      <c r="A33" s="52" t="s">
        <v>27</v>
      </c>
      <c r="B33" s="21" t="s">
        <v>31</v>
      </c>
      <c r="C33" s="22">
        <f t="shared" ref="C33:H33" si="16">C6+C11+C13+C14+C15+C17+C20+C28+C29+C30+C31</f>
        <v>34975303</v>
      </c>
      <c r="D33" s="22">
        <f t="shared" si="16"/>
        <v>35097708</v>
      </c>
      <c r="E33" s="22">
        <f t="shared" si="16"/>
        <v>37558505</v>
      </c>
      <c r="F33" s="22">
        <f t="shared" si="16"/>
        <v>40701128</v>
      </c>
      <c r="G33" s="22">
        <f t="shared" si="16"/>
        <v>45045306</v>
      </c>
      <c r="H33" s="22">
        <f t="shared" si="16"/>
        <v>48772677</v>
      </c>
      <c r="I33" s="22">
        <f t="shared" ref="I33:K33" si="17">I6+I11+I13+I14+I15+I17+I20+I28+I29+I30+I31</f>
        <v>53753279</v>
      </c>
      <c r="J33" s="22">
        <f t="shared" si="17"/>
        <v>55878660</v>
      </c>
      <c r="K33" s="22">
        <f t="shared" si="17"/>
        <v>60379242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2"/>
      <c r="FT33" s="2"/>
      <c r="FU33" s="2"/>
      <c r="FV33" s="3"/>
    </row>
    <row r="34" spans="1:178">
      <c r="A34" s="53" t="s">
        <v>33</v>
      </c>
      <c r="B34" s="23" t="s">
        <v>25</v>
      </c>
      <c r="C34" s="16">
        <v>4243900</v>
      </c>
      <c r="D34" s="16">
        <v>4315500</v>
      </c>
      <c r="E34" s="16">
        <v>4480700</v>
      </c>
      <c r="F34" s="16">
        <v>5162900</v>
      </c>
      <c r="G34" s="16">
        <v>5977760</v>
      </c>
      <c r="H34" s="11">
        <v>6485000</v>
      </c>
      <c r="I34" s="11">
        <v>7107300</v>
      </c>
      <c r="J34" s="16">
        <v>7749799.9200000009</v>
      </c>
      <c r="K34" s="16">
        <v>8472081.2725440003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</row>
    <row r="35" spans="1:178">
      <c r="A35" s="53" t="s">
        <v>34</v>
      </c>
      <c r="B35" s="23" t="s">
        <v>24</v>
      </c>
      <c r="C35" s="16">
        <v>1279000</v>
      </c>
      <c r="D35" s="16">
        <v>1354006.926426799</v>
      </c>
      <c r="E35" s="16">
        <v>1327729.7556594703</v>
      </c>
      <c r="F35" s="16">
        <v>1407600</v>
      </c>
      <c r="G35" s="16">
        <v>1162440</v>
      </c>
      <c r="H35" s="11">
        <v>1236500</v>
      </c>
      <c r="I35" s="11">
        <v>1376500</v>
      </c>
      <c r="J35" s="16">
        <v>1498320.25</v>
      </c>
      <c r="K35" s="16">
        <v>1649500.7632249999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</row>
    <row r="36" spans="1:178">
      <c r="A36" s="54" t="s">
        <v>35</v>
      </c>
      <c r="B36" s="24" t="s">
        <v>45</v>
      </c>
      <c r="C36" s="18">
        <f>C33+C34-C35</f>
        <v>37940203</v>
      </c>
      <c r="D36" s="18">
        <f t="shared" ref="D36:F36" si="18">D33+D34-D35</f>
        <v>38059201.073573202</v>
      </c>
      <c r="E36" s="18">
        <f t="shared" si="18"/>
        <v>40711475.244340532</v>
      </c>
      <c r="F36" s="18">
        <f t="shared" si="18"/>
        <v>44456428</v>
      </c>
      <c r="G36" s="18">
        <f t="shared" ref="G36:H36" si="19">G33+G34-G35</f>
        <v>49860626</v>
      </c>
      <c r="H36" s="18">
        <f t="shared" si="19"/>
        <v>54021177</v>
      </c>
      <c r="I36" s="18">
        <f t="shared" ref="I36:K36" si="20">I33+I34-I35</f>
        <v>59484079</v>
      </c>
      <c r="J36" s="18">
        <f t="shared" si="20"/>
        <v>62130139.670000002</v>
      </c>
      <c r="K36" s="18">
        <f t="shared" si="20"/>
        <v>67201822.509318992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</row>
    <row r="37" spans="1:178">
      <c r="A37" s="53" t="s">
        <v>36</v>
      </c>
      <c r="B37" s="23" t="s">
        <v>32</v>
      </c>
      <c r="C37" s="11">
        <f>GSVA_cur!C37</f>
        <v>492750</v>
      </c>
      <c r="D37" s="11">
        <f>GSVA_cur!D37</f>
        <v>495660</v>
      </c>
      <c r="E37" s="11">
        <f>GSVA_cur!E37</f>
        <v>498570</v>
      </c>
      <c r="F37" s="11">
        <f>GSVA_cur!F37</f>
        <v>501510</v>
      </c>
      <c r="G37" s="11">
        <f>GSVA_cur!G37</f>
        <v>504460</v>
      </c>
      <c r="H37" s="11">
        <f>GSVA_cur!H37</f>
        <v>507430</v>
      </c>
      <c r="I37" s="11">
        <f>GSVA_cur!I37</f>
        <v>510410</v>
      </c>
      <c r="J37" s="11">
        <f>GSVA_cur!J37</f>
        <v>513410</v>
      </c>
      <c r="K37" s="11">
        <f>[1]GSVA_cur!K37</f>
        <v>516420</v>
      </c>
      <c r="L37" s="2"/>
      <c r="M37" s="2"/>
    </row>
    <row r="38" spans="1:178">
      <c r="A38" s="54" t="s">
        <v>37</v>
      </c>
      <c r="B38" s="24" t="s">
        <v>48</v>
      </c>
      <c r="C38" s="18">
        <f>C36/C37*1000</f>
        <v>76996.860476915273</v>
      </c>
      <c r="D38" s="18">
        <f t="shared" ref="D38:F38" si="21">D36/D37*1000</f>
        <v>76784.895036059403</v>
      </c>
      <c r="E38" s="18">
        <f t="shared" si="21"/>
        <v>81656.488044488302</v>
      </c>
      <c r="F38" s="18">
        <f t="shared" si="21"/>
        <v>88645.147654084663</v>
      </c>
      <c r="G38" s="18">
        <f t="shared" ref="G38:H38" si="22">G36/G37*1000</f>
        <v>98839.602743527736</v>
      </c>
      <c r="H38" s="18">
        <f t="shared" si="22"/>
        <v>106460.35315215892</v>
      </c>
      <c r="I38" s="18">
        <f t="shared" ref="I38:K38" si="23">I36/I37*1000</f>
        <v>116541.75858623459</v>
      </c>
      <c r="J38" s="18">
        <f t="shared" si="23"/>
        <v>121014.66599793539</v>
      </c>
      <c r="K38" s="18">
        <f t="shared" si="23"/>
        <v>130130.17022833932</v>
      </c>
      <c r="L38" s="4"/>
      <c r="M38" s="4"/>
      <c r="BN38" s="5"/>
      <c r="BO38" s="5"/>
      <c r="BP38" s="5"/>
      <c r="BQ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3" max="1048575" man="1"/>
    <brk id="25" max="1048575" man="1"/>
    <brk id="41" max="1048575" man="1"/>
    <brk id="105" max="95" man="1"/>
    <brk id="141" max="1048575" man="1"/>
    <brk id="165" max="1048575" man="1"/>
    <brk id="173" max="9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W38"/>
  <sheetViews>
    <sheetView zoomScale="115" zoomScaleNormal="115" zoomScaleSheetLayoutView="100" workbookViewId="0">
      <pane xSplit="2" ySplit="5" topLeftCell="D6" activePane="bottomRight" state="frozen"/>
      <selection activeCell="C1" sqref="C1:K1048576"/>
      <selection pane="topRight" activeCell="C1" sqref="C1:K1048576"/>
      <selection pane="bottomLeft" activeCell="C1" sqref="C1:K1048576"/>
      <selection pane="bottomRight" activeCell="L4" sqref="L4"/>
    </sheetView>
  </sheetViews>
  <sheetFormatPr defaultColWidth="8.85546875" defaultRowHeight="15"/>
  <cols>
    <col min="1" max="1" width="6" style="1" customWidth="1"/>
    <col min="2" max="2" width="29.85546875" style="1" customWidth="1"/>
    <col min="3" max="5" width="12.85546875" style="1" customWidth="1"/>
    <col min="6" max="6" width="12.85546875" style="3" customWidth="1"/>
    <col min="7" max="11" width="12.85546875" style="2" customWidth="1"/>
    <col min="12" max="14" width="11.42578125" style="3" customWidth="1"/>
    <col min="15" max="42" width="9.140625" style="3" customWidth="1"/>
    <col min="43" max="43" width="12.42578125" style="3" customWidth="1"/>
    <col min="44" max="65" width="9.140625" style="3" customWidth="1"/>
    <col min="66" max="66" width="12.140625" style="3" customWidth="1"/>
    <col min="67" max="70" width="9.140625" style="3" customWidth="1"/>
    <col min="71" max="75" width="9.140625" style="3" hidden="1" customWidth="1"/>
    <col min="76" max="76" width="9.140625" style="3" customWidth="1"/>
    <col min="77" max="81" width="9.140625" style="3" hidden="1" customWidth="1"/>
    <col min="82" max="82" width="9.140625" style="3" customWidth="1"/>
    <col min="83" max="87" width="9.140625" style="3" hidden="1" customWidth="1"/>
    <col min="88" max="88" width="9.140625" style="3" customWidth="1"/>
    <col min="89" max="93" width="9.140625" style="3" hidden="1" customWidth="1"/>
    <col min="94" max="94" width="9.140625" style="3" customWidth="1"/>
    <col min="95" max="99" width="9.140625" style="3" hidden="1" customWidth="1"/>
    <col min="100" max="100" width="9.140625" style="2" customWidth="1"/>
    <col min="101" max="105" width="9.140625" style="2" hidden="1" customWidth="1"/>
    <col min="106" max="106" width="9.140625" style="2" customWidth="1"/>
    <col min="107" max="111" width="9.140625" style="2" hidden="1" customWidth="1"/>
    <col min="112" max="112" width="9.140625" style="2" customWidth="1"/>
    <col min="113" max="117" width="9.140625" style="2" hidden="1" customWidth="1"/>
    <col min="118" max="118" width="9.140625" style="2" customWidth="1"/>
    <col min="119" max="148" width="9.140625" style="3" customWidth="1"/>
    <col min="149" max="149" width="9.140625" style="3" hidden="1" customWidth="1"/>
    <col min="150" max="157" width="9.140625" style="3" customWidth="1"/>
    <col min="158" max="158" width="9.140625" style="3" hidden="1" customWidth="1"/>
    <col min="159" max="163" width="9.140625" style="3" customWidth="1"/>
    <col min="164" max="164" width="9.140625" style="3" hidden="1" customWidth="1"/>
    <col min="165" max="174" width="9.140625" style="3" customWidth="1"/>
    <col min="175" max="178" width="8.85546875" style="3"/>
    <col min="179" max="179" width="12.7109375" style="3" bestFit="1" customWidth="1"/>
    <col min="180" max="16384" width="8.85546875" style="1"/>
  </cols>
  <sheetData>
    <row r="1" spans="1:179" ht="15.75">
      <c r="A1" s="1" t="s">
        <v>43</v>
      </c>
      <c r="B1" s="10" t="s">
        <v>56</v>
      </c>
    </row>
    <row r="2" spans="1:179" ht="15.75">
      <c r="A2" s="8" t="s">
        <v>40</v>
      </c>
      <c r="H2" s="2" t="s">
        <v>62</v>
      </c>
    </row>
    <row r="3" spans="1:179" ht="15.75">
      <c r="A3" s="8"/>
    </row>
    <row r="4" spans="1:179" ht="15.75">
      <c r="A4" s="8"/>
      <c r="E4" s="7"/>
      <c r="F4" s="7" t="s">
        <v>47</v>
      </c>
    </row>
    <row r="5" spans="1:179" ht="30">
      <c r="A5" s="47" t="s">
        <v>0</v>
      </c>
      <c r="B5" s="48" t="s">
        <v>1</v>
      </c>
      <c r="C5" s="11" t="s">
        <v>21</v>
      </c>
      <c r="D5" s="11" t="s">
        <v>22</v>
      </c>
      <c r="E5" s="11" t="s">
        <v>23</v>
      </c>
      <c r="F5" s="11" t="s">
        <v>46</v>
      </c>
      <c r="G5" s="12" t="s">
        <v>55</v>
      </c>
      <c r="H5" s="12" t="s">
        <v>57</v>
      </c>
      <c r="I5" s="12" t="s">
        <v>58</v>
      </c>
      <c r="J5" s="12" t="s">
        <v>59</v>
      </c>
      <c r="K5" s="12" t="s">
        <v>61</v>
      </c>
    </row>
    <row r="6" spans="1:179" s="9" customFormat="1" ht="28.5">
      <c r="A6" s="19" t="s">
        <v>26</v>
      </c>
      <c r="B6" s="13" t="s">
        <v>2</v>
      </c>
      <c r="C6" s="14">
        <f>SUM(C7:C10)</f>
        <v>8787813.8050395455</v>
      </c>
      <c r="D6" s="14">
        <f t="shared" ref="D6:F6" si="0">SUM(D7:D10)</f>
        <v>10479414.645491902</v>
      </c>
      <c r="E6" s="14">
        <f t="shared" si="0"/>
        <v>12057926.151428498</v>
      </c>
      <c r="F6" s="14">
        <f t="shared" si="0"/>
        <v>13895184.986936824</v>
      </c>
      <c r="G6" s="14">
        <f t="shared" ref="G6:J6" si="1">SUM(G7:G10)</f>
        <v>16256463</v>
      </c>
      <c r="H6" s="14">
        <f t="shared" si="1"/>
        <v>19889800.222191252</v>
      </c>
      <c r="I6" s="14">
        <f t="shared" si="1"/>
        <v>24554563.365291048</v>
      </c>
      <c r="J6" s="14">
        <f t="shared" si="1"/>
        <v>26186851.902012609</v>
      </c>
      <c r="K6" s="14">
        <f t="shared" ref="K6" si="2">SUM(K7:K10)</f>
        <v>30304090.895005818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2"/>
      <c r="FU6" s="2"/>
      <c r="FV6" s="2"/>
      <c r="FW6" s="3"/>
    </row>
    <row r="7" spans="1:179">
      <c r="A7" s="49">
        <v>1.1000000000000001</v>
      </c>
      <c r="B7" s="15" t="s">
        <v>49</v>
      </c>
      <c r="C7" s="16">
        <v>4769366</v>
      </c>
      <c r="D7" s="16">
        <v>5620764.611536921</v>
      </c>
      <c r="E7" s="16">
        <v>6524191.1514284983</v>
      </c>
      <c r="F7" s="16">
        <v>7236609</v>
      </c>
      <c r="G7" s="16">
        <v>7695251</v>
      </c>
      <c r="H7" s="16">
        <v>8869068.0494309943</v>
      </c>
      <c r="I7" s="16">
        <v>10681897.347257398</v>
      </c>
      <c r="J7" s="16">
        <v>10180661.067026261</v>
      </c>
      <c r="K7" s="16">
        <v>12808234.609599657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2"/>
      <c r="FU7" s="2"/>
      <c r="FV7" s="2"/>
    </row>
    <row r="8" spans="1:179">
      <c r="A8" s="49">
        <v>1.2</v>
      </c>
      <c r="B8" s="15" t="s">
        <v>50</v>
      </c>
      <c r="C8" s="16">
        <v>2722800</v>
      </c>
      <c r="D8" s="16">
        <v>3314700</v>
      </c>
      <c r="E8" s="16">
        <v>3594700</v>
      </c>
      <c r="F8" s="16">
        <v>4258549.9615303092</v>
      </c>
      <c r="G8" s="16">
        <v>5289463</v>
      </c>
      <c r="H8" s="16">
        <v>6577521.1162345558</v>
      </c>
      <c r="I8" s="16">
        <v>7836028.1704976493</v>
      </c>
      <c r="J8" s="16">
        <v>9119507.5486002993</v>
      </c>
      <c r="K8" s="16">
        <v>9845064.8272053972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2"/>
      <c r="FU8" s="2"/>
      <c r="FV8" s="2"/>
    </row>
    <row r="9" spans="1:179">
      <c r="A9" s="49">
        <v>1.3</v>
      </c>
      <c r="B9" s="15" t="s">
        <v>51</v>
      </c>
      <c r="C9" s="16">
        <v>247590</v>
      </c>
      <c r="D9" s="16">
        <v>250173.99999999997</v>
      </c>
      <c r="E9" s="16">
        <v>277425</v>
      </c>
      <c r="F9" s="16">
        <v>343144.84572047752</v>
      </c>
      <c r="G9" s="16">
        <v>350509</v>
      </c>
      <c r="H9" s="16">
        <v>568128.59484437073</v>
      </c>
      <c r="I9" s="16">
        <v>592242.96406878298</v>
      </c>
      <c r="J9" s="16">
        <v>600098.65900485171</v>
      </c>
      <c r="K9" s="16">
        <v>592405.73071467644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2"/>
      <c r="FU9" s="2"/>
      <c r="FV9" s="2"/>
    </row>
    <row r="10" spans="1:179">
      <c r="A10" s="49">
        <v>1.4</v>
      </c>
      <c r="B10" s="15" t="s">
        <v>52</v>
      </c>
      <c r="C10" s="16">
        <v>1048057.805039546</v>
      </c>
      <c r="D10" s="16">
        <v>1293776.0339549826</v>
      </c>
      <c r="E10" s="16">
        <v>1661609.9999999998</v>
      </c>
      <c r="F10" s="16">
        <v>2056881.1796860376</v>
      </c>
      <c r="G10" s="16">
        <v>2921240</v>
      </c>
      <c r="H10" s="16">
        <v>3875082.4616813306</v>
      </c>
      <c r="I10" s="16">
        <v>5444394.8834672198</v>
      </c>
      <c r="J10" s="16">
        <v>6286584.627381199</v>
      </c>
      <c r="K10" s="16">
        <v>7058385.7274860898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2"/>
      <c r="FU10" s="2"/>
      <c r="FV10" s="2"/>
    </row>
    <row r="11" spans="1:179" ht="17.25" customHeight="1">
      <c r="A11" s="50" t="s">
        <v>63</v>
      </c>
      <c r="B11" s="15" t="s">
        <v>3</v>
      </c>
      <c r="C11" s="16">
        <v>1243347</v>
      </c>
      <c r="D11" s="16">
        <v>1279591</v>
      </c>
      <c r="E11" s="16">
        <v>1117412</v>
      </c>
      <c r="F11" s="16">
        <v>1110397.7327999996</v>
      </c>
      <c r="G11" s="16">
        <v>1424238</v>
      </c>
      <c r="H11" s="16">
        <v>1518526.8115546475</v>
      </c>
      <c r="I11" s="16">
        <v>1824039.4094544216</v>
      </c>
      <c r="J11" s="16">
        <v>2049455.882427081</v>
      </c>
      <c r="K11" s="16">
        <v>2577544.2475076234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2"/>
      <c r="FU11" s="2"/>
      <c r="FV11" s="2"/>
    </row>
    <row r="12" spans="1:179">
      <c r="A12" s="51"/>
      <c r="B12" s="17" t="s">
        <v>28</v>
      </c>
      <c r="C12" s="18">
        <f>C6+C11</f>
        <v>10031160.805039546</v>
      </c>
      <c r="D12" s="18">
        <f t="shared" ref="D12:F12" si="3">D6+D11</f>
        <v>11759005.645491902</v>
      </c>
      <c r="E12" s="18">
        <f t="shared" si="3"/>
        <v>13175338.151428498</v>
      </c>
      <c r="F12" s="18">
        <f t="shared" si="3"/>
        <v>15005582.719736824</v>
      </c>
      <c r="G12" s="18">
        <f t="shared" ref="G12:K12" si="4">G6+G11</f>
        <v>17680701</v>
      </c>
      <c r="H12" s="18">
        <f t="shared" si="4"/>
        <v>21408327.0337459</v>
      </c>
      <c r="I12" s="18">
        <f t="shared" si="4"/>
        <v>26378602.774745468</v>
      </c>
      <c r="J12" s="18">
        <f t="shared" si="4"/>
        <v>28236307.78443969</v>
      </c>
      <c r="K12" s="18">
        <f t="shared" si="4"/>
        <v>32881635.142513443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2"/>
      <c r="FU12" s="2"/>
      <c r="FV12" s="2"/>
    </row>
    <row r="13" spans="1:179" s="9" customFormat="1" ht="28.5">
      <c r="A13" s="19" t="s">
        <v>64</v>
      </c>
      <c r="B13" s="13" t="s">
        <v>4</v>
      </c>
      <c r="C13" s="14">
        <v>3969153</v>
      </c>
      <c r="D13" s="14">
        <v>3227857</v>
      </c>
      <c r="E13" s="14">
        <v>3007189</v>
      </c>
      <c r="F13" s="14">
        <v>4161425.9999999995</v>
      </c>
      <c r="G13" s="14">
        <v>4522177</v>
      </c>
      <c r="H13" s="14">
        <v>4520568.3920099875</v>
      </c>
      <c r="I13" s="14">
        <v>4957384.4535719752</v>
      </c>
      <c r="J13" s="14">
        <v>5229847.0565318782</v>
      </c>
      <c r="K13" s="14">
        <v>5333013.5062717702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2"/>
      <c r="FU13" s="2"/>
      <c r="FV13" s="2"/>
      <c r="FW13" s="3"/>
    </row>
    <row r="14" spans="1:179" ht="28.5">
      <c r="A14" s="50" t="s">
        <v>65</v>
      </c>
      <c r="B14" s="15" t="s">
        <v>5</v>
      </c>
      <c r="C14" s="16">
        <v>766593</v>
      </c>
      <c r="D14" s="16">
        <v>446622</v>
      </c>
      <c r="E14" s="16">
        <v>671727</v>
      </c>
      <c r="F14" s="16">
        <v>785803.99999999988</v>
      </c>
      <c r="G14" s="16">
        <v>863990</v>
      </c>
      <c r="H14" s="16">
        <v>1063633.4021705966</v>
      </c>
      <c r="I14" s="16">
        <v>1428466.6449499601</v>
      </c>
      <c r="J14" s="16">
        <v>1364642.9535492645</v>
      </c>
      <c r="K14" s="16">
        <v>1450301.1734645464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4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4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4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2"/>
      <c r="FU14" s="2"/>
      <c r="FV14" s="2"/>
    </row>
    <row r="15" spans="1:179" ht="28.5">
      <c r="A15" s="50" t="s">
        <v>66</v>
      </c>
      <c r="B15" s="15" t="s">
        <v>6</v>
      </c>
      <c r="C15" s="16">
        <v>3531626.9999999995</v>
      </c>
      <c r="D15" s="16">
        <v>3564076.9999999995</v>
      </c>
      <c r="E15" s="16">
        <v>3818687.0000000005</v>
      </c>
      <c r="F15" s="16">
        <v>4265806</v>
      </c>
      <c r="G15" s="16">
        <v>4289132</v>
      </c>
      <c r="H15" s="16">
        <v>4731015.7114032852</v>
      </c>
      <c r="I15" s="16">
        <v>5191338.8664117539</v>
      </c>
      <c r="J15" s="16">
        <v>5491176.7548564058</v>
      </c>
      <c r="K15" s="16">
        <v>5771514.2893666364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4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4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4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2"/>
      <c r="FU15" s="2"/>
      <c r="FV15" s="2"/>
    </row>
    <row r="16" spans="1:179">
      <c r="A16" s="51"/>
      <c r="B16" s="17" t="s">
        <v>29</v>
      </c>
      <c r="C16" s="18">
        <f>+C13+C14+C15</f>
        <v>8267373</v>
      </c>
      <c r="D16" s="18">
        <f t="shared" ref="D16:F16" si="5">+D13+D14+D15</f>
        <v>7238556</v>
      </c>
      <c r="E16" s="18">
        <f t="shared" si="5"/>
        <v>7497603</v>
      </c>
      <c r="F16" s="18">
        <f t="shared" si="5"/>
        <v>9213036</v>
      </c>
      <c r="G16" s="18">
        <f t="shared" ref="G16:H16" si="6">+G13+G14+G15</f>
        <v>9675299</v>
      </c>
      <c r="H16" s="18">
        <f t="shared" si="6"/>
        <v>10315217.505583869</v>
      </c>
      <c r="I16" s="18">
        <f t="shared" ref="I16:K16" si="7">+I13+I14+I15</f>
        <v>11577189.96493369</v>
      </c>
      <c r="J16" s="18">
        <f t="shared" si="7"/>
        <v>12085666.764937548</v>
      </c>
      <c r="K16" s="18">
        <f t="shared" si="7"/>
        <v>12554828.969102953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4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4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4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2"/>
      <c r="FU16" s="2"/>
      <c r="FV16" s="2"/>
    </row>
    <row r="17" spans="1:179" s="9" customFormat="1" ht="28.5">
      <c r="A17" s="19" t="s">
        <v>67</v>
      </c>
      <c r="B17" s="13" t="s">
        <v>7</v>
      </c>
      <c r="C17" s="14">
        <f>C18+C19</f>
        <v>2509000</v>
      </c>
      <c r="D17" s="14">
        <f t="shared" ref="D17:F17" si="8">D18+D19</f>
        <v>2976600</v>
      </c>
      <c r="E17" s="14">
        <f t="shared" si="8"/>
        <v>3532300</v>
      </c>
      <c r="F17" s="14">
        <f t="shared" si="8"/>
        <v>3922445</v>
      </c>
      <c r="G17" s="14">
        <f t="shared" ref="G17:H17" si="9">G18+G19</f>
        <v>4452754</v>
      </c>
      <c r="H17" s="14">
        <f t="shared" si="9"/>
        <v>4519739.7859787541</v>
      </c>
      <c r="I17" s="14">
        <f t="shared" ref="I17:K17" si="10">I18+I19</f>
        <v>5068572.671600298</v>
      </c>
      <c r="J17" s="14">
        <f t="shared" si="10"/>
        <v>5519546.087179265</v>
      </c>
      <c r="K17" s="14">
        <f t="shared" si="10"/>
        <v>5937941.6716263238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2"/>
      <c r="FU17" s="2"/>
      <c r="FV17" s="2"/>
      <c r="FW17" s="3"/>
    </row>
    <row r="18" spans="1:179">
      <c r="A18" s="49">
        <v>6.1</v>
      </c>
      <c r="B18" s="15" t="s">
        <v>8</v>
      </c>
      <c r="C18" s="16">
        <v>2179700</v>
      </c>
      <c r="D18" s="16">
        <v>2598700</v>
      </c>
      <c r="E18" s="16">
        <v>3071100</v>
      </c>
      <c r="F18" s="16">
        <v>3462893</v>
      </c>
      <c r="G18" s="16">
        <v>3904454</v>
      </c>
      <c r="H18" s="16">
        <v>3900457.5549938567</v>
      </c>
      <c r="I18" s="16">
        <v>4374498.146171283</v>
      </c>
      <c r="J18" s="16">
        <v>4735626.7672133474</v>
      </c>
      <c r="K18" s="16">
        <v>5048752.485567268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2"/>
      <c r="FU18" s="2"/>
      <c r="FV18" s="2"/>
    </row>
    <row r="19" spans="1:179">
      <c r="A19" s="49">
        <v>6.2</v>
      </c>
      <c r="B19" s="15" t="s">
        <v>9</v>
      </c>
      <c r="C19" s="16">
        <v>329300</v>
      </c>
      <c r="D19" s="16">
        <v>377900</v>
      </c>
      <c r="E19" s="16">
        <v>461200</v>
      </c>
      <c r="F19" s="16">
        <v>459552</v>
      </c>
      <c r="G19" s="16">
        <v>548300</v>
      </c>
      <c r="H19" s="16">
        <v>619282.23098489735</v>
      </c>
      <c r="I19" s="16">
        <v>694074.52542901493</v>
      </c>
      <c r="J19" s="16">
        <v>783919.31996591773</v>
      </c>
      <c r="K19" s="16">
        <v>889189.18605905585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2"/>
      <c r="FU19" s="2"/>
      <c r="FV19" s="2"/>
    </row>
    <row r="20" spans="1:179" s="9" customFormat="1" ht="42.75">
      <c r="A20" s="19" t="s">
        <v>68</v>
      </c>
      <c r="B20" s="20" t="s">
        <v>10</v>
      </c>
      <c r="C20" s="14">
        <f>SUM(C21:C27)</f>
        <v>2835327</v>
      </c>
      <c r="D20" s="14">
        <f t="shared" ref="D20:F20" si="11">SUM(D21:D27)</f>
        <v>3328241</v>
      </c>
      <c r="E20" s="14">
        <f t="shared" si="11"/>
        <v>3748538</v>
      </c>
      <c r="F20" s="14">
        <f t="shared" si="11"/>
        <v>4202240</v>
      </c>
      <c r="G20" s="14">
        <f t="shared" ref="G20:K20" si="12">SUM(G21:G27)</f>
        <v>4947894</v>
      </c>
      <c r="H20" s="14">
        <f t="shared" si="12"/>
        <v>4940863.5934522981</v>
      </c>
      <c r="I20" s="14">
        <f t="shared" si="12"/>
        <v>5461534.0218095379</v>
      </c>
      <c r="J20" s="14">
        <f t="shared" si="12"/>
        <v>6147546.7382441852</v>
      </c>
      <c r="K20" s="14">
        <f t="shared" si="12"/>
        <v>6563568.3998379475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2"/>
      <c r="FU20" s="2"/>
      <c r="FV20" s="2"/>
      <c r="FW20" s="3"/>
    </row>
    <row r="21" spans="1:179">
      <c r="A21" s="49">
        <v>7.1</v>
      </c>
      <c r="B21" s="15" t="s">
        <v>11</v>
      </c>
      <c r="C21" s="16">
        <v>212010</v>
      </c>
      <c r="D21" s="16">
        <v>246580.00000000003</v>
      </c>
      <c r="E21" s="16">
        <v>266284</v>
      </c>
      <c r="F21" s="16">
        <v>345080</v>
      </c>
      <c r="G21" s="16">
        <v>345733</v>
      </c>
      <c r="H21" s="16">
        <v>375798.57815337926</v>
      </c>
      <c r="I21" s="16">
        <v>441110.42612312105</v>
      </c>
      <c r="J21" s="16">
        <v>473096.73023678805</v>
      </c>
      <c r="K21" s="16">
        <v>504360.38169778168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2"/>
      <c r="FU21" s="2"/>
      <c r="FV21" s="2"/>
    </row>
    <row r="22" spans="1:179">
      <c r="A22" s="49">
        <v>7.2</v>
      </c>
      <c r="B22" s="15" t="s">
        <v>12</v>
      </c>
      <c r="C22" s="16">
        <v>1628100</v>
      </c>
      <c r="D22" s="16">
        <v>1981800</v>
      </c>
      <c r="E22" s="16">
        <v>2237900</v>
      </c>
      <c r="F22" s="16">
        <v>2408899</v>
      </c>
      <c r="G22" s="16">
        <v>2933422</v>
      </c>
      <c r="H22" s="16">
        <v>3053898.2097158618</v>
      </c>
      <c r="I22" s="16">
        <v>3490614.6300115613</v>
      </c>
      <c r="J22" s="16">
        <v>3953275.0940501806</v>
      </c>
      <c r="K22" s="16">
        <v>4330556.4521063166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2"/>
      <c r="FU22" s="2"/>
      <c r="FV22" s="2"/>
    </row>
    <row r="23" spans="1:179">
      <c r="A23" s="49">
        <v>7.3</v>
      </c>
      <c r="B23" s="15" t="s">
        <v>13</v>
      </c>
      <c r="C23" s="16">
        <v>84800</v>
      </c>
      <c r="D23" s="16">
        <v>81400</v>
      </c>
      <c r="E23" s="16">
        <v>53900</v>
      </c>
      <c r="F23" s="16">
        <v>68802</v>
      </c>
      <c r="G23" s="16">
        <v>57143</v>
      </c>
      <c r="H23" s="16">
        <v>59308.295237925719</v>
      </c>
      <c r="I23" s="16">
        <v>57551.743757777687</v>
      </c>
      <c r="J23" s="16">
        <v>59282.289348878287</v>
      </c>
      <c r="K23" s="16">
        <v>58837.69764472016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2"/>
      <c r="FU23" s="2"/>
      <c r="FV23" s="2"/>
    </row>
    <row r="24" spans="1:179">
      <c r="A24" s="49">
        <v>7.4</v>
      </c>
      <c r="B24" s="15" t="s">
        <v>14</v>
      </c>
      <c r="C24" s="16">
        <v>4100</v>
      </c>
      <c r="D24" s="16">
        <v>9600</v>
      </c>
      <c r="E24" s="16">
        <v>4500</v>
      </c>
      <c r="F24" s="16">
        <v>9362</v>
      </c>
      <c r="G24" s="16">
        <v>23137</v>
      </c>
      <c r="H24" s="16">
        <v>21979.994302945288</v>
      </c>
      <c r="I24" s="16">
        <v>21328.591035183763</v>
      </c>
      <c r="J24" s="16">
        <v>25024.012089947992</v>
      </c>
      <c r="K24" s="16">
        <v>29419.452816582147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2"/>
      <c r="FU24" s="2"/>
      <c r="FV24" s="2"/>
    </row>
    <row r="25" spans="1:179" ht="28.5">
      <c r="A25" s="49">
        <v>7.5</v>
      </c>
      <c r="B25" s="15" t="s">
        <v>15</v>
      </c>
      <c r="C25" s="16">
        <v>447800</v>
      </c>
      <c r="D25" s="16">
        <v>482300</v>
      </c>
      <c r="E25" s="16">
        <v>564500</v>
      </c>
      <c r="F25" s="16">
        <v>660876</v>
      </c>
      <c r="G25" s="16">
        <v>737909</v>
      </c>
      <c r="H25" s="16">
        <v>558063.37014466501</v>
      </c>
      <c r="I25" s="16">
        <v>638183.12650490424</v>
      </c>
      <c r="J25" s="16">
        <v>809055.42976961541</v>
      </c>
      <c r="K25" s="16">
        <v>792800.13736200659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2"/>
      <c r="FU25" s="2"/>
      <c r="FV25" s="2"/>
    </row>
    <row r="26" spans="1:179">
      <c r="A26" s="49">
        <v>7.6</v>
      </c>
      <c r="B26" s="15" t="s">
        <v>16</v>
      </c>
      <c r="C26" s="16">
        <v>17800</v>
      </c>
      <c r="D26" s="16">
        <v>14400</v>
      </c>
      <c r="E26" s="16">
        <v>15900</v>
      </c>
      <c r="F26" s="16">
        <v>16855</v>
      </c>
      <c r="G26" s="16">
        <v>15144</v>
      </c>
      <c r="H26" s="16">
        <v>18721.497413898152</v>
      </c>
      <c r="I26" s="16">
        <v>20865.454238954888</v>
      </c>
      <c r="J26" s="16">
        <v>21539.132642738154</v>
      </c>
      <c r="K26" s="16">
        <v>21480.503043805442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2"/>
      <c r="FU26" s="2"/>
      <c r="FV26" s="2"/>
    </row>
    <row r="27" spans="1:179" ht="28.5">
      <c r="A27" s="49">
        <v>7.7</v>
      </c>
      <c r="B27" s="15" t="s">
        <v>17</v>
      </c>
      <c r="C27" s="16">
        <v>440717</v>
      </c>
      <c r="D27" s="16">
        <v>512160.99999999994</v>
      </c>
      <c r="E27" s="16">
        <v>605554</v>
      </c>
      <c r="F27" s="16">
        <v>692366</v>
      </c>
      <c r="G27" s="16">
        <v>835406</v>
      </c>
      <c r="H27" s="16">
        <v>853093.64848362235</v>
      </c>
      <c r="I27" s="16">
        <v>791880.05013803509</v>
      </c>
      <c r="J27" s="16">
        <v>806274.05010603671</v>
      </c>
      <c r="K27" s="16">
        <v>826113.77516673505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2"/>
      <c r="FU27" s="2"/>
      <c r="FV27" s="2"/>
    </row>
    <row r="28" spans="1:179" ht="28.5">
      <c r="A28" s="50" t="s">
        <v>69</v>
      </c>
      <c r="B28" s="15" t="s">
        <v>18</v>
      </c>
      <c r="C28" s="16">
        <v>1403097</v>
      </c>
      <c r="D28" s="16">
        <v>1556233</v>
      </c>
      <c r="E28" s="16">
        <v>1680837</v>
      </c>
      <c r="F28" s="16">
        <v>1869595</v>
      </c>
      <c r="G28" s="16">
        <v>2017622</v>
      </c>
      <c r="H28" s="16">
        <v>2087200.270141134</v>
      </c>
      <c r="I28" s="16">
        <v>2436626.311576975</v>
      </c>
      <c r="J28" s="16">
        <v>2765189.1997178206</v>
      </c>
      <c r="K28" s="16">
        <v>3100963.5397529039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2"/>
      <c r="FU28" s="2"/>
      <c r="FV28" s="2"/>
    </row>
    <row r="29" spans="1:179" ht="42.75">
      <c r="A29" s="50" t="s">
        <v>70</v>
      </c>
      <c r="B29" s="15" t="s">
        <v>19</v>
      </c>
      <c r="C29" s="16">
        <v>2462193</v>
      </c>
      <c r="D29" s="16">
        <v>2994192</v>
      </c>
      <c r="E29" s="16">
        <v>3360192</v>
      </c>
      <c r="F29" s="16">
        <v>3844419</v>
      </c>
      <c r="G29" s="16">
        <v>4270998</v>
      </c>
      <c r="H29" s="16">
        <v>4731777.0180298565</v>
      </c>
      <c r="I29" s="16">
        <v>5277351.7512347521</v>
      </c>
      <c r="J29" s="16">
        <v>5816994.2024017842</v>
      </c>
      <c r="K29" s="16">
        <v>6431983.4703785926</v>
      </c>
      <c r="L29" s="6"/>
      <c r="M29" s="6"/>
      <c r="N29" s="6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2"/>
      <c r="FU29" s="2"/>
      <c r="FV29" s="2"/>
    </row>
    <row r="30" spans="1:179">
      <c r="A30" s="50" t="s">
        <v>71</v>
      </c>
      <c r="B30" s="15" t="s">
        <v>44</v>
      </c>
      <c r="C30" s="16">
        <v>1095901.8499999999</v>
      </c>
      <c r="D30" s="16">
        <v>1228686</v>
      </c>
      <c r="E30" s="16">
        <v>1382137</v>
      </c>
      <c r="F30" s="16">
        <v>1525259</v>
      </c>
      <c r="G30" s="16">
        <v>1883483</v>
      </c>
      <c r="H30" s="16">
        <v>1937307.392081284</v>
      </c>
      <c r="I30" s="16">
        <v>2264299.2477705283</v>
      </c>
      <c r="J30" s="16">
        <v>2370407.3766293055</v>
      </c>
      <c r="K30" s="16">
        <v>2821483.0405907403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2"/>
      <c r="FU30" s="2"/>
      <c r="FV30" s="2"/>
    </row>
    <row r="31" spans="1:179">
      <c r="A31" s="50" t="s">
        <v>72</v>
      </c>
      <c r="B31" s="15" t="s">
        <v>20</v>
      </c>
      <c r="C31" s="16">
        <v>2430599.7644000002</v>
      </c>
      <c r="D31" s="16">
        <v>2745392</v>
      </c>
      <c r="E31" s="16">
        <v>3184419</v>
      </c>
      <c r="F31" s="16">
        <v>3784104</v>
      </c>
      <c r="G31" s="16">
        <v>4773173</v>
      </c>
      <c r="H31" s="16">
        <v>5303141.9449510928</v>
      </c>
      <c r="I31" s="16">
        <v>6033734.3155514887</v>
      </c>
      <c r="J31" s="16">
        <v>6837180.8366331095</v>
      </c>
      <c r="K31" s="16">
        <v>7954433.7317741057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2"/>
      <c r="FU31" s="2"/>
      <c r="FV31" s="2"/>
    </row>
    <row r="32" spans="1:179">
      <c r="A32" s="51"/>
      <c r="B32" s="17" t="s">
        <v>30</v>
      </c>
      <c r="C32" s="18">
        <f>C17+C20+C28+C29+C30+C31</f>
        <v>12736118.614399999</v>
      </c>
      <c r="D32" s="18">
        <f t="shared" ref="D32:F32" si="13">D17+D20+D28+D29+D30+D31</f>
        <v>14829344</v>
      </c>
      <c r="E32" s="18">
        <f t="shared" si="13"/>
        <v>16888423</v>
      </c>
      <c r="F32" s="18">
        <f t="shared" si="13"/>
        <v>19148062</v>
      </c>
      <c r="G32" s="18">
        <f t="shared" ref="G32:H32" si="14">G17+G20+G28+G29+G30+G31</f>
        <v>22345924</v>
      </c>
      <c r="H32" s="18">
        <f t="shared" si="14"/>
        <v>23520030.004634418</v>
      </c>
      <c r="I32" s="18">
        <f t="shared" ref="I32:K32" si="15">I17+I20+I28+I29+I30+I31</f>
        <v>26542118.319543581</v>
      </c>
      <c r="J32" s="18">
        <f t="shared" si="15"/>
        <v>29456864.440805465</v>
      </c>
      <c r="K32" s="18">
        <f t="shared" si="15"/>
        <v>32810373.853960615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2"/>
      <c r="FU32" s="2"/>
      <c r="FV32" s="2"/>
    </row>
    <row r="33" spans="1:179" s="9" customFormat="1" ht="30">
      <c r="A33" s="52" t="s">
        <v>27</v>
      </c>
      <c r="B33" s="21" t="s">
        <v>41</v>
      </c>
      <c r="C33" s="22">
        <f t="shared" ref="C33:H33" si="16">C6+C11+C13+C14+C15+C17+C20+C28+C29+C30+C31</f>
        <v>31034652.419439547</v>
      </c>
      <c r="D33" s="22">
        <f t="shared" si="16"/>
        <v>33826905.645491898</v>
      </c>
      <c r="E33" s="22">
        <f t="shared" si="16"/>
        <v>37561364.151428498</v>
      </c>
      <c r="F33" s="22">
        <f t="shared" si="16"/>
        <v>43366680.719736822</v>
      </c>
      <c r="G33" s="22">
        <f t="shared" si="16"/>
        <v>49701924</v>
      </c>
      <c r="H33" s="22">
        <f t="shared" si="16"/>
        <v>55243574.543964185</v>
      </c>
      <c r="I33" s="22">
        <f t="shared" ref="I33:K33" si="17">I6+I11+I13+I14+I15+I17+I20+I28+I29+I30+I31</f>
        <v>64497911.059222743</v>
      </c>
      <c r="J33" s="22">
        <f t="shared" si="17"/>
        <v>69778838.990182713</v>
      </c>
      <c r="K33" s="22">
        <f t="shared" si="17"/>
        <v>78246837.965576991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2"/>
      <c r="FU33" s="2"/>
      <c r="FV33" s="2"/>
      <c r="FW33" s="3"/>
    </row>
    <row r="34" spans="1:179">
      <c r="A34" s="53" t="s">
        <v>33</v>
      </c>
      <c r="B34" s="23" t="s">
        <v>25</v>
      </c>
      <c r="C34" s="11">
        <f>GSVA_cur!C34</f>
        <v>4243900</v>
      </c>
      <c r="D34" s="11">
        <f>GSVA_cur!D34</f>
        <v>4656500</v>
      </c>
      <c r="E34" s="11">
        <f>GSVA_cur!E34</f>
        <v>5263500</v>
      </c>
      <c r="F34" s="11">
        <f>GSVA_cur!F34</f>
        <v>5418300</v>
      </c>
      <c r="G34" s="11">
        <f>GSVA_cur!G34</f>
        <v>6216700</v>
      </c>
      <c r="H34" s="11">
        <f>GSVA_cur!H34</f>
        <v>7574400</v>
      </c>
      <c r="I34" s="11">
        <f>GSVA_cur!I34</f>
        <v>8531900</v>
      </c>
      <c r="J34" s="16">
        <f>GSVA_cur!J34</f>
        <v>9644459.7599999998</v>
      </c>
      <c r="K34" s="16">
        <f>[1]GSVA_cur!K34</f>
        <v>11146102.144631999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</row>
    <row r="35" spans="1:179">
      <c r="A35" s="53" t="s">
        <v>34</v>
      </c>
      <c r="B35" s="23" t="s">
        <v>24</v>
      </c>
      <c r="C35" s="11">
        <f>GSVA_cur!C35</f>
        <v>1279000</v>
      </c>
      <c r="D35" s="11">
        <f>GSVA_cur!D35</f>
        <v>1463800</v>
      </c>
      <c r="E35" s="11">
        <f>GSVA_cur!E35</f>
        <v>1508500</v>
      </c>
      <c r="F35" s="11">
        <f>GSVA_cur!F35</f>
        <v>1691600</v>
      </c>
      <c r="G35" s="11">
        <f>GSVA_cur!G35</f>
        <v>1435900</v>
      </c>
      <c r="H35" s="11">
        <f>GSVA_cur!H35</f>
        <v>1583100</v>
      </c>
      <c r="I35" s="11">
        <f>GSVA_cur!I35</f>
        <v>1735900</v>
      </c>
      <c r="J35" s="16">
        <f>GSVA_cur!J35</f>
        <v>1809328.57</v>
      </c>
      <c r="K35" s="16">
        <f>[1]GSVA_cur!K35</f>
        <v>1850038.4628249998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</row>
    <row r="36" spans="1:179">
      <c r="A36" s="54" t="s">
        <v>35</v>
      </c>
      <c r="B36" s="24" t="s">
        <v>53</v>
      </c>
      <c r="C36" s="18">
        <f>C33+C34-C35</f>
        <v>33999552.419439547</v>
      </c>
      <c r="D36" s="18">
        <f t="shared" ref="D36:F36" si="18">D33+D34-D35</f>
        <v>37019605.645491898</v>
      </c>
      <c r="E36" s="18">
        <f t="shared" si="18"/>
        <v>41316364.151428498</v>
      </c>
      <c r="F36" s="18">
        <f t="shared" si="18"/>
        <v>47093380.719736822</v>
      </c>
      <c r="G36" s="18">
        <f t="shared" ref="G36:H36" si="19">G33+G34-G35</f>
        <v>54482724</v>
      </c>
      <c r="H36" s="18">
        <f t="shared" si="19"/>
        <v>61234874.543964185</v>
      </c>
      <c r="I36" s="18">
        <f t="shared" ref="I36:K36" si="20">I33+I34-I35</f>
        <v>71293911.059222743</v>
      </c>
      <c r="J36" s="18">
        <f t="shared" si="20"/>
        <v>77613970.180182725</v>
      </c>
      <c r="K36" s="18">
        <f t="shared" si="20"/>
        <v>87542901.647383988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</row>
    <row r="37" spans="1:179">
      <c r="A37" s="53" t="s">
        <v>36</v>
      </c>
      <c r="B37" s="23" t="s">
        <v>32</v>
      </c>
      <c r="C37" s="11">
        <f>GSVA_cur!C37</f>
        <v>492750</v>
      </c>
      <c r="D37" s="11">
        <f>GSVA_cur!D37</f>
        <v>495660</v>
      </c>
      <c r="E37" s="11">
        <f>GSVA_cur!E37</f>
        <v>498570</v>
      </c>
      <c r="F37" s="11">
        <f>GSVA_cur!F37</f>
        <v>501510</v>
      </c>
      <c r="G37" s="11">
        <f>GSVA_cur!G37</f>
        <v>504460</v>
      </c>
      <c r="H37" s="11">
        <f>GSVA_cur!H37</f>
        <v>507430</v>
      </c>
      <c r="I37" s="11">
        <f>GSVA_cur!I37</f>
        <v>510410</v>
      </c>
      <c r="J37" s="11">
        <f>GSVA_cur!J37</f>
        <v>513410</v>
      </c>
      <c r="K37" s="11">
        <f>[1]GSVA_cur!K37</f>
        <v>516420</v>
      </c>
      <c r="L37" s="2"/>
      <c r="M37" s="2"/>
      <c r="N37" s="2"/>
    </row>
    <row r="38" spans="1:179">
      <c r="A38" s="54" t="s">
        <v>37</v>
      </c>
      <c r="B38" s="24" t="s">
        <v>54</v>
      </c>
      <c r="C38" s="18">
        <f>C36/C37*1000</f>
        <v>68999.599024737792</v>
      </c>
      <c r="D38" s="18">
        <f t="shared" ref="D38:F38" si="21">D36/D37*1000</f>
        <v>74687.49878039764</v>
      </c>
      <c r="E38" s="18">
        <f t="shared" si="21"/>
        <v>82869.735747093684</v>
      </c>
      <c r="F38" s="18">
        <f t="shared" si="21"/>
        <v>93903.173854433247</v>
      </c>
      <c r="G38" s="18">
        <f t="shared" ref="G38:H38" si="22">G36/G37*1000</f>
        <v>108002.06953970583</v>
      </c>
      <c r="H38" s="18">
        <f t="shared" si="22"/>
        <v>120676.49635213563</v>
      </c>
      <c r="I38" s="18">
        <f t="shared" ref="I38:K38" si="23">I36/I37*1000</f>
        <v>139679.69095280801</v>
      </c>
      <c r="J38" s="18">
        <f t="shared" si="23"/>
        <v>151173.46794994784</v>
      </c>
      <c r="K38" s="18">
        <f t="shared" si="23"/>
        <v>169518.8057150846</v>
      </c>
      <c r="L38" s="4"/>
      <c r="M38" s="4"/>
      <c r="N38" s="4"/>
      <c r="BO38" s="5"/>
      <c r="BP38" s="5"/>
      <c r="BQ38" s="5"/>
      <c r="BR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4" max="1048575" man="1"/>
    <brk id="26" max="1048575" man="1"/>
    <brk id="42" max="1048575" man="1"/>
    <brk id="106" max="95" man="1"/>
    <brk id="142" max="1048575" man="1"/>
    <brk id="166" max="1048575" man="1"/>
    <brk id="174" max="9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V38"/>
  <sheetViews>
    <sheetView zoomScaleSheetLayoutView="100" workbookViewId="0">
      <pane xSplit="2" ySplit="5" topLeftCell="C30" activePane="bottomRight" state="frozen"/>
      <selection activeCell="C1" sqref="C1:K1048576"/>
      <selection pane="topRight" activeCell="C1" sqref="C1:K1048576"/>
      <selection pane="bottomLeft" activeCell="C1" sqref="C1:K1048576"/>
      <selection pane="bottomRight" activeCell="M13" sqref="M13"/>
    </sheetView>
  </sheetViews>
  <sheetFormatPr defaultColWidth="8.85546875" defaultRowHeight="15"/>
  <cols>
    <col min="1" max="1" width="11" style="1" customWidth="1"/>
    <col min="2" max="2" width="22.42578125" style="1" customWidth="1"/>
    <col min="3" max="5" width="12.85546875" style="1" customWidth="1"/>
    <col min="6" max="6" width="12.85546875" style="3" customWidth="1"/>
    <col min="7" max="10" width="12.85546875" style="2" customWidth="1"/>
    <col min="11" max="11" width="12.85546875" style="3" customWidth="1"/>
    <col min="12" max="13" width="11.42578125" style="3" customWidth="1"/>
    <col min="14" max="41" width="9.140625" style="3" customWidth="1"/>
    <col min="42" max="42" width="12.42578125" style="3" customWidth="1"/>
    <col min="43" max="64" width="9.140625" style="3" customWidth="1"/>
    <col min="65" max="65" width="12.140625" style="3" customWidth="1"/>
    <col min="66" max="69" width="9.140625" style="3" customWidth="1"/>
    <col min="70" max="74" width="9.140625" style="3" hidden="1" customWidth="1"/>
    <col min="75" max="75" width="9.140625" style="3" customWidth="1"/>
    <col min="76" max="80" width="9.140625" style="3" hidden="1" customWidth="1"/>
    <col min="81" max="81" width="9.140625" style="3" customWidth="1"/>
    <col min="82" max="86" width="9.140625" style="3" hidden="1" customWidth="1"/>
    <col min="87" max="87" width="9.140625" style="3" customWidth="1"/>
    <col min="88" max="92" width="9.140625" style="3" hidden="1" customWidth="1"/>
    <col min="93" max="93" width="9.140625" style="3" customWidth="1"/>
    <col min="94" max="98" width="9.140625" style="3" hidden="1" customWidth="1"/>
    <col min="99" max="99" width="9.140625" style="2" customWidth="1"/>
    <col min="100" max="104" width="9.140625" style="2" hidden="1" customWidth="1"/>
    <col min="105" max="105" width="9.140625" style="2" customWidth="1"/>
    <col min="106" max="110" width="9.140625" style="2" hidden="1" customWidth="1"/>
    <col min="111" max="111" width="9.140625" style="2" customWidth="1"/>
    <col min="112" max="116" width="9.140625" style="2" hidden="1" customWidth="1"/>
    <col min="117" max="117" width="9.140625" style="2" customWidth="1"/>
    <col min="118" max="147" width="9.140625" style="3" customWidth="1"/>
    <col min="148" max="148" width="9.140625" style="3" hidden="1" customWidth="1"/>
    <col min="149" max="156" width="9.140625" style="3" customWidth="1"/>
    <col min="157" max="157" width="9.140625" style="3" hidden="1" customWidth="1"/>
    <col min="158" max="162" width="9.140625" style="3" customWidth="1"/>
    <col min="163" max="163" width="9.140625" style="3" hidden="1" customWidth="1"/>
    <col min="164" max="173" width="9.140625" style="3" customWidth="1"/>
    <col min="174" max="177" width="8.85546875" style="3"/>
    <col min="178" max="178" width="12.7109375" style="3" bestFit="1" customWidth="1"/>
    <col min="179" max="16384" width="8.85546875" style="1"/>
  </cols>
  <sheetData>
    <row r="1" spans="1:178" ht="15.75">
      <c r="A1" s="1" t="s">
        <v>43</v>
      </c>
      <c r="B1" s="10" t="s">
        <v>56</v>
      </c>
    </row>
    <row r="2" spans="1:178" ht="15.75">
      <c r="A2" s="8" t="s">
        <v>42</v>
      </c>
      <c r="H2" s="2" t="s">
        <v>62</v>
      </c>
    </row>
    <row r="3" spans="1:178" ht="15.75">
      <c r="A3" s="8"/>
    </row>
    <row r="4" spans="1:178" ht="15.75">
      <c r="A4" s="8"/>
      <c r="E4" s="7"/>
      <c r="F4" s="7" t="s">
        <v>47</v>
      </c>
    </row>
    <row r="5" spans="1:178">
      <c r="A5" s="25" t="s">
        <v>0</v>
      </c>
      <c r="B5" s="26" t="s">
        <v>1</v>
      </c>
      <c r="C5" s="27" t="s">
        <v>21</v>
      </c>
      <c r="D5" s="27" t="s">
        <v>22</v>
      </c>
      <c r="E5" s="27" t="s">
        <v>23</v>
      </c>
      <c r="F5" s="27" t="s">
        <v>46</v>
      </c>
      <c r="G5" s="28" t="s">
        <v>55</v>
      </c>
      <c r="H5" s="28" t="s">
        <v>57</v>
      </c>
      <c r="I5" s="28" t="s">
        <v>58</v>
      </c>
      <c r="J5" s="28" t="s">
        <v>59</v>
      </c>
      <c r="K5" s="28" t="s">
        <v>61</v>
      </c>
    </row>
    <row r="6" spans="1:178" s="9" customFormat="1" ht="25.5">
      <c r="A6" s="29" t="s">
        <v>26</v>
      </c>
      <c r="B6" s="30" t="s">
        <v>2</v>
      </c>
      <c r="C6" s="31">
        <f>SUM(C7:C10)</f>
        <v>8787813.8050395455</v>
      </c>
      <c r="D6" s="31">
        <f t="shared" ref="D6:F6" si="0">SUM(D7:D10)</f>
        <v>9127073.2788586598</v>
      </c>
      <c r="E6" s="31">
        <f t="shared" si="0"/>
        <v>10116316.33314668</v>
      </c>
      <c r="F6" s="31">
        <f t="shared" si="0"/>
        <v>10454202.602402676</v>
      </c>
      <c r="G6" s="31">
        <f t="shared" ref="G6:J6" si="1">SUM(G7:G10)</f>
        <v>11297097</v>
      </c>
      <c r="H6" s="31">
        <f t="shared" si="1"/>
        <v>13023151.289684061</v>
      </c>
      <c r="I6" s="31">
        <f t="shared" si="1"/>
        <v>15471075.19350001</v>
      </c>
      <c r="J6" s="31">
        <f t="shared" si="1"/>
        <v>16052335.79403355</v>
      </c>
      <c r="K6" s="31">
        <f t="shared" ref="K6" si="2">SUM(K7:K10)</f>
        <v>17411994.125348777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2"/>
      <c r="FT6" s="2"/>
      <c r="FU6" s="2"/>
      <c r="FV6" s="3"/>
    </row>
    <row r="7" spans="1:178">
      <c r="A7" s="32">
        <v>1.1000000000000001</v>
      </c>
      <c r="B7" s="33" t="s">
        <v>49</v>
      </c>
      <c r="C7" s="34">
        <v>4769366</v>
      </c>
      <c r="D7" s="34">
        <v>4793196.7617985718</v>
      </c>
      <c r="E7" s="34">
        <v>5560702.3331466811</v>
      </c>
      <c r="F7" s="34">
        <v>5570842.0000000009</v>
      </c>
      <c r="G7" s="34">
        <v>5297026</v>
      </c>
      <c r="H7" s="34">
        <v>5850875.3779998124</v>
      </c>
      <c r="I7" s="34">
        <v>6811520.6006187396</v>
      </c>
      <c r="J7" s="34">
        <v>6405180.8463252224</v>
      </c>
      <c r="K7" s="34">
        <v>7325404.5632908465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2"/>
      <c r="FT7" s="2"/>
      <c r="FU7" s="2"/>
    </row>
    <row r="8" spans="1:178">
      <c r="A8" s="32">
        <v>1.2</v>
      </c>
      <c r="B8" s="33" t="s">
        <v>50</v>
      </c>
      <c r="C8" s="34">
        <v>2722800</v>
      </c>
      <c r="D8" s="34">
        <v>2884200</v>
      </c>
      <c r="E8" s="34">
        <v>2929300</v>
      </c>
      <c r="F8" s="34">
        <v>3071857.0971015268</v>
      </c>
      <c r="G8" s="34">
        <v>3570066</v>
      </c>
      <c r="H8" s="34">
        <v>4133346.8728000936</v>
      </c>
      <c r="I8" s="34">
        <v>4628886.3787082154</v>
      </c>
      <c r="J8" s="34">
        <v>5022090.5387934037</v>
      </c>
      <c r="K8" s="34">
        <v>5248967.7251344677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2"/>
      <c r="FT8" s="2"/>
      <c r="FU8" s="2"/>
    </row>
    <row r="9" spans="1:178">
      <c r="A9" s="32">
        <v>1.3</v>
      </c>
      <c r="B9" s="33" t="s">
        <v>51</v>
      </c>
      <c r="C9" s="34">
        <v>247590</v>
      </c>
      <c r="D9" s="34">
        <v>244261</v>
      </c>
      <c r="E9" s="34">
        <v>246419.99999999997</v>
      </c>
      <c r="F9" s="34">
        <v>238368.74201095075</v>
      </c>
      <c r="G9" s="34">
        <v>233145</v>
      </c>
      <c r="H9" s="34">
        <v>245269.74051313291</v>
      </c>
      <c r="I9" s="34">
        <v>266960.4302145986</v>
      </c>
      <c r="J9" s="34">
        <v>255253.51429889674</v>
      </c>
      <c r="K9" s="34">
        <v>249962.82390739283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2"/>
      <c r="FT9" s="2"/>
      <c r="FU9" s="2"/>
    </row>
    <row r="10" spans="1:178">
      <c r="A10" s="32">
        <v>1.4</v>
      </c>
      <c r="B10" s="33" t="s">
        <v>52</v>
      </c>
      <c r="C10" s="34">
        <v>1048057.805039546</v>
      </c>
      <c r="D10" s="34">
        <v>1205415.5170600885</v>
      </c>
      <c r="E10" s="34">
        <v>1379894</v>
      </c>
      <c r="F10" s="34">
        <v>1573134.7632901976</v>
      </c>
      <c r="G10" s="34">
        <v>2196860</v>
      </c>
      <c r="H10" s="34">
        <v>2793659.2983710221</v>
      </c>
      <c r="I10" s="34">
        <v>3763707.783958456</v>
      </c>
      <c r="J10" s="34">
        <v>4369810.8946160255</v>
      </c>
      <c r="K10" s="34">
        <v>4587659.0130160702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2"/>
      <c r="FT10" s="2"/>
      <c r="FU10" s="2"/>
    </row>
    <row r="11" spans="1:178">
      <c r="A11" s="35" t="s">
        <v>63</v>
      </c>
      <c r="B11" s="33" t="s">
        <v>3</v>
      </c>
      <c r="C11" s="34">
        <v>1243347</v>
      </c>
      <c r="D11" s="34">
        <v>1257453</v>
      </c>
      <c r="E11" s="34">
        <v>1111558</v>
      </c>
      <c r="F11" s="34">
        <v>1124013.6466499998</v>
      </c>
      <c r="G11" s="34">
        <v>1506602</v>
      </c>
      <c r="H11" s="34">
        <v>1723168.7492672401</v>
      </c>
      <c r="I11" s="34">
        <v>1700547.5808361636</v>
      </c>
      <c r="J11" s="34">
        <v>1614199.2098025812</v>
      </c>
      <c r="K11" s="34">
        <v>1767266.3924899802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2"/>
      <c r="FT11" s="2"/>
      <c r="FU11" s="2"/>
    </row>
    <row r="12" spans="1:178">
      <c r="A12" s="36"/>
      <c r="B12" s="37" t="s">
        <v>28</v>
      </c>
      <c r="C12" s="38">
        <f>C6+C11</f>
        <v>10031160.805039546</v>
      </c>
      <c r="D12" s="38">
        <f t="shared" ref="D12:F12" si="3">D6+D11</f>
        <v>10384526.27885866</v>
      </c>
      <c r="E12" s="38">
        <f t="shared" si="3"/>
        <v>11227874.33314668</v>
      </c>
      <c r="F12" s="38">
        <f t="shared" si="3"/>
        <v>11578216.249052675</v>
      </c>
      <c r="G12" s="38">
        <f t="shared" ref="G12:K12" si="4">G6+G11</f>
        <v>12803699</v>
      </c>
      <c r="H12" s="38">
        <f t="shared" si="4"/>
        <v>14746320.0389513</v>
      </c>
      <c r="I12" s="38">
        <f t="shared" si="4"/>
        <v>17171622.774336174</v>
      </c>
      <c r="J12" s="38">
        <f t="shared" si="4"/>
        <v>17666535.003836133</v>
      </c>
      <c r="K12" s="38">
        <f t="shared" si="4"/>
        <v>19179260.517838757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2"/>
      <c r="FT12" s="2"/>
      <c r="FU12" s="2"/>
    </row>
    <row r="13" spans="1:178" s="9" customFormat="1">
      <c r="A13" s="29" t="s">
        <v>64</v>
      </c>
      <c r="B13" s="30" t="s">
        <v>4</v>
      </c>
      <c r="C13" s="31">
        <v>3969153</v>
      </c>
      <c r="D13" s="31">
        <v>3047249</v>
      </c>
      <c r="E13" s="31">
        <v>2701406</v>
      </c>
      <c r="F13" s="31">
        <v>3721729.9999999995</v>
      </c>
      <c r="G13" s="31">
        <v>4296778</v>
      </c>
      <c r="H13" s="31">
        <v>4306090.720725826</v>
      </c>
      <c r="I13" s="31">
        <v>4481101.1169371828</v>
      </c>
      <c r="J13" s="31">
        <v>4473901.5449984921</v>
      </c>
      <c r="K13" s="31">
        <v>4565858.0801872276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2"/>
      <c r="FT13" s="2"/>
      <c r="FU13" s="2"/>
      <c r="FV13" s="3"/>
    </row>
    <row r="14" spans="1:178" ht="38.25">
      <c r="A14" s="35" t="s">
        <v>65</v>
      </c>
      <c r="B14" s="33" t="s">
        <v>5</v>
      </c>
      <c r="C14" s="34">
        <v>766593</v>
      </c>
      <c r="D14" s="34">
        <v>477771</v>
      </c>
      <c r="E14" s="34">
        <v>660296</v>
      </c>
      <c r="F14" s="34">
        <v>698434</v>
      </c>
      <c r="G14" s="34">
        <v>778808</v>
      </c>
      <c r="H14" s="34">
        <v>970944.84993507387</v>
      </c>
      <c r="I14" s="34">
        <v>1221677.1522678025</v>
      </c>
      <c r="J14" s="34">
        <v>1032737.9831280108</v>
      </c>
      <c r="K14" s="34">
        <v>1130062.1825198899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4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4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4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2"/>
      <c r="FT14" s="2"/>
      <c r="FU14" s="2"/>
    </row>
    <row r="15" spans="1:178">
      <c r="A15" s="35" t="s">
        <v>66</v>
      </c>
      <c r="B15" s="33" t="s">
        <v>6</v>
      </c>
      <c r="C15" s="34">
        <v>3531626.9999999995</v>
      </c>
      <c r="D15" s="34">
        <v>3371104</v>
      </c>
      <c r="E15" s="34">
        <v>3475662.9999999995</v>
      </c>
      <c r="F15" s="34">
        <v>3749096</v>
      </c>
      <c r="G15" s="34">
        <v>3741891</v>
      </c>
      <c r="H15" s="34">
        <v>4070848.9132358129</v>
      </c>
      <c r="I15" s="34">
        <v>4151896.3694861359</v>
      </c>
      <c r="J15" s="34">
        <v>4437400.4334916919</v>
      </c>
      <c r="K15" s="34">
        <v>4758239.6664830949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4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4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4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2"/>
      <c r="FT15" s="2"/>
      <c r="FU15" s="2"/>
    </row>
    <row r="16" spans="1:178">
      <c r="A16" s="36"/>
      <c r="B16" s="37" t="s">
        <v>29</v>
      </c>
      <c r="C16" s="38">
        <f>+C13+C14+C15</f>
        <v>8267373</v>
      </c>
      <c r="D16" s="38">
        <f t="shared" ref="D16:F16" si="5">+D13+D14+D15</f>
        <v>6896124</v>
      </c>
      <c r="E16" s="38">
        <f t="shared" si="5"/>
        <v>6837365</v>
      </c>
      <c r="F16" s="38">
        <f t="shared" si="5"/>
        <v>8169260</v>
      </c>
      <c r="G16" s="38">
        <f t="shared" ref="G16:H16" si="6">+G13+G14+G15</f>
        <v>8817477</v>
      </c>
      <c r="H16" s="38">
        <f t="shared" si="6"/>
        <v>9347884.4838967137</v>
      </c>
      <c r="I16" s="38">
        <f t="shared" ref="I16:K16" si="7">+I13+I14+I15</f>
        <v>9854674.6386911217</v>
      </c>
      <c r="J16" s="38">
        <f t="shared" si="7"/>
        <v>9944039.9616181944</v>
      </c>
      <c r="K16" s="38">
        <f t="shared" si="7"/>
        <v>10454159.929190213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4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4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4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2"/>
      <c r="FT16" s="2"/>
      <c r="FU16" s="2"/>
    </row>
    <row r="17" spans="1:178" s="9" customFormat="1" ht="25.5">
      <c r="A17" s="29" t="s">
        <v>67</v>
      </c>
      <c r="B17" s="30" t="s">
        <v>7</v>
      </c>
      <c r="C17" s="31">
        <f>C18+C19</f>
        <v>2509000</v>
      </c>
      <c r="D17" s="31">
        <f t="shared" ref="D17:F17" si="8">D18+D19</f>
        <v>2764400</v>
      </c>
      <c r="E17" s="31">
        <f t="shared" si="8"/>
        <v>3082800</v>
      </c>
      <c r="F17" s="31">
        <f t="shared" si="8"/>
        <v>3433560</v>
      </c>
      <c r="G17" s="31">
        <f t="shared" ref="G17:H17" si="9">G18+G19</f>
        <v>4058795</v>
      </c>
      <c r="H17" s="31">
        <f t="shared" si="9"/>
        <v>4046685.5660724845</v>
      </c>
      <c r="I17" s="31">
        <f t="shared" ref="I17:K17" si="10">I18+I19</f>
        <v>4417015.42427037</v>
      </c>
      <c r="J17" s="31">
        <f t="shared" si="10"/>
        <v>4617897.7871700376</v>
      </c>
      <c r="K17" s="31">
        <f t="shared" si="10"/>
        <v>4904118.5153213078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2"/>
      <c r="FT17" s="2"/>
      <c r="FU17" s="2"/>
      <c r="FV17" s="3"/>
    </row>
    <row r="18" spans="1:178">
      <c r="A18" s="32">
        <v>6.1</v>
      </c>
      <c r="B18" s="33" t="s">
        <v>8</v>
      </c>
      <c r="C18" s="34">
        <v>2179700</v>
      </c>
      <c r="D18" s="34">
        <v>2413500</v>
      </c>
      <c r="E18" s="34">
        <v>2680800</v>
      </c>
      <c r="F18" s="34">
        <v>3031741</v>
      </c>
      <c r="G18" s="34">
        <v>3559235</v>
      </c>
      <c r="H18" s="34">
        <v>3492326.3574928069</v>
      </c>
      <c r="I18" s="34">
        <v>3811658.0369918696</v>
      </c>
      <c r="J18" s="34">
        <v>3961190.0209386591</v>
      </c>
      <c r="K18" s="34">
        <v>4169480.5240531382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2"/>
      <c r="FT18" s="2"/>
      <c r="FU18" s="2"/>
    </row>
    <row r="19" spans="1:178">
      <c r="A19" s="32">
        <v>6.2</v>
      </c>
      <c r="B19" s="33" t="s">
        <v>9</v>
      </c>
      <c r="C19" s="34">
        <v>329300</v>
      </c>
      <c r="D19" s="34">
        <v>350900</v>
      </c>
      <c r="E19" s="34">
        <v>402000</v>
      </c>
      <c r="F19" s="34">
        <v>401819</v>
      </c>
      <c r="G19" s="34">
        <v>499560</v>
      </c>
      <c r="H19" s="34">
        <v>554359.20857967762</v>
      </c>
      <c r="I19" s="34">
        <v>605357.38727850036</v>
      </c>
      <c r="J19" s="34">
        <v>656707.76623137866</v>
      </c>
      <c r="K19" s="34">
        <v>734637.99126816972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2"/>
      <c r="FT19" s="2"/>
      <c r="FU19" s="2"/>
    </row>
    <row r="20" spans="1:178" s="9" customFormat="1" ht="30" customHeight="1">
      <c r="A20" s="29" t="s">
        <v>68</v>
      </c>
      <c r="B20" s="39" t="s">
        <v>10</v>
      </c>
      <c r="C20" s="31">
        <f>SUM(C21:C27)</f>
        <v>2835327</v>
      </c>
      <c r="D20" s="31">
        <f t="shared" ref="D20:F20" si="11">SUM(D21:D27)</f>
        <v>3113772.9633148341</v>
      </c>
      <c r="E20" s="31">
        <f t="shared" si="11"/>
        <v>3265528</v>
      </c>
      <c r="F20" s="31">
        <f t="shared" si="11"/>
        <v>3574358</v>
      </c>
      <c r="G20" s="31">
        <f t="shared" ref="G20:K20" si="12">SUM(G21:G27)</f>
        <v>4077180</v>
      </c>
      <c r="H20" s="31">
        <f t="shared" si="12"/>
        <v>3976209.3673187746</v>
      </c>
      <c r="I20" s="31">
        <f t="shared" si="12"/>
        <v>4236218.2042053621</v>
      </c>
      <c r="J20" s="31">
        <f t="shared" si="12"/>
        <v>4655839.7750753015</v>
      </c>
      <c r="K20" s="31">
        <f t="shared" si="12"/>
        <v>4913667.7804316515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2"/>
      <c r="FT20" s="2"/>
      <c r="FU20" s="2"/>
      <c r="FV20" s="3"/>
    </row>
    <row r="21" spans="1:178">
      <c r="A21" s="32">
        <v>7.1</v>
      </c>
      <c r="B21" s="33" t="s">
        <v>11</v>
      </c>
      <c r="C21" s="34">
        <v>212010</v>
      </c>
      <c r="D21" s="34">
        <v>236135</v>
      </c>
      <c r="E21" s="34">
        <v>248290</v>
      </c>
      <c r="F21" s="34">
        <v>301556</v>
      </c>
      <c r="G21" s="34">
        <v>288980</v>
      </c>
      <c r="H21" s="34">
        <v>279191.53538621753</v>
      </c>
      <c r="I21" s="34">
        <v>324309.79407966736</v>
      </c>
      <c r="J21" s="34">
        <v>340841.48606200365</v>
      </c>
      <c r="K21" s="34">
        <v>362195.14438376768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2"/>
      <c r="FT21" s="2"/>
      <c r="FU21" s="2"/>
    </row>
    <row r="22" spans="1:178">
      <c r="A22" s="32">
        <v>7.2</v>
      </c>
      <c r="B22" s="33" t="s">
        <v>12</v>
      </c>
      <c r="C22" s="34">
        <v>1628100</v>
      </c>
      <c r="D22" s="34">
        <v>1846100</v>
      </c>
      <c r="E22" s="34">
        <v>1945700</v>
      </c>
      <c r="F22" s="34">
        <v>2039470</v>
      </c>
      <c r="G22" s="34">
        <v>2408807</v>
      </c>
      <c r="H22" s="34">
        <v>2394281.2091414174</v>
      </c>
      <c r="I22" s="34">
        <v>2652338.3146867794</v>
      </c>
      <c r="J22" s="34">
        <v>2921691.7758503677</v>
      </c>
      <c r="K22" s="34">
        <v>3157852.8028003527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2"/>
      <c r="FT22" s="2"/>
      <c r="FU22" s="2"/>
    </row>
    <row r="23" spans="1:178">
      <c r="A23" s="32">
        <v>7.3</v>
      </c>
      <c r="B23" s="33" t="s">
        <v>13</v>
      </c>
      <c r="C23" s="34">
        <v>84800</v>
      </c>
      <c r="D23" s="34">
        <v>77300</v>
      </c>
      <c r="E23" s="34">
        <v>46900</v>
      </c>
      <c r="F23" s="34">
        <v>58250</v>
      </c>
      <c r="G23" s="34">
        <v>46923</v>
      </c>
      <c r="H23" s="34">
        <v>44043.976113735494</v>
      </c>
      <c r="I23" s="34">
        <v>41000.792179253869</v>
      </c>
      <c r="J23" s="34">
        <v>40906.209268795305</v>
      </c>
      <c r="K23" s="34">
        <v>40176.460120076568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2"/>
      <c r="FT23" s="2"/>
      <c r="FU23" s="2"/>
    </row>
    <row r="24" spans="1:178">
      <c r="A24" s="32">
        <v>7.4</v>
      </c>
      <c r="B24" s="33" t="s">
        <v>14</v>
      </c>
      <c r="C24" s="34">
        <v>4100</v>
      </c>
      <c r="D24" s="34">
        <v>9100</v>
      </c>
      <c r="E24" s="34">
        <v>4000</v>
      </c>
      <c r="F24" s="34">
        <v>7926</v>
      </c>
      <c r="G24" s="34">
        <v>18999</v>
      </c>
      <c r="H24" s="34">
        <v>17047.174645320756</v>
      </c>
      <c r="I24" s="34">
        <v>16054.858764435212</v>
      </c>
      <c r="J24" s="34">
        <v>18309.932362947507</v>
      </c>
      <c r="K24" s="34">
        <v>21250.438311023252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2"/>
      <c r="FT24" s="2"/>
      <c r="FU24" s="2"/>
    </row>
    <row r="25" spans="1:178" ht="25.5">
      <c r="A25" s="32">
        <v>7.5</v>
      </c>
      <c r="B25" s="33" t="s">
        <v>15</v>
      </c>
      <c r="C25" s="34">
        <v>447800</v>
      </c>
      <c r="D25" s="34">
        <v>454100</v>
      </c>
      <c r="E25" s="34">
        <v>494100</v>
      </c>
      <c r="F25" s="34">
        <v>563445</v>
      </c>
      <c r="G25" s="34">
        <v>607102</v>
      </c>
      <c r="H25" s="34">
        <v>555007.23838979297</v>
      </c>
      <c r="I25" s="34">
        <v>586808.73722123797</v>
      </c>
      <c r="J25" s="34">
        <v>728538.62172897626</v>
      </c>
      <c r="K25" s="34">
        <v>710249.65948504594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2"/>
      <c r="FT25" s="2"/>
      <c r="FU25" s="2"/>
    </row>
    <row r="26" spans="1:178">
      <c r="A26" s="32">
        <v>7.6</v>
      </c>
      <c r="B26" s="33" t="s">
        <v>16</v>
      </c>
      <c r="C26" s="34">
        <v>17800</v>
      </c>
      <c r="D26" s="34">
        <v>13300</v>
      </c>
      <c r="E26" s="34">
        <v>13800</v>
      </c>
      <c r="F26" s="34">
        <v>14348</v>
      </c>
      <c r="G26" s="34">
        <v>12412</v>
      </c>
      <c r="H26" s="34">
        <v>14623.655616829781</v>
      </c>
      <c r="I26" s="34">
        <v>15929.617545906734</v>
      </c>
      <c r="J26" s="34">
        <v>15927.537845722083</v>
      </c>
      <c r="K26" s="34">
        <v>15683.633943921483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2"/>
      <c r="FT26" s="2"/>
      <c r="FU26" s="2"/>
    </row>
    <row r="27" spans="1:178" ht="38.25">
      <c r="A27" s="32">
        <v>7.7</v>
      </c>
      <c r="B27" s="33" t="s">
        <v>17</v>
      </c>
      <c r="C27" s="34">
        <v>440717</v>
      </c>
      <c r="D27" s="34">
        <v>477737.96331483411</v>
      </c>
      <c r="E27" s="34">
        <v>512738</v>
      </c>
      <c r="F27" s="34">
        <v>589363</v>
      </c>
      <c r="G27" s="34">
        <v>693957</v>
      </c>
      <c r="H27" s="34">
        <v>672014.57802546036</v>
      </c>
      <c r="I27" s="34">
        <v>599776.0897280809</v>
      </c>
      <c r="J27" s="34">
        <v>589624.21195648937</v>
      </c>
      <c r="K27" s="34">
        <v>606259.64138746378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2"/>
      <c r="FT27" s="2"/>
      <c r="FU27" s="2"/>
    </row>
    <row r="28" spans="1:178">
      <c r="A28" s="35" t="s">
        <v>69</v>
      </c>
      <c r="B28" s="33" t="s">
        <v>18</v>
      </c>
      <c r="C28" s="34">
        <v>1403097</v>
      </c>
      <c r="D28" s="34">
        <v>1536254</v>
      </c>
      <c r="E28" s="34">
        <v>1623342</v>
      </c>
      <c r="F28" s="34">
        <v>1775218.9999999998</v>
      </c>
      <c r="G28" s="34">
        <v>1880400</v>
      </c>
      <c r="H28" s="34">
        <v>1938859.3020583026</v>
      </c>
      <c r="I28" s="34">
        <v>2106184.8387602782</v>
      </c>
      <c r="J28" s="34">
        <v>2217580.5802390175</v>
      </c>
      <c r="K28" s="34">
        <v>2330164.0673940154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2"/>
      <c r="FT28" s="2"/>
      <c r="FU28" s="2"/>
    </row>
    <row r="29" spans="1:178" ht="38.25">
      <c r="A29" s="35" t="s">
        <v>70</v>
      </c>
      <c r="B29" s="33" t="s">
        <v>19</v>
      </c>
      <c r="C29" s="34">
        <v>2462193</v>
      </c>
      <c r="D29" s="34">
        <v>2819272</v>
      </c>
      <c r="E29" s="34">
        <v>2931795</v>
      </c>
      <c r="F29" s="34">
        <v>3172702</v>
      </c>
      <c r="G29" s="34">
        <v>3308562</v>
      </c>
      <c r="H29" s="34">
        <v>3451937.715167189</v>
      </c>
      <c r="I29" s="34">
        <v>3699745.4031663109</v>
      </c>
      <c r="J29" s="34">
        <v>3926302.47500965</v>
      </c>
      <c r="K29" s="34">
        <v>4183799.7933827401</v>
      </c>
      <c r="L29" s="6"/>
      <c r="M29" s="6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2"/>
      <c r="FT29" s="2"/>
      <c r="FU29" s="2"/>
    </row>
    <row r="30" spans="1:178">
      <c r="A30" s="35" t="s">
        <v>71</v>
      </c>
      <c r="B30" s="33" t="s">
        <v>44</v>
      </c>
      <c r="C30" s="34">
        <v>1095901.8499999999</v>
      </c>
      <c r="D30" s="34">
        <v>1135735</v>
      </c>
      <c r="E30" s="34">
        <v>1198996</v>
      </c>
      <c r="F30" s="34">
        <v>1258480</v>
      </c>
      <c r="G30" s="34">
        <v>1475125</v>
      </c>
      <c r="H30" s="34">
        <v>1438194.5134112427</v>
      </c>
      <c r="I30" s="34">
        <v>1614353.5962971065</v>
      </c>
      <c r="J30" s="34">
        <v>1631702.7878196761</v>
      </c>
      <c r="K30" s="34">
        <v>1938164.4681177372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2"/>
      <c r="FT30" s="2"/>
      <c r="FU30" s="2"/>
    </row>
    <row r="31" spans="1:178">
      <c r="A31" s="35" t="s">
        <v>72</v>
      </c>
      <c r="B31" s="33" t="s">
        <v>20</v>
      </c>
      <c r="C31" s="34">
        <v>2430599.7644000002</v>
      </c>
      <c r="D31" s="34">
        <v>2521945</v>
      </c>
      <c r="E31" s="34">
        <v>2703252</v>
      </c>
      <c r="F31" s="34">
        <v>2989288</v>
      </c>
      <c r="G31" s="34">
        <v>3463128</v>
      </c>
      <c r="H31" s="34">
        <v>3561964.2751519238</v>
      </c>
      <c r="I31" s="34">
        <v>3850698.6117497659</v>
      </c>
      <c r="J31" s="34">
        <v>4147017.3863958316</v>
      </c>
      <c r="K31" s="34">
        <v>4834589.8852822566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2"/>
      <c r="FT31" s="2"/>
      <c r="FU31" s="2"/>
    </row>
    <row r="32" spans="1:178">
      <c r="A32" s="36"/>
      <c r="B32" s="37" t="s">
        <v>30</v>
      </c>
      <c r="C32" s="38">
        <f>C17+C20+C28+C29+C30+C31</f>
        <v>12736118.614399999</v>
      </c>
      <c r="D32" s="38">
        <f t="shared" ref="D32:F32" si="13">D17+D20+D28+D29+D30+D31</f>
        <v>13891378.963314835</v>
      </c>
      <c r="E32" s="38">
        <f t="shared" si="13"/>
        <v>14805713</v>
      </c>
      <c r="F32" s="38">
        <f t="shared" si="13"/>
        <v>16203607</v>
      </c>
      <c r="G32" s="38">
        <f t="shared" ref="G32:H32" si="14">G17+G20+G28+G29+G30+G31</f>
        <v>18263190</v>
      </c>
      <c r="H32" s="38">
        <f t="shared" si="14"/>
        <v>18413850.739179917</v>
      </c>
      <c r="I32" s="38">
        <f t="shared" ref="I32:K32" si="15">I17+I20+I28+I29+I30+I31</f>
        <v>19924216.078449193</v>
      </c>
      <c r="J32" s="38">
        <f t="shared" si="15"/>
        <v>21196340.791709512</v>
      </c>
      <c r="K32" s="38">
        <f t="shared" si="15"/>
        <v>23104504.509929709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2"/>
      <c r="FT32" s="2"/>
      <c r="FU32" s="2"/>
    </row>
    <row r="33" spans="1:178" s="9" customFormat="1" ht="25.5">
      <c r="A33" s="40" t="s">
        <v>27</v>
      </c>
      <c r="B33" s="41" t="s">
        <v>41</v>
      </c>
      <c r="C33" s="42">
        <f t="shared" ref="C33:H33" si="16">C6+C11+C13+C14+C15+C17+C20+C28+C29+C30+C31</f>
        <v>31034652.419439547</v>
      </c>
      <c r="D33" s="42">
        <f t="shared" si="16"/>
        <v>31172029.242173497</v>
      </c>
      <c r="E33" s="42">
        <f t="shared" si="16"/>
        <v>32870952.33314668</v>
      </c>
      <c r="F33" s="42">
        <f t="shared" si="16"/>
        <v>35951083.249052674</v>
      </c>
      <c r="G33" s="42">
        <f t="shared" si="16"/>
        <v>39884366</v>
      </c>
      <c r="H33" s="42">
        <f t="shared" si="16"/>
        <v>42508055.262027934</v>
      </c>
      <c r="I33" s="42">
        <f t="shared" ref="I33:K33" si="17">I6+I11+I13+I14+I15+I17+I20+I28+I29+I30+I31</f>
        <v>46950513.491476491</v>
      </c>
      <c r="J33" s="42">
        <f t="shared" si="17"/>
        <v>48806915.757163845</v>
      </c>
      <c r="K33" s="42">
        <f t="shared" si="17"/>
        <v>52737924.956958681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2"/>
      <c r="FT33" s="2"/>
      <c r="FU33" s="2"/>
      <c r="FV33" s="3"/>
    </row>
    <row r="34" spans="1:178">
      <c r="A34" s="43" t="s">
        <v>33</v>
      </c>
      <c r="B34" s="44" t="s">
        <v>25</v>
      </c>
      <c r="C34" s="34">
        <f>GSVA_const!C34</f>
        <v>4243900</v>
      </c>
      <c r="D34" s="34">
        <f>GSVA_const!D34</f>
        <v>4315500</v>
      </c>
      <c r="E34" s="34">
        <f>GSVA_const!E34</f>
        <v>4480700</v>
      </c>
      <c r="F34" s="34">
        <f>GSVA_const!F34</f>
        <v>5162900</v>
      </c>
      <c r="G34" s="34">
        <f>GSVA_const!G34</f>
        <v>5977760</v>
      </c>
      <c r="H34" s="34">
        <f>GSVA_const!H34</f>
        <v>6485000</v>
      </c>
      <c r="I34" s="34">
        <f>GSVA_const!I34</f>
        <v>7107300</v>
      </c>
      <c r="J34" s="34">
        <f>GSVA_const!J34</f>
        <v>7749799.9200000009</v>
      </c>
      <c r="K34" s="34">
        <f>[1]GSVA_const!K34</f>
        <v>8472081.2725440003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</row>
    <row r="35" spans="1:178">
      <c r="A35" s="43" t="s">
        <v>34</v>
      </c>
      <c r="B35" s="44" t="s">
        <v>24</v>
      </c>
      <c r="C35" s="34">
        <f>GSVA_const!C35</f>
        <v>1279000</v>
      </c>
      <c r="D35" s="34">
        <f>GSVA_const!D35</f>
        <v>1354006.926426799</v>
      </c>
      <c r="E35" s="34">
        <f>GSVA_const!E35</f>
        <v>1327729.7556594703</v>
      </c>
      <c r="F35" s="34">
        <f>GSVA_const!F35</f>
        <v>1407600</v>
      </c>
      <c r="G35" s="34">
        <f>GSVA_const!G35</f>
        <v>1162440</v>
      </c>
      <c r="H35" s="34">
        <f>GSVA_const!H35</f>
        <v>1236500</v>
      </c>
      <c r="I35" s="34">
        <f>GSVA_const!I35</f>
        <v>1376500</v>
      </c>
      <c r="J35" s="34">
        <f>GSVA_const!J35</f>
        <v>1498320.25</v>
      </c>
      <c r="K35" s="34">
        <f>[1]GSVA_const!K35</f>
        <v>1649500.7632249999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</row>
    <row r="36" spans="1:178" ht="25.5">
      <c r="A36" s="45" t="s">
        <v>35</v>
      </c>
      <c r="B36" s="46" t="s">
        <v>53</v>
      </c>
      <c r="C36" s="38">
        <f>C33+C34-C35</f>
        <v>33999552.419439547</v>
      </c>
      <c r="D36" s="38">
        <f t="shared" ref="D36:F36" si="18">D33+D34-D35</f>
        <v>34133522.315746695</v>
      </c>
      <c r="E36" s="38">
        <f t="shared" si="18"/>
        <v>36023922.577487208</v>
      </c>
      <c r="F36" s="38">
        <f t="shared" si="18"/>
        <v>39706383.249052674</v>
      </c>
      <c r="G36" s="38">
        <f t="shared" ref="G36:H36" si="19">G33+G34-G35</f>
        <v>44699686</v>
      </c>
      <c r="H36" s="38">
        <f t="shared" si="19"/>
        <v>47756555.262027934</v>
      </c>
      <c r="I36" s="38">
        <f t="shared" ref="I36:K36" si="20">I33+I34-I35</f>
        <v>52681313.491476491</v>
      </c>
      <c r="J36" s="38">
        <f t="shared" si="20"/>
        <v>55058395.427163847</v>
      </c>
      <c r="K36" s="38">
        <f t="shared" si="20"/>
        <v>59560505.466277681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</row>
    <row r="37" spans="1:178">
      <c r="A37" s="43" t="s">
        <v>36</v>
      </c>
      <c r="B37" s="44" t="s">
        <v>32</v>
      </c>
      <c r="C37" s="27">
        <f>GSVA_cur!C37</f>
        <v>492750</v>
      </c>
      <c r="D37" s="27">
        <f>GSVA_cur!D37</f>
        <v>495660</v>
      </c>
      <c r="E37" s="27">
        <f>GSVA_cur!E37</f>
        <v>498570</v>
      </c>
      <c r="F37" s="27">
        <f>GSVA_cur!F37</f>
        <v>501510</v>
      </c>
      <c r="G37" s="27">
        <f>GSVA_cur!G37</f>
        <v>504460</v>
      </c>
      <c r="H37" s="27">
        <f>GSVA_cur!H37</f>
        <v>507430</v>
      </c>
      <c r="I37" s="27">
        <f>GSVA_cur!I37</f>
        <v>510410</v>
      </c>
      <c r="J37" s="27">
        <f>GSVA_cur!J37</f>
        <v>513410</v>
      </c>
      <c r="K37" s="27">
        <f>[1]GSVA_cur!K37</f>
        <v>516420</v>
      </c>
      <c r="L37" s="2"/>
      <c r="M37" s="2"/>
    </row>
    <row r="38" spans="1:178">
      <c r="A38" s="45" t="s">
        <v>37</v>
      </c>
      <c r="B38" s="46" t="s">
        <v>54</v>
      </c>
      <c r="C38" s="38">
        <f>C36/C37*1000</f>
        <v>68999.599024737792</v>
      </c>
      <c r="D38" s="38">
        <f t="shared" ref="D38:F38" si="21">D36/D37*1000</f>
        <v>68864.791017525509</v>
      </c>
      <c r="E38" s="38">
        <f t="shared" si="21"/>
        <v>72254.493004968623</v>
      </c>
      <c r="F38" s="38">
        <f t="shared" si="21"/>
        <v>79173.662038748327</v>
      </c>
      <c r="G38" s="38">
        <f t="shared" ref="G38:H38" si="22">G36/G37*1000</f>
        <v>88608.979899298269</v>
      </c>
      <c r="H38" s="38">
        <f t="shared" si="22"/>
        <v>94114.568042937812</v>
      </c>
      <c r="I38" s="38">
        <f t="shared" ref="I38:K38" si="23">I36/I37*1000</f>
        <v>103213.71738695654</v>
      </c>
      <c r="J38" s="38">
        <f t="shared" si="23"/>
        <v>107240.59801555063</v>
      </c>
      <c r="K38" s="38">
        <f t="shared" si="23"/>
        <v>115333.46010278007</v>
      </c>
      <c r="L38" s="4"/>
      <c r="M38" s="4"/>
      <c r="BN38" s="5"/>
      <c r="BO38" s="5"/>
      <c r="BP38" s="5"/>
      <c r="BQ38" s="5"/>
    </row>
  </sheetData>
  <sheetProtection formatColumns="0" formatRows="0"/>
  <pageMargins left="0.70866141732283505" right="0.70866141732283505" top="0.74803149606299202" bottom="0.74803149606299202" header="0.31496062992126" footer="0.31496062992126"/>
  <pageSetup paperSize="9" scale="10" orientation="landscape" horizontalDpi="4294967295" verticalDpi="4294967295" r:id="rId1"/>
  <colBreaks count="7" manualBreakCount="7">
    <brk id="13" max="1048575" man="1"/>
    <brk id="25" max="1048575" man="1"/>
    <brk id="41" max="1048575" man="1"/>
    <brk id="105" max="95" man="1"/>
    <brk id="141" max="1048575" man="1"/>
    <brk id="165" max="1048575" man="1"/>
    <brk id="173" max="9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GSVA_cur</vt:lpstr>
      <vt:lpstr>GSVA_const</vt:lpstr>
      <vt:lpstr>NSVA_cur</vt:lpstr>
      <vt:lpstr>NSVA_const</vt:lpstr>
      <vt:lpstr>GSVA_const!Print_Titles</vt:lpstr>
      <vt:lpstr>GSVA_cur!Print_Titles</vt:lpstr>
      <vt:lpstr>NSVA_const!Print_Titles</vt:lpstr>
      <vt:lpstr>NSVA_cur!Print_Titles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2020-08-27T07:52:03Z</dcterms:modified>
</cp:coreProperties>
</file>