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0" yWindow="0" windowWidth="20490" windowHeight="7755"/>
  </bookViews>
  <sheets>
    <sheet name="GSVA_cur" sheetId="10" r:id="rId1"/>
    <sheet name="GSVA_const" sheetId="1" r:id="rId2"/>
    <sheet name="NSVA_cur" sheetId="11" r:id="rId3"/>
    <sheet name="NSVA_const" sheetId="12" r:id="rId4"/>
  </sheets>
  <definedNames>
    <definedName name="_xlnm.Print_Titles" localSheetId="1">GSVA_const!$A:$B</definedName>
    <definedName name="_xlnm.Print_Titles" localSheetId="0">GSVA_cur!$A:$B</definedName>
    <definedName name="_xlnm.Print_Titles" localSheetId="3">NSVA_const!$A:$B</definedName>
    <definedName name="_xlnm.Print_Titles" localSheetId="2">NSVA_cur!$A:$B</definedName>
  </definedNames>
  <calcPr calcId="145621"/>
</workbook>
</file>

<file path=xl/calcChain.xml><?xml version="1.0" encoding="utf-8"?>
<calcChain xmlns="http://schemas.openxmlformats.org/spreadsheetml/2006/main">
  <c r="D37" i="12"/>
  <c r="E37"/>
  <c r="F37"/>
  <c r="G37"/>
  <c r="H37"/>
  <c r="I37"/>
  <c r="J37"/>
  <c r="D34"/>
  <c r="E34"/>
  <c r="F34"/>
  <c r="G34"/>
  <c r="H34"/>
  <c r="I34"/>
  <c r="J34"/>
  <c r="D35"/>
  <c r="E35"/>
  <c r="F35"/>
  <c r="G35"/>
  <c r="H35"/>
  <c r="I35"/>
  <c r="J35"/>
  <c r="D37" i="11"/>
  <c r="E37"/>
  <c r="F37"/>
  <c r="G37"/>
  <c r="H37"/>
  <c r="I37"/>
  <c r="J37"/>
  <c r="D34"/>
  <c r="E34"/>
  <c r="F34"/>
  <c r="G34"/>
  <c r="H34"/>
  <c r="I34"/>
  <c r="J34"/>
  <c r="D35"/>
  <c r="E35"/>
  <c r="F35"/>
  <c r="G35"/>
  <c r="H35"/>
  <c r="I35"/>
  <c r="J35"/>
  <c r="D37" i="1"/>
  <c r="E37"/>
  <c r="F37"/>
  <c r="G37"/>
  <c r="H37"/>
  <c r="I37"/>
  <c r="J37"/>
  <c r="D20" i="10"/>
  <c r="E20"/>
  <c r="F20"/>
  <c r="G20"/>
  <c r="H20"/>
  <c r="I20"/>
  <c r="J20"/>
  <c r="C37" i="1" l="1"/>
  <c r="J20" l="1"/>
  <c r="J20" i="11"/>
  <c r="J20" i="12"/>
  <c r="J17" i="1"/>
  <c r="J17" i="11"/>
  <c r="J17" i="12"/>
  <c r="J17" i="10"/>
  <c r="J32" s="1"/>
  <c r="J16" i="1"/>
  <c r="J16" i="11"/>
  <c r="J16" i="12"/>
  <c r="J16" i="10"/>
  <c r="J6" i="1"/>
  <c r="J6" i="11"/>
  <c r="J6" i="12"/>
  <c r="J6" i="10"/>
  <c r="J12" l="1"/>
  <c r="J33"/>
  <c r="J33" i="12"/>
  <c r="J32"/>
  <c r="J32" i="11"/>
  <c r="J33"/>
  <c r="J36" s="1"/>
  <c r="J32" i="1"/>
  <c r="J33"/>
  <c r="J36" s="1"/>
  <c r="J12" i="11"/>
  <c r="J12" i="12"/>
  <c r="J12" i="1"/>
  <c r="J36" i="12" l="1"/>
  <c r="J38"/>
  <c r="J38" i="11"/>
  <c r="J38" i="1"/>
  <c r="J36" i="10"/>
  <c r="J38" l="1"/>
  <c r="I17"/>
  <c r="I32" l="1"/>
  <c r="H20" i="1"/>
  <c r="I20"/>
  <c r="H20" i="11"/>
  <c r="I20"/>
  <c r="H20" i="12"/>
  <c r="I20"/>
  <c r="H16" i="1"/>
  <c r="I16"/>
  <c r="H17"/>
  <c r="I17"/>
  <c r="H16" i="11"/>
  <c r="I16"/>
  <c r="H17"/>
  <c r="I17"/>
  <c r="H16" i="12"/>
  <c r="I16"/>
  <c r="H17"/>
  <c r="I17"/>
  <c r="H16" i="10"/>
  <c r="I16"/>
  <c r="H17"/>
  <c r="H6" i="1"/>
  <c r="I6"/>
  <c r="H6" i="11"/>
  <c r="I6"/>
  <c r="H6" i="12"/>
  <c r="I6"/>
  <c r="H6" i="10"/>
  <c r="I6"/>
  <c r="I33" l="1"/>
  <c r="I12"/>
  <c r="H33"/>
  <c r="H12"/>
  <c r="H32"/>
  <c r="H12" i="1"/>
  <c r="H12" i="11"/>
  <c r="I12" i="1"/>
  <c r="I32" i="12"/>
  <c r="I33"/>
  <c r="H32"/>
  <c r="I32" i="11"/>
  <c r="H32"/>
  <c r="I32" i="1"/>
  <c r="H33" i="12"/>
  <c r="I12"/>
  <c r="H12"/>
  <c r="I33" i="11"/>
  <c r="H33"/>
  <c r="I12"/>
  <c r="H32" i="1"/>
  <c r="H33"/>
  <c r="I33"/>
  <c r="H36" i="11" l="1"/>
  <c r="I36" i="12"/>
  <c r="I36" i="11"/>
  <c r="I36" i="10"/>
  <c r="I36" i="1"/>
  <c r="H36" i="12"/>
  <c r="H38" s="1"/>
  <c r="H36" i="10"/>
  <c r="H38" s="1"/>
  <c r="H36" i="1"/>
  <c r="H38" i="11" l="1"/>
  <c r="I38" i="10"/>
  <c r="I38" i="11"/>
  <c r="I38" i="12"/>
  <c r="I38" i="1"/>
  <c r="H38"/>
  <c r="G6" l="1"/>
  <c r="G16"/>
  <c r="G17"/>
  <c r="G20"/>
  <c r="G6" i="11"/>
  <c r="G16"/>
  <c r="G17"/>
  <c r="G20"/>
  <c r="G6" i="12"/>
  <c r="G16"/>
  <c r="G17"/>
  <c r="G20"/>
  <c r="G6" i="10"/>
  <c r="G16"/>
  <c r="G17"/>
  <c r="C37" i="11"/>
  <c r="C37" i="12"/>
  <c r="C35"/>
  <c r="C34"/>
  <c r="C35" i="11"/>
  <c r="C34"/>
  <c r="G12" i="10" l="1"/>
  <c r="G33"/>
  <c r="G32"/>
  <c r="G12" i="1"/>
  <c r="G32" i="12"/>
  <c r="G33"/>
  <c r="G32" i="11"/>
  <c r="G33"/>
  <c r="G32" i="1"/>
  <c r="G33"/>
  <c r="G12" i="12"/>
  <c r="G12" i="11"/>
  <c r="F20" i="12"/>
  <c r="E20"/>
  <c r="D20"/>
  <c r="C20"/>
  <c r="F17"/>
  <c r="E17"/>
  <c r="D17"/>
  <c r="C17"/>
  <c r="F16"/>
  <c r="E16"/>
  <c r="D16"/>
  <c r="C16"/>
  <c r="F6"/>
  <c r="E6"/>
  <c r="D6"/>
  <c r="C6"/>
  <c r="F20" i="11"/>
  <c r="E20"/>
  <c r="D20"/>
  <c r="C20"/>
  <c r="F17"/>
  <c r="E17"/>
  <c r="D17"/>
  <c r="C17"/>
  <c r="F16"/>
  <c r="E16"/>
  <c r="D16"/>
  <c r="C16"/>
  <c r="F6"/>
  <c r="E6"/>
  <c r="D6"/>
  <c r="C6"/>
  <c r="F20" i="1"/>
  <c r="E20"/>
  <c r="D20"/>
  <c r="C20"/>
  <c r="F17"/>
  <c r="E17"/>
  <c r="D17"/>
  <c r="C17"/>
  <c r="F16"/>
  <c r="E16"/>
  <c r="D16"/>
  <c r="C16"/>
  <c r="F6"/>
  <c r="E6"/>
  <c r="D6"/>
  <c r="C6"/>
  <c r="F17" i="10"/>
  <c r="F32" s="1"/>
  <c r="F16"/>
  <c r="F6"/>
  <c r="C20"/>
  <c r="E17"/>
  <c r="D17"/>
  <c r="C17"/>
  <c r="E16"/>
  <c r="D16"/>
  <c r="C16"/>
  <c r="E6"/>
  <c r="D6"/>
  <c r="C6"/>
  <c r="E32" l="1"/>
  <c r="D33"/>
  <c r="D12"/>
  <c r="E12"/>
  <c r="E33"/>
  <c r="F12"/>
  <c r="F33"/>
  <c r="D32"/>
  <c r="C32" i="1"/>
  <c r="G36" i="11"/>
  <c r="C32" i="12"/>
  <c r="C33"/>
  <c r="G36"/>
  <c r="E12"/>
  <c r="F33" i="11"/>
  <c r="F32"/>
  <c r="E12"/>
  <c r="G36" i="1"/>
  <c r="D33"/>
  <c r="E32"/>
  <c r="E33"/>
  <c r="D32"/>
  <c r="F33"/>
  <c r="G36" i="10"/>
  <c r="C12"/>
  <c r="F33" i="12"/>
  <c r="D33"/>
  <c r="D32"/>
  <c r="E32"/>
  <c r="F32"/>
  <c r="D32" i="11"/>
  <c r="C33"/>
  <c r="C32"/>
  <c r="E32"/>
  <c r="D33"/>
  <c r="C33" i="1"/>
  <c r="F32"/>
  <c r="C12" i="12"/>
  <c r="D12"/>
  <c r="E33"/>
  <c r="F12"/>
  <c r="C12" i="11"/>
  <c r="D12"/>
  <c r="E33"/>
  <c r="F12"/>
  <c r="D12" i="1"/>
  <c r="C12"/>
  <c r="E12"/>
  <c r="F12"/>
  <c r="C33" i="10"/>
  <c r="C32"/>
  <c r="C36" i="1" l="1"/>
  <c r="C36" i="12"/>
  <c r="C36" i="11"/>
  <c r="C36" i="10"/>
  <c r="G38" i="11"/>
  <c r="F36" i="12"/>
  <c r="G38"/>
  <c r="E36"/>
  <c r="D36"/>
  <c r="D36" i="11"/>
  <c r="E36"/>
  <c r="F36"/>
  <c r="D36" i="1"/>
  <c r="F36"/>
  <c r="E36"/>
  <c r="G38"/>
  <c r="E36" i="10"/>
  <c r="D36"/>
  <c r="F36"/>
  <c r="G38"/>
  <c r="C38" i="12" l="1"/>
  <c r="C38" i="1"/>
  <c r="C38" i="10"/>
  <c r="C38" i="11"/>
  <c r="D38"/>
  <c r="D38" i="12"/>
  <c r="E38"/>
  <c r="F38"/>
  <c r="F38" i="11"/>
  <c r="E38"/>
  <c r="E38" i="1"/>
  <c r="F38"/>
  <c r="D38"/>
  <c r="F38" i="10"/>
  <c r="D38"/>
  <c r="E38"/>
</calcChain>
</file>

<file path=xl/sharedStrings.xml><?xml version="1.0" encoding="utf-8"?>
<sst xmlns="http://schemas.openxmlformats.org/spreadsheetml/2006/main" count="261" uniqueCount="72">
  <si>
    <t>S.No.</t>
  </si>
  <si>
    <t>Item</t>
  </si>
  <si>
    <t>Agriculture, forestry and fishing</t>
  </si>
  <si>
    <t>Mining and quarrying</t>
  </si>
  <si>
    <t>Manufacturing</t>
  </si>
  <si>
    <t>Electricity, gas, water supply &amp; other utility services</t>
  </si>
  <si>
    <t>Construction</t>
  </si>
  <si>
    <t>Trade, repair, hotels and restaurants</t>
  </si>
  <si>
    <t>Trade &amp; repair services</t>
  </si>
  <si>
    <t>Hotels &amp; restaurants</t>
  </si>
  <si>
    <t>Transport, storage, communication &amp; services related to broadcasting</t>
  </si>
  <si>
    <t>Railways</t>
  </si>
  <si>
    <t>Road transport</t>
  </si>
  <si>
    <t>Water transport</t>
  </si>
  <si>
    <t>Air transport</t>
  </si>
  <si>
    <t>Services incidental to transport</t>
  </si>
  <si>
    <t>Storage</t>
  </si>
  <si>
    <t>Communication &amp; services related to broadcasting</t>
  </si>
  <si>
    <t>Financial services</t>
  </si>
  <si>
    <t>Real estate, ownership of dwelling &amp; professional services</t>
  </si>
  <si>
    <t>Other services</t>
  </si>
  <si>
    <t>2011-12</t>
  </si>
  <si>
    <t>2012-13</t>
  </si>
  <si>
    <t>2013-14</t>
  </si>
  <si>
    <t>Subsidies on products</t>
  </si>
  <si>
    <t>Taxes on Products</t>
  </si>
  <si>
    <t>1.</t>
  </si>
  <si>
    <t>12.</t>
  </si>
  <si>
    <t>Primary</t>
  </si>
  <si>
    <t>Secondary</t>
  </si>
  <si>
    <t>Tertiary</t>
  </si>
  <si>
    <t>TOTAL GSVA at basic prices</t>
  </si>
  <si>
    <t>Population ('00)</t>
  </si>
  <si>
    <t>13.</t>
  </si>
  <si>
    <t>14.</t>
  </si>
  <si>
    <t>15.</t>
  </si>
  <si>
    <t>16.</t>
  </si>
  <si>
    <t>17.</t>
  </si>
  <si>
    <t>Gross State Value Added by economic activity at current prices</t>
  </si>
  <si>
    <t>Gross State Value Added by economic activity at constant (2011-12) prices</t>
  </si>
  <si>
    <t>Net State Value Added by economic activity at current prices</t>
  </si>
  <si>
    <t>TOTAL NSVA at basic prices</t>
  </si>
  <si>
    <t>Net State Value Added by economic activity at constant (2011-12) prices</t>
  </si>
  <si>
    <t>State :</t>
  </si>
  <si>
    <t>Public administration</t>
  </si>
  <si>
    <t>Gross State Domestic Product</t>
  </si>
  <si>
    <t>2014-15</t>
  </si>
  <si>
    <t>(Rs. in lakh)</t>
  </si>
  <si>
    <t>Per Capita GSDP (Rs.)</t>
  </si>
  <si>
    <t>Crops</t>
  </si>
  <si>
    <t>Livestock</t>
  </si>
  <si>
    <t>Forestry and logging</t>
  </si>
  <si>
    <t>Fishing and aquaculture</t>
  </si>
  <si>
    <t>Net State Domestic Product</t>
  </si>
  <si>
    <t>Per Capita NSDP (Rs.)</t>
  </si>
  <si>
    <t>2015-16</t>
  </si>
  <si>
    <t>Arunachal Pradesh</t>
  </si>
  <si>
    <t>2016-17</t>
  </si>
  <si>
    <t>2017-18</t>
  </si>
  <si>
    <t>2018-19</t>
  </si>
  <si>
    <t>Source: Directorate of Economics and Statistics of the respective State/Uts.</t>
  </si>
  <si>
    <t>As on 31.07.2020</t>
  </si>
  <si>
    <t>2.       </t>
  </si>
  <si>
    <t>3.       </t>
  </si>
  <si>
    <t>4.       </t>
  </si>
  <si>
    <t>5.       </t>
  </si>
  <si>
    <t>6.       </t>
  </si>
  <si>
    <t>7.       </t>
  </si>
  <si>
    <t>8.       </t>
  </si>
  <si>
    <t>9.       </t>
  </si>
  <si>
    <t>10.   </t>
  </si>
  <si>
    <t>11.   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</si>
</sst>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3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0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5" fillId="0" borderId="0"/>
    <xf numFmtId="0" fontId="6" fillId="0" borderId="0"/>
    <xf numFmtId="0" fontId="5" fillId="2" borderId="2" applyNumberFormat="0" applyFont="0" applyAlignment="0" applyProtection="0"/>
    <xf numFmtId="0" fontId="6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8" fillId="2" borderId="2" applyNumberFormat="0" applyFont="0" applyAlignment="0" applyProtection="0"/>
    <xf numFmtId="0" fontId="9" fillId="0" borderId="0"/>
    <xf numFmtId="43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4" fillId="0" borderId="0"/>
  </cellStyleXfs>
  <cellXfs count="33">
    <xf numFmtId="0" fontId="0" fillId="0" borderId="0" xfId="0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/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Border="1" applyProtection="1"/>
    <xf numFmtId="1" fontId="7" fillId="0" borderId="0" xfId="0" applyNumberFormat="1" applyFont="1" applyFill="1" applyBorder="1" applyProtection="1">
      <protection locked="0"/>
    </xf>
    <xf numFmtId="1" fontId="10" fillId="0" borderId="0" xfId="0" applyNumberFormat="1" applyFont="1" applyFill="1" applyBorder="1" applyProtection="1">
      <protection locked="0"/>
    </xf>
    <xf numFmtId="0" fontId="7" fillId="0" borderId="0" xfId="0" quotePrefix="1" applyFont="1" applyFill="1" applyProtection="1">
      <protection locked="0"/>
    </xf>
    <xf numFmtId="0" fontId="1" fillId="0" borderId="0" xfId="0" applyFont="1" applyFill="1" applyAlignment="1">
      <alignment horizontal="left" vertical="center"/>
    </xf>
    <xf numFmtId="0" fontId="7" fillId="0" borderId="0" xfId="0" applyFont="1" applyFill="1" applyProtection="1"/>
    <xf numFmtId="0" fontId="10" fillId="0" borderId="0" xfId="0" applyFont="1" applyFill="1" applyProtection="1">
      <protection locked="0"/>
    </xf>
    <xf numFmtId="49" fontId="11" fillId="0" borderId="1" xfId="0" applyNumberFormat="1" applyFont="1" applyFill="1" applyBorder="1" applyAlignment="1" applyProtection="1">
      <alignment vertical="center" wrapText="1"/>
      <protection locked="0"/>
    </xf>
    <xf numFmtId="0" fontId="11" fillId="0" borderId="1" xfId="0" applyFont="1" applyFill="1" applyBorder="1" applyAlignment="1" applyProtection="1">
      <alignment vertical="center" wrapText="1"/>
      <protection locked="0"/>
    </xf>
    <xf numFmtId="0" fontId="4" fillId="0" borderId="1" xfId="0" applyFont="1" applyFill="1" applyBorder="1" applyProtection="1">
      <protection locked="0"/>
    </xf>
    <xf numFmtId="0" fontId="4" fillId="0" borderId="1" xfId="0" applyFont="1" applyFill="1" applyBorder="1" applyProtection="1"/>
    <xf numFmtId="49" fontId="4" fillId="0" borderId="1" xfId="0" applyNumberFormat="1" applyFont="1" applyFill="1" applyBorder="1" applyAlignment="1" applyProtection="1">
      <alignment vertical="center" wrapText="1"/>
    </xf>
    <xf numFmtId="0" fontId="4" fillId="0" borderId="1" xfId="0" applyFont="1" applyFill="1" applyBorder="1" applyAlignment="1" applyProtection="1">
      <alignment horizontal="left" vertical="center" wrapText="1"/>
    </xf>
    <xf numFmtId="1" fontId="4" fillId="0" borderId="1" xfId="0" applyNumberFormat="1" applyFont="1" applyFill="1" applyBorder="1" applyProtection="1"/>
    <xf numFmtId="49" fontId="4" fillId="0" borderId="1" xfId="0" applyNumberFormat="1" applyFont="1" applyFill="1" applyBorder="1" applyAlignment="1" applyProtection="1">
      <alignment horizontal="right" vertical="center" wrapText="1"/>
      <protection locked="0"/>
    </xf>
    <xf numFmtId="0" fontId="4" fillId="0" borderId="1" xfId="0" applyFont="1" applyFill="1" applyBorder="1" applyAlignment="1" applyProtection="1">
      <alignment horizontal="left" vertical="center" wrapText="1"/>
      <protection locked="0"/>
    </xf>
    <xf numFmtId="1" fontId="4" fillId="0" borderId="1" xfId="0" applyNumberFormat="1" applyFont="1" applyFill="1" applyBorder="1" applyProtection="1">
      <protection locked="0"/>
    </xf>
    <xf numFmtId="49" fontId="4" fillId="0" borderId="1" xfId="0" applyNumberFormat="1" applyFont="1" applyFill="1" applyBorder="1" applyAlignment="1" applyProtection="1">
      <alignment vertical="center" wrapText="1"/>
      <protection locked="0"/>
    </xf>
    <xf numFmtId="49" fontId="4" fillId="3" borderId="1" xfId="0" applyNumberFormat="1" applyFont="1" applyFill="1" applyBorder="1" applyAlignment="1" applyProtection="1">
      <alignment vertical="center" wrapText="1"/>
      <protection locked="0"/>
    </xf>
    <xf numFmtId="0" fontId="12" fillId="3" borderId="1" xfId="0" applyFont="1" applyFill="1" applyBorder="1" applyAlignment="1" applyProtection="1">
      <alignment horizontal="left" vertical="center" wrapText="1"/>
      <protection locked="0"/>
    </xf>
    <xf numFmtId="1" fontId="4" fillId="3" borderId="1" xfId="0" applyNumberFormat="1" applyFont="1" applyFill="1" applyBorder="1" applyProtection="1">
      <protection locked="0"/>
    </xf>
    <xf numFmtId="0" fontId="4" fillId="0" borderId="1" xfId="0" applyFont="1" applyFill="1" applyBorder="1" applyAlignment="1" applyProtection="1">
      <alignment horizontal="left" vertical="top" wrapText="1"/>
    </xf>
    <xf numFmtId="49" fontId="4" fillId="3" borderId="1" xfId="0" applyNumberFormat="1" applyFont="1" applyFill="1" applyBorder="1" applyAlignment="1" applyProtection="1">
      <alignment vertical="center" wrapText="1"/>
    </xf>
    <xf numFmtId="0" fontId="11" fillId="3" borderId="1" xfId="0" applyFont="1" applyFill="1" applyBorder="1" applyAlignment="1" applyProtection="1">
      <alignment horizontal="left" vertical="center" wrapText="1"/>
    </xf>
    <xf numFmtId="1" fontId="4" fillId="3" borderId="1" xfId="0" applyNumberFormat="1" applyFont="1" applyFill="1" applyBorder="1" applyProtection="1"/>
    <xf numFmtId="49" fontId="4" fillId="0" borderId="1" xfId="0" quotePrefix="1" applyNumberFormat="1" applyFont="1" applyFill="1" applyBorder="1" applyAlignment="1" applyProtection="1">
      <alignment vertical="center" wrapText="1"/>
    </xf>
    <xf numFmtId="0" fontId="4" fillId="0" borderId="1" xfId="0" applyFont="1" applyFill="1" applyBorder="1" applyAlignment="1" applyProtection="1">
      <alignment vertical="center" wrapText="1"/>
      <protection locked="0"/>
    </xf>
    <xf numFmtId="49" fontId="4" fillId="3" borderId="1" xfId="0" quotePrefix="1" applyNumberFormat="1" applyFont="1" applyFill="1" applyBorder="1" applyAlignment="1" applyProtection="1">
      <alignment vertical="center" wrapText="1"/>
    </xf>
    <xf numFmtId="0" fontId="4" fillId="3" borderId="1" xfId="0" applyFont="1" applyFill="1" applyBorder="1" applyAlignment="1" applyProtection="1">
      <alignment vertical="center" wrapText="1"/>
      <protection locked="0"/>
    </xf>
  </cellXfs>
  <cellStyles count="530">
    <cellStyle name="Comma 2" xfId="15"/>
    <cellStyle name="Comma 2 2" xfId="528"/>
    <cellStyle name="Normal" xfId="0" builtinId="0"/>
    <cellStyle name="Normal 2" xfId="2"/>
    <cellStyle name="Normal 2 2" xfId="8"/>
    <cellStyle name="Normal 2 2 2" xfId="10"/>
    <cellStyle name="Normal 2 2 3" xfId="18"/>
    <cellStyle name="Normal 2 3" xfId="5"/>
    <cellStyle name="Normal 2 3 2" xfId="529"/>
    <cellStyle name="Normal 2 4" xfId="9"/>
    <cellStyle name="Normal 2 4 2" xfId="17"/>
    <cellStyle name="Normal 3" xfId="1"/>
    <cellStyle name="Normal 3 2" xfId="6"/>
    <cellStyle name="Normal 3 2 2" xfId="11"/>
    <cellStyle name="Normal 3 3" xfId="16"/>
    <cellStyle name="Normal 4" xfId="3"/>
    <cellStyle name="Normal 5" xfId="4"/>
    <cellStyle name="Normal 5 2" xfId="12"/>
    <cellStyle name="Normal 6" xfId="14"/>
    <cellStyle name="Note 2" xfId="7"/>
    <cellStyle name="Note 2 2" xfId="13"/>
    <cellStyle name="style1405592468105" xfId="19"/>
    <cellStyle name="style1405593752700" xfId="20"/>
    <cellStyle name="style1406113848636" xfId="21"/>
    <cellStyle name="style1406113848741" xfId="22"/>
    <cellStyle name="style1406113848796" xfId="23"/>
    <cellStyle name="style1406113848827" xfId="24"/>
    <cellStyle name="style1406113848859" xfId="25"/>
    <cellStyle name="style1406113848891" xfId="26"/>
    <cellStyle name="style1406113848925" xfId="27"/>
    <cellStyle name="style1406113848965" xfId="28"/>
    <cellStyle name="style1406113848998" xfId="29"/>
    <cellStyle name="style1406113849028" xfId="30"/>
    <cellStyle name="style1406113849058" xfId="31"/>
    <cellStyle name="style1406113849090" xfId="32"/>
    <cellStyle name="style1406113849117" xfId="33"/>
    <cellStyle name="style1406113849144" xfId="34"/>
    <cellStyle name="style1406113849183" xfId="35"/>
    <cellStyle name="style1406113849217" xfId="36"/>
    <cellStyle name="style1406113849255" xfId="37"/>
    <cellStyle name="style1406113849284" xfId="38"/>
    <cellStyle name="style1406113849311" xfId="39"/>
    <cellStyle name="style1406113849339" xfId="40"/>
    <cellStyle name="style1406113849367" xfId="41"/>
    <cellStyle name="style1406113849389" xfId="42"/>
    <cellStyle name="style1406113849413" xfId="43"/>
    <cellStyle name="style1406113849558" xfId="44"/>
    <cellStyle name="style1406113849582" xfId="45"/>
    <cellStyle name="style1406113849605" xfId="46"/>
    <cellStyle name="style1406113849630" xfId="47"/>
    <cellStyle name="style1406113849653" xfId="48"/>
    <cellStyle name="style1406113849674" xfId="49"/>
    <cellStyle name="style1406113849701" xfId="50"/>
    <cellStyle name="style1406113849728" xfId="51"/>
    <cellStyle name="style1406113849754" xfId="52"/>
    <cellStyle name="style1406113849781" xfId="53"/>
    <cellStyle name="style1406113849808" xfId="54"/>
    <cellStyle name="style1406113849835" xfId="55"/>
    <cellStyle name="style1406113849856" xfId="56"/>
    <cellStyle name="style1406113849876" xfId="57"/>
    <cellStyle name="style1406113849898" xfId="58"/>
    <cellStyle name="style1406113849921" xfId="59"/>
    <cellStyle name="style1406113849947" xfId="60"/>
    <cellStyle name="style1406113849975" xfId="61"/>
    <cellStyle name="style1406113850004" xfId="62"/>
    <cellStyle name="style1406113850027" xfId="63"/>
    <cellStyle name="style1406113850054" xfId="64"/>
    <cellStyle name="style1406113850081" xfId="65"/>
    <cellStyle name="style1406113850103" xfId="66"/>
    <cellStyle name="style1406113850129" xfId="67"/>
    <cellStyle name="style1406113850156" xfId="68"/>
    <cellStyle name="style1406113850182" xfId="69"/>
    <cellStyle name="style1406113850203" xfId="70"/>
    <cellStyle name="style1406113850224" xfId="71"/>
    <cellStyle name="style1406113850258" xfId="72"/>
    <cellStyle name="style1406113850331" xfId="73"/>
    <cellStyle name="style1406113850358" xfId="74"/>
    <cellStyle name="style1406113850380" xfId="75"/>
    <cellStyle name="style1406113850409" xfId="76"/>
    <cellStyle name="style1406113850431" xfId="77"/>
    <cellStyle name="style1406113850452" xfId="78"/>
    <cellStyle name="style1406113850474" xfId="79"/>
    <cellStyle name="style1406113850501" xfId="80"/>
    <cellStyle name="style1406113850522" xfId="81"/>
    <cellStyle name="style1406113850542" xfId="82"/>
    <cellStyle name="style1406113850570" xfId="83"/>
    <cellStyle name="style1406113850591" xfId="84"/>
    <cellStyle name="style1406113850614" xfId="85"/>
    <cellStyle name="style1406113850636" xfId="86"/>
    <cellStyle name="style1406113850655" xfId="87"/>
    <cellStyle name="style1406113850674" xfId="88"/>
    <cellStyle name="style1406113850723" xfId="89"/>
    <cellStyle name="style1406113850767" xfId="90"/>
    <cellStyle name="style1406113850816" xfId="91"/>
    <cellStyle name="style1406114189185" xfId="92"/>
    <cellStyle name="style1406114189213" xfId="93"/>
    <cellStyle name="style1406114189239" xfId="94"/>
    <cellStyle name="style1406114189259" xfId="95"/>
    <cellStyle name="style1406114189283" xfId="96"/>
    <cellStyle name="style1406114189307" xfId="97"/>
    <cellStyle name="style1406114189331" xfId="98"/>
    <cellStyle name="style1406114189356" xfId="99"/>
    <cellStyle name="style1406114189382" xfId="100"/>
    <cellStyle name="style1406114189407" xfId="101"/>
    <cellStyle name="style1406114189432" xfId="102"/>
    <cellStyle name="style1406114189459" xfId="103"/>
    <cellStyle name="style1406114189481" xfId="104"/>
    <cellStyle name="style1406114189505" xfId="105"/>
    <cellStyle name="style1406114189535" xfId="106"/>
    <cellStyle name="style1406114189560" xfId="107"/>
    <cellStyle name="style1406114189585" xfId="108"/>
    <cellStyle name="style1406114189616" xfId="109"/>
    <cellStyle name="style1406114189644" xfId="110"/>
    <cellStyle name="style1406114189671" xfId="111"/>
    <cellStyle name="style1406114189696" xfId="112"/>
    <cellStyle name="style1406114189716" xfId="113"/>
    <cellStyle name="style1406114189736" xfId="114"/>
    <cellStyle name="style1406114189757" xfId="115"/>
    <cellStyle name="style1406114189778" xfId="116"/>
    <cellStyle name="style1406114189799" xfId="117"/>
    <cellStyle name="style1406114189820" xfId="118"/>
    <cellStyle name="style1406114189840" xfId="119"/>
    <cellStyle name="style1406114189860" xfId="120"/>
    <cellStyle name="style1406114189886" xfId="121"/>
    <cellStyle name="style1406114189911" xfId="122"/>
    <cellStyle name="style1406114189990" xfId="123"/>
    <cellStyle name="style1406114190017" xfId="124"/>
    <cellStyle name="style1406114190044" xfId="125"/>
    <cellStyle name="style1406114190069" xfId="126"/>
    <cellStyle name="style1406114190088" xfId="127"/>
    <cellStyle name="style1406114190108" xfId="128"/>
    <cellStyle name="style1406114190127" xfId="129"/>
    <cellStyle name="style1406114190148" xfId="130"/>
    <cellStyle name="style1406114190171" xfId="131"/>
    <cellStyle name="style1406114190195" xfId="132"/>
    <cellStyle name="style1406114190219" xfId="133"/>
    <cellStyle name="style1406114190238" xfId="134"/>
    <cellStyle name="style1406114190262" xfId="135"/>
    <cellStyle name="style1406114190285" xfId="136"/>
    <cellStyle name="style1406114190303" xfId="137"/>
    <cellStyle name="style1406114190327" xfId="138"/>
    <cellStyle name="style1406114190351" xfId="139"/>
    <cellStyle name="style1406114190375" xfId="140"/>
    <cellStyle name="style1406114190395" xfId="141"/>
    <cellStyle name="style1406114190415" xfId="142"/>
    <cellStyle name="style1406114190439" xfId="143"/>
    <cellStyle name="style1406114190464" xfId="144"/>
    <cellStyle name="style1406114190487" xfId="145"/>
    <cellStyle name="style1406114190507" xfId="146"/>
    <cellStyle name="style1406114190534" xfId="147"/>
    <cellStyle name="style1406114190553" xfId="148"/>
    <cellStyle name="style1406114190571" xfId="149"/>
    <cellStyle name="style1406114190588" xfId="150"/>
    <cellStyle name="style1406114190609" xfId="151"/>
    <cellStyle name="style1406114190628" xfId="152"/>
    <cellStyle name="style1406114190647" xfId="153"/>
    <cellStyle name="style1406114190666" xfId="154"/>
    <cellStyle name="style1406114190687" xfId="155"/>
    <cellStyle name="style1406114190844" xfId="156"/>
    <cellStyle name="style1406114190863" xfId="157"/>
    <cellStyle name="style1406114190881" xfId="158"/>
    <cellStyle name="style1406114190900" xfId="159"/>
    <cellStyle name="style1406114190959" xfId="160"/>
    <cellStyle name="style1406114191014" xfId="161"/>
    <cellStyle name="style1406114191303" xfId="162"/>
    <cellStyle name="style1406114191912" xfId="163"/>
    <cellStyle name="style1406114345186" xfId="164"/>
    <cellStyle name="style1406114345361" xfId="165"/>
    <cellStyle name="style1406114398523" xfId="166"/>
    <cellStyle name="style1406114398549" xfId="167"/>
    <cellStyle name="style1406114398571" xfId="168"/>
    <cellStyle name="style1406114398589" xfId="169"/>
    <cellStyle name="style1406114398610" xfId="170"/>
    <cellStyle name="style1406114398632" xfId="171"/>
    <cellStyle name="style1406114398654" xfId="172"/>
    <cellStyle name="style1406114398679" xfId="173"/>
    <cellStyle name="style1406114398703" xfId="174"/>
    <cellStyle name="style1406114398726" xfId="175"/>
    <cellStyle name="style1406114398750" xfId="176"/>
    <cellStyle name="style1406114398774" xfId="177"/>
    <cellStyle name="style1406114398792" xfId="178"/>
    <cellStyle name="style1406114398812" xfId="179"/>
    <cellStyle name="style1406114398835" xfId="180"/>
    <cellStyle name="style1406114398855" xfId="181"/>
    <cellStyle name="style1406114398880" xfId="182"/>
    <cellStyle name="style1406114398898" xfId="183"/>
    <cellStyle name="style1406114398922" xfId="184"/>
    <cellStyle name="style1406114398946" xfId="185"/>
    <cellStyle name="style1406114398972" xfId="186"/>
    <cellStyle name="style1406114398991" xfId="187"/>
    <cellStyle name="style1406114399009" xfId="188"/>
    <cellStyle name="style1406114399027" xfId="189"/>
    <cellStyle name="style1406114399044" xfId="190"/>
    <cellStyle name="style1406114399064" xfId="191"/>
    <cellStyle name="style1406114399083" xfId="192"/>
    <cellStyle name="style1406114399102" xfId="193"/>
    <cellStyle name="style1406114399120" xfId="194"/>
    <cellStyle name="style1406114399144" xfId="195"/>
    <cellStyle name="style1406114399167" xfId="196"/>
    <cellStyle name="style1406114399199" xfId="197"/>
    <cellStyle name="style1406114399226" xfId="198"/>
    <cellStyle name="style1406114399254" xfId="199"/>
    <cellStyle name="style1406114399277" xfId="200"/>
    <cellStyle name="style1406114399294" xfId="201"/>
    <cellStyle name="style1406114399311" xfId="202"/>
    <cellStyle name="style1406114399329" xfId="203"/>
    <cellStyle name="style1406114399348" xfId="204"/>
    <cellStyle name="style1406114399367" xfId="205"/>
    <cellStyle name="style1406114399389" xfId="206"/>
    <cellStyle name="style1406114399411" xfId="207"/>
    <cellStyle name="style1406114399490" xfId="208"/>
    <cellStyle name="style1406114399512" xfId="209"/>
    <cellStyle name="style1406114399534" xfId="210"/>
    <cellStyle name="style1406114399551" xfId="211"/>
    <cellStyle name="style1406114399576" xfId="212"/>
    <cellStyle name="style1406114399599" xfId="213"/>
    <cellStyle name="style1406114399622" xfId="214"/>
    <cellStyle name="style1406114399641" xfId="215"/>
    <cellStyle name="style1406114399662" xfId="216"/>
    <cellStyle name="style1406114399689" xfId="217"/>
    <cellStyle name="style1406114399716" xfId="218"/>
    <cellStyle name="style1406114399740" xfId="219"/>
    <cellStyle name="style1406114399758" xfId="220"/>
    <cellStyle name="style1406114399783" xfId="221"/>
    <cellStyle name="style1406114399802" xfId="222"/>
    <cellStyle name="style1406114399820" xfId="223"/>
    <cellStyle name="style1406114399839" xfId="224"/>
    <cellStyle name="style1406114399860" xfId="225"/>
    <cellStyle name="style1406114399878" xfId="226"/>
    <cellStyle name="style1406114399896" xfId="227"/>
    <cellStyle name="style1406114399914" xfId="228"/>
    <cellStyle name="style1406114399932" xfId="229"/>
    <cellStyle name="style1406114399951" xfId="230"/>
    <cellStyle name="style1406114399969" xfId="231"/>
    <cellStyle name="style1406114399987" xfId="232"/>
    <cellStyle name="style1406114400018" xfId="233"/>
    <cellStyle name="style1406114400104" xfId="234"/>
    <cellStyle name="style1406114400339" xfId="235"/>
    <cellStyle name="style1406114400806" xfId="236"/>
    <cellStyle name="style1406114440149" xfId="237"/>
    <cellStyle name="style1406114440175" xfId="238"/>
    <cellStyle name="style1406114440200" xfId="239"/>
    <cellStyle name="style1406114440219" xfId="240"/>
    <cellStyle name="style1406114440242" xfId="241"/>
    <cellStyle name="style1406114440265" xfId="242"/>
    <cellStyle name="style1406114440288" xfId="243"/>
    <cellStyle name="style1406114440311" xfId="244"/>
    <cellStyle name="style1406114440332" xfId="245"/>
    <cellStyle name="style1406114440354" xfId="246"/>
    <cellStyle name="style1406114440375" xfId="247"/>
    <cellStyle name="style1406114440396" xfId="248"/>
    <cellStyle name="style1406114440413" xfId="249"/>
    <cellStyle name="style1406114440430" xfId="250"/>
    <cellStyle name="style1406114440452" xfId="251"/>
    <cellStyle name="style1406114440470" xfId="252"/>
    <cellStyle name="style1406114440492" xfId="253"/>
    <cellStyle name="style1406114440509" xfId="254"/>
    <cellStyle name="style1406114440531" xfId="255"/>
    <cellStyle name="style1406114440552" xfId="256"/>
    <cellStyle name="style1406114440573" xfId="257"/>
    <cellStyle name="style1406114440590" xfId="258"/>
    <cellStyle name="style1406114440607" xfId="259"/>
    <cellStyle name="style1406114440624" xfId="260"/>
    <cellStyle name="style1406114440641" xfId="261"/>
    <cellStyle name="style1406114440657" xfId="262"/>
    <cellStyle name="style1406114440676" xfId="263"/>
    <cellStyle name="style1406114440693" xfId="264"/>
    <cellStyle name="style1406114440711" xfId="265"/>
    <cellStyle name="style1406114440733" xfId="266"/>
    <cellStyle name="style1406114440756" xfId="267"/>
    <cellStyle name="style1406114440778" xfId="268"/>
    <cellStyle name="style1406114440801" xfId="269"/>
    <cellStyle name="style1406114440831" xfId="270"/>
    <cellStyle name="style1406114440854" xfId="271"/>
    <cellStyle name="style1406114440871" xfId="272"/>
    <cellStyle name="style1406114440888" xfId="273"/>
    <cellStyle name="style1406114440905" xfId="274"/>
    <cellStyle name="style1406114440922" xfId="275"/>
    <cellStyle name="style1406114440941" xfId="276"/>
    <cellStyle name="style1406114440964" xfId="277"/>
    <cellStyle name="style1406114440986" xfId="278"/>
    <cellStyle name="style1406114441003" xfId="279"/>
    <cellStyle name="style1406114441024" xfId="280"/>
    <cellStyle name="style1406114441046" xfId="281"/>
    <cellStyle name="style1406114441063" xfId="282"/>
    <cellStyle name="style1406114441085" xfId="283"/>
    <cellStyle name="style1406114441106" xfId="284"/>
    <cellStyle name="style1406114441127" xfId="285"/>
    <cellStyle name="style1406114441144" xfId="286"/>
    <cellStyle name="style1406114441245" xfId="287"/>
    <cellStyle name="style1406114441267" xfId="288"/>
    <cellStyle name="style1406114441288" xfId="289"/>
    <cellStyle name="style1406114441309" xfId="290"/>
    <cellStyle name="style1406114441326" xfId="291"/>
    <cellStyle name="style1406114441350" xfId="292"/>
    <cellStyle name="style1406114441369" xfId="293"/>
    <cellStyle name="style1406114441387" xfId="294"/>
    <cellStyle name="style1406114441405" xfId="295"/>
    <cellStyle name="style1406114441425" xfId="296"/>
    <cellStyle name="style1406114441444" xfId="297"/>
    <cellStyle name="style1406114441462" xfId="298"/>
    <cellStyle name="style1406114441479" xfId="299"/>
    <cellStyle name="style1406114441496" xfId="300"/>
    <cellStyle name="style1406114441514" xfId="301"/>
    <cellStyle name="style1406114441532" xfId="302"/>
    <cellStyle name="style1406114441549" xfId="303"/>
    <cellStyle name="style1406114441566" xfId="304"/>
    <cellStyle name="style1406114441594" xfId="305"/>
    <cellStyle name="style1406114441626" xfId="306"/>
    <cellStyle name="style1406114442197" xfId="307"/>
    <cellStyle name="style1406114490232" xfId="308"/>
    <cellStyle name="style1406114490278" xfId="309"/>
    <cellStyle name="style1406114490860" xfId="310"/>
    <cellStyle name="style1406114491098" xfId="311"/>
    <cellStyle name="style1406114491204" xfId="312"/>
    <cellStyle name="style1406114491528" xfId="313"/>
    <cellStyle name="style1406114491549" xfId="314"/>
    <cellStyle name="style1406114491606" xfId="315"/>
    <cellStyle name="style1406114491677" xfId="316"/>
    <cellStyle name="style1406182998088" xfId="317"/>
    <cellStyle name="style1406182998186" xfId="318"/>
    <cellStyle name="style1406183036983" xfId="319"/>
    <cellStyle name="style1411446450504" xfId="320"/>
    <cellStyle name="style1411446450551" xfId="321"/>
    <cellStyle name="style1411446450598" xfId="322"/>
    <cellStyle name="style1411446450629" xfId="323"/>
    <cellStyle name="style1411446450660" xfId="324"/>
    <cellStyle name="style1411446450738" xfId="325"/>
    <cellStyle name="style1411446450769" xfId="326"/>
    <cellStyle name="style1411446450801" xfId="327"/>
    <cellStyle name="style1411446450847" xfId="328"/>
    <cellStyle name="style1411446450879" xfId="329"/>
    <cellStyle name="style1411446450910" xfId="330"/>
    <cellStyle name="style1411446450957" xfId="331"/>
    <cellStyle name="style1411446450988" xfId="332"/>
    <cellStyle name="style1411446451019" xfId="333"/>
    <cellStyle name="style1411446451050" xfId="334"/>
    <cellStyle name="style1411446451128" xfId="335"/>
    <cellStyle name="style1411446451159" xfId="336"/>
    <cellStyle name="style1411446451191" xfId="337"/>
    <cellStyle name="style1411446451206" xfId="338"/>
    <cellStyle name="style1411446451237" xfId="339"/>
    <cellStyle name="style1411446451269" xfId="340"/>
    <cellStyle name="style1411446451284" xfId="341"/>
    <cellStyle name="style1411446451315" xfId="342"/>
    <cellStyle name="style1411446451331" xfId="343"/>
    <cellStyle name="style1411446451362" xfId="344"/>
    <cellStyle name="style1411446451378" xfId="345"/>
    <cellStyle name="style1411446451409" xfId="346"/>
    <cellStyle name="style1411446451471" xfId="347"/>
    <cellStyle name="style1411446451518" xfId="348"/>
    <cellStyle name="style1411446451549" xfId="349"/>
    <cellStyle name="style1411446451581" xfId="350"/>
    <cellStyle name="style1411446451596" xfId="351"/>
    <cellStyle name="style1411446451627" xfId="352"/>
    <cellStyle name="style1411446451659" xfId="353"/>
    <cellStyle name="style1411446451690" xfId="354"/>
    <cellStyle name="style1411446451705" xfId="355"/>
    <cellStyle name="style1411446451721" xfId="356"/>
    <cellStyle name="style1411446451752" xfId="357"/>
    <cellStyle name="style1411446451815" xfId="358"/>
    <cellStyle name="style1411446451846" xfId="359"/>
    <cellStyle name="style1411446451877" xfId="360"/>
    <cellStyle name="style1411446451893" xfId="361"/>
    <cellStyle name="style1411446451924" xfId="362"/>
    <cellStyle name="style1411446451955" xfId="363"/>
    <cellStyle name="style1411446451971" xfId="364"/>
    <cellStyle name="style1411446452002" xfId="365"/>
    <cellStyle name="style1411446452033" xfId="366"/>
    <cellStyle name="style1411446452049" xfId="367"/>
    <cellStyle name="style1411446452111" xfId="368"/>
    <cellStyle name="style1411446452142" xfId="369"/>
    <cellStyle name="style1411446452158" xfId="370"/>
    <cellStyle name="style1411446452189" xfId="371"/>
    <cellStyle name="style1411446452220" xfId="372"/>
    <cellStyle name="style1411446452236" xfId="373"/>
    <cellStyle name="style1411446452267" xfId="374"/>
    <cellStyle name="style1411446452298" xfId="375"/>
    <cellStyle name="style1411446452314" xfId="376"/>
    <cellStyle name="style1411446452329" xfId="377"/>
    <cellStyle name="style1411446452361" xfId="378"/>
    <cellStyle name="style1411446452407" xfId="379"/>
    <cellStyle name="style1411446452439" xfId="380"/>
    <cellStyle name="style1411446452454" xfId="381"/>
    <cellStyle name="style1411446452485" xfId="382"/>
    <cellStyle name="style1411446452501" xfId="383"/>
    <cellStyle name="style1411446452532" xfId="384"/>
    <cellStyle name="style1411446452548" xfId="385"/>
    <cellStyle name="style1411446452563" xfId="386"/>
    <cellStyle name="style1411449801970" xfId="387"/>
    <cellStyle name="style1411449802014" xfId="388"/>
    <cellStyle name="style1411449802039" xfId="389"/>
    <cellStyle name="style1411449802064" xfId="390"/>
    <cellStyle name="style1411449802092" xfId="391"/>
    <cellStyle name="style1411449802118" xfId="392"/>
    <cellStyle name="style1411449802516" xfId="393"/>
    <cellStyle name="style1411449802578" xfId="394"/>
    <cellStyle name="style1411449802602" xfId="395"/>
    <cellStyle name="style1411449802628" xfId="396"/>
    <cellStyle name="style1411449802695" xfId="397"/>
    <cellStyle name="style1411449802719" xfId="398"/>
    <cellStyle name="style1411449802744" xfId="399"/>
    <cellStyle name="style1411449802916" xfId="400"/>
    <cellStyle name="style1411449802935" xfId="401"/>
    <cellStyle name="style1411449802987" xfId="402"/>
    <cellStyle name="style1411449803130" xfId="403"/>
    <cellStyle name="style1411449803296" xfId="404"/>
    <cellStyle name="style1411449803317" xfId="405"/>
    <cellStyle name="style1411449803337" xfId="406"/>
    <cellStyle name="style1411449803356" xfId="407"/>
    <cellStyle name="style1411449803379" xfId="408"/>
    <cellStyle name="style1411449803400" xfId="409"/>
    <cellStyle name="style1411449803420" xfId="410"/>
    <cellStyle name="style1411449803440" xfId="411"/>
    <cellStyle name="style1411449803461" xfId="412"/>
    <cellStyle name="style1411449803483" xfId="413"/>
    <cellStyle name="style1411449803510" xfId="414"/>
    <cellStyle name="style1411449803534" xfId="415"/>
    <cellStyle name="style1411449803554" xfId="416"/>
    <cellStyle name="style1411449803577" xfId="417"/>
    <cellStyle name="style1411451081406" xfId="418"/>
    <cellStyle name="style1411451081449" xfId="419"/>
    <cellStyle name="style1411451081472" xfId="420"/>
    <cellStyle name="style1411451081497" xfId="421"/>
    <cellStyle name="style1411451081522" xfId="422"/>
    <cellStyle name="style1411451081547" xfId="423"/>
    <cellStyle name="style1411451081953" xfId="424"/>
    <cellStyle name="style1411451082017" xfId="425"/>
    <cellStyle name="style1411451082043" xfId="426"/>
    <cellStyle name="style1411451082068" xfId="427"/>
    <cellStyle name="style1411451082091" xfId="428"/>
    <cellStyle name="style1411451082115" xfId="429"/>
    <cellStyle name="style1411451082188" xfId="430"/>
    <cellStyle name="style1411451082364" xfId="431"/>
    <cellStyle name="style1411451082383" xfId="432"/>
    <cellStyle name="style1411451082433" xfId="433"/>
    <cellStyle name="style1411451082533" xfId="434"/>
    <cellStyle name="style1411451082735" xfId="435"/>
    <cellStyle name="style1411451082754" xfId="436"/>
    <cellStyle name="style1411451082774" xfId="437"/>
    <cellStyle name="style1411451082793" xfId="438"/>
    <cellStyle name="style1411451082814" xfId="439"/>
    <cellStyle name="style1411451082834" xfId="440"/>
    <cellStyle name="style1411451082853" xfId="441"/>
    <cellStyle name="style1411451082873" xfId="442"/>
    <cellStyle name="style1411451082893" xfId="443"/>
    <cellStyle name="style1411451082912" xfId="444"/>
    <cellStyle name="style1411451082933" xfId="445"/>
    <cellStyle name="style1411451082954" xfId="446"/>
    <cellStyle name="style1411451082974" xfId="447"/>
    <cellStyle name="style1411451082993" xfId="448"/>
    <cellStyle name="style1411451083012" xfId="449"/>
    <cellStyle name="style1411542382001" xfId="450"/>
    <cellStyle name="style1411542382059" xfId="451"/>
    <cellStyle name="style1411542382094" xfId="452"/>
    <cellStyle name="style1411542382123" xfId="453"/>
    <cellStyle name="style1411542382156" xfId="454"/>
    <cellStyle name="style1411542382190" xfId="455"/>
    <cellStyle name="style1411542382225" xfId="456"/>
    <cellStyle name="style1411542382311" xfId="457"/>
    <cellStyle name="style1411542382346" xfId="458"/>
    <cellStyle name="style1411542382378" xfId="459"/>
    <cellStyle name="style1411542382409" xfId="460"/>
    <cellStyle name="style1411542382440" xfId="461"/>
    <cellStyle name="style1411542382466" xfId="462"/>
    <cellStyle name="style1411542382491" xfId="463"/>
    <cellStyle name="style1411542382523" xfId="464"/>
    <cellStyle name="style1411542382556" xfId="465"/>
    <cellStyle name="style1411542382585" xfId="466"/>
    <cellStyle name="style1411542382613" xfId="467"/>
    <cellStyle name="style1411542382701" xfId="468"/>
    <cellStyle name="style1411542382751" xfId="469"/>
    <cellStyle name="style1411542382774" xfId="470"/>
    <cellStyle name="style1411542382797" xfId="471"/>
    <cellStyle name="style1411542382821" xfId="472"/>
    <cellStyle name="style1411542382844" xfId="473"/>
    <cellStyle name="style1411542382872" xfId="474"/>
    <cellStyle name="style1411542382898" xfId="475"/>
    <cellStyle name="style1411542382921" xfId="476"/>
    <cellStyle name="style1411542382949" xfId="477"/>
    <cellStyle name="style1411542382977" xfId="478"/>
    <cellStyle name="style1411542383005" xfId="479"/>
    <cellStyle name="style1411542383036" xfId="480"/>
    <cellStyle name="style1411542383066" xfId="481"/>
    <cellStyle name="style1411542383094" xfId="482"/>
    <cellStyle name="style1411542383116" xfId="483"/>
    <cellStyle name="style1411542383137" xfId="484"/>
    <cellStyle name="style1411542383160" xfId="485"/>
    <cellStyle name="style1411542383184" xfId="486"/>
    <cellStyle name="style1411542383249" xfId="487"/>
    <cellStyle name="style1411542383276" xfId="488"/>
    <cellStyle name="style1411542383303" xfId="489"/>
    <cellStyle name="style1411542383332" xfId="490"/>
    <cellStyle name="style1411542383355" xfId="491"/>
    <cellStyle name="style1411542383382" xfId="492"/>
    <cellStyle name="style1411542383409" xfId="493"/>
    <cellStyle name="style1411542383430" xfId="494"/>
    <cellStyle name="style1411542383457" xfId="495"/>
    <cellStyle name="style1411542383483" xfId="496"/>
    <cellStyle name="style1411542383510" xfId="497"/>
    <cellStyle name="style1411542383530" xfId="498"/>
    <cellStyle name="style1411542383552" xfId="499"/>
    <cellStyle name="style1411542383579" xfId="500"/>
    <cellStyle name="style1411542383606" xfId="501"/>
    <cellStyle name="style1411542383632" xfId="502"/>
    <cellStyle name="style1411542383654" xfId="503"/>
    <cellStyle name="style1411542383684" xfId="504"/>
    <cellStyle name="style1411542383710" xfId="505"/>
    <cellStyle name="style1411542383732" xfId="506"/>
    <cellStyle name="style1411542383756" xfId="507"/>
    <cellStyle name="style1411542383790" xfId="508"/>
    <cellStyle name="style1411542383813" xfId="509"/>
    <cellStyle name="style1411542383835" xfId="510"/>
    <cellStyle name="style1411542383858" xfId="511"/>
    <cellStyle name="style1411542383881" xfId="512"/>
    <cellStyle name="style1411542383904" xfId="513"/>
    <cellStyle name="style1411542383967" xfId="514"/>
    <cellStyle name="style1411542383989" xfId="515"/>
    <cellStyle name="style1411542384009" xfId="516"/>
    <cellStyle name="style1411542384030" xfId="517"/>
    <cellStyle name="style1411542384052" xfId="518"/>
    <cellStyle name="style1411542384115" xfId="519"/>
    <cellStyle name="style1411542384148" xfId="520"/>
    <cellStyle name="style1411542384169" xfId="521"/>
    <cellStyle name="style1411542384188" xfId="522"/>
    <cellStyle name="style1411542384208" xfId="523"/>
    <cellStyle name="style1411542384227" xfId="524"/>
    <cellStyle name="style1411542384246" xfId="525"/>
    <cellStyle name="style1411542384273" xfId="526"/>
    <cellStyle name="style1411542384293" xfId="527"/>
  </cellStyles>
  <dxfs count="0"/>
  <tableStyles count="0" defaultTableStyle="TableStyleMedium2" defaultPivotStyle="PivotStyleMedium9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A40"/>
  <sheetViews>
    <sheetView tabSelected="1" zoomScale="130" zoomScaleNormal="130" zoomScaleSheetLayoutView="100" workbookViewId="0">
      <pane xSplit="2" ySplit="5" topLeftCell="C33" activePane="bottomRight" state="frozen"/>
      <selection activeCell="Q6" sqref="Q6"/>
      <selection pane="topRight" activeCell="Q6" sqref="Q6"/>
      <selection pane="bottomLeft" activeCell="Q6" sqref="Q6"/>
      <selection pane="bottomRight" activeCell="F3" sqref="F3"/>
    </sheetView>
  </sheetViews>
  <sheetFormatPr defaultColWidth="8.85546875" defaultRowHeight="15"/>
  <cols>
    <col min="1" max="1" width="11" style="1" customWidth="1"/>
    <col min="2" max="2" width="25.140625" style="1" customWidth="1"/>
    <col min="3" max="5" width="11.140625" style="1" customWidth="1"/>
    <col min="6" max="6" width="11.140625" style="3" customWidth="1"/>
    <col min="7" max="10" width="11.140625" style="2" customWidth="1"/>
    <col min="11" max="11" width="11.7109375" style="2" customWidth="1"/>
    <col min="12" max="12" width="9.140625" style="3" customWidth="1"/>
    <col min="13" max="13" width="10.85546875" style="3" customWidth="1"/>
    <col min="14" max="14" width="10.85546875" style="2" customWidth="1"/>
    <col min="15" max="15" width="11" style="3" customWidth="1"/>
    <col min="16" max="18" width="11.42578125" style="3" customWidth="1"/>
    <col min="19" max="46" width="9.140625" style="3" customWidth="1"/>
    <col min="47" max="47" width="12.42578125" style="3" customWidth="1"/>
    <col min="48" max="69" width="9.140625" style="3" customWidth="1"/>
    <col min="70" max="70" width="12.140625" style="3" customWidth="1"/>
    <col min="71" max="74" width="9.140625" style="3" customWidth="1"/>
    <col min="75" max="79" width="9.140625" style="3" hidden="1" customWidth="1"/>
    <col min="80" max="80" width="9.140625" style="3" customWidth="1"/>
    <col min="81" max="85" width="9.140625" style="3" hidden="1" customWidth="1"/>
    <col min="86" max="86" width="9.140625" style="3" customWidth="1"/>
    <col min="87" max="91" width="9.140625" style="3" hidden="1" customWidth="1"/>
    <col min="92" max="92" width="9.140625" style="3" customWidth="1"/>
    <col min="93" max="97" width="9.140625" style="3" hidden="1" customWidth="1"/>
    <col min="98" max="98" width="9.140625" style="3" customWidth="1"/>
    <col min="99" max="103" width="9.140625" style="3" hidden="1" customWidth="1"/>
    <col min="104" max="104" width="9.140625" style="2" customWidth="1"/>
    <col min="105" max="109" width="9.140625" style="2" hidden="1" customWidth="1"/>
    <col min="110" max="110" width="9.140625" style="2" customWidth="1"/>
    <col min="111" max="115" width="9.140625" style="2" hidden="1" customWidth="1"/>
    <col min="116" max="116" width="9.140625" style="2" customWidth="1"/>
    <col min="117" max="121" width="9.140625" style="2" hidden="1" customWidth="1"/>
    <col min="122" max="122" width="9.140625" style="2" customWidth="1"/>
    <col min="123" max="152" width="9.140625" style="3" customWidth="1"/>
    <col min="153" max="153" width="9.140625" style="3" hidden="1" customWidth="1"/>
    <col min="154" max="161" width="9.140625" style="3" customWidth="1"/>
    <col min="162" max="162" width="9.140625" style="3" hidden="1" customWidth="1"/>
    <col min="163" max="167" width="9.140625" style="3" customWidth="1"/>
    <col min="168" max="168" width="9.140625" style="3" hidden="1" customWidth="1"/>
    <col min="169" max="178" width="9.140625" style="3" customWidth="1"/>
    <col min="179" max="182" width="8.85546875" style="3"/>
    <col min="183" max="183" width="12.7109375" style="3" bestFit="1" customWidth="1"/>
    <col min="184" max="16384" width="8.85546875" style="1"/>
  </cols>
  <sheetData>
    <row r="1" spans="1:183">
      <c r="A1" s="1" t="s">
        <v>43</v>
      </c>
      <c r="B1" s="10" t="s">
        <v>56</v>
      </c>
      <c r="H1" s="2" t="s">
        <v>61</v>
      </c>
      <c r="M1" s="4"/>
    </row>
    <row r="2" spans="1:183" ht="15.75">
      <c r="A2" s="8" t="s">
        <v>38</v>
      </c>
    </row>
    <row r="3" spans="1:183" ht="15.75">
      <c r="A3" s="8"/>
    </row>
    <row r="4" spans="1:183" ht="15.75">
      <c r="A4" s="8"/>
      <c r="E4" s="7"/>
      <c r="F4" s="7" t="s">
        <v>47</v>
      </c>
    </row>
    <row r="5" spans="1:183">
      <c r="A5" s="11" t="s">
        <v>0</v>
      </c>
      <c r="B5" s="12" t="s">
        <v>1</v>
      </c>
      <c r="C5" s="13" t="s">
        <v>21</v>
      </c>
      <c r="D5" s="13" t="s">
        <v>22</v>
      </c>
      <c r="E5" s="13" t="s">
        <v>23</v>
      </c>
      <c r="F5" s="13" t="s">
        <v>46</v>
      </c>
      <c r="G5" s="14" t="s">
        <v>55</v>
      </c>
      <c r="H5" s="14" t="s">
        <v>57</v>
      </c>
      <c r="I5" s="14" t="s">
        <v>58</v>
      </c>
      <c r="J5" s="14" t="s">
        <v>59</v>
      </c>
    </row>
    <row r="6" spans="1:183" s="9" customFormat="1" ht="19.5" customHeight="1">
      <c r="A6" s="15" t="s">
        <v>26</v>
      </c>
      <c r="B6" s="16" t="s">
        <v>2</v>
      </c>
      <c r="C6" s="17">
        <f>SUM(C7:C10)</f>
        <v>455505</v>
      </c>
      <c r="D6" s="17">
        <f t="shared" ref="D6:E6" si="0">SUM(D7:D10)</f>
        <v>545406</v>
      </c>
      <c r="E6" s="17">
        <f t="shared" si="0"/>
        <v>603498</v>
      </c>
      <c r="F6" s="17">
        <f t="shared" ref="F6:J6" si="1">SUM(F7:F10)</f>
        <v>728655</v>
      </c>
      <c r="G6" s="17">
        <f t="shared" si="1"/>
        <v>748578</v>
      </c>
      <c r="H6" s="17">
        <f t="shared" si="1"/>
        <v>690040</v>
      </c>
      <c r="I6" s="17">
        <f t="shared" si="1"/>
        <v>732834</v>
      </c>
      <c r="J6" s="17">
        <f t="shared" si="1"/>
        <v>740855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2"/>
      <c r="FY6" s="2"/>
      <c r="FZ6" s="2"/>
      <c r="GA6" s="3"/>
    </row>
    <row r="7" spans="1:183">
      <c r="A7" s="18">
        <v>1.1000000000000001</v>
      </c>
      <c r="B7" s="19" t="s">
        <v>49</v>
      </c>
      <c r="C7" s="20">
        <v>255815</v>
      </c>
      <c r="D7" s="20">
        <v>331962</v>
      </c>
      <c r="E7" s="20">
        <v>359897</v>
      </c>
      <c r="F7" s="20">
        <v>406795</v>
      </c>
      <c r="G7" s="20">
        <v>362741</v>
      </c>
      <c r="H7" s="20">
        <v>286311</v>
      </c>
      <c r="I7" s="20">
        <v>307886</v>
      </c>
      <c r="J7" s="20">
        <v>315004</v>
      </c>
      <c r="K7" s="4"/>
      <c r="L7" s="5"/>
      <c r="M7" s="5"/>
      <c r="N7" s="4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2"/>
      <c r="FY7" s="2"/>
      <c r="FZ7" s="2"/>
    </row>
    <row r="8" spans="1:183">
      <c r="A8" s="18">
        <v>1.2</v>
      </c>
      <c r="B8" s="19" t="s">
        <v>50</v>
      </c>
      <c r="C8" s="20">
        <v>29657</v>
      </c>
      <c r="D8" s="20">
        <v>24249</v>
      </c>
      <c r="E8" s="20">
        <v>34028</v>
      </c>
      <c r="F8" s="20">
        <v>38418</v>
      </c>
      <c r="G8" s="20">
        <v>47581</v>
      </c>
      <c r="H8" s="20">
        <v>50015</v>
      </c>
      <c r="I8" s="20">
        <v>67636</v>
      </c>
      <c r="J8" s="20">
        <v>72585</v>
      </c>
      <c r="K8" s="4"/>
      <c r="L8" s="5"/>
      <c r="M8" s="5"/>
      <c r="N8" s="4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2"/>
      <c r="FY8" s="2"/>
      <c r="FZ8" s="2"/>
    </row>
    <row r="9" spans="1:183">
      <c r="A9" s="18">
        <v>1.3</v>
      </c>
      <c r="B9" s="19" t="s">
        <v>51</v>
      </c>
      <c r="C9" s="20">
        <v>165510</v>
      </c>
      <c r="D9" s="20">
        <v>183780</v>
      </c>
      <c r="E9" s="20">
        <v>204038</v>
      </c>
      <c r="F9" s="20">
        <v>275250</v>
      </c>
      <c r="G9" s="20">
        <v>327909</v>
      </c>
      <c r="H9" s="20">
        <v>342142</v>
      </c>
      <c r="I9" s="20">
        <v>344907</v>
      </c>
      <c r="J9" s="20">
        <v>339414</v>
      </c>
      <c r="K9" s="4"/>
      <c r="L9" s="5"/>
      <c r="M9" s="5"/>
      <c r="N9" s="4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2"/>
      <c r="FY9" s="2"/>
      <c r="FZ9" s="2"/>
    </row>
    <row r="10" spans="1:183">
      <c r="A10" s="18">
        <v>1.4</v>
      </c>
      <c r="B10" s="19" t="s">
        <v>52</v>
      </c>
      <c r="C10" s="20">
        <v>4523</v>
      </c>
      <c r="D10" s="20">
        <v>5415</v>
      </c>
      <c r="E10" s="20">
        <v>5535</v>
      </c>
      <c r="F10" s="20">
        <v>8192</v>
      </c>
      <c r="G10" s="20">
        <v>10347</v>
      </c>
      <c r="H10" s="20">
        <v>11572</v>
      </c>
      <c r="I10" s="20">
        <v>12405</v>
      </c>
      <c r="J10" s="20">
        <v>13852</v>
      </c>
      <c r="K10" s="4"/>
      <c r="L10" s="5"/>
      <c r="M10" s="5"/>
      <c r="N10" s="4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2"/>
      <c r="FY10" s="2"/>
      <c r="FZ10" s="2"/>
    </row>
    <row r="11" spans="1:183">
      <c r="A11" s="21" t="s">
        <v>62</v>
      </c>
      <c r="B11" s="19" t="s">
        <v>3</v>
      </c>
      <c r="C11" s="20">
        <v>23022</v>
      </c>
      <c r="D11" s="20">
        <v>35024</v>
      </c>
      <c r="E11" s="20">
        <v>43616</v>
      </c>
      <c r="F11" s="20">
        <v>36957</v>
      </c>
      <c r="G11" s="20">
        <v>34972</v>
      </c>
      <c r="H11" s="20">
        <v>50213</v>
      </c>
      <c r="I11" s="20">
        <v>41615</v>
      </c>
      <c r="J11" s="20">
        <v>46935</v>
      </c>
      <c r="K11" s="4"/>
      <c r="L11" s="5"/>
      <c r="M11" s="5"/>
      <c r="N11" s="4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2"/>
      <c r="FY11" s="2"/>
      <c r="FZ11" s="2"/>
    </row>
    <row r="12" spans="1:183">
      <c r="A12" s="22"/>
      <c r="B12" s="23" t="s">
        <v>28</v>
      </c>
      <c r="C12" s="24">
        <f>C6+C11</f>
        <v>478527</v>
      </c>
      <c r="D12" s="24">
        <f t="shared" ref="D12:J12" si="2">D6+D11</f>
        <v>580430</v>
      </c>
      <c r="E12" s="24">
        <f t="shared" si="2"/>
        <v>647114</v>
      </c>
      <c r="F12" s="24">
        <f t="shared" si="2"/>
        <v>765612</v>
      </c>
      <c r="G12" s="24">
        <f t="shared" si="2"/>
        <v>783550</v>
      </c>
      <c r="H12" s="24">
        <f t="shared" si="2"/>
        <v>740253</v>
      </c>
      <c r="I12" s="24">
        <f t="shared" si="2"/>
        <v>774449</v>
      </c>
      <c r="J12" s="24">
        <f t="shared" si="2"/>
        <v>787790</v>
      </c>
      <c r="K12" s="4"/>
      <c r="L12" s="5"/>
      <c r="M12" s="5"/>
      <c r="N12" s="4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2"/>
      <c r="FY12" s="2"/>
      <c r="FZ12" s="2"/>
    </row>
    <row r="13" spans="1:183" s="9" customFormat="1">
      <c r="A13" s="15" t="s">
        <v>63</v>
      </c>
      <c r="B13" s="16" t="s">
        <v>4</v>
      </c>
      <c r="C13" s="17">
        <v>12900</v>
      </c>
      <c r="D13" s="17">
        <v>14827</v>
      </c>
      <c r="E13" s="17">
        <v>19714</v>
      </c>
      <c r="F13" s="17">
        <v>70373</v>
      </c>
      <c r="G13" s="17">
        <v>43166</v>
      </c>
      <c r="H13" s="17">
        <v>51608</v>
      </c>
      <c r="I13" s="17">
        <v>55907</v>
      </c>
      <c r="J13" s="17">
        <v>75521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2"/>
      <c r="FY13" s="2"/>
      <c r="FZ13" s="2"/>
      <c r="GA13" s="3"/>
    </row>
    <row r="14" spans="1:183" ht="38.25">
      <c r="A14" s="21" t="s">
        <v>64</v>
      </c>
      <c r="B14" s="19" t="s">
        <v>5</v>
      </c>
      <c r="C14" s="20">
        <v>69130</v>
      </c>
      <c r="D14" s="20">
        <v>78763</v>
      </c>
      <c r="E14" s="20">
        <v>90520</v>
      </c>
      <c r="F14" s="20">
        <v>112286</v>
      </c>
      <c r="G14" s="20">
        <v>128711</v>
      </c>
      <c r="H14" s="20">
        <v>153906</v>
      </c>
      <c r="I14" s="20">
        <v>197190</v>
      </c>
      <c r="J14" s="20">
        <v>233284</v>
      </c>
      <c r="K14" s="4"/>
      <c r="L14" s="5"/>
      <c r="M14" s="5"/>
      <c r="N14" s="4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4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4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4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2"/>
      <c r="FY14" s="2"/>
      <c r="FZ14" s="2"/>
    </row>
    <row r="15" spans="1:183">
      <c r="A15" s="21" t="s">
        <v>65</v>
      </c>
      <c r="B15" s="19" t="s">
        <v>6</v>
      </c>
      <c r="C15" s="20">
        <v>104529</v>
      </c>
      <c r="D15" s="20">
        <v>107821</v>
      </c>
      <c r="E15" s="20">
        <v>124594</v>
      </c>
      <c r="F15" s="20">
        <v>200871</v>
      </c>
      <c r="G15" s="20">
        <v>166678</v>
      </c>
      <c r="H15" s="20">
        <v>184477</v>
      </c>
      <c r="I15" s="20">
        <v>214425</v>
      </c>
      <c r="J15" s="20">
        <v>242762</v>
      </c>
      <c r="K15" s="4"/>
      <c r="L15" s="5"/>
      <c r="M15" s="5"/>
      <c r="N15" s="4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4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4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4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2"/>
      <c r="FY15" s="2"/>
      <c r="FZ15" s="2"/>
    </row>
    <row r="16" spans="1:183">
      <c r="A16" s="22"/>
      <c r="B16" s="23" t="s">
        <v>29</v>
      </c>
      <c r="C16" s="24">
        <f>+C13+C14+C15</f>
        <v>186559</v>
      </c>
      <c r="D16" s="24">
        <f t="shared" ref="D16:E16" si="3">+D13+D14+D15</f>
        <v>201411</v>
      </c>
      <c r="E16" s="24">
        <f t="shared" si="3"/>
        <v>234828</v>
      </c>
      <c r="F16" s="24">
        <f t="shared" ref="F16:G16" si="4">+F13+F14+F15</f>
        <v>383530</v>
      </c>
      <c r="G16" s="24">
        <f t="shared" si="4"/>
        <v>338555</v>
      </c>
      <c r="H16" s="24">
        <f t="shared" ref="H16:J16" si="5">+H13+H14+H15</f>
        <v>389991</v>
      </c>
      <c r="I16" s="24">
        <f t="shared" si="5"/>
        <v>467522</v>
      </c>
      <c r="J16" s="24">
        <f t="shared" si="5"/>
        <v>551567</v>
      </c>
      <c r="K16" s="4"/>
      <c r="L16" s="5"/>
      <c r="M16" s="5"/>
      <c r="N16" s="4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4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4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4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2"/>
      <c r="FY16" s="2"/>
      <c r="FZ16" s="2"/>
    </row>
    <row r="17" spans="1:183" s="9" customFormat="1" ht="25.5">
      <c r="A17" s="15" t="s">
        <v>66</v>
      </c>
      <c r="B17" s="16" t="s">
        <v>7</v>
      </c>
      <c r="C17" s="17">
        <f>C18+C19</f>
        <v>59892</v>
      </c>
      <c r="D17" s="17">
        <f t="shared" ref="D17:E17" si="6">D18+D19</f>
        <v>50879</v>
      </c>
      <c r="E17" s="17">
        <f t="shared" si="6"/>
        <v>70495</v>
      </c>
      <c r="F17" s="17">
        <f t="shared" ref="F17:G17" si="7">F18+F19</f>
        <v>67518</v>
      </c>
      <c r="G17" s="17">
        <f t="shared" si="7"/>
        <v>69207</v>
      </c>
      <c r="H17" s="17">
        <f t="shared" ref="H17:J17" si="8">H18+H19</f>
        <v>97778</v>
      </c>
      <c r="I17" s="17">
        <f t="shared" si="8"/>
        <v>106016</v>
      </c>
      <c r="J17" s="17">
        <f t="shared" si="8"/>
        <v>115352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2"/>
      <c r="FY17" s="2"/>
      <c r="FZ17" s="2"/>
      <c r="GA17" s="3"/>
    </row>
    <row r="18" spans="1:183">
      <c r="A18" s="18">
        <v>6.1</v>
      </c>
      <c r="B18" s="19" t="s">
        <v>8</v>
      </c>
      <c r="C18" s="20">
        <v>56921</v>
      </c>
      <c r="D18" s="20">
        <v>47880</v>
      </c>
      <c r="E18" s="20">
        <v>67273</v>
      </c>
      <c r="F18" s="20">
        <v>63764</v>
      </c>
      <c r="G18" s="20">
        <v>65107</v>
      </c>
      <c r="H18" s="20">
        <v>93278</v>
      </c>
      <c r="I18" s="20">
        <v>100986</v>
      </c>
      <c r="J18" s="20">
        <v>110046</v>
      </c>
      <c r="K18" s="4"/>
      <c r="L18" s="5"/>
      <c r="M18" s="5"/>
      <c r="N18" s="4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2"/>
      <c r="FY18" s="2"/>
      <c r="FZ18" s="2"/>
    </row>
    <row r="19" spans="1:183">
      <c r="A19" s="18">
        <v>6.2</v>
      </c>
      <c r="B19" s="19" t="s">
        <v>9</v>
      </c>
      <c r="C19" s="20">
        <v>2971</v>
      </c>
      <c r="D19" s="20">
        <v>2999</v>
      </c>
      <c r="E19" s="20">
        <v>3222</v>
      </c>
      <c r="F19" s="20">
        <v>3754</v>
      </c>
      <c r="G19" s="20">
        <v>4100</v>
      </c>
      <c r="H19" s="20">
        <v>4500</v>
      </c>
      <c r="I19" s="20">
        <v>5030</v>
      </c>
      <c r="J19" s="20">
        <v>5306</v>
      </c>
      <c r="K19" s="4"/>
      <c r="L19" s="5"/>
      <c r="M19" s="5"/>
      <c r="N19" s="4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2"/>
      <c r="FY19" s="2"/>
      <c r="FZ19" s="2"/>
    </row>
    <row r="20" spans="1:183" s="9" customFormat="1" ht="38.25">
      <c r="A20" s="15" t="s">
        <v>67</v>
      </c>
      <c r="B20" s="25" t="s">
        <v>10</v>
      </c>
      <c r="C20" s="17">
        <f>SUM(C21:C27)</f>
        <v>23420</v>
      </c>
      <c r="D20" s="17">
        <f t="shared" ref="D20:J20" si="9">SUM(D21:D27)</f>
        <v>27306</v>
      </c>
      <c r="E20" s="17">
        <f t="shared" si="9"/>
        <v>33662</v>
      </c>
      <c r="F20" s="17">
        <f t="shared" si="9"/>
        <v>36834</v>
      </c>
      <c r="G20" s="17">
        <f t="shared" si="9"/>
        <v>43207</v>
      </c>
      <c r="H20" s="17">
        <f t="shared" si="9"/>
        <v>44511</v>
      </c>
      <c r="I20" s="17">
        <f t="shared" si="9"/>
        <v>46119</v>
      </c>
      <c r="J20" s="17">
        <f t="shared" si="9"/>
        <v>57590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2"/>
      <c r="FY20" s="2"/>
      <c r="FZ20" s="2"/>
      <c r="GA20" s="3"/>
    </row>
    <row r="21" spans="1:183">
      <c r="A21" s="18">
        <v>7.1</v>
      </c>
      <c r="B21" s="19" t="s">
        <v>11</v>
      </c>
      <c r="C21" s="20">
        <v>30</v>
      </c>
      <c r="D21" s="20">
        <v>34</v>
      </c>
      <c r="E21" s="20">
        <v>47</v>
      </c>
      <c r="F21" s="20">
        <v>59</v>
      </c>
      <c r="G21" s="20">
        <v>69</v>
      </c>
      <c r="H21" s="20">
        <v>53</v>
      </c>
      <c r="I21" s="20">
        <v>60</v>
      </c>
      <c r="J21" s="20">
        <v>66</v>
      </c>
      <c r="K21" s="4"/>
      <c r="L21" s="5"/>
      <c r="M21" s="5"/>
      <c r="N21" s="4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2"/>
      <c r="FY21" s="2"/>
      <c r="FZ21" s="2"/>
    </row>
    <row r="22" spans="1:183">
      <c r="A22" s="18">
        <v>7.2</v>
      </c>
      <c r="B22" s="19" t="s">
        <v>12</v>
      </c>
      <c r="C22" s="20">
        <v>12382</v>
      </c>
      <c r="D22" s="20">
        <v>13618</v>
      </c>
      <c r="E22" s="20">
        <v>16307</v>
      </c>
      <c r="F22" s="20">
        <v>16165</v>
      </c>
      <c r="G22" s="20">
        <v>18678</v>
      </c>
      <c r="H22" s="20">
        <v>20068</v>
      </c>
      <c r="I22" s="20">
        <v>22698</v>
      </c>
      <c r="J22" s="20">
        <v>28987</v>
      </c>
      <c r="K22" s="4"/>
      <c r="L22" s="5"/>
      <c r="M22" s="5"/>
      <c r="N22" s="4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2"/>
      <c r="FY22" s="2"/>
      <c r="FZ22" s="2"/>
    </row>
    <row r="23" spans="1:183">
      <c r="A23" s="18">
        <v>7.3</v>
      </c>
      <c r="B23" s="19" t="s">
        <v>13</v>
      </c>
      <c r="C23" s="20">
        <v>0</v>
      </c>
      <c r="D23" s="20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4"/>
      <c r="L23" s="5"/>
      <c r="M23" s="5"/>
      <c r="N23" s="4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2"/>
      <c r="FY23" s="2"/>
      <c r="FZ23" s="2"/>
    </row>
    <row r="24" spans="1:183">
      <c r="A24" s="18">
        <v>7.4</v>
      </c>
      <c r="B24" s="19" t="s">
        <v>14</v>
      </c>
      <c r="C24" s="20">
        <v>0</v>
      </c>
      <c r="D24" s="20">
        <v>0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4"/>
      <c r="L24" s="5"/>
      <c r="M24" s="5"/>
      <c r="N24" s="4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2"/>
      <c r="FY24" s="2"/>
      <c r="FZ24" s="2"/>
    </row>
    <row r="25" spans="1:183" ht="25.5">
      <c r="A25" s="18">
        <v>7.5</v>
      </c>
      <c r="B25" s="19" t="s">
        <v>15</v>
      </c>
      <c r="C25" s="20">
        <v>78</v>
      </c>
      <c r="D25" s="20">
        <v>89</v>
      </c>
      <c r="E25" s="20">
        <v>100</v>
      </c>
      <c r="F25" s="20">
        <v>108</v>
      </c>
      <c r="G25" s="20">
        <v>118</v>
      </c>
      <c r="H25" s="20">
        <v>335</v>
      </c>
      <c r="I25" s="20">
        <v>409</v>
      </c>
      <c r="J25" s="20">
        <v>508</v>
      </c>
      <c r="K25" s="4"/>
      <c r="L25" s="5"/>
      <c r="M25" s="5"/>
      <c r="N25" s="4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2"/>
      <c r="FY25" s="2"/>
      <c r="FZ25" s="2"/>
    </row>
    <row r="26" spans="1:183">
      <c r="A26" s="18">
        <v>7.6</v>
      </c>
      <c r="B26" s="19" t="s">
        <v>16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4"/>
      <c r="L26" s="5"/>
      <c r="M26" s="5"/>
      <c r="N26" s="4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2"/>
      <c r="FY26" s="2"/>
      <c r="FZ26" s="2"/>
    </row>
    <row r="27" spans="1:183" ht="25.5">
      <c r="A27" s="18">
        <v>7.7</v>
      </c>
      <c r="B27" s="19" t="s">
        <v>17</v>
      </c>
      <c r="C27" s="20">
        <v>10930</v>
      </c>
      <c r="D27" s="20">
        <v>13565</v>
      </c>
      <c r="E27" s="20">
        <v>17208</v>
      </c>
      <c r="F27" s="20">
        <v>20502</v>
      </c>
      <c r="G27" s="20">
        <v>24342</v>
      </c>
      <c r="H27" s="20">
        <v>24055</v>
      </c>
      <c r="I27" s="20">
        <v>22952</v>
      </c>
      <c r="J27" s="20">
        <v>28029</v>
      </c>
      <c r="K27" s="4"/>
      <c r="L27" s="5"/>
      <c r="M27" s="5"/>
      <c r="N27" s="4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2"/>
      <c r="FY27" s="2"/>
      <c r="FZ27" s="2"/>
    </row>
    <row r="28" spans="1:183">
      <c r="A28" s="21" t="s">
        <v>68</v>
      </c>
      <c r="B28" s="19" t="s">
        <v>18</v>
      </c>
      <c r="C28" s="20">
        <v>20884</v>
      </c>
      <c r="D28" s="20">
        <v>21562</v>
      </c>
      <c r="E28" s="20">
        <v>23571</v>
      </c>
      <c r="F28" s="20">
        <v>27520</v>
      </c>
      <c r="G28" s="20">
        <v>31684</v>
      </c>
      <c r="H28" s="20">
        <v>28567</v>
      </c>
      <c r="I28" s="20">
        <v>33622</v>
      </c>
      <c r="J28" s="20">
        <v>35935</v>
      </c>
      <c r="K28" s="4"/>
      <c r="L28" s="5"/>
      <c r="M28" s="5"/>
      <c r="N28" s="4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2"/>
      <c r="FY28" s="2"/>
      <c r="FZ28" s="2"/>
    </row>
    <row r="29" spans="1:183" ht="38.25">
      <c r="A29" s="21" t="s">
        <v>69</v>
      </c>
      <c r="B29" s="19" t="s">
        <v>19</v>
      </c>
      <c r="C29" s="20">
        <v>38261</v>
      </c>
      <c r="D29" s="20">
        <v>41869</v>
      </c>
      <c r="E29" s="20">
        <v>44949</v>
      </c>
      <c r="F29" s="20">
        <v>47595</v>
      </c>
      <c r="G29" s="20">
        <v>48230</v>
      </c>
      <c r="H29" s="20">
        <v>51127</v>
      </c>
      <c r="I29" s="20">
        <v>54473</v>
      </c>
      <c r="J29" s="20">
        <v>56822</v>
      </c>
      <c r="K29" s="4"/>
      <c r="L29" s="5"/>
      <c r="M29" s="5"/>
      <c r="N29" s="4"/>
      <c r="O29" s="6"/>
      <c r="P29" s="6"/>
      <c r="Q29" s="6"/>
      <c r="R29" s="6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2"/>
      <c r="FY29" s="2"/>
      <c r="FZ29" s="2"/>
    </row>
    <row r="30" spans="1:183">
      <c r="A30" s="21" t="s">
        <v>70</v>
      </c>
      <c r="B30" s="19" t="s">
        <v>44</v>
      </c>
      <c r="C30" s="20">
        <v>135418</v>
      </c>
      <c r="D30" s="20">
        <v>149466</v>
      </c>
      <c r="E30" s="20">
        <v>183105</v>
      </c>
      <c r="F30" s="20">
        <v>232024</v>
      </c>
      <c r="G30" s="20">
        <v>247954</v>
      </c>
      <c r="H30" s="20">
        <v>266105</v>
      </c>
      <c r="I30" s="20">
        <v>322862</v>
      </c>
      <c r="J30" s="20">
        <v>348230</v>
      </c>
      <c r="K30" s="4"/>
      <c r="L30" s="5"/>
      <c r="M30" s="5"/>
      <c r="N30" s="4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2"/>
      <c r="FY30" s="2"/>
      <c r="FZ30" s="2"/>
    </row>
    <row r="31" spans="1:183">
      <c r="A31" s="21" t="s">
        <v>71</v>
      </c>
      <c r="B31" s="19" t="s">
        <v>20</v>
      </c>
      <c r="C31" s="20">
        <v>142509</v>
      </c>
      <c r="D31" s="20">
        <v>167431</v>
      </c>
      <c r="E31" s="20">
        <v>190012</v>
      </c>
      <c r="F31" s="20">
        <v>193182</v>
      </c>
      <c r="G31" s="20">
        <v>233152</v>
      </c>
      <c r="H31" s="20">
        <v>281826</v>
      </c>
      <c r="I31" s="20">
        <v>356175</v>
      </c>
      <c r="J31" s="20">
        <v>406051</v>
      </c>
      <c r="K31" s="4"/>
      <c r="L31" s="5"/>
      <c r="M31" s="5"/>
      <c r="N31" s="4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2"/>
      <c r="FY31" s="2"/>
      <c r="FZ31" s="2"/>
    </row>
    <row r="32" spans="1:183">
      <c r="A32" s="22"/>
      <c r="B32" s="23" t="s">
        <v>30</v>
      </c>
      <c r="C32" s="24">
        <f>C17+C20+C28+C29+C30+C31</f>
        <v>420384</v>
      </c>
      <c r="D32" s="24">
        <f t="shared" ref="D32:J32" si="10">D17+D20+D28+D29+D30+D31</f>
        <v>458513</v>
      </c>
      <c r="E32" s="24">
        <f t="shared" si="10"/>
        <v>545794</v>
      </c>
      <c r="F32" s="24">
        <f t="shared" si="10"/>
        <v>604673</v>
      </c>
      <c r="G32" s="24">
        <f t="shared" si="10"/>
        <v>673434</v>
      </c>
      <c r="H32" s="24">
        <f t="shared" si="10"/>
        <v>769914</v>
      </c>
      <c r="I32" s="24">
        <f t="shared" si="10"/>
        <v>919267</v>
      </c>
      <c r="J32" s="24">
        <f t="shared" si="10"/>
        <v>1019980</v>
      </c>
      <c r="K32" s="4"/>
      <c r="L32" s="5"/>
      <c r="M32" s="5"/>
      <c r="N32" s="4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2"/>
      <c r="FY32" s="2"/>
      <c r="FZ32" s="2"/>
    </row>
    <row r="33" spans="1:183" s="9" customFormat="1" ht="25.5">
      <c r="A33" s="26" t="s">
        <v>27</v>
      </c>
      <c r="B33" s="27" t="s">
        <v>31</v>
      </c>
      <c r="C33" s="28">
        <f>C6+C11+C13+C14+C15+C17+C20+C28+C29+C30+C31</f>
        <v>1085470</v>
      </c>
      <c r="D33" s="28">
        <f t="shared" ref="D33:J33" si="11">D6+D11+D13+D14+D15+D17+D20+D28+D29+D30+D31</f>
        <v>1240354</v>
      </c>
      <c r="E33" s="28">
        <f t="shared" si="11"/>
        <v>1427736</v>
      </c>
      <c r="F33" s="28">
        <f t="shared" si="11"/>
        <v>1753815</v>
      </c>
      <c r="G33" s="28">
        <f t="shared" si="11"/>
        <v>1795539</v>
      </c>
      <c r="H33" s="28">
        <f t="shared" si="11"/>
        <v>1900158</v>
      </c>
      <c r="I33" s="28">
        <f t="shared" si="11"/>
        <v>2161238</v>
      </c>
      <c r="J33" s="28">
        <f t="shared" si="11"/>
        <v>2359337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2"/>
      <c r="FY33" s="2"/>
      <c r="FZ33" s="2"/>
      <c r="GA33" s="3"/>
    </row>
    <row r="34" spans="1:183">
      <c r="A34" s="29" t="s">
        <v>33</v>
      </c>
      <c r="B34" s="30" t="s">
        <v>25</v>
      </c>
      <c r="C34" s="20">
        <v>41341</v>
      </c>
      <c r="D34" s="20">
        <v>43899</v>
      </c>
      <c r="E34" s="20">
        <v>60039</v>
      </c>
      <c r="F34" s="20">
        <v>72219</v>
      </c>
      <c r="G34" s="20">
        <v>83342</v>
      </c>
      <c r="H34" s="20">
        <v>104348</v>
      </c>
      <c r="I34" s="20">
        <v>106428</v>
      </c>
      <c r="J34" s="20">
        <v>125653</v>
      </c>
      <c r="K34" s="4"/>
      <c r="L34" s="5"/>
      <c r="M34" s="5"/>
      <c r="N34" s="4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</row>
    <row r="35" spans="1:183">
      <c r="A35" s="29" t="s">
        <v>34</v>
      </c>
      <c r="B35" s="30" t="s">
        <v>24</v>
      </c>
      <c r="C35" s="20">
        <v>20542</v>
      </c>
      <c r="D35" s="20">
        <v>29591</v>
      </c>
      <c r="E35" s="20">
        <v>29668</v>
      </c>
      <c r="F35" s="20">
        <v>30093</v>
      </c>
      <c r="G35" s="20">
        <v>27965</v>
      </c>
      <c r="H35" s="20">
        <v>19963</v>
      </c>
      <c r="I35" s="20">
        <v>24419</v>
      </c>
      <c r="J35" s="20">
        <v>24702</v>
      </c>
      <c r="K35" s="4"/>
      <c r="L35" s="5"/>
      <c r="M35" s="5"/>
      <c r="N35" s="4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</row>
    <row r="36" spans="1:183" ht="25.5">
      <c r="A36" s="31" t="s">
        <v>35</v>
      </c>
      <c r="B36" s="32" t="s">
        <v>45</v>
      </c>
      <c r="C36" s="24">
        <f>C33+C34-C35</f>
        <v>1106269</v>
      </c>
      <c r="D36" s="24">
        <f t="shared" ref="D36:E36" si="12">D33+D34-D35</f>
        <v>1254662</v>
      </c>
      <c r="E36" s="24">
        <f t="shared" si="12"/>
        <v>1458107</v>
      </c>
      <c r="F36" s="24">
        <f t="shared" ref="F36:J36" si="13">F33+F34-F35</f>
        <v>1795941</v>
      </c>
      <c r="G36" s="24">
        <f t="shared" si="13"/>
        <v>1850916</v>
      </c>
      <c r="H36" s="24">
        <f t="shared" si="13"/>
        <v>1984543</v>
      </c>
      <c r="I36" s="24">
        <f t="shared" si="13"/>
        <v>2243247</v>
      </c>
      <c r="J36" s="24">
        <f t="shared" si="13"/>
        <v>2460288</v>
      </c>
      <c r="K36" s="4"/>
      <c r="L36" s="5"/>
      <c r="M36" s="5"/>
      <c r="N36" s="4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</row>
    <row r="37" spans="1:183">
      <c r="A37" s="29" t="s">
        <v>36</v>
      </c>
      <c r="B37" s="30" t="s">
        <v>32</v>
      </c>
      <c r="C37" s="13">
        <v>14000</v>
      </c>
      <c r="D37" s="13">
        <v>14280</v>
      </c>
      <c r="E37" s="13">
        <v>14570</v>
      </c>
      <c r="F37" s="13">
        <v>14870</v>
      </c>
      <c r="G37" s="13">
        <v>15160</v>
      </c>
      <c r="H37" s="13">
        <v>15470</v>
      </c>
      <c r="I37" s="13">
        <v>15790</v>
      </c>
      <c r="J37" s="13">
        <v>16110</v>
      </c>
      <c r="O37" s="2"/>
      <c r="P37" s="2"/>
      <c r="Q37" s="2"/>
      <c r="R37" s="2"/>
    </row>
    <row r="38" spans="1:183">
      <c r="A38" s="31" t="s">
        <v>37</v>
      </c>
      <c r="B38" s="32" t="s">
        <v>48</v>
      </c>
      <c r="C38" s="24">
        <f>C36/C37*1000</f>
        <v>79019.21428571429</v>
      </c>
      <c r="D38" s="24">
        <f t="shared" ref="D38:E38" si="14">D36/D37*1000</f>
        <v>87861.484593837537</v>
      </c>
      <c r="E38" s="24">
        <f t="shared" si="14"/>
        <v>100075.97803706245</v>
      </c>
      <c r="F38" s="24">
        <f t="shared" ref="F38:J38" si="15">F36/F37*1000</f>
        <v>120776.12642905179</v>
      </c>
      <c r="G38" s="24">
        <f t="shared" si="15"/>
        <v>122092.08443271769</v>
      </c>
      <c r="H38" s="24">
        <f t="shared" si="15"/>
        <v>128283.32255979313</v>
      </c>
      <c r="I38" s="24">
        <f t="shared" si="15"/>
        <v>142067.57441418621</v>
      </c>
      <c r="J38" s="24">
        <f t="shared" si="15"/>
        <v>152718.06331471138</v>
      </c>
      <c r="N38" s="4"/>
      <c r="O38" s="4"/>
      <c r="P38" s="4"/>
      <c r="Q38" s="4"/>
      <c r="R38" s="4"/>
      <c r="BS38" s="5"/>
      <c r="BT38" s="5"/>
      <c r="BU38" s="5"/>
      <c r="BV38" s="5"/>
    </row>
    <row r="40" spans="1:183">
      <c r="B40" s="1" t="s">
        <v>60</v>
      </c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8" max="1048575" man="1"/>
    <brk id="30" max="1048575" man="1"/>
    <brk id="46" max="1048575" man="1"/>
    <brk id="110" max="95" man="1"/>
    <brk id="146" max="1048575" man="1"/>
    <brk id="170" max="1048575" man="1"/>
    <brk id="178" max="9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A38"/>
  <sheetViews>
    <sheetView zoomScale="115" zoomScaleNormal="115" zoomScaleSheetLayoutView="100" workbookViewId="0">
      <pane xSplit="2" ySplit="5" topLeftCell="C36" activePane="bottomRight" state="frozen"/>
      <selection activeCell="A5" sqref="A5:J38"/>
      <selection pane="topRight" activeCell="A5" sqref="A5:J38"/>
      <selection pane="bottomLeft" activeCell="A5" sqref="A5:J38"/>
      <selection pane="bottomRight" activeCell="K9" sqref="K9"/>
    </sheetView>
  </sheetViews>
  <sheetFormatPr defaultColWidth="8.85546875" defaultRowHeight="15"/>
  <cols>
    <col min="1" max="1" width="11" style="1" customWidth="1"/>
    <col min="2" max="2" width="36.140625" style="1" customWidth="1"/>
    <col min="3" max="5" width="11.140625" style="1" customWidth="1"/>
    <col min="6" max="6" width="11.140625" style="3" customWidth="1"/>
    <col min="7" max="10" width="11.140625" style="2" customWidth="1"/>
    <col min="11" max="11" width="11.7109375" style="2" customWidth="1"/>
    <col min="12" max="12" width="9.140625" style="3" customWidth="1"/>
    <col min="13" max="13" width="10.85546875" style="3" customWidth="1"/>
    <col min="14" max="14" width="10.85546875" style="2" customWidth="1"/>
    <col min="15" max="15" width="11" style="3" customWidth="1"/>
    <col min="16" max="18" width="11.42578125" style="3" customWidth="1"/>
    <col min="19" max="46" width="9.140625" style="3" customWidth="1"/>
    <col min="47" max="47" width="12.42578125" style="3" customWidth="1"/>
    <col min="48" max="69" width="9.140625" style="3" customWidth="1"/>
    <col min="70" max="70" width="12.140625" style="3" customWidth="1"/>
    <col min="71" max="74" width="9.140625" style="3" customWidth="1"/>
    <col min="75" max="79" width="9.140625" style="3" hidden="1" customWidth="1"/>
    <col min="80" max="80" width="9.140625" style="3" customWidth="1"/>
    <col min="81" max="85" width="9.140625" style="3" hidden="1" customWidth="1"/>
    <col min="86" max="86" width="9.140625" style="3" customWidth="1"/>
    <col min="87" max="91" width="9.140625" style="3" hidden="1" customWidth="1"/>
    <col min="92" max="92" width="9.140625" style="3" customWidth="1"/>
    <col min="93" max="97" width="9.140625" style="3" hidden="1" customWidth="1"/>
    <col min="98" max="98" width="9.140625" style="3" customWidth="1"/>
    <col min="99" max="103" width="9.140625" style="3" hidden="1" customWidth="1"/>
    <col min="104" max="104" width="9.140625" style="2" customWidth="1"/>
    <col min="105" max="109" width="9.140625" style="2" hidden="1" customWidth="1"/>
    <col min="110" max="110" width="9.140625" style="2" customWidth="1"/>
    <col min="111" max="115" width="9.140625" style="2" hidden="1" customWidth="1"/>
    <col min="116" max="116" width="9.140625" style="2" customWidth="1"/>
    <col min="117" max="121" width="9.140625" style="2" hidden="1" customWidth="1"/>
    <col min="122" max="122" width="9.140625" style="2" customWidth="1"/>
    <col min="123" max="152" width="9.140625" style="3" customWidth="1"/>
    <col min="153" max="153" width="9.140625" style="3" hidden="1" customWidth="1"/>
    <col min="154" max="161" width="9.140625" style="3" customWidth="1"/>
    <col min="162" max="162" width="9.140625" style="3" hidden="1" customWidth="1"/>
    <col min="163" max="167" width="9.140625" style="3" customWidth="1"/>
    <col min="168" max="168" width="9.140625" style="3" hidden="1" customWidth="1"/>
    <col min="169" max="178" width="9.140625" style="3" customWidth="1"/>
    <col min="179" max="179" width="9.140625" style="3"/>
    <col min="180" max="182" width="8.85546875" style="3"/>
    <col min="183" max="183" width="12.7109375" style="3" bestFit="1" customWidth="1"/>
    <col min="184" max="16384" width="8.85546875" style="1"/>
  </cols>
  <sheetData>
    <row r="1" spans="1:183">
      <c r="A1" s="1" t="s">
        <v>43</v>
      </c>
      <c r="B1" s="10" t="s">
        <v>56</v>
      </c>
      <c r="H1" s="2" t="s">
        <v>61</v>
      </c>
      <c r="M1" s="4"/>
    </row>
    <row r="2" spans="1:183" ht="15.75">
      <c r="A2" s="8" t="s">
        <v>39</v>
      </c>
    </row>
    <row r="3" spans="1:183" ht="15.75">
      <c r="A3" s="8"/>
    </row>
    <row r="4" spans="1:183" ht="15.75">
      <c r="A4" s="8"/>
      <c r="E4" s="7"/>
      <c r="F4" s="7" t="s">
        <v>47</v>
      </c>
    </row>
    <row r="5" spans="1:183">
      <c r="A5" s="11" t="s">
        <v>0</v>
      </c>
      <c r="B5" s="12" t="s">
        <v>1</v>
      </c>
      <c r="C5" s="13" t="s">
        <v>21</v>
      </c>
      <c r="D5" s="13" t="s">
        <v>22</v>
      </c>
      <c r="E5" s="13" t="s">
        <v>23</v>
      </c>
      <c r="F5" s="13" t="s">
        <v>46</v>
      </c>
      <c r="G5" s="14" t="s">
        <v>55</v>
      </c>
      <c r="H5" s="14" t="s">
        <v>57</v>
      </c>
      <c r="I5" s="14" t="s">
        <v>58</v>
      </c>
      <c r="J5" s="14" t="s">
        <v>59</v>
      </c>
    </row>
    <row r="6" spans="1:183" s="9" customFormat="1">
      <c r="A6" s="15" t="s">
        <v>26</v>
      </c>
      <c r="B6" s="16" t="s">
        <v>2</v>
      </c>
      <c r="C6" s="17">
        <f>SUM(C7:C10)</f>
        <v>455505</v>
      </c>
      <c r="D6" s="17">
        <f t="shared" ref="D6:F6" si="0">SUM(D7:D10)</f>
        <v>472794</v>
      </c>
      <c r="E6" s="17">
        <f t="shared" si="0"/>
        <v>491472</v>
      </c>
      <c r="F6" s="17">
        <f t="shared" si="0"/>
        <v>538905</v>
      </c>
      <c r="G6" s="17">
        <f t="shared" ref="G6:J6" si="1">SUM(G7:G10)</f>
        <v>507157</v>
      </c>
      <c r="H6" s="17">
        <f t="shared" si="1"/>
        <v>430533</v>
      </c>
      <c r="I6" s="17">
        <f t="shared" si="1"/>
        <v>439590</v>
      </c>
      <c r="J6" s="17">
        <f t="shared" si="1"/>
        <v>435854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2"/>
      <c r="FY6" s="2"/>
      <c r="FZ6" s="2"/>
      <c r="GA6" s="3"/>
    </row>
    <row r="7" spans="1:183">
      <c r="A7" s="18">
        <v>1.1000000000000001</v>
      </c>
      <c r="B7" s="19" t="s">
        <v>49</v>
      </c>
      <c r="C7" s="20">
        <v>255815</v>
      </c>
      <c r="D7" s="20">
        <v>281052</v>
      </c>
      <c r="E7" s="20">
        <v>295749</v>
      </c>
      <c r="F7" s="20">
        <v>303750</v>
      </c>
      <c r="G7" s="20">
        <v>267699</v>
      </c>
      <c r="H7" s="20">
        <v>190672</v>
      </c>
      <c r="I7" s="20">
        <v>194555</v>
      </c>
      <c r="J7" s="20">
        <v>194857</v>
      </c>
      <c r="K7" s="4"/>
      <c r="L7" s="5"/>
      <c r="M7" s="5"/>
      <c r="N7" s="4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2"/>
      <c r="FY7" s="2"/>
      <c r="FZ7" s="2"/>
    </row>
    <row r="8" spans="1:183">
      <c r="A8" s="18">
        <v>1.2</v>
      </c>
      <c r="B8" s="19" t="s">
        <v>50</v>
      </c>
      <c r="C8" s="20">
        <v>29657</v>
      </c>
      <c r="D8" s="20">
        <v>23953</v>
      </c>
      <c r="E8" s="20">
        <v>31123</v>
      </c>
      <c r="F8" s="20">
        <v>34728</v>
      </c>
      <c r="G8" s="20">
        <v>36059</v>
      </c>
      <c r="H8" s="20">
        <v>39233</v>
      </c>
      <c r="I8" s="20">
        <v>41887</v>
      </c>
      <c r="J8" s="20">
        <v>42961</v>
      </c>
      <c r="K8" s="4"/>
      <c r="L8" s="5"/>
      <c r="M8" s="5"/>
      <c r="N8" s="4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2"/>
      <c r="FY8" s="2"/>
      <c r="FZ8" s="2"/>
    </row>
    <row r="9" spans="1:183">
      <c r="A9" s="18">
        <v>1.3</v>
      </c>
      <c r="B9" s="19" t="s">
        <v>51</v>
      </c>
      <c r="C9" s="20">
        <v>165510</v>
      </c>
      <c r="D9" s="20">
        <v>163051</v>
      </c>
      <c r="E9" s="20">
        <v>160038</v>
      </c>
      <c r="F9" s="20">
        <v>194692</v>
      </c>
      <c r="G9" s="20">
        <v>197649</v>
      </c>
      <c r="H9" s="20">
        <v>194735</v>
      </c>
      <c r="I9" s="20">
        <v>197053</v>
      </c>
      <c r="J9" s="20">
        <v>191461</v>
      </c>
      <c r="K9" s="4"/>
      <c r="L9" s="5"/>
      <c r="M9" s="5"/>
      <c r="N9" s="4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2"/>
      <c r="FY9" s="2"/>
      <c r="FZ9" s="2"/>
    </row>
    <row r="10" spans="1:183">
      <c r="A10" s="18">
        <v>1.4</v>
      </c>
      <c r="B10" s="19" t="s">
        <v>52</v>
      </c>
      <c r="C10" s="20">
        <v>4523</v>
      </c>
      <c r="D10" s="20">
        <v>4738</v>
      </c>
      <c r="E10" s="20">
        <v>4562</v>
      </c>
      <c r="F10" s="20">
        <v>5735</v>
      </c>
      <c r="G10" s="20">
        <v>5750</v>
      </c>
      <c r="H10" s="20">
        <v>5893</v>
      </c>
      <c r="I10" s="20">
        <v>6095</v>
      </c>
      <c r="J10" s="20">
        <v>6575</v>
      </c>
      <c r="K10" s="4"/>
      <c r="L10" s="5"/>
      <c r="M10" s="5"/>
      <c r="N10" s="4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2"/>
      <c r="FY10" s="2"/>
      <c r="FZ10" s="2"/>
    </row>
    <row r="11" spans="1:183">
      <c r="A11" s="21" t="s">
        <v>62</v>
      </c>
      <c r="B11" s="19" t="s">
        <v>3</v>
      </c>
      <c r="C11" s="20">
        <v>23022</v>
      </c>
      <c r="D11" s="20">
        <v>32615</v>
      </c>
      <c r="E11" s="20">
        <v>37071</v>
      </c>
      <c r="F11" s="20">
        <v>35021</v>
      </c>
      <c r="G11" s="20">
        <v>43359</v>
      </c>
      <c r="H11" s="20">
        <v>60153</v>
      </c>
      <c r="I11" s="20">
        <v>50236</v>
      </c>
      <c r="J11" s="20">
        <v>52145</v>
      </c>
      <c r="K11" s="4"/>
      <c r="L11" s="5"/>
      <c r="M11" s="5"/>
      <c r="N11" s="4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2"/>
      <c r="FY11" s="2"/>
      <c r="FZ11" s="2"/>
    </row>
    <row r="12" spans="1:183">
      <c r="A12" s="22"/>
      <c r="B12" s="23" t="s">
        <v>28</v>
      </c>
      <c r="C12" s="24">
        <f>C6+C11</f>
        <v>478527</v>
      </c>
      <c r="D12" s="24">
        <f t="shared" ref="D12:F12" si="2">D6+D11</f>
        <v>505409</v>
      </c>
      <c r="E12" s="24">
        <f t="shared" si="2"/>
        <v>528543</v>
      </c>
      <c r="F12" s="24">
        <f t="shared" si="2"/>
        <v>573926</v>
      </c>
      <c r="G12" s="24">
        <f t="shared" ref="G12:J12" si="3">G6+G11</f>
        <v>550516</v>
      </c>
      <c r="H12" s="24">
        <f t="shared" si="3"/>
        <v>490686</v>
      </c>
      <c r="I12" s="24">
        <f t="shared" si="3"/>
        <v>489826</v>
      </c>
      <c r="J12" s="24">
        <f t="shared" si="3"/>
        <v>487999</v>
      </c>
      <c r="K12" s="4"/>
      <c r="L12" s="5"/>
      <c r="M12" s="5"/>
      <c r="N12" s="4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2"/>
      <c r="FY12" s="2"/>
      <c r="FZ12" s="2"/>
    </row>
    <row r="13" spans="1:183" s="9" customFormat="1">
      <c r="A13" s="15" t="s">
        <v>63</v>
      </c>
      <c r="B13" s="16" t="s">
        <v>4</v>
      </c>
      <c r="C13" s="17">
        <v>12900</v>
      </c>
      <c r="D13" s="17">
        <v>14037</v>
      </c>
      <c r="E13" s="17">
        <v>18285</v>
      </c>
      <c r="F13" s="17">
        <v>64970</v>
      </c>
      <c r="G13" s="17">
        <v>44271</v>
      </c>
      <c r="H13" s="17">
        <v>49289</v>
      </c>
      <c r="I13" s="17">
        <v>50137</v>
      </c>
      <c r="J13" s="17">
        <v>64683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2"/>
      <c r="FY13" s="2"/>
      <c r="FZ13" s="2"/>
      <c r="GA13" s="3"/>
    </row>
    <row r="14" spans="1:183" ht="25.5">
      <c r="A14" s="21" t="s">
        <v>64</v>
      </c>
      <c r="B14" s="19" t="s">
        <v>5</v>
      </c>
      <c r="C14" s="20">
        <v>69130</v>
      </c>
      <c r="D14" s="20">
        <v>70428</v>
      </c>
      <c r="E14" s="20">
        <v>78503</v>
      </c>
      <c r="F14" s="20">
        <v>96226</v>
      </c>
      <c r="G14" s="20">
        <v>107015</v>
      </c>
      <c r="H14" s="20">
        <v>125106</v>
      </c>
      <c r="I14" s="20">
        <v>144339</v>
      </c>
      <c r="J14" s="20">
        <v>142711</v>
      </c>
      <c r="K14" s="4"/>
      <c r="L14" s="5"/>
      <c r="M14" s="5"/>
      <c r="N14" s="4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4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4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4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2"/>
      <c r="FY14" s="2"/>
      <c r="FZ14" s="2"/>
    </row>
    <row r="15" spans="1:183">
      <c r="A15" s="21" t="s">
        <v>65</v>
      </c>
      <c r="B15" s="19" t="s">
        <v>6</v>
      </c>
      <c r="C15" s="20">
        <v>104529</v>
      </c>
      <c r="D15" s="20">
        <v>100177</v>
      </c>
      <c r="E15" s="20">
        <v>110953</v>
      </c>
      <c r="F15" s="20">
        <v>173702</v>
      </c>
      <c r="G15" s="20">
        <v>144364</v>
      </c>
      <c r="H15" s="20">
        <v>149895</v>
      </c>
      <c r="I15" s="20">
        <v>167526</v>
      </c>
      <c r="J15" s="20">
        <v>181719</v>
      </c>
      <c r="K15" s="4"/>
      <c r="L15" s="5"/>
      <c r="M15" s="5"/>
      <c r="N15" s="4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4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4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4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2"/>
      <c r="FY15" s="2"/>
      <c r="FZ15" s="2"/>
    </row>
    <row r="16" spans="1:183">
      <c r="A16" s="22"/>
      <c r="B16" s="23" t="s">
        <v>29</v>
      </c>
      <c r="C16" s="24">
        <f>+C13+C14+C15</f>
        <v>186559</v>
      </c>
      <c r="D16" s="24">
        <f t="shared" ref="D16:F16" si="4">+D13+D14+D15</f>
        <v>184642</v>
      </c>
      <c r="E16" s="24">
        <f t="shared" si="4"/>
        <v>207741</v>
      </c>
      <c r="F16" s="24">
        <f t="shared" si="4"/>
        <v>334898</v>
      </c>
      <c r="G16" s="24">
        <f t="shared" ref="G16" si="5">+G13+G14+G15</f>
        <v>295650</v>
      </c>
      <c r="H16" s="24">
        <f t="shared" ref="H16:J16" si="6">+H13+H14+H15</f>
        <v>324290</v>
      </c>
      <c r="I16" s="24">
        <f t="shared" si="6"/>
        <v>362002</v>
      </c>
      <c r="J16" s="24">
        <f t="shared" si="6"/>
        <v>389113</v>
      </c>
      <c r="K16" s="4"/>
      <c r="L16" s="5"/>
      <c r="M16" s="5"/>
      <c r="N16" s="4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4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4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4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2"/>
      <c r="FY16" s="2"/>
      <c r="FZ16" s="2"/>
    </row>
    <row r="17" spans="1:183" s="9" customFormat="1">
      <c r="A17" s="15" t="s">
        <v>66</v>
      </c>
      <c r="B17" s="16" t="s">
        <v>7</v>
      </c>
      <c r="C17" s="17">
        <f>C18+C19</f>
        <v>59892</v>
      </c>
      <c r="D17" s="17">
        <f t="shared" ref="D17:F17" si="7">D18+D19</f>
        <v>46755</v>
      </c>
      <c r="E17" s="17">
        <f t="shared" si="7"/>
        <v>60541</v>
      </c>
      <c r="F17" s="17">
        <f t="shared" si="7"/>
        <v>52921</v>
      </c>
      <c r="G17" s="17">
        <f t="shared" ref="G17" si="8">G18+G19</f>
        <v>51686</v>
      </c>
      <c r="H17" s="17">
        <f t="shared" ref="H17:J17" si="9">H18+H19</f>
        <v>71131</v>
      </c>
      <c r="I17" s="17">
        <f t="shared" si="9"/>
        <v>73903</v>
      </c>
      <c r="J17" s="17">
        <f t="shared" si="9"/>
        <v>75949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2"/>
      <c r="FY17" s="2"/>
      <c r="FZ17" s="2"/>
      <c r="GA17" s="3"/>
    </row>
    <row r="18" spans="1:183">
      <c r="A18" s="18">
        <v>6.1</v>
      </c>
      <c r="B18" s="19" t="s">
        <v>8</v>
      </c>
      <c r="C18" s="20">
        <v>56921</v>
      </c>
      <c r="D18" s="20">
        <v>44029</v>
      </c>
      <c r="E18" s="20">
        <v>57865</v>
      </c>
      <c r="F18" s="20">
        <v>49987</v>
      </c>
      <c r="G18" s="20">
        <v>48634</v>
      </c>
      <c r="H18" s="20">
        <v>67871</v>
      </c>
      <c r="I18" s="20">
        <v>70409</v>
      </c>
      <c r="J18" s="20">
        <v>72467</v>
      </c>
      <c r="K18" s="4"/>
      <c r="L18" s="5"/>
      <c r="M18" s="5"/>
      <c r="N18" s="4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2"/>
      <c r="FY18" s="2"/>
      <c r="FZ18" s="2"/>
    </row>
    <row r="19" spans="1:183">
      <c r="A19" s="18">
        <v>6.2</v>
      </c>
      <c r="B19" s="19" t="s">
        <v>9</v>
      </c>
      <c r="C19" s="20">
        <v>2971</v>
      </c>
      <c r="D19" s="20">
        <v>2726</v>
      </c>
      <c r="E19" s="20">
        <v>2676</v>
      </c>
      <c r="F19" s="20">
        <v>2934</v>
      </c>
      <c r="G19" s="20">
        <v>3052</v>
      </c>
      <c r="H19" s="20">
        <v>3260</v>
      </c>
      <c r="I19" s="20">
        <v>3494</v>
      </c>
      <c r="J19" s="20">
        <v>3482</v>
      </c>
      <c r="K19" s="4"/>
      <c r="L19" s="5"/>
      <c r="M19" s="5"/>
      <c r="N19" s="4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2"/>
      <c r="FY19" s="2"/>
      <c r="FZ19" s="2"/>
    </row>
    <row r="20" spans="1:183" s="9" customFormat="1" ht="25.5">
      <c r="A20" s="15" t="s">
        <v>67</v>
      </c>
      <c r="B20" s="25" t="s">
        <v>10</v>
      </c>
      <c r="C20" s="17">
        <f>SUM(C21:C27)</f>
        <v>23420</v>
      </c>
      <c r="D20" s="17">
        <f t="shared" ref="D20:F20" si="10">SUM(D21:D27)</f>
        <v>25073</v>
      </c>
      <c r="E20" s="17">
        <f t="shared" si="10"/>
        <v>29155</v>
      </c>
      <c r="F20" s="17">
        <f t="shared" si="10"/>
        <v>31459</v>
      </c>
      <c r="G20" s="17">
        <f t="shared" ref="G20:J20" si="11">SUM(G21:G27)</f>
        <v>36047</v>
      </c>
      <c r="H20" s="17">
        <f t="shared" si="11"/>
        <v>36440</v>
      </c>
      <c r="I20" s="17">
        <f t="shared" si="11"/>
        <v>36816</v>
      </c>
      <c r="J20" s="17">
        <f t="shared" si="11"/>
        <v>43418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2"/>
      <c r="FY20" s="2"/>
      <c r="FZ20" s="2"/>
      <c r="GA20" s="3"/>
    </row>
    <row r="21" spans="1:183">
      <c r="A21" s="18">
        <v>7.1</v>
      </c>
      <c r="B21" s="19" t="s">
        <v>11</v>
      </c>
      <c r="C21" s="20">
        <v>30</v>
      </c>
      <c r="D21" s="20">
        <v>34</v>
      </c>
      <c r="E21" s="20">
        <v>43</v>
      </c>
      <c r="F21" s="20">
        <v>52</v>
      </c>
      <c r="G21" s="20">
        <v>59</v>
      </c>
      <c r="H21" s="20">
        <v>41</v>
      </c>
      <c r="I21" s="20">
        <v>45</v>
      </c>
      <c r="J21" s="20">
        <v>49</v>
      </c>
      <c r="K21" s="4"/>
      <c r="L21" s="5"/>
      <c r="M21" s="5"/>
      <c r="N21" s="4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2"/>
      <c r="FY21" s="2"/>
      <c r="FZ21" s="2"/>
    </row>
    <row r="22" spans="1:183">
      <c r="A22" s="18">
        <v>7.2</v>
      </c>
      <c r="B22" s="19" t="s">
        <v>12</v>
      </c>
      <c r="C22" s="20">
        <v>12382</v>
      </c>
      <c r="D22" s="20">
        <v>12375</v>
      </c>
      <c r="E22" s="20">
        <v>14078</v>
      </c>
      <c r="F22" s="20">
        <v>13788</v>
      </c>
      <c r="G22" s="20">
        <v>15561</v>
      </c>
      <c r="H22" s="20">
        <v>16414</v>
      </c>
      <c r="I22" s="20">
        <v>18104</v>
      </c>
      <c r="J22" s="20">
        <v>21829</v>
      </c>
      <c r="K22" s="4"/>
      <c r="L22" s="5"/>
      <c r="M22" s="5"/>
      <c r="N22" s="4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2"/>
      <c r="FY22" s="2"/>
      <c r="FZ22" s="2"/>
    </row>
    <row r="23" spans="1:183">
      <c r="A23" s="18">
        <v>7.3</v>
      </c>
      <c r="B23" s="19" t="s">
        <v>13</v>
      </c>
      <c r="C23" s="20">
        <v>0</v>
      </c>
      <c r="D23" s="20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4"/>
      <c r="L23" s="5"/>
      <c r="M23" s="5"/>
      <c r="N23" s="4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2"/>
      <c r="FY23" s="2"/>
      <c r="FZ23" s="2"/>
    </row>
    <row r="24" spans="1:183">
      <c r="A24" s="18">
        <v>7.4</v>
      </c>
      <c r="B24" s="19" t="s">
        <v>14</v>
      </c>
      <c r="C24" s="20">
        <v>0</v>
      </c>
      <c r="D24" s="20">
        <v>0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4"/>
      <c r="L24" s="5"/>
      <c r="M24" s="5"/>
      <c r="N24" s="4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2"/>
      <c r="FY24" s="2"/>
      <c r="FZ24" s="2"/>
    </row>
    <row r="25" spans="1:183">
      <c r="A25" s="18">
        <v>7.5</v>
      </c>
      <c r="B25" s="19" t="s">
        <v>15</v>
      </c>
      <c r="C25" s="20">
        <v>78</v>
      </c>
      <c r="D25" s="20">
        <v>82</v>
      </c>
      <c r="E25" s="20">
        <v>86</v>
      </c>
      <c r="F25" s="20">
        <v>92</v>
      </c>
      <c r="G25" s="20">
        <v>99</v>
      </c>
      <c r="H25" s="20">
        <v>274</v>
      </c>
      <c r="I25" s="20">
        <v>330</v>
      </c>
      <c r="J25" s="20">
        <v>388</v>
      </c>
      <c r="K25" s="4"/>
      <c r="L25" s="5"/>
      <c r="M25" s="5"/>
      <c r="N25" s="4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2"/>
      <c r="FY25" s="2"/>
      <c r="FZ25" s="2"/>
    </row>
    <row r="26" spans="1:183">
      <c r="A26" s="18">
        <v>7.6</v>
      </c>
      <c r="B26" s="19" t="s">
        <v>16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4"/>
      <c r="L26" s="5"/>
      <c r="M26" s="5"/>
      <c r="N26" s="4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2"/>
      <c r="FY26" s="2"/>
      <c r="FZ26" s="2"/>
    </row>
    <row r="27" spans="1:183" ht="25.5">
      <c r="A27" s="18">
        <v>7.7</v>
      </c>
      <c r="B27" s="19" t="s">
        <v>17</v>
      </c>
      <c r="C27" s="20">
        <v>10930</v>
      </c>
      <c r="D27" s="20">
        <v>12582</v>
      </c>
      <c r="E27" s="20">
        <v>14948</v>
      </c>
      <c r="F27" s="20">
        <v>17527</v>
      </c>
      <c r="G27" s="20">
        <v>20328</v>
      </c>
      <c r="H27" s="20">
        <v>19711</v>
      </c>
      <c r="I27" s="20">
        <v>18337</v>
      </c>
      <c r="J27" s="20">
        <v>21152</v>
      </c>
      <c r="K27" s="4"/>
      <c r="L27" s="5"/>
      <c r="M27" s="5"/>
      <c r="N27" s="4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2"/>
      <c r="FY27" s="2"/>
      <c r="FZ27" s="2"/>
    </row>
    <row r="28" spans="1:183">
      <c r="A28" s="21" t="s">
        <v>68</v>
      </c>
      <c r="B28" s="19" t="s">
        <v>18</v>
      </c>
      <c r="C28" s="20">
        <v>20884</v>
      </c>
      <c r="D28" s="20">
        <v>21639</v>
      </c>
      <c r="E28" s="20">
        <v>22758</v>
      </c>
      <c r="F28" s="20">
        <v>26099</v>
      </c>
      <c r="G28" s="20">
        <v>29350</v>
      </c>
      <c r="H28" s="20">
        <v>26502</v>
      </c>
      <c r="I28" s="20">
        <v>29054</v>
      </c>
      <c r="J28" s="20">
        <v>28814</v>
      </c>
      <c r="K28" s="4"/>
      <c r="L28" s="5"/>
      <c r="M28" s="5"/>
      <c r="N28" s="4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2"/>
      <c r="FY28" s="2"/>
      <c r="FZ28" s="2"/>
    </row>
    <row r="29" spans="1:183" ht="25.5">
      <c r="A29" s="21" t="s">
        <v>69</v>
      </c>
      <c r="B29" s="19" t="s">
        <v>19</v>
      </c>
      <c r="C29" s="20">
        <v>38261</v>
      </c>
      <c r="D29" s="20">
        <v>39148</v>
      </c>
      <c r="E29" s="20">
        <v>40331</v>
      </c>
      <c r="F29" s="20">
        <v>37931</v>
      </c>
      <c r="G29" s="20">
        <v>37020</v>
      </c>
      <c r="H29" s="20">
        <v>38182</v>
      </c>
      <c r="I29" s="20">
        <v>38590</v>
      </c>
      <c r="J29" s="20">
        <v>38278</v>
      </c>
      <c r="K29" s="4"/>
      <c r="L29" s="5"/>
      <c r="M29" s="5"/>
      <c r="N29" s="4"/>
      <c r="O29" s="6"/>
      <c r="P29" s="6"/>
      <c r="Q29" s="6"/>
      <c r="R29" s="6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2"/>
      <c r="FY29" s="2"/>
      <c r="FZ29" s="2"/>
    </row>
    <row r="30" spans="1:183">
      <c r="A30" s="21" t="s">
        <v>70</v>
      </c>
      <c r="B30" s="19" t="s">
        <v>44</v>
      </c>
      <c r="C30" s="20">
        <v>135418</v>
      </c>
      <c r="D30" s="20">
        <v>139107</v>
      </c>
      <c r="E30" s="20">
        <v>157024</v>
      </c>
      <c r="F30" s="20">
        <v>188652</v>
      </c>
      <c r="G30" s="20">
        <v>194395</v>
      </c>
      <c r="H30" s="20">
        <v>203956</v>
      </c>
      <c r="I30" s="20">
        <v>236399</v>
      </c>
      <c r="J30" s="20">
        <v>240807</v>
      </c>
      <c r="K30" s="4"/>
      <c r="L30" s="5"/>
      <c r="M30" s="5"/>
      <c r="N30" s="4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2"/>
      <c r="FY30" s="2"/>
      <c r="FZ30" s="2"/>
    </row>
    <row r="31" spans="1:183">
      <c r="A31" s="21" t="s">
        <v>71</v>
      </c>
      <c r="B31" s="19" t="s">
        <v>20</v>
      </c>
      <c r="C31" s="20">
        <v>142509</v>
      </c>
      <c r="D31" s="20">
        <v>155062</v>
      </c>
      <c r="E31" s="20">
        <v>161855</v>
      </c>
      <c r="F31" s="20">
        <v>157000</v>
      </c>
      <c r="G31" s="20">
        <v>181916</v>
      </c>
      <c r="H31" s="20">
        <v>210919</v>
      </c>
      <c r="I31" s="20">
        <v>253876</v>
      </c>
      <c r="J31" s="20">
        <v>270939</v>
      </c>
      <c r="K31" s="4"/>
      <c r="L31" s="5"/>
      <c r="M31" s="5"/>
      <c r="N31" s="4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2"/>
      <c r="FY31" s="2"/>
      <c r="FZ31" s="2"/>
    </row>
    <row r="32" spans="1:183">
      <c r="A32" s="22"/>
      <c r="B32" s="23" t="s">
        <v>30</v>
      </c>
      <c r="C32" s="24">
        <f>C17+C20+C28+C29+C30+C31</f>
        <v>420384</v>
      </c>
      <c r="D32" s="24">
        <f t="shared" ref="D32:F32" si="12">D17+D20+D28+D29+D30+D31</f>
        <v>426784</v>
      </c>
      <c r="E32" s="24">
        <f t="shared" si="12"/>
        <v>471664</v>
      </c>
      <c r="F32" s="24">
        <f t="shared" si="12"/>
        <v>494062</v>
      </c>
      <c r="G32" s="24">
        <f t="shared" ref="G32" si="13">G17+G20+G28+G29+G30+G31</f>
        <v>530414</v>
      </c>
      <c r="H32" s="24">
        <f t="shared" ref="H32:J32" si="14">H17+H20+H28+H29+H30+H31</f>
        <v>587130</v>
      </c>
      <c r="I32" s="24">
        <f t="shared" si="14"/>
        <v>668638</v>
      </c>
      <c r="J32" s="24">
        <f t="shared" si="14"/>
        <v>698205</v>
      </c>
      <c r="K32" s="4"/>
      <c r="L32" s="5"/>
      <c r="M32" s="5"/>
      <c r="N32" s="4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2"/>
      <c r="FY32" s="2"/>
      <c r="FZ32" s="2"/>
    </row>
    <row r="33" spans="1:183" s="9" customFormat="1">
      <c r="A33" s="26" t="s">
        <v>27</v>
      </c>
      <c r="B33" s="27" t="s">
        <v>31</v>
      </c>
      <c r="C33" s="28">
        <f t="shared" ref="C33:G33" si="15">C6+C11+C13+C14+C15+C17+C20+C28+C29+C30+C31</f>
        <v>1085470</v>
      </c>
      <c r="D33" s="28">
        <f t="shared" si="15"/>
        <v>1116835</v>
      </c>
      <c r="E33" s="28">
        <f t="shared" si="15"/>
        <v>1207948</v>
      </c>
      <c r="F33" s="28">
        <f t="shared" si="15"/>
        <v>1402886</v>
      </c>
      <c r="G33" s="28">
        <f t="shared" si="15"/>
        <v>1376580</v>
      </c>
      <c r="H33" s="28">
        <f t="shared" ref="H33:J33" si="16">H6+H11+H13+H14+H15+H17+H20+H28+H29+H30+H31</f>
        <v>1402106</v>
      </c>
      <c r="I33" s="28">
        <f t="shared" si="16"/>
        <v>1520466</v>
      </c>
      <c r="J33" s="28">
        <f t="shared" si="16"/>
        <v>1575317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2"/>
      <c r="FY33" s="2"/>
      <c r="FZ33" s="2"/>
      <c r="GA33" s="3"/>
    </row>
    <row r="34" spans="1:183">
      <c r="A34" s="29" t="s">
        <v>33</v>
      </c>
      <c r="B34" s="30" t="s">
        <v>25</v>
      </c>
      <c r="C34" s="20">
        <v>41341</v>
      </c>
      <c r="D34" s="20">
        <v>40644</v>
      </c>
      <c r="E34" s="20">
        <v>51961</v>
      </c>
      <c r="F34" s="20">
        <v>61800</v>
      </c>
      <c r="G34" s="20">
        <v>72958</v>
      </c>
      <c r="H34" s="20">
        <v>99062</v>
      </c>
      <c r="I34" s="20">
        <v>102662</v>
      </c>
      <c r="J34" s="20">
        <v>122090</v>
      </c>
      <c r="K34" s="4"/>
      <c r="L34" s="5"/>
      <c r="M34" s="5"/>
      <c r="N34" s="4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</row>
    <row r="35" spans="1:183">
      <c r="A35" s="29" t="s">
        <v>34</v>
      </c>
      <c r="B35" s="30" t="s">
        <v>24</v>
      </c>
      <c r="C35" s="20">
        <v>20542</v>
      </c>
      <c r="D35" s="20">
        <v>27562</v>
      </c>
      <c r="E35" s="20">
        <v>26075</v>
      </c>
      <c r="F35" s="20">
        <v>26421</v>
      </c>
      <c r="G35" s="20">
        <v>25492</v>
      </c>
      <c r="H35" s="20">
        <v>26534</v>
      </c>
      <c r="I35" s="20">
        <v>28774</v>
      </c>
      <c r="J35" s="20">
        <v>29812</v>
      </c>
      <c r="K35" s="4"/>
      <c r="L35" s="5"/>
      <c r="M35" s="5"/>
      <c r="N35" s="4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</row>
    <row r="36" spans="1:183">
      <c r="A36" s="31" t="s">
        <v>35</v>
      </c>
      <c r="B36" s="32" t="s">
        <v>45</v>
      </c>
      <c r="C36" s="24">
        <f>C33+C34-C35</f>
        <v>1106269</v>
      </c>
      <c r="D36" s="24">
        <f t="shared" ref="D36:F36" si="17">D33+D34-D35</f>
        <v>1129917</v>
      </c>
      <c r="E36" s="24">
        <f t="shared" si="17"/>
        <v>1233834</v>
      </c>
      <c r="F36" s="24">
        <f t="shared" si="17"/>
        <v>1438265</v>
      </c>
      <c r="G36" s="24">
        <f t="shared" ref="G36:J36" si="18">G33+G34-G35</f>
        <v>1424046</v>
      </c>
      <c r="H36" s="24">
        <f t="shared" si="18"/>
        <v>1474634</v>
      </c>
      <c r="I36" s="24">
        <f t="shared" si="18"/>
        <v>1594354</v>
      </c>
      <c r="J36" s="24">
        <f t="shared" si="18"/>
        <v>1667595</v>
      </c>
      <c r="K36" s="4"/>
      <c r="L36" s="5"/>
      <c r="M36" s="5"/>
      <c r="N36" s="4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</row>
    <row r="37" spans="1:183">
      <c r="A37" s="29" t="s">
        <v>36</v>
      </c>
      <c r="B37" s="30" t="s">
        <v>32</v>
      </c>
      <c r="C37" s="13">
        <f>GSVA_cur!C37</f>
        <v>14000</v>
      </c>
      <c r="D37" s="13">
        <f>GSVA_cur!D37</f>
        <v>14280</v>
      </c>
      <c r="E37" s="13">
        <f>GSVA_cur!E37</f>
        <v>14570</v>
      </c>
      <c r="F37" s="13">
        <f>GSVA_cur!F37</f>
        <v>14870</v>
      </c>
      <c r="G37" s="13">
        <f>GSVA_cur!G37</f>
        <v>15160</v>
      </c>
      <c r="H37" s="13">
        <f>GSVA_cur!H37</f>
        <v>15470</v>
      </c>
      <c r="I37" s="13">
        <f>GSVA_cur!I37</f>
        <v>15790</v>
      </c>
      <c r="J37" s="13">
        <f>GSVA_cur!J37</f>
        <v>16110</v>
      </c>
      <c r="O37" s="2"/>
      <c r="P37" s="2"/>
      <c r="Q37" s="2"/>
      <c r="R37" s="2"/>
    </row>
    <row r="38" spans="1:183">
      <c r="A38" s="31" t="s">
        <v>37</v>
      </c>
      <c r="B38" s="32" t="s">
        <v>48</v>
      </c>
      <c r="C38" s="24">
        <f>C36/C37*1000</f>
        <v>79019.21428571429</v>
      </c>
      <c r="D38" s="24">
        <f t="shared" ref="D38:F38" si="19">D36/D37*1000</f>
        <v>79125.840336134454</v>
      </c>
      <c r="E38" s="24">
        <f t="shared" si="19"/>
        <v>84683.18462594373</v>
      </c>
      <c r="F38" s="24">
        <f t="shared" si="19"/>
        <v>96722.595830531282</v>
      </c>
      <c r="G38" s="24">
        <f t="shared" ref="G38:J38" si="20">G36/G37*1000</f>
        <v>93934.432717678108</v>
      </c>
      <c r="H38" s="24">
        <f t="shared" si="20"/>
        <v>95322.171945701353</v>
      </c>
      <c r="I38" s="24">
        <f t="shared" si="20"/>
        <v>100972.38758708043</v>
      </c>
      <c r="J38" s="24">
        <f t="shared" si="20"/>
        <v>103513.03538175047</v>
      </c>
      <c r="N38" s="4"/>
      <c r="O38" s="4"/>
      <c r="P38" s="4"/>
      <c r="Q38" s="4"/>
      <c r="R38" s="4"/>
      <c r="BS38" s="5"/>
      <c r="BT38" s="5"/>
      <c r="BU38" s="5"/>
      <c r="BV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8" max="1048575" man="1"/>
    <brk id="30" max="1048575" man="1"/>
    <brk id="46" max="1048575" man="1"/>
    <brk id="110" max="95" man="1"/>
    <brk id="146" max="1048575" man="1"/>
    <brk id="170" max="1048575" man="1"/>
    <brk id="178" max="9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A38"/>
  <sheetViews>
    <sheetView zoomScale="115" zoomScaleNormal="115" zoomScaleSheetLayoutView="100" workbookViewId="0">
      <pane xSplit="2" ySplit="5" topLeftCell="C30" activePane="bottomRight" state="frozen"/>
      <selection activeCell="A5" sqref="A5:J38"/>
      <selection pane="topRight" activeCell="A5" sqref="A5:J38"/>
      <selection pane="bottomLeft" activeCell="A5" sqref="A5:J38"/>
      <selection pane="bottomRight" activeCell="J3" sqref="J3"/>
    </sheetView>
  </sheetViews>
  <sheetFormatPr defaultColWidth="8.85546875" defaultRowHeight="15"/>
  <cols>
    <col min="1" max="1" width="11" style="1" customWidth="1"/>
    <col min="2" max="2" width="37.28515625" style="1" customWidth="1"/>
    <col min="3" max="5" width="11.140625" style="1" customWidth="1"/>
    <col min="6" max="6" width="11.140625" style="3" customWidth="1"/>
    <col min="7" max="10" width="11.140625" style="2" customWidth="1"/>
    <col min="11" max="11" width="11.7109375" style="2" customWidth="1"/>
    <col min="12" max="12" width="9.140625" style="3" customWidth="1"/>
    <col min="13" max="13" width="10.85546875" style="3" customWidth="1"/>
    <col min="14" max="14" width="10.85546875" style="2" customWidth="1"/>
    <col min="15" max="15" width="11" style="3" customWidth="1"/>
    <col min="16" max="18" width="11.42578125" style="3" customWidth="1"/>
    <col min="19" max="46" width="9.140625" style="3" customWidth="1"/>
    <col min="47" max="47" width="12.42578125" style="3" customWidth="1"/>
    <col min="48" max="69" width="9.140625" style="3" customWidth="1"/>
    <col min="70" max="70" width="12.140625" style="3" customWidth="1"/>
    <col min="71" max="74" width="9.140625" style="3" customWidth="1"/>
    <col min="75" max="79" width="9.140625" style="3" hidden="1" customWidth="1"/>
    <col min="80" max="80" width="9.140625" style="3" customWidth="1"/>
    <col min="81" max="85" width="9.140625" style="3" hidden="1" customWidth="1"/>
    <col min="86" max="86" width="9.140625" style="3" customWidth="1"/>
    <col min="87" max="91" width="9.140625" style="3" hidden="1" customWidth="1"/>
    <col min="92" max="92" width="9.140625" style="3" customWidth="1"/>
    <col min="93" max="97" width="9.140625" style="3" hidden="1" customWidth="1"/>
    <col min="98" max="98" width="9.140625" style="3" customWidth="1"/>
    <col min="99" max="103" width="9.140625" style="3" hidden="1" customWidth="1"/>
    <col min="104" max="104" width="9.140625" style="2" customWidth="1"/>
    <col min="105" max="109" width="9.140625" style="2" hidden="1" customWidth="1"/>
    <col min="110" max="110" width="9.140625" style="2" customWidth="1"/>
    <col min="111" max="115" width="9.140625" style="2" hidden="1" customWidth="1"/>
    <col min="116" max="116" width="9.140625" style="2" customWidth="1"/>
    <col min="117" max="121" width="9.140625" style="2" hidden="1" customWidth="1"/>
    <col min="122" max="122" width="9.140625" style="2" customWidth="1"/>
    <col min="123" max="152" width="9.140625" style="3" customWidth="1"/>
    <col min="153" max="153" width="9.140625" style="3" hidden="1" customWidth="1"/>
    <col min="154" max="161" width="9.140625" style="3" customWidth="1"/>
    <col min="162" max="162" width="9.140625" style="3" hidden="1" customWidth="1"/>
    <col min="163" max="167" width="9.140625" style="3" customWidth="1"/>
    <col min="168" max="168" width="9.140625" style="3" hidden="1" customWidth="1"/>
    <col min="169" max="178" width="9.140625" style="3" customWidth="1"/>
    <col min="179" max="182" width="8.85546875" style="3"/>
    <col min="183" max="183" width="12.7109375" style="3" bestFit="1" customWidth="1"/>
    <col min="184" max="16384" width="8.85546875" style="1"/>
  </cols>
  <sheetData>
    <row r="1" spans="1:183">
      <c r="A1" s="1" t="s">
        <v>43</v>
      </c>
      <c r="B1" s="10" t="s">
        <v>56</v>
      </c>
      <c r="H1" s="2" t="s">
        <v>61</v>
      </c>
      <c r="M1" s="4"/>
    </row>
    <row r="2" spans="1:183" ht="15.75">
      <c r="A2" s="8" t="s">
        <v>40</v>
      </c>
    </row>
    <row r="3" spans="1:183" ht="15.75">
      <c r="A3" s="8"/>
    </row>
    <row r="4" spans="1:183" ht="15.75">
      <c r="A4" s="8"/>
      <c r="E4" s="7"/>
      <c r="F4" s="7" t="s">
        <v>47</v>
      </c>
    </row>
    <row r="5" spans="1:183">
      <c r="A5" s="11" t="s">
        <v>0</v>
      </c>
      <c r="B5" s="12" t="s">
        <v>1</v>
      </c>
      <c r="C5" s="13" t="s">
        <v>21</v>
      </c>
      <c r="D5" s="13" t="s">
        <v>22</v>
      </c>
      <c r="E5" s="13" t="s">
        <v>23</v>
      </c>
      <c r="F5" s="13" t="s">
        <v>46</v>
      </c>
      <c r="G5" s="14" t="s">
        <v>55</v>
      </c>
      <c r="H5" s="14" t="s">
        <v>57</v>
      </c>
      <c r="I5" s="14" t="s">
        <v>58</v>
      </c>
      <c r="J5" s="14" t="s">
        <v>59</v>
      </c>
    </row>
    <row r="6" spans="1:183" s="9" customFormat="1">
      <c r="A6" s="15" t="s">
        <v>26</v>
      </c>
      <c r="B6" s="16" t="s">
        <v>2</v>
      </c>
      <c r="C6" s="17">
        <f>SUM(C7:C10)</f>
        <v>445482</v>
      </c>
      <c r="D6" s="17">
        <f t="shared" ref="D6:F6" si="0">SUM(D7:D10)</f>
        <v>533830</v>
      </c>
      <c r="E6" s="17">
        <f t="shared" si="0"/>
        <v>589872</v>
      </c>
      <c r="F6" s="17">
        <f t="shared" si="0"/>
        <v>713022</v>
      </c>
      <c r="G6" s="17">
        <f t="shared" ref="G6:J6" si="1">SUM(G7:G10)</f>
        <v>732281</v>
      </c>
      <c r="H6" s="17">
        <f t="shared" si="1"/>
        <v>674095</v>
      </c>
      <c r="I6" s="17">
        <f t="shared" si="1"/>
        <v>716259</v>
      </c>
      <c r="J6" s="17">
        <f t="shared" si="1"/>
        <v>723872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2"/>
      <c r="FY6" s="2"/>
      <c r="FZ6" s="2"/>
      <c r="GA6" s="3"/>
    </row>
    <row r="7" spans="1:183">
      <c r="A7" s="18">
        <v>1.1000000000000001</v>
      </c>
      <c r="B7" s="19" t="s">
        <v>49</v>
      </c>
      <c r="C7" s="20">
        <v>248503</v>
      </c>
      <c r="D7" s="20">
        <v>323467</v>
      </c>
      <c r="E7" s="20">
        <v>349829</v>
      </c>
      <c r="F7" s="20">
        <v>395509</v>
      </c>
      <c r="G7" s="20">
        <v>351309</v>
      </c>
      <c r="H7" s="20">
        <v>274703</v>
      </c>
      <c r="I7" s="20">
        <v>296007</v>
      </c>
      <c r="J7" s="20">
        <v>302851</v>
      </c>
      <c r="K7" s="4"/>
      <c r="L7" s="5"/>
      <c r="M7" s="5"/>
      <c r="N7" s="4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2"/>
      <c r="FY7" s="2"/>
      <c r="FZ7" s="2"/>
    </row>
    <row r="8" spans="1:183">
      <c r="A8" s="18">
        <v>1.2</v>
      </c>
      <c r="B8" s="19" t="s">
        <v>50</v>
      </c>
      <c r="C8" s="20">
        <v>29010</v>
      </c>
      <c r="D8" s="20">
        <v>23600</v>
      </c>
      <c r="E8" s="20">
        <v>33212</v>
      </c>
      <c r="F8" s="20">
        <v>37557</v>
      </c>
      <c r="G8" s="20">
        <v>46709</v>
      </c>
      <c r="H8" s="20">
        <v>49120</v>
      </c>
      <c r="I8" s="20">
        <v>66626</v>
      </c>
      <c r="J8" s="20">
        <v>71501</v>
      </c>
      <c r="K8" s="4"/>
      <c r="L8" s="5"/>
      <c r="M8" s="5"/>
      <c r="N8" s="4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2"/>
      <c r="FY8" s="2"/>
      <c r="FZ8" s="2"/>
    </row>
    <row r="9" spans="1:183">
      <c r="A9" s="18">
        <v>1.3</v>
      </c>
      <c r="B9" s="19" t="s">
        <v>51</v>
      </c>
      <c r="C9" s="20">
        <v>163977</v>
      </c>
      <c r="D9" s="20">
        <v>181956</v>
      </c>
      <c r="E9" s="20">
        <v>201878</v>
      </c>
      <c r="F9" s="20">
        <v>272536</v>
      </c>
      <c r="G9" s="20">
        <v>324843</v>
      </c>
      <c r="H9" s="20">
        <v>339643</v>
      </c>
      <c r="I9" s="20">
        <v>342124</v>
      </c>
      <c r="J9" s="20">
        <v>336676</v>
      </c>
      <c r="K9" s="4"/>
      <c r="L9" s="5"/>
      <c r="M9" s="5"/>
      <c r="N9" s="4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2"/>
      <c r="FY9" s="2"/>
      <c r="FZ9" s="2"/>
    </row>
    <row r="10" spans="1:183">
      <c r="A10" s="18">
        <v>1.4</v>
      </c>
      <c r="B10" s="19" t="s">
        <v>52</v>
      </c>
      <c r="C10" s="20">
        <v>3992</v>
      </c>
      <c r="D10" s="20">
        <v>4807</v>
      </c>
      <c r="E10" s="20">
        <v>4953</v>
      </c>
      <c r="F10" s="20">
        <v>7420</v>
      </c>
      <c r="G10" s="20">
        <v>9420</v>
      </c>
      <c r="H10" s="20">
        <v>10629</v>
      </c>
      <c r="I10" s="20">
        <v>11502</v>
      </c>
      <c r="J10" s="20">
        <v>12844</v>
      </c>
      <c r="K10" s="4"/>
      <c r="L10" s="5"/>
      <c r="M10" s="5"/>
      <c r="N10" s="4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2"/>
      <c r="FY10" s="2"/>
      <c r="FZ10" s="2"/>
    </row>
    <row r="11" spans="1:183">
      <c r="A11" s="21" t="s">
        <v>62</v>
      </c>
      <c r="B11" s="19" t="s">
        <v>3</v>
      </c>
      <c r="C11" s="20">
        <v>20225</v>
      </c>
      <c r="D11" s="20">
        <v>30724</v>
      </c>
      <c r="E11" s="20">
        <v>37350</v>
      </c>
      <c r="F11" s="20">
        <v>31373</v>
      </c>
      <c r="G11" s="20">
        <v>29260</v>
      </c>
      <c r="H11" s="20">
        <v>42165</v>
      </c>
      <c r="I11" s="20">
        <v>35185</v>
      </c>
      <c r="J11" s="20">
        <v>39683</v>
      </c>
      <c r="K11" s="4"/>
      <c r="L11" s="5"/>
      <c r="M11" s="5"/>
      <c r="N11" s="4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2"/>
      <c r="FY11" s="2"/>
      <c r="FZ11" s="2"/>
    </row>
    <row r="12" spans="1:183">
      <c r="A12" s="22"/>
      <c r="B12" s="23" t="s">
        <v>28</v>
      </c>
      <c r="C12" s="24">
        <f>C6+C11</f>
        <v>465707</v>
      </c>
      <c r="D12" s="24">
        <f t="shared" ref="D12:F12" si="2">D6+D11</f>
        <v>564554</v>
      </c>
      <c r="E12" s="24">
        <f t="shared" si="2"/>
        <v>627222</v>
      </c>
      <c r="F12" s="24">
        <f t="shared" si="2"/>
        <v>744395</v>
      </c>
      <c r="G12" s="24">
        <f t="shared" ref="G12:J12" si="3">G6+G11</f>
        <v>761541</v>
      </c>
      <c r="H12" s="24">
        <f t="shared" si="3"/>
        <v>716260</v>
      </c>
      <c r="I12" s="24">
        <f t="shared" si="3"/>
        <v>751444</v>
      </c>
      <c r="J12" s="24">
        <f t="shared" si="3"/>
        <v>763555</v>
      </c>
      <c r="K12" s="4"/>
      <c r="L12" s="5"/>
      <c r="M12" s="5"/>
      <c r="N12" s="4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2"/>
      <c r="FY12" s="2"/>
      <c r="FZ12" s="2"/>
    </row>
    <row r="13" spans="1:183" s="9" customFormat="1">
      <c r="A13" s="15" t="s">
        <v>63</v>
      </c>
      <c r="B13" s="16" t="s">
        <v>4</v>
      </c>
      <c r="C13" s="17">
        <v>9934</v>
      </c>
      <c r="D13" s="17">
        <v>11990</v>
      </c>
      <c r="E13" s="17">
        <v>16312</v>
      </c>
      <c r="F13" s="17">
        <v>65512</v>
      </c>
      <c r="G13" s="17">
        <v>38601</v>
      </c>
      <c r="H13" s="17">
        <v>47464</v>
      </c>
      <c r="I13" s="17">
        <v>51412</v>
      </c>
      <c r="J13" s="17">
        <v>69449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2"/>
      <c r="FY13" s="2"/>
      <c r="FZ13" s="2"/>
      <c r="GA13" s="3"/>
    </row>
    <row r="14" spans="1:183" ht="25.5">
      <c r="A14" s="21" t="s">
        <v>64</v>
      </c>
      <c r="B14" s="19" t="s">
        <v>5</v>
      </c>
      <c r="C14" s="20">
        <v>50725</v>
      </c>
      <c r="D14" s="20">
        <v>57830</v>
      </c>
      <c r="E14" s="20">
        <v>60089</v>
      </c>
      <c r="F14" s="20">
        <v>72753</v>
      </c>
      <c r="G14" s="20">
        <v>86654</v>
      </c>
      <c r="H14" s="20">
        <v>102535</v>
      </c>
      <c r="I14" s="20">
        <v>135981</v>
      </c>
      <c r="J14" s="20">
        <v>160871</v>
      </c>
      <c r="K14" s="4"/>
      <c r="L14" s="5"/>
      <c r="M14" s="5"/>
      <c r="N14" s="4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4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4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4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2"/>
      <c r="FY14" s="2"/>
      <c r="FZ14" s="2"/>
    </row>
    <row r="15" spans="1:183">
      <c r="A15" s="21" t="s">
        <v>65</v>
      </c>
      <c r="B15" s="19" t="s">
        <v>6</v>
      </c>
      <c r="C15" s="20">
        <v>99595</v>
      </c>
      <c r="D15" s="20">
        <v>102130</v>
      </c>
      <c r="E15" s="20">
        <v>117024</v>
      </c>
      <c r="F15" s="20">
        <v>189057</v>
      </c>
      <c r="G15" s="20">
        <v>156769</v>
      </c>
      <c r="H15" s="20">
        <v>173164</v>
      </c>
      <c r="I15" s="20">
        <v>200612</v>
      </c>
      <c r="J15" s="20">
        <v>227124</v>
      </c>
      <c r="K15" s="4"/>
      <c r="L15" s="5"/>
      <c r="M15" s="5"/>
      <c r="N15" s="4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4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4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4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2"/>
      <c r="FY15" s="2"/>
      <c r="FZ15" s="2"/>
    </row>
    <row r="16" spans="1:183">
      <c r="A16" s="22"/>
      <c r="B16" s="23" t="s">
        <v>29</v>
      </c>
      <c r="C16" s="24">
        <f>+C13+C14+C15</f>
        <v>160254</v>
      </c>
      <c r="D16" s="24">
        <f t="shared" ref="D16:F16" si="4">+D13+D14+D15</f>
        <v>171950</v>
      </c>
      <c r="E16" s="24">
        <f t="shared" si="4"/>
        <v>193425</v>
      </c>
      <c r="F16" s="24">
        <f t="shared" si="4"/>
        <v>327322</v>
      </c>
      <c r="G16" s="24">
        <f t="shared" ref="G16" si="5">+G13+G14+G15</f>
        <v>282024</v>
      </c>
      <c r="H16" s="24">
        <f t="shared" ref="H16:J16" si="6">+H13+H14+H15</f>
        <v>323163</v>
      </c>
      <c r="I16" s="24">
        <f t="shared" si="6"/>
        <v>388005</v>
      </c>
      <c r="J16" s="24">
        <f t="shared" si="6"/>
        <v>457444</v>
      </c>
      <c r="K16" s="4"/>
      <c r="L16" s="5"/>
      <c r="M16" s="5"/>
      <c r="N16" s="4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4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4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4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2"/>
      <c r="FY16" s="2"/>
      <c r="FZ16" s="2"/>
    </row>
    <row r="17" spans="1:183" s="9" customFormat="1">
      <c r="A17" s="15" t="s">
        <v>66</v>
      </c>
      <c r="B17" s="16" t="s">
        <v>7</v>
      </c>
      <c r="C17" s="17">
        <f>C18+C19</f>
        <v>57659</v>
      </c>
      <c r="D17" s="17">
        <f t="shared" ref="D17:F17" si="7">D18+D19</f>
        <v>48612</v>
      </c>
      <c r="E17" s="17">
        <f t="shared" si="7"/>
        <v>67603</v>
      </c>
      <c r="F17" s="17">
        <f t="shared" si="7"/>
        <v>64302</v>
      </c>
      <c r="G17" s="17">
        <f t="shared" ref="G17" si="8">G18+G19</f>
        <v>66111</v>
      </c>
      <c r="H17" s="17">
        <f t="shared" ref="H17:J17" si="9">H18+H19</f>
        <v>93947</v>
      </c>
      <c r="I17" s="17">
        <f t="shared" si="9"/>
        <v>101525</v>
      </c>
      <c r="J17" s="17">
        <f t="shared" si="9"/>
        <v>110508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2"/>
      <c r="FY17" s="2"/>
      <c r="FZ17" s="2"/>
      <c r="GA17" s="3"/>
    </row>
    <row r="18" spans="1:183">
      <c r="A18" s="18">
        <v>6.1</v>
      </c>
      <c r="B18" s="19" t="s">
        <v>8</v>
      </c>
      <c r="C18" s="20">
        <v>54799</v>
      </c>
      <c r="D18" s="20">
        <v>45747</v>
      </c>
      <c r="E18" s="20">
        <v>65166</v>
      </c>
      <c r="F18" s="20">
        <v>61485</v>
      </c>
      <c r="G18" s="20">
        <v>63102</v>
      </c>
      <c r="H18" s="20">
        <v>90716</v>
      </c>
      <c r="I18" s="20">
        <v>97961</v>
      </c>
      <c r="J18" s="20">
        <v>106749</v>
      </c>
      <c r="K18" s="4"/>
      <c r="L18" s="5"/>
      <c r="M18" s="5"/>
      <c r="N18" s="4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2"/>
      <c r="FY18" s="2"/>
      <c r="FZ18" s="2"/>
    </row>
    <row r="19" spans="1:183">
      <c r="A19" s="18">
        <v>6.2</v>
      </c>
      <c r="B19" s="19" t="s">
        <v>9</v>
      </c>
      <c r="C19" s="20">
        <v>2860</v>
      </c>
      <c r="D19" s="20">
        <v>2865</v>
      </c>
      <c r="E19" s="20">
        <v>2437</v>
      </c>
      <c r="F19" s="20">
        <v>2817</v>
      </c>
      <c r="G19" s="20">
        <v>3009</v>
      </c>
      <c r="H19" s="20">
        <v>3231</v>
      </c>
      <c r="I19" s="20">
        <v>3564</v>
      </c>
      <c r="J19" s="20">
        <v>3759</v>
      </c>
      <c r="K19" s="4"/>
      <c r="L19" s="5"/>
      <c r="M19" s="5"/>
      <c r="N19" s="4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2"/>
      <c r="FY19" s="2"/>
      <c r="FZ19" s="2"/>
    </row>
    <row r="20" spans="1:183" s="9" customFormat="1" ht="25.5">
      <c r="A20" s="15" t="s">
        <v>67</v>
      </c>
      <c r="B20" s="25" t="s">
        <v>10</v>
      </c>
      <c r="C20" s="17">
        <f>SUM(C21:C27)</f>
        <v>20425</v>
      </c>
      <c r="D20" s="17">
        <f t="shared" ref="D20:F20" si="10">SUM(D21:D27)</f>
        <v>23884</v>
      </c>
      <c r="E20" s="17">
        <f t="shared" si="10"/>
        <v>27901</v>
      </c>
      <c r="F20" s="17">
        <f t="shared" si="10"/>
        <v>30618</v>
      </c>
      <c r="G20" s="17">
        <f t="shared" ref="G20:J20" si="11">SUM(G21:G27)</f>
        <v>36706</v>
      </c>
      <c r="H20" s="17">
        <f t="shared" si="11"/>
        <v>37387</v>
      </c>
      <c r="I20" s="17">
        <f t="shared" si="11"/>
        <v>38089</v>
      </c>
      <c r="J20" s="17">
        <f t="shared" si="11"/>
        <v>47780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2"/>
      <c r="FY20" s="2"/>
      <c r="FZ20" s="2"/>
      <c r="GA20" s="3"/>
    </row>
    <row r="21" spans="1:183">
      <c r="A21" s="18">
        <v>7.1</v>
      </c>
      <c r="B21" s="19" t="s">
        <v>11</v>
      </c>
      <c r="C21" s="20">
        <v>18</v>
      </c>
      <c r="D21" s="20">
        <v>22</v>
      </c>
      <c r="E21" s="20">
        <v>27</v>
      </c>
      <c r="F21" s="20">
        <v>31</v>
      </c>
      <c r="G21" s="20">
        <v>34</v>
      </c>
      <c r="H21" s="20">
        <v>14</v>
      </c>
      <c r="I21" s="20">
        <v>18</v>
      </c>
      <c r="J21" s="20">
        <v>24</v>
      </c>
      <c r="K21" s="4"/>
      <c r="L21" s="5"/>
      <c r="M21" s="5"/>
      <c r="N21" s="4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2"/>
      <c r="FY21" s="2"/>
      <c r="FZ21" s="2"/>
    </row>
    <row r="22" spans="1:183">
      <c r="A22" s="18">
        <v>7.2</v>
      </c>
      <c r="B22" s="19" t="s">
        <v>12</v>
      </c>
      <c r="C22" s="20">
        <v>11465</v>
      </c>
      <c r="D22" s="20">
        <v>12645</v>
      </c>
      <c r="E22" s="20">
        <v>14804</v>
      </c>
      <c r="F22" s="20">
        <v>14710</v>
      </c>
      <c r="G22" s="20">
        <v>17724</v>
      </c>
      <c r="H22" s="20">
        <v>19026</v>
      </c>
      <c r="I22" s="20">
        <v>21528</v>
      </c>
      <c r="J22" s="20">
        <v>27493</v>
      </c>
      <c r="K22" s="4"/>
      <c r="L22" s="5"/>
      <c r="M22" s="5"/>
      <c r="N22" s="4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2"/>
      <c r="FY22" s="2"/>
      <c r="FZ22" s="2"/>
    </row>
    <row r="23" spans="1:183">
      <c r="A23" s="18">
        <v>7.3</v>
      </c>
      <c r="B23" s="19" t="s">
        <v>13</v>
      </c>
      <c r="C23" s="20">
        <v>0</v>
      </c>
      <c r="D23" s="20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4"/>
      <c r="L23" s="5"/>
      <c r="M23" s="5"/>
      <c r="N23" s="4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2"/>
      <c r="FY23" s="2"/>
      <c r="FZ23" s="2"/>
    </row>
    <row r="24" spans="1:183">
      <c r="A24" s="18">
        <v>7.4</v>
      </c>
      <c r="B24" s="19" t="s">
        <v>14</v>
      </c>
      <c r="C24" s="20">
        <v>0</v>
      </c>
      <c r="D24" s="20">
        <v>0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4"/>
      <c r="L24" s="5"/>
      <c r="M24" s="5"/>
      <c r="N24" s="4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2"/>
      <c r="FY24" s="2"/>
      <c r="FZ24" s="2"/>
    </row>
    <row r="25" spans="1:183">
      <c r="A25" s="18">
        <v>7.5</v>
      </c>
      <c r="B25" s="19" t="s">
        <v>15</v>
      </c>
      <c r="C25" s="20">
        <v>72</v>
      </c>
      <c r="D25" s="20">
        <v>83</v>
      </c>
      <c r="E25" s="20">
        <v>87</v>
      </c>
      <c r="F25" s="20">
        <v>95</v>
      </c>
      <c r="G25" s="20">
        <v>103</v>
      </c>
      <c r="H25" s="20">
        <v>291</v>
      </c>
      <c r="I25" s="20">
        <v>355</v>
      </c>
      <c r="J25" s="20">
        <v>494</v>
      </c>
      <c r="K25" s="4"/>
      <c r="L25" s="5"/>
      <c r="M25" s="5"/>
      <c r="N25" s="4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2"/>
      <c r="FY25" s="2"/>
      <c r="FZ25" s="2"/>
    </row>
    <row r="26" spans="1:183">
      <c r="A26" s="18">
        <v>7.6</v>
      </c>
      <c r="B26" s="19" t="s">
        <v>16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4"/>
      <c r="L26" s="5"/>
      <c r="M26" s="5"/>
      <c r="N26" s="4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2"/>
      <c r="FY26" s="2"/>
      <c r="FZ26" s="2"/>
    </row>
    <row r="27" spans="1:183" ht="25.5">
      <c r="A27" s="18">
        <v>7.7</v>
      </c>
      <c r="B27" s="19" t="s">
        <v>17</v>
      </c>
      <c r="C27" s="20">
        <v>8870</v>
      </c>
      <c r="D27" s="20">
        <v>11134</v>
      </c>
      <c r="E27" s="20">
        <v>12983</v>
      </c>
      <c r="F27" s="20">
        <v>15782</v>
      </c>
      <c r="G27" s="20">
        <v>18845</v>
      </c>
      <c r="H27" s="20">
        <v>18056</v>
      </c>
      <c r="I27" s="20">
        <v>16188</v>
      </c>
      <c r="J27" s="20">
        <v>19769</v>
      </c>
      <c r="K27" s="4"/>
      <c r="L27" s="5"/>
      <c r="M27" s="5"/>
      <c r="N27" s="4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2"/>
      <c r="FY27" s="2"/>
      <c r="FZ27" s="2"/>
    </row>
    <row r="28" spans="1:183">
      <c r="A28" s="21" t="s">
        <v>68</v>
      </c>
      <c r="B28" s="19" t="s">
        <v>18</v>
      </c>
      <c r="C28" s="20">
        <v>20554</v>
      </c>
      <c r="D28" s="20">
        <v>21187</v>
      </c>
      <c r="E28" s="20">
        <v>23180</v>
      </c>
      <c r="F28" s="20">
        <v>27055</v>
      </c>
      <c r="G28" s="20">
        <v>31020</v>
      </c>
      <c r="H28" s="20">
        <v>27900</v>
      </c>
      <c r="I28" s="20">
        <v>32898</v>
      </c>
      <c r="J28" s="20">
        <v>35161</v>
      </c>
      <c r="K28" s="4"/>
      <c r="L28" s="5"/>
      <c r="M28" s="5"/>
      <c r="N28" s="4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2"/>
      <c r="FY28" s="2"/>
      <c r="FZ28" s="2"/>
    </row>
    <row r="29" spans="1:183" ht="25.5">
      <c r="A29" s="21" t="s">
        <v>69</v>
      </c>
      <c r="B29" s="19" t="s">
        <v>19</v>
      </c>
      <c r="C29" s="20">
        <v>35176</v>
      </c>
      <c r="D29" s="20">
        <v>38265</v>
      </c>
      <c r="E29" s="20">
        <v>40815</v>
      </c>
      <c r="F29" s="20">
        <v>42951</v>
      </c>
      <c r="G29" s="20">
        <v>42862</v>
      </c>
      <c r="H29" s="20">
        <v>45288</v>
      </c>
      <c r="I29" s="20">
        <v>47908</v>
      </c>
      <c r="J29" s="20">
        <v>49974</v>
      </c>
      <c r="K29" s="4"/>
      <c r="L29" s="5"/>
      <c r="M29" s="5"/>
      <c r="N29" s="4"/>
      <c r="O29" s="6"/>
      <c r="P29" s="6"/>
      <c r="Q29" s="6"/>
      <c r="R29" s="6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2"/>
      <c r="FY29" s="2"/>
      <c r="FZ29" s="2"/>
    </row>
    <row r="30" spans="1:183">
      <c r="A30" s="21" t="s">
        <v>70</v>
      </c>
      <c r="B30" s="19" t="s">
        <v>44</v>
      </c>
      <c r="C30" s="20">
        <v>104843</v>
      </c>
      <c r="D30" s="20">
        <v>117163</v>
      </c>
      <c r="E30" s="20">
        <v>143252</v>
      </c>
      <c r="F30" s="20">
        <v>183405</v>
      </c>
      <c r="G30" s="20">
        <v>198668</v>
      </c>
      <c r="H30" s="20">
        <v>215312</v>
      </c>
      <c r="I30" s="20">
        <v>268949</v>
      </c>
      <c r="J30" s="20">
        <v>290081</v>
      </c>
      <c r="K30" s="4"/>
      <c r="L30" s="5"/>
      <c r="M30" s="5"/>
      <c r="N30" s="4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2"/>
      <c r="FY30" s="2"/>
      <c r="FZ30" s="2"/>
    </row>
    <row r="31" spans="1:183">
      <c r="A31" s="21" t="s">
        <v>71</v>
      </c>
      <c r="B31" s="19" t="s">
        <v>20</v>
      </c>
      <c r="C31" s="20">
        <v>137529</v>
      </c>
      <c r="D31" s="20">
        <v>161800</v>
      </c>
      <c r="E31" s="20">
        <v>183888</v>
      </c>
      <c r="F31" s="20">
        <v>187343</v>
      </c>
      <c r="G31" s="20">
        <v>224314</v>
      </c>
      <c r="H31" s="20">
        <v>271667</v>
      </c>
      <c r="I31" s="20">
        <v>344991</v>
      </c>
      <c r="J31" s="20">
        <v>393301</v>
      </c>
      <c r="K31" s="4"/>
      <c r="L31" s="5"/>
      <c r="M31" s="5"/>
      <c r="N31" s="4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2"/>
      <c r="FY31" s="2"/>
      <c r="FZ31" s="2"/>
    </row>
    <row r="32" spans="1:183">
      <c r="A32" s="22"/>
      <c r="B32" s="23" t="s">
        <v>30</v>
      </c>
      <c r="C32" s="24">
        <f>C17+C20+C28+C29+C30+C31</f>
        <v>376186</v>
      </c>
      <c r="D32" s="24">
        <f t="shared" ref="D32:F32" si="12">D17+D20+D28+D29+D30+D31</f>
        <v>410911</v>
      </c>
      <c r="E32" s="24">
        <f t="shared" si="12"/>
        <v>486639</v>
      </c>
      <c r="F32" s="24">
        <f t="shared" si="12"/>
        <v>535674</v>
      </c>
      <c r="G32" s="24">
        <f t="shared" ref="G32" si="13">G17+G20+G28+G29+G30+G31</f>
        <v>599681</v>
      </c>
      <c r="H32" s="24">
        <f t="shared" ref="H32:J32" si="14">H17+H20+H28+H29+H30+H31</f>
        <v>691501</v>
      </c>
      <c r="I32" s="24">
        <f t="shared" si="14"/>
        <v>834360</v>
      </c>
      <c r="J32" s="24">
        <f t="shared" si="14"/>
        <v>926805</v>
      </c>
      <c r="K32" s="4"/>
      <c r="L32" s="5"/>
      <c r="M32" s="5"/>
      <c r="N32" s="4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2"/>
      <c r="FY32" s="2"/>
      <c r="FZ32" s="2"/>
    </row>
    <row r="33" spans="1:183" s="9" customFormat="1">
      <c r="A33" s="26" t="s">
        <v>27</v>
      </c>
      <c r="B33" s="27" t="s">
        <v>41</v>
      </c>
      <c r="C33" s="28">
        <f t="shared" ref="C33:G33" si="15">C6+C11+C13+C14+C15+C17+C20+C28+C29+C30+C31</f>
        <v>1002147</v>
      </c>
      <c r="D33" s="28">
        <f t="shared" si="15"/>
        <v>1147415</v>
      </c>
      <c r="E33" s="28">
        <f t="shared" si="15"/>
        <v>1307286</v>
      </c>
      <c r="F33" s="28">
        <f t="shared" si="15"/>
        <v>1607391</v>
      </c>
      <c r="G33" s="28">
        <f t="shared" si="15"/>
        <v>1643246</v>
      </c>
      <c r="H33" s="28">
        <f t="shared" ref="H33:J33" si="16">H6+H11+H13+H14+H15+H17+H20+H28+H29+H30+H31</f>
        <v>1730924</v>
      </c>
      <c r="I33" s="28">
        <f t="shared" si="16"/>
        <v>1973809</v>
      </c>
      <c r="J33" s="28">
        <f t="shared" si="16"/>
        <v>2147804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2"/>
      <c r="FY33" s="2"/>
      <c r="FZ33" s="2"/>
      <c r="GA33" s="3"/>
    </row>
    <row r="34" spans="1:183">
      <c r="A34" s="29" t="s">
        <v>33</v>
      </c>
      <c r="B34" s="30" t="s">
        <v>25</v>
      </c>
      <c r="C34" s="13">
        <f>GSVA_cur!C34</f>
        <v>41341</v>
      </c>
      <c r="D34" s="13">
        <f>GSVA_cur!D34</f>
        <v>43899</v>
      </c>
      <c r="E34" s="13">
        <f>GSVA_cur!E34</f>
        <v>60039</v>
      </c>
      <c r="F34" s="13">
        <f>GSVA_cur!F34</f>
        <v>72219</v>
      </c>
      <c r="G34" s="13">
        <f>GSVA_cur!G34</f>
        <v>83342</v>
      </c>
      <c r="H34" s="13">
        <f>GSVA_cur!H34</f>
        <v>104348</v>
      </c>
      <c r="I34" s="13">
        <f>GSVA_cur!I34</f>
        <v>106428</v>
      </c>
      <c r="J34" s="13">
        <f>GSVA_cur!J34</f>
        <v>125653</v>
      </c>
      <c r="K34" s="4"/>
      <c r="L34" s="5"/>
      <c r="M34" s="5"/>
      <c r="N34" s="4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</row>
    <row r="35" spans="1:183">
      <c r="A35" s="29" t="s">
        <v>34</v>
      </c>
      <c r="B35" s="30" t="s">
        <v>24</v>
      </c>
      <c r="C35" s="13">
        <f>GSVA_cur!C35</f>
        <v>20542</v>
      </c>
      <c r="D35" s="13">
        <f>GSVA_cur!D35</f>
        <v>29591</v>
      </c>
      <c r="E35" s="13">
        <f>GSVA_cur!E35</f>
        <v>29668</v>
      </c>
      <c r="F35" s="13">
        <f>GSVA_cur!F35</f>
        <v>30093</v>
      </c>
      <c r="G35" s="13">
        <f>GSVA_cur!G35</f>
        <v>27965</v>
      </c>
      <c r="H35" s="13">
        <f>GSVA_cur!H35</f>
        <v>19963</v>
      </c>
      <c r="I35" s="13">
        <f>GSVA_cur!I35</f>
        <v>24419</v>
      </c>
      <c r="J35" s="13">
        <f>GSVA_cur!J35</f>
        <v>24702</v>
      </c>
      <c r="K35" s="4"/>
      <c r="L35" s="5"/>
      <c r="M35" s="5"/>
      <c r="N35" s="4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</row>
    <row r="36" spans="1:183">
      <c r="A36" s="31" t="s">
        <v>35</v>
      </c>
      <c r="B36" s="32" t="s">
        <v>53</v>
      </c>
      <c r="C36" s="24">
        <f>C33+C34-C35</f>
        <v>1022946</v>
      </c>
      <c r="D36" s="24">
        <f t="shared" ref="D36:F36" si="17">D33+D34-D35</f>
        <v>1161723</v>
      </c>
      <c r="E36" s="24">
        <f t="shared" si="17"/>
        <v>1337657</v>
      </c>
      <c r="F36" s="24">
        <f t="shared" si="17"/>
        <v>1649517</v>
      </c>
      <c r="G36" s="24">
        <f>G33+G34-G35</f>
        <v>1698623</v>
      </c>
      <c r="H36" s="24">
        <f t="shared" ref="H36" si="18">H33+H34-H35</f>
        <v>1815309</v>
      </c>
      <c r="I36" s="24">
        <f>I33+I34-I35</f>
        <v>2055818</v>
      </c>
      <c r="J36" s="24">
        <f t="shared" ref="J36" si="19">J33+J34-J35</f>
        <v>2248755</v>
      </c>
      <c r="K36" s="4"/>
      <c r="L36" s="5"/>
      <c r="M36" s="5"/>
      <c r="N36" s="4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</row>
    <row r="37" spans="1:183">
      <c r="A37" s="29" t="s">
        <v>36</v>
      </c>
      <c r="B37" s="30" t="s">
        <v>32</v>
      </c>
      <c r="C37" s="13">
        <f>GSVA_cur!C37</f>
        <v>14000</v>
      </c>
      <c r="D37" s="13">
        <f>GSVA_cur!D37</f>
        <v>14280</v>
      </c>
      <c r="E37" s="13">
        <f>GSVA_cur!E37</f>
        <v>14570</v>
      </c>
      <c r="F37" s="13">
        <f>GSVA_cur!F37</f>
        <v>14870</v>
      </c>
      <c r="G37" s="13">
        <f>GSVA_cur!G37</f>
        <v>15160</v>
      </c>
      <c r="H37" s="13">
        <f>GSVA_cur!H37</f>
        <v>15470</v>
      </c>
      <c r="I37" s="13">
        <f>GSVA_cur!I37</f>
        <v>15790</v>
      </c>
      <c r="J37" s="13">
        <f>GSVA_cur!J37</f>
        <v>16110</v>
      </c>
      <c r="O37" s="2"/>
      <c r="P37" s="2"/>
      <c r="Q37" s="2"/>
      <c r="R37" s="2"/>
    </row>
    <row r="38" spans="1:183">
      <c r="A38" s="31" t="s">
        <v>37</v>
      </c>
      <c r="B38" s="32" t="s">
        <v>54</v>
      </c>
      <c r="C38" s="24">
        <f>C36/C37*1000</f>
        <v>73067.57142857142</v>
      </c>
      <c r="D38" s="24">
        <f t="shared" ref="D38:F38" si="20">D36/D37*1000</f>
        <v>81353.151260504208</v>
      </c>
      <c r="E38" s="24">
        <f t="shared" si="20"/>
        <v>91808.991077556624</v>
      </c>
      <c r="F38" s="24">
        <f t="shared" si="20"/>
        <v>110929.18628110288</v>
      </c>
      <c r="G38" s="24">
        <f t="shared" ref="G38:J38" si="21">G36/G37*1000</f>
        <v>112046.37203166228</v>
      </c>
      <c r="H38" s="24">
        <f t="shared" si="21"/>
        <v>117343.82676147381</v>
      </c>
      <c r="I38" s="24">
        <f t="shared" si="21"/>
        <v>130197.4667511083</v>
      </c>
      <c r="J38" s="24">
        <f t="shared" si="21"/>
        <v>139587.52327746741</v>
      </c>
      <c r="N38" s="4"/>
      <c r="O38" s="4"/>
      <c r="P38" s="4"/>
      <c r="Q38" s="4"/>
      <c r="R38" s="4"/>
      <c r="BS38" s="5"/>
      <c r="BT38" s="5"/>
      <c r="BU38" s="5"/>
      <c r="BV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62" orientation="landscape" horizontalDpi="4294967295" verticalDpi="4294967295" r:id="rId1"/>
  <colBreaks count="7" manualBreakCount="7">
    <brk id="18" max="1048575" man="1"/>
    <brk id="30" max="1048575" man="1"/>
    <brk id="46" max="1048575" man="1"/>
    <brk id="110" max="95" man="1"/>
    <brk id="146" max="1048575" man="1"/>
    <brk id="170" max="1048575" man="1"/>
    <brk id="178" max="9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A38"/>
  <sheetViews>
    <sheetView zoomScale="115" zoomScaleNormal="115" zoomScaleSheetLayoutView="100" workbookViewId="0">
      <pane xSplit="2" ySplit="5" topLeftCell="C6" activePane="bottomRight" state="frozen"/>
      <selection activeCell="A5" sqref="A5:J38"/>
      <selection pane="topRight" activeCell="A5" sqref="A5:J38"/>
      <selection pane="bottomLeft" activeCell="A5" sqref="A5:J38"/>
      <selection pane="bottomRight" activeCell="M4" sqref="M4"/>
    </sheetView>
  </sheetViews>
  <sheetFormatPr defaultColWidth="8.85546875" defaultRowHeight="15"/>
  <cols>
    <col min="1" max="1" width="11" style="1" customWidth="1"/>
    <col min="2" max="2" width="23.85546875" style="1" customWidth="1"/>
    <col min="3" max="5" width="11.140625" style="1" customWidth="1"/>
    <col min="6" max="6" width="11.140625" style="3" customWidth="1"/>
    <col min="7" max="10" width="11.140625" style="2" customWidth="1"/>
    <col min="11" max="11" width="11.7109375" style="2" customWidth="1"/>
    <col min="12" max="12" width="9.140625" style="3" customWidth="1"/>
    <col min="13" max="13" width="10.85546875" style="3" customWidth="1"/>
    <col min="14" max="14" width="10.85546875" style="2" customWidth="1"/>
    <col min="15" max="15" width="11" style="3" customWidth="1"/>
    <col min="16" max="18" width="11.42578125" style="3" customWidth="1"/>
    <col min="19" max="46" width="9.140625" style="3" customWidth="1"/>
    <col min="47" max="47" width="12.42578125" style="3" customWidth="1"/>
    <col min="48" max="69" width="9.140625" style="3" customWidth="1"/>
    <col min="70" max="70" width="12.140625" style="3" customWidth="1"/>
    <col min="71" max="74" width="9.140625" style="3" customWidth="1"/>
    <col min="75" max="79" width="9.140625" style="3" hidden="1" customWidth="1"/>
    <col min="80" max="80" width="9.140625" style="3" customWidth="1"/>
    <col min="81" max="85" width="9.140625" style="3" hidden="1" customWidth="1"/>
    <col min="86" max="86" width="9.140625" style="3" customWidth="1"/>
    <col min="87" max="91" width="9.140625" style="3" hidden="1" customWidth="1"/>
    <col min="92" max="92" width="9.140625" style="3" customWidth="1"/>
    <col min="93" max="97" width="9.140625" style="3" hidden="1" customWidth="1"/>
    <col min="98" max="98" width="9.140625" style="3" customWidth="1"/>
    <col min="99" max="103" width="9.140625" style="3" hidden="1" customWidth="1"/>
    <col min="104" max="104" width="9.140625" style="2" customWidth="1"/>
    <col min="105" max="109" width="9.140625" style="2" hidden="1" customWidth="1"/>
    <col min="110" max="110" width="9.140625" style="2" customWidth="1"/>
    <col min="111" max="115" width="9.140625" style="2" hidden="1" customWidth="1"/>
    <col min="116" max="116" width="9.140625" style="2" customWidth="1"/>
    <col min="117" max="121" width="9.140625" style="2" hidden="1" customWidth="1"/>
    <col min="122" max="122" width="9.140625" style="2" customWidth="1"/>
    <col min="123" max="152" width="9.140625" style="3" customWidth="1"/>
    <col min="153" max="153" width="9.140625" style="3" hidden="1" customWidth="1"/>
    <col min="154" max="161" width="9.140625" style="3" customWidth="1"/>
    <col min="162" max="162" width="9.140625" style="3" hidden="1" customWidth="1"/>
    <col min="163" max="167" width="9.140625" style="3" customWidth="1"/>
    <col min="168" max="168" width="9.140625" style="3" hidden="1" customWidth="1"/>
    <col min="169" max="178" width="9.140625" style="3" customWidth="1"/>
    <col min="179" max="182" width="8.85546875" style="3"/>
    <col min="183" max="183" width="12.7109375" style="3" bestFit="1" customWidth="1"/>
    <col min="184" max="16384" width="8.85546875" style="1"/>
  </cols>
  <sheetData>
    <row r="1" spans="1:183">
      <c r="A1" s="1" t="s">
        <v>43</v>
      </c>
      <c r="B1" s="10" t="s">
        <v>56</v>
      </c>
      <c r="H1" s="2" t="s">
        <v>61</v>
      </c>
      <c r="M1" s="4"/>
    </row>
    <row r="2" spans="1:183" ht="15.75">
      <c r="A2" s="8" t="s">
        <v>42</v>
      </c>
    </row>
    <row r="3" spans="1:183" ht="15.75">
      <c r="A3" s="8"/>
    </row>
    <row r="4" spans="1:183" ht="15.75">
      <c r="A4" s="8"/>
      <c r="E4" s="7"/>
      <c r="F4" s="7" t="s">
        <v>47</v>
      </c>
    </row>
    <row r="5" spans="1:183">
      <c r="A5" s="11" t="s">
        <v>0</v>
      </c>
      <c r="B5" s="12" t="s">
        <v>1</v>
      </c>
      <c r="C5" s="13" t="s">
        <v>21</v>
      </c>
      <c r="D5" s="13" t="s">
        <v>22</v>
      </c>
      <c r="E5" s="13" t="s">
        <v>23</v>
      </c>
      <c r="F5" s="13" t="s">
        <v>46</v>
      </c>
      <c r="G5" s="14" t="s">
        <v>55</v>
      </c>
      <c r="H5" s="14" t="s">
        <v>57</v>
      </c>
      <c r="I5" s="14" t="s">
        <v>58</v>
      </c>
      <c r="J5" s="14" t="s">
        <v>59</v>
      </c>
    </row>
    <row r="6" spans="1:183" s="9" customFormat="1" ht="25.5">
      <c r="A6" s="15" t="s">
        <v>26</v>
      </c>
      <c r="B6" s="16" t="s">
        <v>2</v>
      </c>
      <c r="C6" s="17">
        <f>SUM(C7:C10)</f>
        <v>445482</v>
      </c>
      <c r="D6" s="17">
        <f t="shared" ref="D6:F6" si="0">SUM(D7:D10)</f>
        <v>462088</v>
      </c>
      <c r="E6" s="17">
        <f t="shared" si="0"/>
        <v>479783</v>
      </c>
      <c r="F6" s="17">
        <f t="shared" si="0"/>
        <v>526075</v>
      </c>
      <c r="G6" s="17">
        <f t="shared" ref="G6:J6" si="1">SUM(G7:G10)</f>
        <v>494057</v>
      </c>
      <c r="H6" s="17">
        <f t="shared" si="1"/>
        <v>418127</v>
      </c>
      <c r="I6" s="17">
        <f t="shared" si="1"/>
        <v>427056</v>
      </c>
      <c r="J6" s="17">
        <f t="shared" si="1"/>
        <v>423286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2"/>
      <c r="FY6" s="2"/>
      <c r="FZ6" s="2"/>
      <c r="GA6" s="3"/>
    </row>
    <row r="7" spans="1:183">
      <c r="A7" s="18">
        <v>1.1000000000000001</v>
      </c>
      <c r="B7" s="19" t="s">
        <v>49</v>
      </c>
      <c r="C7" s="20">
        <v>248503</v>
      </c>
      <c r="D7" s="20">
        <v>273221</v>
      </c>
      <c r="E7" s="20">
        <v>287222</v>
      </c>
      <c r="F7" s="20">
        <v>294674</v>
      </c>
      <c r="G7" s="20">
        <v>258899</v>
      </c>
      <c r="H7" s="20">
        <v>182046</v>
      </c>
      <c r="I7" s="20">
        <v>185931</v>
      </c>
      <c r="J7" s="20">
        <v>186219</v>
      </c>
      <c r="K7" s="4"/>
      <c r="L7" s="5"/>
      <c r="M7" s="5"/>
      <c r="N7" s="4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2"/>
      <c r="FY7" s="2"/>
      <c r="FZ7" s="2"/>
    </row>
    <row r="8" spans="1:183">
      <c r="A8" s="18">
        <v>1.2</v>
      </c>
      <c r="B8" s="19" t="s">
        <v>50</v>
      </c>
      <c r="C8" s="20">
        <v>29010</v>
      </c>
      <c r="D8" s="20">
        <v>23352</v>
      </c>
      <c r="E8" s="20">
        <v>30400</v>
      </c>
      <c r="F8" s="20">
        <v>33987</v>
      </c>
      <c r="G8" s="20">
        <v>35277</v>
      </c>
      <c r="H8" s="20">
        <v>38449</v>
      </c>
      <c r="I8" s="20">
        <v>41054</v>
      </c>
      <c r="J8" s="20">
        <v>42106</v>
      </c>
      <c r="K8" s="4"/>
      <c r="L8" s="5"/>
      <c r="M8" s="5"/>
      <c r="N8" s="4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2"/>
      <c r="FY8" s="2"/>
      <c r="FZ8" s="2"/>
    </row>
    <row r="9" spans="1:183">
      <c r="A9" s="18">
        <v>1.3</v>
      </c>
      <c r="B9" s="19" t="s">
        <v>51</v>
      </c>
      <c r="C9" s="20">
        <v>163977</v>
      </c>
      <c r="D9" s="20">
        <v>161349</v>
      </c>
      <c r="E9" s="20">
        <v>158111</v>
      </c>
      <c r="F9" s="20">
        <v>192361</v>
      </c>
      <c r="G9" s="20">
        <v>194941</v>
      </c>
      <c r="H9" s="20">
        <v>192579</v>
      </c>
      <c r="I9" s="20">
        <v>194782</v>
      </c>
      <c r="J9" s="20">
        <v>189255</v>
      </c>
      <c r="K9" s="4"/>
      <c r="L9" s="5"/>
      <c r="M9" s="5"/>
      <c r="N9" s="4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2"/>
      <c r="FY9" s="2"/>
      <c r="FZ9" s="2"/>
    </row>
    <row r="10" spans="1:183">
      <c r="A10" s="18">
        <v>1.4</v>
      </c>
      <c r="B10" s="19" t="s">
        <v>52</v>
      </c>
      <c r="C10" s="20">
        <v>3992</v>
      </c>
      <c r="D10" s="20">
        <v>4166</v>
      </c>
      <c r="E10" s="20">
        <v>4050</v>
      </c>
      <c r="F10" s="20">
        <v>5053</v>
      </c>
      <c r="G10" s="20">
        <v>4940</v>
      </c>
      <c r="H10" s="20">
        <v>5053</v>
      </c>
      <c r="I10" s="20">
        <v>5289</v>
      </c>
      <c r="J10" s="20">
        <v>5706</v>
      </c>
      <c r="K10" s="4"/>
      <c r="L10" s="5"/>
      <c r="M10" s="5"/>
      <c r="N10" s="4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2"/>
      <c r="FY10" s="2"/>
      <c r="FZ10" s="2"/>
    </row>
    <row r="11" spans="1:183">
      <c r="A11" s="21" t="s">
        <v>62</v>
      </c>
      <c r="B11" s="19" t="s">
        <v>3</v>
      </c>
      <c r="C11" s="20">
        <v>20225</v>
      </c>
      <c r="D11" s="20">
        <v>28521</v>
      </c>
      <c r="E11" s="20">
        <v>31332</v>
      </c>
      <c r="F11" s="20">
        <v>30212</v>
      </c>
      <c r="G11" s="20">
        <v>38578</v>
      </c>
      <c r="H11" s="20">
        <v>53527</v>
      </c>
      <c r="I11" s="20">
        <v>45083</v>
      </c>
      <c r="J11" s="20">
        <v>46797</v>
      </c>
      <c r="K11" s="4"/>
      <c r="L11" s="5"/>
      <c r="M11" s="5"/>
      <c r="N11" s="4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2"/>
      <c r="FY11" s="2"/>
      <c r="FZ11" s="2"/>
    </row>
    <row r="12" spans="1:183">
      <c r="A12" s="22"/>
      <c r="B12" s="23" t="s">
        <v>28</v>
      </c>
      <c r="C12" s="24">
        <f>C6+C11</f>
        <v>465707</v>
      </c>
      <c r="D12" s="24">
        <f t="shared" ref="D12:F12" si="2">D6+D11</f>
        <v>490609</v>
      </c>
      <c r="E12" s="24">
        <f t="shared" si="2"/>
        <v>511115</v>
      </c>
      <c r="F12" s="24">
        <f t="shared" si="2"/>
        <v>556287</v>
      </c>
      <c r="G12" s="24">
        <f t="shared" ref="G12:J12" si="3">G6+G11</f>
        <v>532635</v>
      </c>
      <c r="H12" s="24">
        <f t="shared" si="3"/>
        <v>471654</v>
      </c>
      <c r="I12" s="24">
        <f t="shared" si="3"/>
        <v>472139</v>
      </c>
      <c r="J12" s="24">
        <f t="shared" si="3"/>
        <v>470083</v>
      </c>
      <c r="K12" s="4"/>
      <c r="L12" s="5"/>
      <c r="M12" s="5"/>
      <c r="N12" s="4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2"/>
      <c r="FY12" s="2"/>
      <c r="FZ12" s="2"/>
    </row>
    <row r="13" spans="1:183" s="9" customFormat="1">
      <c r="A13" s="15" t="s">
        <v>63</v>
      </c>
      <c r="B13" s="16" t="s">
        <v>4</v>
      </c>
      <c r="C13" s="17">
        <v>9934</v>
      </c>
      <c r="D13" s="17">
        <v>11338</v>
      </c>
      <c r="E13" s="17">
        <v>15161</v>
      </c>
      <c r="F13" s="17">
        <v>60612</v>
      </c>
      <c r="G13" s="17">
        <v>40163</v>
      </c>
      <c r="H13" s="17">
        <v>45562</v>
      </c>
      <c r="I13" s="17">
        <v>46207</v>
      </c>
      <c r="J13" s="17">
        <v>59613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2"/>
      <c r="FY13" s="2"/>
      <c r="FZ13" s="2"/>
      <c r="GA13" s="3"/>
    </row>
    <row r="14" spans="1:183" ht="38.25">
      <c r="A14" s="21" t="s">
        <v>64</v>
      </c>
      <c r="B14" s="19" t="s">
        <v>5</v>
      </c>
      <c r="C14" s="20">
        <v>50725</v>
      </c>
      <c r="D14" s="20">
        <v>50253</v>
      </c>
      <c r="E14" s="20">
        <v>49959</v>
      </c>
      <c r="F14" s="20">
        <v>60887</v>
      </c>
      <c r="G14" s="20">
        <v>69341</v>
      </c>
      <c r="H14" s="20">
        <v>79078</v>
      </c>
      <c r="I14" s="20">
        <v>90768</v>
      </c>
      <c r="J14" s="20">
        <v>89745</v>
      </c>
      <c r="K14" s="4"/>
      <c r="L14" s="5"/>
      <c r="M14" s="5"/>
      <c r="N14" s="4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4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4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4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2"/>
      <c r="FY14" s="2"/>
      <c r="FZ14" s="2"/>
    </row>
    <row r="15" spans="1:183">
      <c r="A15" s="21" t="s">
        <v>65</v>
      </c>
      <c r="B15" s="19" t="s">
        <v>6</v>
      </c>
      <c r="C15" s="20">
        <v>99595</v>
      </c>
      <c r="D15" s="20">
        <v>94748</v>
      </c>
      <c r="E15" s="20">
        <v>103830</v>
      </c>
      <c r="F15" s="20">
        <v>162745</v>
      </c>
      <c r="G15" s="20">
        <v>135123</v>
      </c>
      <c r="H15" s="20">
        <v>139102</v>
      </c>
      <c r="I15" s="20">
        <v>154494</v>
      </c>
      <c r="J15" s="20">
        <v>167583</v>
      </c>
      <c r="K15" s="4"/>
      <c r="L15" s="5"/>
      <c r="M15" s="5"/>
      <c r="N15" s="4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4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4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4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2"/>
      <c r="FY15" s="2"/>
      <c r="FZ15" s="2"/>
    </row>
    <row r="16" spans="1:183">
      <c r="A16" s="22"/>
      <c r="B16" s="23" t="s">
        <v>29</v>
      </c>
      <c r="C16" s="24">
        <f>+C13+C14+C15</f>
        <v>160254</v>
      </c>
      <c r="D16" s="24">
        <f t="shared" ref="D16:F16" si="4">+D13+D14+D15</f>
        <v>156339</v>
      </c>
      <c r="E16" s="24">
        <f t="shared" si="4"/>
        <v>168950</v>
      </c>
      <c r="F16" s="24">
        <f t="shared" si="4"/>
        <v>284244</v>
      </c>
      <c r="G16" s="24">
        <f t="shared" ref="G16" si="5">+G13+G14+G15</f>
        <v>244627</v>
      </c>
      <c r="H16" s="24">
        <f t="shared" ref="H16:J16" si="6">+H13+H14+H15</f>
        <v>263742</v>
      </c>
      <c r="I16" s="24">
        <f t="shared" si="6"/>
        <v>291469</v>
      </c>
      <c r="J16" s="24">
        <f t="shared" si="6"/>
        <v>316941</v>
      </c>
      <c r="K16" s="4"/>
      <c r="L16" s="5"/>
      <c r="M16" s="5"/>
      <c r="N16" s="4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4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4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4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2"/>
      <c r="FY16" s="2"/>
      <c r="FZ16" s="2"/>
    </row>
    <row r="17" spans="1:183" s="9" customFormat="1" ht="25.5">
      <c r="A17" s="15" t="s">
        <v>66</v>
      </c>
      <c r="B17" s="16" t="s">
        <v>7</v>
      </c>
      <c r="C17" s="17">
        <f>C18+C19</f>
        <v>57659</v>
      </c>
      <c r="D17" s="17">
        <f t="shared" ref="D17:F17" si="7">D18+D19</f>
        <v>44617</v>
      </c>
      <c r="E17" s="17">
        <f t="shared" si="7"/>
        <v>57904</v>
      </c>
      <c r="F17" s="17">
        <f t="shared" si="7"/>
        <v>50097</v>
      </c>
      <c r="G17" s="17">
        <f t="shared" ref="G17" si="8">G18+G19</f>
        <v>48918</v>
      </c>
      <c r="H17" s="17">
        <f t="shared" ref="H17:J17" si="9">H18+H19</f>
        <v>67738</v>
      </c>
      <c r="I17" s="17">
        <f t="shared" si="9"/>
        <v>70098</v>
      </c>
      <c r="J17" s="17">
        <f t="shared" si="9"/>
        <v>72073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2"/>
      <c r="FY17" s="2"/>
      <c r="FZ17" s="2"/>
      <c r="GA17" s="3"/>
    </row>
    <row r="18" spans="1:183">
      <c r="A18" s="18">
        <v>6.1</v>
      </c>
      <c r="B18" s="19" t="s">
        <v>8</v>
      </c>
      <c r="C18" s="20">
        <v>54799</v>
      </c>
      <c r="D18" s="20">
        <v>42017</v>
      </c>
      <c r="E18" s="20">
        <v>55948</v>
      </c>
      <c r="F18" s="20">
        <v>47987</v>
      </c>
      <c r="G18" s="20">
        <v>46841</v>
      </c>
      <c r="H18" s="20">
        <v>65600</v>
      </c>
      <c r="I18" s="20">
        <v>67843</v>
      </c>
      <c r="J18" s="20">
        <v>69826</v>
      </c>
      <c r="K18" s="4"/>
      <c r="L18" s="5"/>
      <c r="M18" s="5"/>
      <c r="N18" s="4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2"/>
      <c r="FY18" s="2"/>
      <c r="FZ18" s="2"/>
    </row>
    <row r="19" spans="1:183">
      <c r="A19" s="18">
        <v>6.2</v>
      </c>
      <c r="B19" s="19" t="s">
        <v>9</v>
      </c>
      <c r="C19" s="20">
        <v>2860</v>
      </c>
      <c r="D19" s="20">
        <v>2600</v>
      </c>
      <c r="E19" s="20">
        <v>1956</v>
      </c>
      <c r="F19" s="20">
        <v>2110</v>
      </c>
      <c r="G19" s="20">
        <v>2077</v>
      </c>
      <c r="H19" s="20">
        <v>2138</v>
      </c>
      <c r="I19" s="20">
        <v>2255</v>
      </c>
      <c r="J19" s="20">
        <v>2247</v>
      </c>
      <c r="K19" s="4"/>
      <c r="L19" s="5"/>
      <c r="M19" s="5"/>
      <c r="N19" s="4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2"/>
      <c r="FY19" s="2"/>
      <c r="FZ19" s="2"/>
    </row>
    <row r="20" spans="1:183" s="9" customFormat="1" ht="38.25">
      <c r="A20" s="15" t="s">
        <v>67</v>
      </c>
      <c r="B20" s="25" t="s">
        <v>10</v>
      </c>
      <c r="C20" s="17">
        <f>SUM(C21:C27)</f>
        <v>20425</v>
      </c>
      <c r="D20" s="17">
        <f t="shared" ref="D20:F20" si="10">SUM(D21:D27)</f>
        <v>21651</v>
      </c>
      <c r="E20" s="17">
        <f t="shared" si="10"/>
        <v>23605</v>
      </c>
      <c r="F20" s="17">
        <f t="shared" si="10"/>
        <v>25961</v>
      </c>
      <c r="G20" s="17">
        <f t="shared" ref="G20:J20" si="11">SUM(G21:G27)</f>
        <v>30456</v>
      </c>
      <c r="H20" s="17">
        <f t="shared" si="11"/>
        <v>30292</v>
      </c>
      <c r="I20" s="17">
        <f t="shared" si="11"/>
        <v>30009</v>
      </c>
      <c r="J20" s="17">
        <f t="shared" si="11"/>
        <v>35516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2"/>
      <c r="FY20" s="2"/>
      <c r="FZ20" s="2"/>
      <c r="GA20" s="3"/>
    </row>
    <row r="21" spans="1:183">
      <c r="A21" s="18">
        <v>7.1</v>
      </c>
      <c r="B21" s="19" t="s">
        <v>11</v>
      </c>
      <c r="C21" s="20">
        <v>18</v>
      </c>
      <c r="D21" s="20">
        <v>22</v>
      </c>
      <c r="E21" s="20">
        <v>24</v>
      </c>
      <c r="F21" s="20">
        <v>28</v>
      </c>
      <c r="G21" s="20">
        <v>29</v>
      </c>
      <c r="H21" s="20">
        <v>8</v>
      </c>
      <c r="I21" s="20">
        <v>10</v>
      </c>
      <c r="J21" s="20">
        <v>14</v>
      </c>
      <c r="K21" s="4"/>
      <c r="L21" s="5"/>
      <c r="M21" s="5"/>
      <c r="N21" s="4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2"/>
      <c r="FY21" s="2"/>
      <c r="FZ21" s="2"/>
    </row>
    <row r="22" spans="1:183">
      <c r="A22" s="18">
        <v>7.2</v>
      </c>
      <c r="B22" s="19" t="s">
        <v>12</v>
      </c>
      <c r="C22" s="20">
        <v>11465</v>
      </c>
      <c r="D22" s="20">
        <v>11402</v>
      </c>
      <c r="E22" s="20">
        <v>12687</v>
      </c>
      <c r="F22" s="20">
        <v>12433</v>
      </c>
      <c r="G22" s="20">
        <v>14671</v>
      </c>
      <c r="H22" s="20">
        <v>15459</v>
      </c>
      <c r="I22" s="20">
        <v>17059</v>
      </c>
      <c r="J22" s="20">
        <v>20569</v>
      </c>
      <c r="K22" s="4"/>
      <c r="L22" s="5"/>
      <c r="M22" s="5"/>
      <c r="N22" s="4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2"/>
      <c r="FY22" s="2"/>
      <c r="FZ22" s="2"/>
    </row>
    <row r="23" spans="1:183">
      <c r="A23" s="18">
        <v>7.3</v>
      </c>
      <c r="B23" s="19" t="s">
        <v>13</v>
      </c>
      <c r="C23" s="20">
        <v>0</v>
      </c>
      <c r="D23" s="20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4"/>
      <c r="L23" s="5"/>
      <c r="M23" s="5"/>
      <c r="N23" s="4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2"/>
      <c r="FY23" s="2"/>
      <c r="FZ23" s="2"/>
    </row>
    <row r="24" spans="1:183">
      <c r="A24" s="18">
        <v>7.4</v>
      </c>
      <c r="B24" s="19" t="s">
        <v>14</v>
      </c>
      <c r="C24" s="20">
        <v>0</v>
      </c>
      <c r="D24" s="20">
        <v>0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4"/>
      <c r="L24" s="5"/>
      <c r="M24" s="5"/>
      <c r="N24" s="4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2"/>
      <c r="FY24" s="2"/>
      <c r="FZ24" s="2"/>
    </row>
    <row r="25" spans="1:183" ht="25.5">
      <c r="A25" s="18">
        <v>7.5</v>
      </c>
      <c r="B25" s="19" t="s">
        <v>15</v>
      </c>
      <c r="C25" s="20">
        <v>72</v>
      </c>
      <c r="D25" s="20">
        <v>76</v>
      </c>
      <c r="E25" s="20">
        <v>73</v>
      </c>
      <c r="F25" s="20">
        <v>81</v>
      </c>
      <c r="G25" s="20">
        <v>86</v>
      </c>
      <c r="H25" s="20">
        <v>236</v>
      </c>
      <c r="I25" s="20">
        <v>284</v>
      </c>
      <c r="J25" s="20">
        <v>334</v>
      </c>
      <c r="K25" s="4"/>
      <c r="L25" s="5"/>
      <c r="M25" s="5"/>
      <c r="N25" s="4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2"/>
      <c r="FY25" s="2"/>
      <c r="FZ25" s="2"/>
    </row>
    <row r="26" spans="1:183">
      <c r="A26" s="18">
        <v>7.6</v>
      </c>
      <c r="B26" s="19" t="s">
        <v>16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4"/>
      <c r="L26" s="5"/>
      <c r="M26" s="5"/>
      <c r="N26" s="4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2"/>
      <c r="FY26" s="2"/>
      <c r="FZ26" s="2"/>
    </row>
    <row r="27" spans="1:183" ht="25.5">
      <c r="A27" s="18">
        <v>7.7</v>
      </c>
      <c r="B27" s="19" t="s">
        <v>17</v>
      </c>
      <c r="C27" s="20">
        <v>8870</v>
      </c>
      <c r="D27" s="20">
        <v>10151</v>
      </c>
      <c r="E27" s="20">
        <v>10821</v>
      </c>
      <c r="F27" s="20">
        <v>13419</v>
      </c>
      <c r="G27" s="20">
        <v>15670</v>
      </c>
      <c r="H27" s="20">
        <v>14589</v>
      </c>
      <c r="I27" s="20">
        <v>12656</v>
      </c>
      <c r="J27" s="20">
        <v>14599</v>
      </c>
      <c r="K27" s="4"/>
      <c r="L27" s="5"/>
      <c r="M27" s="5"/>
      <c r="N27" s="4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2"/>
      <c r="FY27" s="2"/>
      <c r="FZ27" s="2"/>
    </row>
    <row r="28" spans="1:183">
      <c r="A28" s="21" t="s">
        <v>68</v>
      </c>
      <c r="B28" s="19" t="s">
        <v>18</v>
      </c>
      <c r="C28" s="20">
        <v>20554</v>
      </c>
      <c r="D28" s="20">
        <v>21275</v>
      </c>
      <c r="E28" s="20">
        <v>22386</v>
      </c>
      <c r="F28" s="20">
        <v>25687</v>
      </c>
      <c r="G28" s="20">
        <v>28773</v>
      </c>
      <c r="H28" s="20">
        <v>25918</v>
      </c>
      <c r="I28" s="20">
        <v>28437</v>
      </c>
      <c r="J28" s="20">
        <v>28202</v>
      </c>
      <c r="K28" s="4"/>
      <c r="L28" s="5"/>
      <c r="M28" s="5"/>
      <c r="N28" s="4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2"/>
      <c r="FY28" s="2"/>
      <c r="FZ28" s="2"/>
    </row>
    <row r="29" spans="1:183" ht="38.25">
      <c r="A29" s="21" t="s">
        <v>69</v>
      </c>
      <c r="B29" s="19" t="s">
        <v>19</v>
      </c>
      <c r="C29" s="20">
        <v>35176</v>
      </c>
      <c r="D29" s="20">
        <v>35804</v>
      </c>
      <c r="E29" s="20">
        <v>36664</v>
      </c>
      <c r="F29" s="20">
        <v>33971</v>
      </c>
      <c r="G29" s="20">
        <v>32423</v>
      </c>
      <c r="H29" s="20">
        <v>33268</v>
      </c>
      <c r="I29" s="20">
        <v>33327</v>
      </c>
      <c r="J29" s="20">
        <v>33058</v>
      </c>
      <c r="K29" s="4"/>
      <c r="L29" s="5"/>
      <c r="M29" s="5"/>
      <c r="N29" s="4"/>
      <c r="O29" s="6"/>
      <c r="P29" s="6"/>
      <c r="Q29" s="6"/>
      <c r="R29" s="6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2"/>
      <c r="FY29" s="2"/>
      <c r="FZ29" s="2"/>
    </row>
    <row r="30" spans="1:183">
      <c r="A30" s="21" t="s">
        <v>70</v>
      </c>
      <c r="B30" s="19" t="s">
        <v>44</v>
      </c>
      <c r="C30" s="20">
        <v>104843</v>
      </c>
      <c r="D30" s="20">
        <v>106804</v>
      </c>
      <c r="E30" s="20">
        <v>119853</v>
      </c>
      <c r="F30" s="20">
        <v>144679</v>
      </c>
      <c r="G30" s="20">
        <v>149517</v>
      </c>
      <c r="H30" s="20">
        <v>157813</v>
      </c>
      <c r="I30" s="20">
        <v>188850</v>
      </c>
      <c r="J30" s="20">
        <v>192371</v>
      </c>
      <c r="K30" s="4"/>
      <c r="L30" s="5"/>
      <c r="M30" s="5"/>
      <c r="N30" s="4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2"/>
      <c r="FY30" s="2"/>
      <c r="FZ30" s="2"/>
    </row>
    <row r="31" spans="1:183">
      <c r="A31" s="21" t="s">
        <v>71</v>
      </c>
      <c r="B31" s="19" t="s">
        <v>20</v>
      </c>
      <c r="C31" s="20">
        <v>137529</v>
      </c>
      <c r="D31" s="20">
        <v>149689</v>
      </c>
      <c r="E31" s="20">
        <v>156173</v>
      </c>
      <c r="F31" s="20">
        <v>151855</v>
      </c>
      <c r="G31" s="20">
        <v>174091</v>
      </c>
      <c r="H31" s="20">
        <v>201953</v>
      </c>
      <c r="I31" s="20">
        <v>244363</v>
      </c>
      <c r="J31" s="20">
        <v>260787</v>
      </c>
      <c r="K31" s="4"/>
      <c r="L31" s="5"/>
      <c r="M31" s="5"/>
      <c r="N31" s="4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2"/>
      <c r="FY31" s="2"/>
      <c r="FZ31" s="2"/>
    </row>
    <row r="32" spans="1:183">
      <c r="A32" s="22"/>
      <c r="B32" s="23" t="s">
        <v>30</v>
      </c>
      <c r="C32" s="24">
        <f>C17+C20+C28+C29+C30+C31</f>
        <v>376186</v>
      </c>
      <c r="D32" s="24">
        <f t="shared" ref="D32:F32" si="12">D17+D20+D28+D29+D30+D31</f>
        <v>379840</v>
      </c>
      <c r="E32" s="24">
        <f t="shared" si="12"/>
        <v>416585</v>
      </c>
      <c r="F32" s="24">
        <f t="shared" si="12"/>
        <v>432250</v>
      </c>
      <c r="G32" s="24">
        <f t="shared" ref="G32" si="13">G17+G20+G28+G29+G30+G31</f>
        <v>464178</v>
      </c>
      <c r="H32" s="24">
        <f t="shared" ref="H32:J32" si="14">H17+H20+H28+H29+H30+H31</f>
        <v>516982</v>
      </c>
      <c r="I32" s="24">
        <f t="shared" si="14"/>
        <v>595084</v>
      </c>
      <c r="J32" s="24">
        <f t="shared" si="14"/>
        <v>622007</v>
      </c>
      <c r="K32" s="4"/>
      <c r="L32" s="5"/>
      <c r="M32" s="5"/>
      <c r="N32" s="4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2"/>
      <c r="FY32" s="2"/>
      <c r="FZ32" s="2"/>
    </row>
    <row r="33" spans="1:183" s="9" customFormat="1" ht="25.5">
      <c r="A33" s="26" t="s">
        <v>27</v>
      </c>
      <c r="B33" s="27" t="s">
        <v>41</v>
      </c>
      <c r="C33" s="28">
        <f t="shared" ref="C33:G33" si="15">C6+C11+C13+C14+C15+C17+C20+C28+C29+C30+C31</f>
        <v>1002147</v>
      </c>
      <c r="D33" s="28">
        <f t="shared" si="15"/>
        <v>1026788</v>
      </c>
      <c r="E33" s="28">
        <f t="shared" si="15"/>
        <v>1096650</v>
      </c>
      <c r="F33" s="28">
        <f t="shared" si="15"/>
        <v>1272781</v>
      </c>
      <c r="G33" s="28">
        <f t="shared" si="15"/>
        <v>1241440</v>
      </c>
      <c r="H33" s="28">
        <f t="shared" ref="H33:J33" si="16">H6+H11+H13+H14+H15+H17+H20+H28+H29+H30+H31</f>
        <v>1252378</v>
      </c>
      <c r="I33" s="28">
        <f t="shared" si="16"/>
        <v>1358692</v>
      </c>
      <c r="J33" s="28">
        <f t="shared" si="16"/>
        <v>1409031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2"/>
      <c r="FY33" s="2"/>
      <c r="FZ33" s="2"/>
      <c r="GA33" s="3"/>
    </row>
    <row r="34" spans="1:183">
      <c r="A34" s="29" t="s">
        <v>33</v>
      </c>
      <c r="B34" s="30" t="s">
        <v>25</v>
      </c>
      <c r="C34" s="20">
        <f>GSVA_const!C34</f>
        <v>41341</v>
      </c>
      <c r="D34" s="20">
        <f>GSVA_const!D34</f>
        <v>40644</v>
      </c>
      <c r="E34" s="20">
        <f>GSVA_const!E34</f>
        <v>51961</v>
      </c>
      <c r="F34" s="20">
        <f>GSVA_const!F34</f>
        <v>61800</v>
      </c>
      <c r="G34" s="20">
        <f>GSVA_const!G34</f>
        <v>72958</v>
      </c>
      <c r="H34" s="20">
        <f>GSVA_const!H34</f>
        <v>99062</v>
      </c>
      <c r="I34" s="20">
        <f>GSVA_const!I34</f>
        <v>102662</v>
      </c>
      <c r="J34" s="20">
        <f>GSVA_const!J34</f>
        <v>122090</v>
      </c>
      <c r="K34" s="4"/>
      <c r="L34" s="5"/>
      <c r="M34" s="5"/>
      <c r="N34" s="4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</row>
    <row r="35" spans="1:183">
      <c r="A35" s="29" t="s">
        <v>34</v>
      </c>
      <c r="B35" s="30" t="s">
        <v>24</v>
      </c>
      <c r="C35" s="20">
        <f>GSVA_const!C35</f>
        <v>20542</v>
      </c>
      <c r="D35" s="20">
        <f>GSVA_const!D35</f>
        <v>27562</v>
      </c>
      <c r="E35" s="20">
        <f>GSVA_const!E35</f>
        <v>26075</v>
      </c>
      <c r="F35" s="20">
        <f>GSVA_const!F35</f>
        <v>26421</v>
      </c>
      <c r="G35" s="20">
        <f>GSVA_const!G35</f>
        <v>25492</v>
      </c>
      <c r="H35" s="20">
        <f>GSVA_const!H35</f>
        <v>26534</v>
      </c>
      <c r="I35" s="20">
        <f>GSVA_const!I35</f>
        <v>28774</v>
      </c>
      <c r="J35" s="20">
        <f>GSVA_const!J35</f>
        <v>29812</v>
      </c>
      <c r="K35" s="4"/>
      <c r="L35" s="5"/>
      <c r="M35" s="5"/>
      <c r="N35" s="4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</row>
    <row r="36" spans="1:183" ht="25.5">
      <c r="A36" s="31" t="s">
        <v>35</v>
      </c>
      <c r="B36" s="32" t="s">
        <v>53</v>
      </c>
      <c r="C36" s="24">
        <f>C33+C34-C35</f>
        <v>1022946</v>
      </c>
      <c r="D36" s="24">
        <f t="shared" ref="D36:F36" si="17">D33+D34-D35</f>
        <v>1039870</v>
      </c>
      <c r="E36" s="24">
        <f t="shared" si="17"/>
        <v>1122536</v>
      </c>
      <c r="F36" s="24">
        <f t="shared" si="17"/>
        <v>1308160</v>
      </c>
      <c r="G36" s="24">
        <f t="shared" ref="G36:J36" si="18">G33+G34-G35</f>
        <v>1288906</v>
      </c>
      <c r="H36" s="24">
        <f t="shared" si="18"/>
        <v>1324906</v>
      </c>
      <c r="I36" s="24">
        <f t="shared" si="18"/>
        <v>1432580</v>
      </c>
      <c r="J36" s="24">
        <f t="shared" si="18"/>
        <v>1501309</v>
      </c>
      <c r="K36" s="4"/>
      <c r="L36" s="5"/>
      <c r="M36" s="5"/>
      <c r="N36" s="4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</row>
    <row r="37" spans="1:183">
      <c r="A37" s="29" t="s">
        <v>36</v>
      </c>
      <c r="B37" s="30" t="s">
        <v>32</v>
      </c>
      <c r="C37" s="13">
        <f>GSVA_cur!C37</f>
        <v>14000</v>
      </c>
      <c r="D37" s="13">
        <f>GSVA_cur!D37</f>
        <v>14280</v>
      </c>
      <c r="E37" s="13">
        <f>GSVA_cur!E37</f>
        <v>14570</v>
      </c>
      <c r="F37" s="13">
        <f>GSVA_cur!F37</f>
        <v>14870</v>
      </c>
      <c r="G37" s="13">
        <f>GSVA_cur!G37</f>
        <v>15160</v>
      </c>
      <c r="H37" s="13">
        <f>GSVA_cur!H37</f>
        <v>15470</v>
      </c>
      <c r="I37" s="13">
        <f>GSVA_cur!I37</f>
        <v>15790</v>
      </c>
      <c r="J37" s="13">
        <f>GSVA_cur!J37</f>
        <v>16110</v>
      </c>
      <c r="O37" s="2"/>
      <c r="P37" s="2"/>
      <c r="Q37" s="2"/>
      <c r="R37" s="2"/>
    </row>
    <row r="38" spans="1:183">
      <c r="A38" s="31" t="s">
        <v>37</v>
      </c>
      <c r="B38" s="32" t="s">
        <v>54</v>
      </c>
      <c r="C38" s="24">
        <f>C36/C37*1000</f>
        <v>73067.57142857142</v>
      </c>
      <c r="D38" s="24">
        <f t="shared" ref="D38:F38" si="19">D36/D37*1000</f>
        <v>72820.028011204486</v>
      </c>
      <c r="E38" s="24">
        <f t="shared" si="19"/>
        <v>77044.33768016471</v>
      </c>
      <c r="F38" s="24">
        <f t="shared" si="19"/>
        <v>87973.100201748501</v>
      </c>
      <c r="G38" s="24">
        <f t="shared" ref="G38:J38" si="20">G36/G37*1000</f>
        <v>85020.184696569922</v>
      </c>
      <c r="H38" s="24">
        <f t="shared" si="20"/>
        <v>85643.568196509383</v>
      </c>
      <c r="I38" s="24">
        <f t="shared" si="20"/>
        <v>90727.042431918933</v>
      </c>
      <c r="J38" s="24">
        <f t="shared" si="20"/>
        <v>93191.123525760398</v>
      </c>
      <c r="N38" s="4"/>
      <c r="O38" s="4"/>
      <c r="P38" s="4"/>
      <c r="Q38" s="4"/>
      <c r="R38" s="4"/>
      <c r="BS38" s="5"/>
      <c r="BT38" s="5"/>
      <c r="BU38" s="5"/>
      <c r="BV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55" orientation="landscape" horizontalDpi="4294967295" verticalDpi="4294967295" r:id="rId1"/>
  <colBreaks count="7" manualBreakCount="7">
    <brk id="18" max="1048575" man="1"/>
    <brk id="30" max="1048575" man="1"/>
    <brk id="46" max="1048575" man="1"/>
    <brk id="110" max="95" man="1"/>
    <brk id="146" max="1048575" man="1"/>
    <brk id="170" max="1048575" man="1"/>
    <brk id="178" max="9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GSVA_cur</vt:lpstr>
      <vt:lpstr>GSVA_const</vt:lpstr>
      <vt:lpstr>NSVA_cur</vt:lpstr>
      <vt:lpstr>NSVA_const</vt:lpstr>
      <vt:lpstr>GSVA_const!Print_Titles</vt:lpstr>
      <vt:lpstr>GSVA_cur!Print_Titles</vt:lpstr>
      <vt:lpstr>NSVA_const!Print_Titles</vt:lpstr>
      <vt:lpstr>NSVA_cur!Print_Titles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2020-08-27T07:52:25Z</dcterms:modified>
</cp:coreProperties>
</file>