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0D6AFABD-E124-4935-A6BF-CA24124B0DE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2" l="1"/>
  <c r="E34" i="12"/>
  <c r="F34" i="12"/>
  <c r="G34" i="12"/>
  <c r="H34" i="12"/>
  <c r="I34" i="12"/>
  <c r="J34" i="12"/>
  <c r="K34" i="12"/>
  <c r="D35" i="12"/>
  <c r="E35" i="12"/>
  <c r="F35" i="12"/>
  <c r="G35" i="12"/>
  <c r="H35" i="12"/>
  <c r="I35" i="12"/>
  <c r="J35" i="12"/>
  <c r="K35" i="12"/>
  <c r="D37" i="12"/>
  <c r="E37" i="12"/>
  <c r="F37" i="12"/>
  <c r="G37" i="12"/>
  <c r="H37" i="12"/>
  <c r="I37" i="12"/>
  <c r="J37" i="12"/>
  <c r="K37" i="12"/>
  <c r="D37" i="11"/>
  <c r="E37" i="11"/>
  <c r="F37" i="11"/>
  <c r="G37" i="11"/>
  <c r="H37" i="11"/>
  <c r="I37" i="11"/>
  <c r="J37" i="11"/>
  <c r="K37" i="11"/>
  <c r="D34" i="11"/>
  <c r="E34" i="11"/>
  <c r="F34" i="11"/>
  <c r="G34" i="11"/>
  <c r="H34" i="11"/>
  <c r="I34" i="11"/>
  <c r="J34" i="11"/>
  <c r="K34" i="11"/>
  <c r="D35" i="11"/>
  <c r="E35" i="11"/>
  <c r="F35" i="11"/>
  <c r="G35" i="11"/>
  <c r="H35" i="11"/>
  <c r="I35" i="11"/>
  <c r="J35" i="11"/>
  <c r="K35" i="11"/>
  <c r="D37" i="1"/>
  <c r="E37" i="1"/>
  <c r="F37" i="1"/>
  <c r="G37" i="1"/>
  <c r="H37" i="1"/>
  <c r="I37" i="1"/>
  <c r="J37" i="1"/>
  <c r="K37" i="1"/>
  <c r="K20" i="11"/>
  <c r="K20" i="12"/>
  <c r="K20" i="1"/>
  <c r="K17" i="11"/>
  <c r="K17" i="12"/>
  <c r="K17" i="1"/>
  <c r="K16" i="11"/>
  <c r="K16" i="12"/>
  <c r="K16" i="1"/>
  <c r="K6" i="11"/>
  <c r="K6" i="12"/>
  <c r="K12" i="12" s="1"/>
  <c r="K6" i="1"/>
  <c r="K12" i="1" s="1"/>
  <c r="K33" i="1" l="1"/>
  <c r="K36" i="1" s="1"/>
  <c r="K38" i="1" s="1"/>
  <c r="K33" i="12"/>
  <c r="K36" i="12" s="1"/>
  <c r="K38" i="12" s="1"/>
  <c r="K32" i="12"/>
  <c r="K32" i="11"/>
  <c r="K33" i="11"/>
  <c r="K36" i="11" s="1"/>
  <c r="K38" i="11" s="1"/>
  <c r="K12" i="11"/>
  <c r="K32" i="1"/>
  <c r="K20" i="10" l="1"/>
  <c r="K17" i="10"/>
  <c r="K16" i="10"/>
  <c r="K6" i="10"/>
  <c r="K32" i="10" l="1"/>
  <c r="K33" i="10"/>
  <c r="K12" i="10"/>
  <c r="K36" i="10" l="1"/>
  <c r="J20" i="1"/>
  <c r="J20" i="11"/>
  <c r="J20" i="12"/>
  <c r="J20" i="10"/>
  <c r="J17" i="1"/>
  <c r="J17" i="11"/>
  <c r="J17" i="12"/>
  <c r="J17" i="10"/>
  <c r="J16" i="1"/>
  <c r="J16" i="11"/>
  <c r="J16" i="12"/>
  <c r="J16" i="10"/>
  <c r="J6" i="1"/>
  <c r="J6" i="11"/>
  <c r="J6" i="12"/>
  <c r="J6" i="10"/>
  <c r="K38" i="10" l="1"/>
  <c r="J33" i="10"/>
  <c r="J32" i="11"/>
  <c r="J33" i="11"/>
  <c r="J12" i="11"/>
  <c r="J12" i="1"/>
  <c r="J33" i="1"/>
  <c r="J36" i="1" s="1"/>
  <c r="J32" i="12"/>
  <c r="J12" i="12"/>
  <c r="J33" i="12"/>
  <c r="J36" i="12" s="1"/>
  <c r="J38" i="12" s="1"/>
  <c r="J32" i="1"/>
  <c r="J32" i="10"/>
  <c r="J12" i="10"/>
  <c r="I20" i="1"/>
  <c r="I20" i="11"/>
  <c r="I20" i="12"/>
  <c r="I20" i="10"/>
  <c r="I16" i="1"/>
  <c r="I17" i="1"/>
  <c r="I16" i="11"/>
  <c r="I17" i="11"/>
  <c r="I16" i="12"/>
  <c r="I17" i="12"/>
  <c r="I16" i="10"/>
  <c r="I17" i="10"/>
  <c r="I6" i="1"/>
  <c r="I6" i="11"/>
  <c r="I6" i="12"/>
  <c r="I6" i="10"/>
  <c r="J36" i="10" l="1"/>
  <c r="J38" i="10" s="1"/>
  <c r="J36" i="11"/>
  <c r="J38" i="1"/>
  <c r="I32" i="10"/>
  <c r="I32" i="12"/>
  <c r="I33" i="12"/>
  <c r="I12" i="12"/>
  <c r="I32" i="11"/>
  <c r="I12" i="11"/>
  <c r="I33" i="11"/>
  <c r="I33" i="1"/>
  <c r="I32" i="1"/>
  <c r="I12" i="1"/>
  <c r="I33" i="10"/>
  <c r="I12" i="10"/>
  <c r="I36" i="12" l="1"/>
  <c r="I38" i="12" s="1"/>
  <c r="J38" i="11"/>
  <c r="I36" i="11"/>
  <c r="I36" i="1"/>
  <c r="I36" i="10"/>
  <c r="D6" i="10"/>
  <c r="E6" i="10"/>
  <c r="F6" i="10"/>
  <c r="G6" i="10"/>
  <c r="H6" i="10"/>
  <c r="C6" i="10"/>
  <c r="E12" i="10" l="1"/>
  <c r="F12" i="10"/>
  <c r="I38" i="10"/>
  <c r="G12" i="10"/>
  <c r="D12" i="10"/>
  <c r="I38" i="11"/>
  <c r="I38" i="1"/>
  <c r="H12" i="10"/>
  <c r="H6" i="1"/>
  <c r="H16" i="1"/>
  <c r="H17" i="1"/>
  <c r="H20" i="1"/>
  <c r="H6" i="11"/>
  <c r="H16" i="11"/>
  <c r="H17" i="11"/>
  <c r="H20" i="11"/>
  <c r="H6" i="12"/>
  <c r="H16" i="12"/>
  <c r="H17" i="12"/>
  <c r="H20" i="12"/>
  <c r="H16" i="10"/>
  <c r="H17" i="10"/>
  <c r="H20" i="10"/>
  <c r="H33" i="12" l="1"/>
  <c r="H36" i="12" s="1"/>
  <c r="H38" i="12" s="1"/>
  <c r="H32" i="11"/>
  <c r="H33" i="11"/>
  <c r="H12" i="11"/>
  <c r="H12" i="1"/>
  <c r="H32" i="12"/>
  <c r="H32" i="1"/>
  <c r="H32" i="10"/>
  <c r="H33" i="1"/>
  <c r="H33" i="10"/>
  <c r="H12" i="12"/>
  <c r="H36" i="11" l="1"/>
  <c r="H38" i="11" s="1"/>
  <c r="H36" i="1"/>
  <c r="H36" i="10"/>
  <c r="H38" i="1" l="1"/>
  <c r="H38" i="10"/>
  <c r="G6" i="1"/>
  <c r="G16" i="1"/>
  <c r="G17" i="1"/>
  <c r="G20" i="1"/>
  <c r="G6" i="11"/>
  <c r="G16" i="11"/>
  <c r="G17" i="11"/>
  <c r="G20" i="11"/>
  <c r="G6" i="12"/>
  <c r="G16" i="12"/>
  <c r="G17" i="12"/>
  <c r="G20" i="12"/>
  <c r="G16" i="10"/>
  <c r="G17" i="10"/>
  <c r="G20" i="10"/>
  <c r="G12" i="11" l="1"/>
  <c r="G12" i="1"/>
  <c r="G32" i="1"/>
  <c r="G33" i="12"/>
  <c r="G36" i="12" s="1"/>
  <c r="G38" i="12" s="1"/>
  <c r="G32" i="12"/>
  <c r="G33" i="11"/>
  <c r="G33" i="1"/>
  <c r="G32" i="10"/>
  <c r="G33" i="10"/>
  <c r="G12" i="12"/>
  <c r="G32" i="11"/>
  <c r="G36" i="11" l="1"/>
  <c r="G36" i="1"/>
  <c r="G36" i="10"/>
  <c r="C20" i="1"/>
  <c r="D20" i="1"/>
  <c r="E20" i="1"/>
  <c r="F20" i="1"/>
  <c r="C35" i="11"/>
  <c r="C34" i="11"/>
  <c r="C37" i="12"/>
  <c r="C37" i="11"/>
  <c r="C37" i="1"/>
  <c r="G38" i="11" l="1"/>
  <c r="G38" i="1"/>
  <c r="G38" i="10"/>
  <c r="C35" i="12"/>
  <c r="C34" i="12"/>
  <c r="F20" i="12" l="1"/>
  <c r="E20" i="12"/>
  <c r="D20" i="12"/>
  <c r="C20" i="12"/>
  <c r="F17" i="12"/>
  <c r="E17" i="12"/>
  <c r="D17" i="12"/>
  <c r="C17" i="12"/>
  <c r="F16" i="12"/>
  <c r="E16" i="12"/>
  <c r="D16" i="12"/>
  <c r="C16" i="12"/>
  <c r="F6" i="12"/>
  <c r="E6" i="12"/>
  <c r="D6" i="12"/>
  <c r="C6" i="12"/>
  <c r="F20" i="11"/>
  <c r="E20" i="11"/>
  <c r="D20" i="11"/>
  <c r="C20" i="11"/>
  <c r="F17" i="11"/>
  <c r="E17" i="11"/>
  <c r="D17" i="11"/>
  <c r="C17" i="11"/>
  <c r="F16" i="11"/>
  <c r="E16" i="11"/>
  <c r="D16" i="11"/>
  <c r="C16" i="11"/>
  <c r="F6" i="11"/>
  <c r="E6" i="11"/>
  <c r="D6" i="11"/>
  <c r="C6" i="11"/>
  <c r="F17" i="1"/>
  <c r="E17" i="1"/>
  <c r="D17" i="1"/>
  <c r="C17" i="1"/>
  <c r="F16" i="1"/>
  <c r="E16" i="1"/>
  <c r="D16" i="1"/>
  <c r="C16" i="1"/>
  <c r="F6" i="1"/>
  <c r="E6" i="1"/>
  <c r="D6" i="1"/>
  <c r="C6" i="1"/>
  <c r="F20" i="10"/>
  <c r="F17" i="10"/>
  <c r="F16" i="10"/>
  <c r="E20" i="10"/>
  <c r="D20" i="10"/>
  <c r="C20" i="10"/>
  <c r="E17" i="10"/>
  <c r="D17" i="10"/>
  <c r="C17" i="10"/>
  <c r="E16" i="10"/>
  <c r="D16" i="10"/>
  <c r="C16" i="10"/>
  <c r="C32" i="12" l="1"/>
  <c r="C33" i="12"/>
  <c r="C36" i="12" s="1"/>
  <c r="C32" i="1"/>
  <c r="C33" i="1"/>
  <c r="C32" i="11"/>
  <c r="C33" i="11"/>
  <c r="E32" i="12"/>
  <c r="D32" i="12"/>
  <c r="F32" i="12"/>
  <c r="E12" i="12"/>
  <c r="D33" i="12"/>
  <c r="D36" i="12" s="1"/>
  <c r="D38" i="12" s="1"/>
  <c r="F33" i="12"/>
  <c r="F36" i="12" s="1"/>
  <c r="F38" i="12" s="1"/>
  <c r="D32" i="11"/>
  <c r="E32" i="11"/>
  <c r="F32" i="11"/>
  <c r="D33" i="11"/>
  <c r="F33" i="11"/>
  <c r="E12" i="11"/>
  <c r="E32" i="1"/>
  <c r="D32" i="1"/>
  <c r="F32" i="1"/>
  <c r="E33" i="1"/>
  <c r="D33" i="1"/>
  <c r="F33" i="1"/>
  <c r="F32" i="10"/>
  <c r="D33" i="10"/>
  <c r="F33" i="10"/>
  <c r="C12" i="10"/>
  <c r="C12" i="12"/>
  <c r="D12" i="12"/>
  <c r="E33" i="12"/>
  <c r="E36" i="12" s="1"/>
  <c r="E38" i="12" s="1"/>
  <c r="F12" i="12"/>
  <c r="C12" i="11"/>
  <c r="D12" i="11"/>
  <c r="E33" i="11"/>
  <c r="F12" i="11"/>
  <c r="D12" i="1"/>
  <c r="C12" i="1"/>
  <c r="E12" i="1"/>
  <c r="F12" i="1"/>
  <c r="C33" i="10"/>
  <c r="D32" i="10"/>
  <c r="E32" i="10"/>
  <c r="E33" i="10"/>
  <c r="C32" i="10"/>
  <c r="C38" i="12" l="1"/>
  <c r="C36" i="1"/>
  <c r="C36" i="11"/>
  <c r="C36" i="10"/>
  <c r="E36" i="11"/>
  <c r="F36" i="11"/>
  <c r="D36" i="11"/>
  <c r="D36" i="1"/>
  <c r="F36" i="1"/>
  <c r="E36" i="1"/>
  <c r="F36" i="10"/>
  <c r="E36" i="10"/>
  <c r="D36" i="10"/>
  <c r="C38" i="1" l="1"/>
  <c r="C38" i="11"/>
  <c r="C38" i="10"/>
  <c r="F38" i="11"/>
  <c r="E38" i="11"/>
  <c r="D38" i="11"/>
  <c r="D38" i="1"/>
  <c r="F38" i="1"/>
  <c r="E38" i="1"/>
  <c r="E38" i="10"/>
  <c r="D38" i="10"/>
  <c r="F38" i="10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<sst xmlns="http://schemas.openxmlformats.org/spreadsheetml/2006/main" count="265" uniqueCount="73">
  <si>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</si>
  <si>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</si>
  <si>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</si>
  <si>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</si>
  <si>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</si>
  <si>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</si>
  <si>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</si>
  <si>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</si>
  <si>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</si>
  <si>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</si>
  <si>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</si>
  <si>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</si>
  <si>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</si>
  <si>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</si>
  <si>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</si>
  <si>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</si>
  <si>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</si>
  <si>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</si>
  <si>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</si>
  <si>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</si>
  <si>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</si>
  <si>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</si>
  <si>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</si>
  <si>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</si>
  <si>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</si>
  <si>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</si>
  <si>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</si>
  <si>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</si>
  <si>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</si>
  <si>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</si>
  <si>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</si>
  <si>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</si>
  <si>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</si>
  <si>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</si>
  <si>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</si>
  <si>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</si>
  <si>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</si>
  <si>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</si>
  <si>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</si>
  <si>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</si>
  <si>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</si>
  <si>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</si>
  <si>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</si>
  <si>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</si>
  <si>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</si>
  <si>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</si>
  <si>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</si>
  <si>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</si>
  <si>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</si>
  <si>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</si>
  <si>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</si>
  <si>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</si>
  <si>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</si>
  <si>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</si>
  <si>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</si>
  <si>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</si>
  <si>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2016-17</t>
  </si>
  <si>
    <t>2017-18</t>
  </si>
  <si>
    <t>2018-19</t>
  </si>
  <si>
    <t>2019-20</t>
  </si>
  <si>
    <t>Source: Directorate of Economics and Statistics of the respective State/Uts.</t>
  </si>
  <si>
    <t xml:space="preserve">Delhi 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</si>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</sst>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name val="Arial"/>
      <family val="2"/>
    </font>
    <font>
      <b/>
      <sz val="10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164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</cellStyleXfs>
  <cellXfs count="36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1" fontId="7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2" fillId="0" borderId="0" xfId="0" applyFont="1" applyAlignment="1"/>
    <xf numFmtId="0" fontId="13" fillId="0" borderId="0" xfId="0" applyFont="1" applyAlignment="1"/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 applyProtection="1"/>
    <xf numFmtId="0" fontId="14" fillId="0" borderId="1" xfId="0" applyFont="1" applyFill="1" applyBorder="1" applyAlignment="1" applyProtection="1">
      <alignment horizontal="left" vertical="center" wrapText="1"/>
    </xf>
    <xf numFmtId="1" fontId="14" fillId="0" borderId="1" xfId="0" applyNumberFormat="1" applyFont="1" applyFill="1" applyBorder="1" applyProtection="1"/>
    <xf numFmtId="0" fontId="14" fillId="0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Fill="1" applyBorder="1" applyProtection="1">
      <protection locked="0"/>
    </xf>
    <xf numFmtId="0" fontId="15" fillId="3" borderId="1" xfId="0" applyFont="1" applyFill="1" applyBorder="1" applyAlignment="1" applyProtection="1">
      <alignment horizontal="left" vertical="center" wrapText="1"/>
      <protection locked="0"/>
    </xf>
    <xf numFmtId="1" fontId="14" fillId="3" borderId="1" xfId="0" applyNumberFormat="1" applyFont="1" applyFill="1" applyBorder="1" applyProtection="1">
      <protection locked="0"/>
    </xf>
    <xf numFmtId="49" fontId="14" fillId="0" borderId="1" xfId="0" applyNumberFormat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left" vertical="top" wrapText="1"/>
    </xf>
    <xf numFmtId="0" fontId="16" fillId="3" borderId="1" xfId="0" applyFont="1" applyFill="1" applyBorder="1" applyAlignment="1" applyProtection="1">
      <alignment horizontal="left" vertical="center" wrapText="1"/>
    </xf>
    <xf numFmtId="1" fontId="14" fillId="3" borderId="1" xfId="0" applyNumberFormat="1" applyFont="1" applyFill="1" applyBorder="1" applyProtection="1"/>
    <xf numFmtId="0" fontId="14" fillId="0" borderId="1" xfId="0" applyFont="1" applyFill="1" applyBorder="1" applyAlignment="1" applyProtection="1">
      <alignment vertical="center" wrapText="1"/>
      <protection locked="0"/>
    </xf>
    <xf numFmtId="0" fontId="14" fillId="3" borderId="1" xfId="0" applyFont="1" applyFill="1" applyBorder="1" applyAlignment="1" applyProtection="1">
      <alignment vertical="center" wrapText="1"/>
      <protection locked="0"/>
    </xf>
    <xf numFmtId="49" fontId="16" fillId="0" borderId="1" xfId="0" applyNumberFormat="1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49" fontId="14" fillId="3" borderId="1" xfId="0" applyNumberFormat="1" applyFont="1" applyFill="1" applyBorder="1" applyAlignment="1" applyProtection="1">
      <alignment vertical="center" wrapText="1"/>
      <protection locked="0"/>
    </xf>
    <xf numFmtId="49" fontId="14" fillId="3" borderId="1" xfId="0" applyNumberFormat="1" applyFont="1" applyFill="1" applyBorder="1" applyAlignment="1" applyProtection="1">
      <alignment vertical="center" wrapText="1"/>
    </xf>
    <xf numFmtId="49" fontId="14" fillId="0" borderId="1" xfId="0" quotePrefix="1" applyNumberFormat="1" applyFont="1" applyFill="1" applyBorder="1" applyAlignment="1" applyProtection="1">
      <alignment vertical="center" wrapText="1"/>
    </xf>
    <xf numFmtId="49" fontId="14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 xr:uid="{00000000-0005-0000-0000-000000000000}"/>
    <cellStyle name="Comma 2 2" xfId="528" xr:uid="{00000000-0005-0000-0000-000001000000}"/>
    <cellStyle name="Normal" xfId="0" builtinId="0"/>
    <cellStyle name="Normal 2" xfId="2" xr:uid="{00000000-0005-0000-0000-000003000000}"/>
    <cellStyle name="Normal 2 2" xfId="8" xr:uid="{00000000-0005-0000-0000-000004000000}"/>
    <cellStyle name="Normal 2 2 2" xfId="10" xr:uid="{00000000-0005-0000-0000-000005000000}"/>
    <cellStyle name="Normal 2 2 3" xfId="18" xr:uid="{00000000-0005-0000-0000-000006000000}"/>
    <cellStyle name="Normal 2 3" xfId="5" xr:uid="{00000000-0005-0000-0000-000007000000}"/>
    <cellStyle name="Normal 2 3 2" xfId="529" xr:uid="{00000000-0005-0000-0000-000008000000}"/>
    <cellStyle name="Normal 2 4" xfId="9" xr:uid="{00000000-0005-0000-0000-000009000000}"/>
    <cellStyle name="Normal 2 4 2" xfId="17" xr:uid="{00000000-0005-0000-0000-00000A000000}"/>
    <cellStyle name="Normal 3" xfId="1" xr:uid="{00000000-0005-0000-0000-00000B000000}"/>
    <cellStyle name="Normal 3 2" xfId="6" xr:uid="{00000000-0005-0000-0000-00000C000000}"/>
    <cellStyle name="Normal 3 2 2" xfId="11" xr:uid="{00000000-0005-0000-0000-00000D000000}"/>
    <cellStyle name="Normal 3 3" xfId="16" xr:uid="{00000000-0005-0000-0000-00000E000000}"/>
    <cellStyle name="Normal 4" xfId="3" xr:uid="{00000000-0005-0000-0000-00000F000000}"/>
    <cellStyle name="Normal 5" xfId="4" xr:uid="{00000000-0005-0000-0000-000010000000}"/>
    <cellStyle name="Normal 5 2" xfId="12" xr:uid="{00000000-0005-0000-0000-000011000000}"/>
    <cellStyle name="Normal 6" xfId="14" xr:uid="{00000000-0005-0000-0000-000012000000}"/>
    <cellStyle name="Note 2" xfId="7" xr:uid="{00000000-0005-0000-0000-000013000000}"/>
    <cellStyle name="Note 2 2" xfId="13" xr:uid="{00000000-0005-0000-0000-000014000000}"/>
    <cellStyle name="style1405592468105" xfId="19" xr:uid="{00000000-0005-0000-0000-000015000000}"/>
    <cellStyle name="style1405593752700" xfId="20" xr:uid="{00000000-0005-0000-0000-000016000000}"/>
    <cellStyle name="style1406113848636" xfId="21" xr:uid="{00000000-0005-0000-0000-000017000000}"/>
    <cellStyle name="style1406113848741" xfId="22" xr:uid="{00000000-0005-0000-0000-000018000000}"/>
    <cellStyle name="style1406113848796" xfId="23" xr:uid="{00000000-0005-0000-0000-000019000000}"/>
    <cellStyle name="style1406113848827" xfId="24" xr:uid="{00000000-0005-0000-0000-00001A000000}"/>
    <cellStyle name="style1406113848859" xfId="25" xr:uid="{00000000-0005-0000-0000-00001B000000}"/>
    <cellStyle name="style1406113848891" xfId="26" xr:uid="{00000000-0005-0000-0000-00001C000000}"/>
    <cellStyle name="style1406113848925" xfId="27" xr:uid="{00000000-0005-0000-0000-00001D000000}"/>
    <cellStyle name="style1406113848965" xfId="28" xr:uid="{00000000-0005-0000-0000-00001E000000}"/>
    <cellStyle name="style1406113848998" xfId="29" xr:uid="{00000000-0005-0000-0000-00001F000000}"/>
    <cellStyle name="style1406113849028" xfId="30" xr:uid="{00000000-0005-0000-0000-000020000000}"/>
    <cellStyle name="style1406113849058" xfId="31" xr:uid="{00000000-0005-0000-0000-000021000000}"/>
    <cellStyle name="style1406113849090" xfId="32" xr:uid="{00000000-0005-0000-0000-000022000000}"/>
    <cellStyle name="style1406113849117" xfId="33" xr:uid="{00000000-0005-0000-0000-000023000000}"/>
    <cellStyle name="style1406113849144" xfId="34" xr:uid="{00000000-0005-0000-0000-000024000000}"/>
    <cellStyle name="style1406113849183" xfId="35" xr:uid="{00000000-0005-0000-0000-000025000000}"/>
    <cellStyle name="style1406113849217" xfId="36" xr:uid="{00000000-0005-0000-0000-000026000000}"/>
    <cellStyle name="style1406113849255" xfId="37" xr:uid="{00000000-0005-0000-0000-000027000000}"/>
    <cellStyle name="style1406113849284" xfId="38" xr:uid="{00000000-0005-0000-0000-000028000000}"/>
    <cellStyle name="style1406113849311" xfId="39" xr:uid="{00000000-0005-0000-0000-000029000000}"/>
    <cellStyle name="style1406113849339" xfId="40" xr:uid="{00000000-0005-0000-0000-00002A000000}"/>
    <cellStyle name="style1406113849367" xfId="41" xr:uid="{00000000-0005-0000-0000-00002B000000}"/>
    <cellStyle name="style1406113849389" xfId="42" xr:uid="{00000000-0005-0000-0000-00002C000000}"/>
    <cellStyle name="style1406113849413" xfId="43" xr:uid="{00000000-0005-0000-0000-00002D000000}"/>
    <cellStyle name="style1406113849558" xfId="44" xr:uid="{00000000-0005-0000-0000-00002E000000}"/>
    <cellStyle name="style1406113849582" xfId="45" xr:uid="{00000000-0005-0000-0000-00002F000000}"/>
    <cellStyle name="style1406113849605" xfId="46" xr:uid="{00000000-0005-0000-0000-000030000000}"/>
    <cellStyle name="style1406113849630" xfId="47" xr:uid="{00000000-0005-0000-0000-000031000000}"/>
    <cellStyle name="style1406113849653" xfId="48" xr:uid="{00000000-0005-0000-0000-000032000000}"/>
    <cellStyle name="style1406113849674" xfId="49" xr:uid="{00000000-0005-0000-0000-000033000000}"/>
    <cellStyle name="style1406113849701" xfId="50" xr:uid="{00000000-0005-0000-0000-000034000000}"/>
    <cellStyle name="style1406113849728" xfId="51" xr:uid="{00000000-0005-0000-0000-000035000000}"/>
    <cellStyle name="style1406113849754" xfId="52" xr:uid="{00000000-0005-0000-0000-000036000000}"/>
    <cellStyle name="style1406113849781" xfId="53" xr:uid="{00000000-0005-0000-0000-000037000000}"/>
    <cellStyle name="style1406113849808" xfId="54" xr:uid="{00000000-0005-0000-0000-000038000000}"/>
    <cellStyle name="style1406113849835" xfId="55" xr:uid="{00000000-0005-0000-0000-000039000000}"/>
    <cellStyle name="style1406113849856" xfId="56" xr:uid="{00000000-0005-0000-0000-00003A000000}"/>
    <cellStyle name="style1406113849876" xfId="57" xr:uid="{00000000-0005-0000-0000-00003B000000}"/>
    <cellStyle name="style1406113849898" xfId="58" xr:uid="{00000000-0005-0000-0000-00003C000000}"/>
    <cellStyle name="style1406113849921" xfId="59" xr:uid="{00000000-0005-0000-0000-00003D000000}"/>
    <cellStyle name="style1406113849947" xfId="60" xr:uid="{00000000-0005-0000-0000-00003E000000}"/>
    <cellStyle name="style1406113849975" xfId="61" xr:uid="{00000000-0005-0000-0000-00003F000000}"/>
    <cellStyle name="style1406113850004" xfId="62" xr:uid="{00000000-0005-0000-0000-000040000000}"/>
    <cellStyle name="style1406113850027" xfId="63" xr:uid="{00000000-0005-0000-0000-000041000000}"/>
    <cellStyle name="style1406113850054" xfId="64" xr:uid="{00000000-0005-0000-0000-000042000000}"/>
    <cellStyle name="style1406113850081" xfId="65" xr:uid="{00000000-0005-0000-0000-000043000000}"/>
    <cellStyle name="style1406113850103" xfId="66" xr:uid="{00000000-0005-0000-0000-000044000000}"/>
    <cellStyle name="style1406113850129" xfId="67" xr:uid="{00000000-0005-0000-0000-000045000000}"/>
    <cellStyle name="style1406113850156" xfId="68" xr:uid="{00000000-0005-0000-0000-000046000000}"/>
    <cellStyle name="style1406113850182" xfId="69" xr:uid="{00000000-0005-0000-0000-000047000000}"/>
    <cellStyle name="style1406113850203" xfId="70" xr:uid="{00000000-0005-0000-0000-000048000000}"/>
    <cellStyle name="style1406113850224" xfId="71" xr:uid="{00000000-0005-0000-0000-000049000000}"/>
    <cellStyle name="style1406113850258" xfId="72" xr:uid="{00000000-0005-0000-0000-00004A000000}"/>
    <cellStyle name="style1406113850331" xfId="73" xr:uid="{00000000-0005-0000-0000-00004B000000}"/>
    <cellStyle name="style1406113850358" xfId="74" xr:uid="{00000000-0005-0000-0000-00004C000000}"/>
    <cellStyle name="style1406113850380" xfId="75" xr:uid="{00000000-0005-0000-0000-00004D000000}"/>
    <cellStyle name="style1406113850409" xfId="76" xr:uid="{00000000-0005-0000-0000-00004E000000}"/>
    <cellStyle name="style1406113850431" xfId="77" xr:uid="{00000000-0005-0000-0000-00004F000000}"/>
    <cellStyle name="style1406113850452" xfId="78" xr:uid="{00000000-0005-0000-0000-000050000000}"/>
    <cellStyle name="style1406113850474" xfId="79" xr:uid="{00000000-0005-0000-0000-000051000000}"/>
    <cellStyle name="style1406113850501" xfId="80" xr:uid="{00000000-0005-0000-0000-000052000000}"/>
    <cellStyle name="style1406113850522" xfId="81" xr:uid="{00000000-0005-0000-0000-000053000000}"/>
    <cellStyle name="style1406113850542" xfId="82" xr:uid="{00000000-0005-0000-0000-000054000000}"/>
    <cellStyle name="style1406113850570" xfId="83" xr:uid="{00000000-0005-0000-0000-000055000000}"/>
    <cellStyle name="style1406113850591" xfId="84" xr:uid="{00000000-0005-0000-0000-000056000000}"/>
    <cellStyle name="style1406113850614" xfId="85" xr:uid="{00000000-0005-0000-0000-000057000000}"/>
    <cellStyle name="style1406113850636" xfId="86" xr:uid="{00000000-0005-0000-0000-000058000000}"/>
    <cellStyle name="style1406113850655" xfId="87" xr:uid="{00000000-0005-0000-0000-000059000000}"/>
    <cellStyle name="style1406113850674" xfId="88" xr:uid="{00000000-0005-0000-0000-00005A000000}"/>
    <cellStyle name="style1406113850723" xfId="89" xr:uid="{00000000-0005-0000-0000-00005B000000}"/>
    <cellStyle name="style1406113850767" xfId="90" xr:uid="{00000000-0005-0000-0000-00005C000000}"/>
    <cellStyle name="style1406113850816" xfId="91" xr:uid="{00000000-0005-0000-0000-00005D000000}"/>
    <cellStyle name="style1406114189185" xfId="92" xr:uid="{00000000-0005-0000-0000-00005E000000}"/>
    <cellStyle name="style1406114189213" xfId="93" xr:uid="{00000000-0005-0000-0000-00005F000000}"/>
    <cellStyle name="style1406114189239" xfId="94" xr:uid="{00000000-0005-0000-0000-000060000000}"/>
    <cellStyle name="style1406114189259" xfId="95" xr:uid="{00000000-0005-0000-0000-000061000000}"/>
    <cellStyle name="style1406114189283" xfId="96" xr:uid="{00000000-0005-0000-0000-000062000000}"/>
    <cellStyle name="style1406114189307" xfId="97" xr:uid="{00000000-0005-0000-0000-000063000000}"/>
    <cellStyle name="style1406114189331" xfId="98" xr:uid="{00000000-0005-0000-0000-000064000000}"/>
    <cellStyle name="style1406114189356" xfId="99" xr:uid="{00000000-0005-0000-0000-000065000000}"/>
    <cellStyle name="style1406114189382" xfId="100" xr:uid="{00000000-0005-0000-0000-000066000000}"/>
    <cellStyle name="style1406114189407" xfId="101" xr:uid="{00000000-0005-0000-0000-000067000000}"/>
    <cellStyle name="style1406114189432" xfId="102" xr:uid="{00000000-0005-0000-0000-000068000000}"/>
    <cellStyle name="style1406114189459" xfId="103" xr:uid="{00000000-0005-0000-0000-000069000000}"/>
    <cellStyle name="style1406114189481" xfId="104" xr:uid="{00000000-0005-0000-0000-00006A000000}"/>
    <cellStyle name="style1406114189505" xfId="105" xr:uid="{00000000-0005-0000-0000-00006B000000}"/>
    <cellStyle name="style1406114189535" xfId="106" xr:uid="{00000000-0005-0000-0000-00006C000000}"/>
    <cellStyle name="style1406114189560" xfId="107" xr:uid="{00000000-0005-0000-0000-00006D000000}"/>
    <cellStyle name="style1406114189585" xfId="108" xr:uid="{00000000-0005-0000-0000-00006E000000}"/>
    <cellStyle name="style1406114189616" xfId="109" xr:uid="{00000000-0005-0000-0000-00006F000000}"/>
    <cellStyle name="style1406114189644" xfId="110" xr:uid="{00000000-0005-0000-0000-000070000000}"/>
    <cellStyle name="style1406114189671" xfId="111" xr:uid="{00000000-0005-0000-0000-000071000000}"/>
    <cellStyle name="style1406114189696" xfId="112" xr:uid="{00000000-0005-0000-0000-000072000000}"/>
    <cellStyle name="style1406114189716" xfId="113" xr:uid="{00000000-0005-0000-0000-000073000000}"/>
    <cellStyle name="style1406114189736" xfId="114" xr:uid="{00000000-0005-0000-0000-000074000000}"/>
    <cellStyle name="style1406114189757" xfId="115" xr:uid="{00000000-0005-0000-0000-000075000000}"/>
    <cellStyle name="style1406114189778" xfId="116" xr:uid="{00000000-0005-0000-0000-000076000000}"/>
    <cellStyle name="style1406114189799" xfId="117" xr:uid="{00000000-0005-0000-0000-000077000000}"/>
    <cellStyle name="style1406114189820" xfId="118" xr:uid="{00000000-0005-0000-0000-000078000000}"/>
    <cellStyle name="style1406114189840" xfId="119" xr:uid="{00000000-0005-0000-0000-000079000000}"/>
    <cellStyle name="style1406114189860" xfId="120" xr:uid="{00000000-0005-0000-0000-00007A000000}"/>
    <cellStyle name="style1406114189886" xfId="121" xr:uid="{00000000-0005-0000-0000-00007B000000}"/>
    <cellStyle name="style1406114189911" xfId="122" xr:uid="{00000000-0005-0000-0000-00007C000000}"/>
    <cellStyle name="style1406114189990" xfId="123" xr:uid="{00000000-0005-0000-0000-00007D000000}"/>
    <cellStyle name="style1406114190017" xfId="124" xr:uid="{00000000-0005-0000-0000-00007E000000}"/>
    <cellStyle name="style1406114190044" xfId="125" xr:uid="{00000000-0005-0000-0000-00007F000000}"/>
    <cellStyle name="style1406114190069" xfId="126" xr:uid="{00000000-0005-0000-0000-000080000000}"/>
    <cellStyle name="style1406114190088" xfId="127" xr:uid="{00000000-0005-0000-0000-000081000000}"/>
    <cellStyle name="style1406114190108" xfId="128" xr:uid="{00000000-0005-0000-0000-000082000000}"/>
    <cellStyle name="style1406114190127" xfId="129" xr:uid="{00000000-0005-0000-0000-000083000000}"/>
    <cellStyle name="style1406114190148" xfId="130" xr:uid="{00000000-0005-0000-0000-000084000000}"/>
    <cellStyle name="style1406114190171" xfId="131" xr:uid="{00000000-0005-0000-0000-000085000000}"/>
    <cellStyle name="style1406114190195" xfId="132" xr:uid="{00000000-0005-0000-0000-000086000000}"/>
    <cellStyle name="style1406114190219" xfId="133" xr:uid="{00000000-0005-0000-0000-000087000000}"/>
    <cellStyle name="style1406114190238" xfId="134" xr:uid="{00000000-0005-0000-0000-000088000000}"/>
    <cellStyle name="style1406114190262" xfId="135" xr:uid="{00000000-0005-0000-0000-000089000000}"/>
    <cellStyle name="style1406114190285" xfId="136" xr:uid="{00000000-0005-0000-0000-00008A000000}"/>
    <cellStyle name="style1406114190303" xfId="137" xr:uid="{00000000-0005-0000-0000-00008B000000}"/>
    <cellStyle name="style1406114190327" xfId="138" xr:uid="{00000000-0005-0000-0000-00008C000000}"/>
    <cellStyle name="style1406114190351" xfId="139" xr:uid="{00000000-0005-0000-0000-00008D000000}"/>
    <cellStyle name="style1406114190375" xfId="140" xr:uid="{00000000-0005-0000-0000-00008E000000}"/>
    <cellStyle name="style1406114190395" xfId="141" xr:uid="{00000000-0005-0000-0000-00008F000000}"/>
    <cellStyle name="style1406114190415" xfId="142" xr:uid="{00000000-0005-0000-0000-000090000000}"/>
    <cellStyle name="style1406114190439" xfId="143" xr:uid="{00000000-0005-0000-0000-000091000000}"/>
    <cellStyle name="style1406114190464" xfId="144" xr:uid="{00000000-0005-0000-0000-000092000000}"/>
    <cellStyle name="style1406114190487" xfId="145" xr:uid="{00000000-0005-0000-0000-000093000000}"/>
    <cellStyle name="style1406114190507" xfId="146" xr:uid="{00000000-0005-0000-0000-000094000000}"/>
    <cellStyle name="style1406114190534" xfId="147" xr:uid="{00000000-0005-0000-0000-000095000000}"/>
    <cellStyle name="style1406114190553" xfId="148" xr:uid="{00000000-0005-0000-0000-000096000000}"/>
    <cellStyle name="style1406114190571" xfId="149" xr:uid="{00000000-0005-0000-0000-000097000000}"/>
    <cellStyle name="style1406114190588" xfId="150" xr:uid="{00000000-0005-0000-0000-000098000000}"/>
    <cellStyle name="style1406114190609" xfId="151" xr:uid="{00000000-0005-0000-0000-000099000000}"/>
    <cellStyle name="style1406114190628" xfId="152" xr:uid="{00000000-0005-0000-0000-00009A000000}"/>
    <cellStyle name="style1406114190647" xfId="153" xr:uid="{00000000-0005-0000-0000-00009B000000}"/>
    <cellStyle name="style1406114190666" xfId="154" xr:uid="{00000000-0005-0000-0000-00009C000000}"/>
    <cellStyle name="style1406114190687" xfId="155" xr:uid="{00000000-0005-0000-0000-00009D000000}"/>
    <cellStyle name="style1406114190844" xfId="156" xr:uid="{00000000-0005-0000-0000-00009E000000}"/>
    <cellStyle name="style1406114190863" xfId="157" xr:uid="{00000000-0005-0000-0000-00009F000000}"/>
    <cellStyle name="style1406114190881" xfId="158" xr:uid="{00000000-0005-0000-0000-0000A0000000}"/>
    <cellStyle name="style1406114190900" xfId="159" xr:uid="{00000000-0005-0000-0000-0000A1000000}"/>
    <cellStyle name="style1406114190959" xfId="160" xr:uid="{00000000-0005-0000-0000-0000A2000000}"/>
    <cellStyle name="style1406114191014" xfId="161" xr:uid="{00000000-0005-0000-0000-0000A3000000}"/>
    <cellStyle name="style1406114191303" xfId="162" xr:uid="{00000000-0005-0000-0000-0000A4000000}"/>
    <cellStyle name="style1406114191912" xfId="163" xr:uid="{00000000-0005-0000-0000-0000A5000000}"/>
    <cellStyle name="style1406114345186" xfId="164" xr:uid="{00000000-0005-0000-0000-0000A6000000}"/>
    <cellStyle name="style1406114345361" xfId="165" xr:uid="{00000000-0005-0000-0000-0000A7000000}"/>
    <cellStyle name="style1406114398523" xfId="166" xr:uid="{00000000-0005-0000-0000-0000A8000000}"/>
    <cellStyle name="style1406114398549" xfId="167" xr:uid="{00000000-0005-0000-0000-0000A9000000}"/>
    <cellStyle name="style1406114398571" xfId="168" xr:uid="{00000000-0005-0000-0000-0000AA000000}"/>
    <cellStyle name="style1406114398589" xfId="169" xr:uid="{00000000-0005-0000-0000-0000AB000000}"/>
    <cellStyle name="style1406114398610" xfId="170" xr:uid="{00000000-0005-0000-0000-0000AC000000}"/>
    <cellStyle name="style1406114398632" xfId="171" xr:uid="{00000000-0005-0000-0000-0000AD000000}"/>
    <cellStyle name="style1406114398654" xfId="172" xr:uid="{00000000-0005-0000-0000-0000AE000000}"/>
    <cellStyle name="style1406114398679" xfId="173" xr:uid="{00000000-0005-0000-0000-0000AF000000}"/>
    <cellStyle name="style1406114398703" xfId="174" xr:uid="{00000000-0005-0000-0000-0000B0000000}"/>
    <cellStyle name="style1406114398726" xfId="175" xr:uid="{00000000-0005-0000-0000-0000B1000000}"/>
    <cellStyle name="style1406114398750" xfId="176" xr:uid="{00000000-0005-0000-0000-0000B2000000}"/>
    <cellStyle name="style1406114398774" xfId="177" xr:uid="{00000000-0005-0000-0000-0000B3000000}"/>
    <cellStyle name="style1406114398792" xfId="178" xr:uid="{00000000-0005-0000-0000-0000B4000000}"/>
    <cellStyle name="style1406114398812" xfId="179" xr:uid="{00000000-0005-0000-0000-0000B5000000}"/>
    <cellStyle name="style1406114398835" xfId="180" xr:uid="{00000000-0005-0000-0000-0000B6000000}"/>
    <cellStyle name="style1406114398855" xfId="181" xr:uid="{00000000-0005-0000-0000-0000B7000000}"/>
    <cellStyle name="style1406114398880" xfId="182" xr:uid="{00000000-0005-0000-0000-0000B8000000}"/>
    <cellStyle name="style1406114398898" xfId="183" xr:uid="{00000000-0005-0000-0000-0000B9000000}"/>
    <cellStyle name="style1406114398922" xfId="184" xr:uid="{00000000-0005-0000-0000-0000BA000000}"/>
    <cellStyle name="style1406114398946" xfId="185" xr:uid="{00000000-0005-0000-0000-0000BB000000}"/>
    <cellStyle name="style1406114398972" xfId="186" xr:uid="{00000000-0005-0000-0000-0000BC000000}"/>
    <cellStyle name="style1406114398991" xfId="187" xr:uid="{00000000-0005-0000-0000-0000BD000000}"/>
    <cellStyle name="style1406114399009" xfId="188" xr:uid="{00000000-0005-0000-0000-0000BE000000}"/>
    <cellStyle name="style1406114399027" xfId="189" xr:uid="{00000000-0005-0000-0000-0000BF000000}"/>
    <cellStyle name="style1406114399044" xfId="190" xr:uid="{00000000-0005-0000-0000-0000C0000000}"/>
    <cellStyle name="style1406114399064" xfId="191" xr:uid="{00000000-0005-0000-0000-0000C1000000}"/>
    <cellStyle name="style1406114399083" xfId="192" xr:uid="{00000000-0005-0000-0000-0000C2000000}"/>
    <cellStyle name="style1406114399102" xfId="193" xr:uid="{00000000-0005-0000-0000-0000C3000000}"/>
    <cellStyle name="style1406114399120" xfId="194" xr:uid="{00000000-0005-0000-0000-0000C4000000}"/>
    <cellStyle name="style1406114399144" xfId="195" xr:uid="{00000000-0005-0000-0000-0000C5000000}"/>
    <cellStyle name="style1406114399167" xfId="196" xr:uid="{00000000-0005-0000-0000-0000C6000000}"/>
    <cellStyle name="style1406114399199" xfId="197" xr:uid="{00000000-0005-0000-0000-0000C7000000}"/>
    <cellStyle name="style1406114399226" xfId="198" xr:uid="{00000000-0005-0000-0000-0000C8000000}"/>
    <cellStyle name="style1406114399254" xfId="199" xr:uid="{00000000-0005-0000-0000-0000C9000000}"/>
    <cellStyle name="style1406114399277" xfId="200" xr:uid="{00000000-0005-0000-0000-0000CA000000}"/>
    <cellStyle name="style1406114399294" xfId="201" xr:uid="{00000000-0005-0000-0000-0000CB000000}"/>
    <cellStyle name="style1406114399311" xfId="202" xr:uid="{00000000-0005-0000-0000-0000CC000000}"/>
    <cellStyle name="style1406114399329" xfId="203" xr:uid="{00000000-0005-0000-0000-0000CD000000}"/>
    <cellStyle name="style1406114399348" xfId="204" xr:uid="{00000000-0005-0000-0000-0000CE000000}"/>
    <cellStyle name="style1406114399367" xfId="205" xr:uid="{00000000-0005-0000-0000-0000CF000000}"/>
    <cellStyle name="style1406114399389" xfId="206" xr:uid="{00000000-0005-0000-0000-0000D0000000}"/>
    <cellStyle name="style1406114399411" xfId="207" xr:uid="{00000000-0005-0000-0000-0000D1000000}"/>
    <cellStyle name="style1406114399490" xfId="208" xr:uid="{00000000-0005-0000-0000-0000D2000000}"/>
    <cellStyle name="style1406114399512" xfId="209" xr:uid="{00000000-0005-0000-0000-0000D3000000}"/>
    <cellStyle name="style1406114399534" xfId="210" xr:uid="{00000000-0005-0000-0000-0000D4000000}"/>
    <cellStyle name="style1406114399551" xfId="211" xr:uid="{00000000-0005-0000-0000-0000D5000000}"/>
    <cellStyle name="style1406114399576" xfId="212" xr:uid="{00000000-0005-0000-0000-0000D6000000}"/>
    <cellStyle name="style1406114399599" xfId="213" xr:uid="{00000000-0005-0000-0000-0000D7000000}"/>
    <cellStyle name="style1406114399622" xfId="214" xr:uid="{00000000-0005-0000-0000-0000D8000000}"/>
    <cellStyle name="style1406114399641" xfId="215" xr:uid="{00000000-0005-0000-0000-0000D9000000}"/>
    <cellStyle name="style1406114399662" xfId="216" xr:uid="{00000000-0005-0000-0000-0000DA000000}"/>
    <cellStyle name="style1406114399689" xfId="217" xr:uid="{00000000-0005-0000-0000-0000DB000000}"/>
    <cellStyle name="style1406114399716" xfId="218" xr:uid="{00000000-0005-0000-0000-0000DC000000}"/>
    <cellStyle name="style1406114399740" xfId="219" xr:uid="{00000000-0005-0000-0000-0000DD000000}"/>
    <cellStyle name="style1406114399758" xfId="220" xr:uid="{00000000-0005-0000-0000-0000DE000000}"/>
    <cellStyle name="style1406114399783" xfId="221" xr:uid="{00000000-0005-0000-0000-0000DF000000}"/>
    <cellStyle name="style1406114399802" xfId="222" xr:uid="{00000000-0005-0000-0000-0000E0000000}"/>
    <cellStyle name="style1406114399820" xfId="223" xr:uid="{00000000-0005-0000-0000-0000E1000000}"/>
    <cellStyle name="style1406114399839" xfId="224" xr:uid="{00000000-0005-0000-0000-0000E2000000}"/>
    <cellStyle name="style1406114399860" xfId="225" xr:uid="{00000000-0005-0000-0000-0000E3000000}"/>
    <cellStyle name="style1406114399878" xfId="226" xr:uid="{00000000-0005-0000-0000-0000E4000000}"/>
    <cellStyle name="style1406114399896" xfId="227" xr:uid="{00000000-0005-0000-0000-0000E5000000}"/>
    <cellStyle name="style1406114399914" xfId="228" xr:uid="{00000000-0005-0000-0000-0000E6000000}"/>
    <cellStyle name="style1406114399932" xfId="229" xr:uid="{00000000-0005-0000-0000-0000E7000000}"/>
    <cellStyle name="style1406114399951" xfId="230" xr:uid="{00000000-0005-0000-0000-0000E8000000}"/>
    <cellStyle name="style1406114399969" xfId="231" xr:uid="{00000000-0005-0000-0000-0000E9000000}"/>
    <cellStyle name="style1406114399987" xfId="232" xr:uid="{00000000-0005-0000-0000-0000EA000000}"/>
    <cellStyle name="style1406114400018" xfId="233" xr:uid="{00000000-0005-0000-0000-0000EB000000}"/>
    <cellStyle name="style1406114400104" xfId="234" xr:uid="{00000000-0005-0000-0000-0000EC000000}"/>
    <cellStyle name="style1406114400339" xfId="235" xr:uid="{00000000-0005-0000-0000-0000ED000000}"/>
    <cellStyle name="style1406114400806" xfId="236" xr:uid="{00000000-0005-0000-0000-0000EE000000}"/>
    <cellStyle name="style1406114440149" xfId="237" xr:uid="{00000000-0005-0000-0000-0000EF000000}"/>
    <cellStyle name="style1406114440175" xfId="238" xr:uid="{00000000-0005-0000-0000-0000F0000000}"/>
    <cellStyle name="style1406114440200" xfId="239" xr:uid="{00000000-0005-0000-0000-0000F1000000}"/>
    <cellStyle name="style1406114440219" xfId="240" xr:uid="{00000000-0005-0000-0000-0000F2000000}"/>
    <cellStyle name="style1406114440242" xfId="241" xr:uid="{00000000-0005-0000-0000-0000F3000000}"/>
    <cellStyle name="style1406114440265" xfId="242" xr:uid="{00000000-0005-0000-0000-0000F4000000}"/>
    <cellStyle name="style1406114440288" xfId="243" xr:uid="{00000000-0005-0000-0000-0000F5000000}"/>
    <cellStyle name="style1406114440311" xfId="244" xr:uid="{00000000-0005-0000-0000-0000F6000000}"/>
    <cellStyle name="style1406114440332" xfId="245" xr:uid="{00000000-0005-0000-0000-0000F7000000}"/>
    <cellStyle name="style1406114440354" xfId="246" xr:uid="{00000000-0005-0000-0000-0000F8000000}"/>
    <cellStyle name="style1406114440375" xfId="247" xr:uid="{00000000-0005-0000-0000-0000F9000000}"/>
    <cellStyle name="style1406114440396" xfId="248" xr:uid="{00000000-0005-0000-0000-0000FA000000}"/>
    <cellStyle name="style1406114440413" xfId="249" xr:uid="{00000000-0005-0000-0000-0000FB000000}"/>
    <cellStyle name="style1406114440430" xfId="250" xr:uid="{00000000-0005-0000-0000-0000FC000000}"/>
    <cellStyle name="style1406114440452" xfId="251" xr:uid="{00000000-0005-0000-0000-0000FD000000}"/>
    <cellStyle name="style1406114440470" xfId="252" xr:uid="{00000000-0005-0000-0000-0000FE000000}"/>
    <cellStyle name="style1406114440492" xfId="253" xr:uid="{00000000-0005-0000-0000-0000FF000000}"/>
    <cellStyle name="style1406114440509" xfId="254" xr:uid="{00000000-0005-0000-0000-000000010000}"/>
    <cellStyle name="style1406114440531" xfId="255" xr:uid="{00000000-0005-0000-0000-000001010000}"/>
    <cellStyle name="style1406114440552" xfId="256" xr:uid="{00000000-0005-0000-0000-000002010000}"/>
    <cellStyle name="style1406114440573" xfId="257" xr:uid="{00000000-0005-0000-0000-000003010000}"/>
    <cellStyle name="style1406114440590" xfId="258" xr:uid="{00000000-0005-0000-0000-000004010000}"/>
    <cellStyle name="style1406114440607" xfId="259" xr:uid="{00000000-0005-0000-0000-000005010000}"/>
    <cellStyle name="style1406114440624" xfId="260" xr:uid="{00000000-0005-0000-0000-000006010000}"/>
    <cellStyle name="style1406114440641" xfId="261" xr:uid="{00000000-0005-0000-0000-000007010000}"/>
    <cellStyle name="style1406114440657" xfId="262" xr:uid="{00000000-0005-0000-0000-000008010000}"/>
    <cellStyle name="style1406114440676" xfId="263" xr:uid="{00000000-0005-0000-0000-000009010000}"/>
    <cellStyle name="style1406114440693" xfId="264" xr:uid="{00000000-0005-0000-0000-00000A010000}"/>
    <cellStyle name="style1406114440711" xfId="265" xr:uid="{00000000-0005-0000-0000-00000B010000}"/>
    <cellStyle name="style1406114440733" xfId="266" xr:uid="{00000000-0005-0000-0000-00000C010000}"/>
    <cellStyle name="style1406114440756" xfId="267" xr:uid="{00000000-0005-0000-0000-00000D010000}"/>
    <cellStyle name="style1406114440778" xfId="268" xr:uid="{00000000-0005-0000-0000-00000E010000}"/>
    <cellStyle name="style1406114440801" xfId="269" xr:uid="{00000000-0005-0000-0000-00000F010000}"/>
    <cellStyle name="style1406114440831" xfId="270" xr:uid="{00000000-0005-0000-0000-000010010000}"/>
    <cellStyle name="style1406114440854" xfId="271" xr:uid="{00000000-0005-0000-0000-000011010000}"/>
    <cellStyle name="style1406114440871" xfId="272" xr:uid="{00000000-0005-0000-0000-000012010000}"/>
    <cellStyle name="style1406114440888" xfId="273" xr:uid="{00000000-0005-0000-0000-000013010000}"/>
    <cellStyle name="style1406114440905" xfId="274" xr:uid="{00000000-0005-0000-0000-000014010000}"/>
    <cellStyle name="style1406114440922" xfId="275" xr:uid="{00000000-0005-0000-0000-000015010000}"/>
    <cellStyle name="style1406114440941" xfId="276" xr:uid="{00000000-0005-0000-0000-000016010000}"/>
    <cellStyle name="style1406114440964" xfId="277" xr:uid="{00000000-0005-0000-0000-000017010000}"/>
    <cellStyle name="style1406114440986" xfId="278" xr:uid="{00000000-0005-0000-0000-000018010000}"/>
    <cellStyle name="style1406114441003" xfId="279" xr:uid="{00000000-0005-0000-0000-000019010000}"/>
    <cellStyle name="style1406114441024" xfId="280" xr:uid="{00000000-0005-0000-0000-00001A010000}"/>
    <cellStyle name="style1406114441046" xfId="281" xr:uid="{00000000-0005-0000-0000-00001B010000}"/>
    <cellStyle name="style1406114441063" xfId="282" xr:uid="{00000000-0005-0000-0000-00001C010000}"/>
    <cellStyle name="style1406114441085" xfId="283" xr:uid="{00000000-0005-0000-0000-00001D010000}"/>
    <cellStyle name="style1406114441106" xfId="284" xr:uid="{00000000-0005-0000-0000-00001E010000}"/>
    <cellStyle name="style1406114441127" xfId="285" xr:uid="{00000000-0005-0000-0000-00001F010000}"/>
    <cellStyle name="style1406114441144" xfId="286" xr:uid="{00000000-0005-0000-0000-000020010000}"/>
    <cellStyle name="style1406114441245" xfId="287" xr:uid="{00000000-0005-0000-0000-000021010000}"/>
    <cellStyle name="style1406114441267" xfId="288" xr:uid="{00000000-0005-0000-0000-000022010000}"/>
    <cellStyle name="style1406114441288" xfId="289" xr:uid="{00000000-0005-0000-0000-000023010000}"/>
    <cellStyle name="style1406114441309" xfId="290" xr:uid="{00000000-0005-0000-0000-000024010000}"/>
    <cellStyle name="style1406114441326" xfId="291" xr:uid="{00000000-0005-0000-0000-000025010000}"/>
    <cellStyle name="style1406114441350" xfId="292" xr:uid="{00000000-0005-0000-0000-000026010000}"/>
    <cellStyle name="style1406114441369" xfId="293" xr:uid="{00000000-0005-0000-0000-000027010000}"/>
    <cellStyle name="style1406114441387" xfId="294" xr:uid="{00000000-0005-0000-0000-000028010000}"/>
    <cellStyle name="style1406114441405" xfId="295" xr:uid="{00000000-0005-0000-0000-000029010000}"/>
    <cellStyle name="style1406114441425" xfId="296" xr:uid="{00000000-0005-0000-0000-00002A010000}"/>
    <cellStyle name="style1406114441444" xfId="297" xr:uid="{00000000-0005-0000-0000-00002B010000}"/>
    <cellStyle name="style1406114441462" xfId="298" xr:uid="{00000000-0005-0000-0000-00002C010000}"/>
    <cellStyle name="style1406114441479" xfId="299" xr:uid="{00000000-0005-0000-0000-00002D010000}"/>
    <cellStyle name="style1406114441496" xfId="300" xr:uid="{00000000-0005-0000-0000-00002E010000}"/>
    <cellStyle name="style1406114441514" xfId="301" xr:uid="{00000000-0005-0000-0000-00002F010000}"/>
    <cellStyle name="style1406114441532" xfId="302" xr:uid="{00000000-0005-0000-0000-000030010000}"/>
    <cellStyle name="style1406114441549" xfId="303" xr:uid="{00000000-0005-0000-0000-000031010000}"/>
    <cellStyle name="style1406114441566" xfId="304" xr:uid="{00000000-0005-0000-0000-000032010000}"/>
    <cellStyle name="style1406114441594" xfId="305" xr:uid="{00000000-0005-0000-0000-000033010000}"/>
    <cellStyle name="style1406114441626" xfId="306" xr:uid="{00000000-0005-0000-0000-000034010000}"/>
    <cellStyle name="style1406114442197" xfId="307" xr:uid="{00000000-0005-0000-0000-000035010000}"/>
    <cellStyle name="style1406114490232" xfId="308" xr:uid="{00000000-0005-0000-0000-000036010000}"/>
    <cellStyle name="style1406114490278" xfId="309" xr:uid="{00000000-0005-0000-0000-000037010000}"/>
    <cellStyle name="style1406114490860" xfId="310" xr:uid="{00000000-0005-0000-0000-000038010000}"/>
    <cellStyle name="style1406114491098" xfId="311" xr:uid="{00000000-0005-0000-0000-000039010000}"/>
    <cellStyle name="style1406114491204" xfId="312" xr:uid="{00000000-0005-0000-0000-00003A010000}"/>
    <cellStyle name="style1406114491528" xfId="313" xr:uid="{00000000-0005-0000-0000-00003B010000}"/>
    <cellStyle name="style1406114491549" xfId="314" xr:uid="{00000000-0005-0000-0000-00003C010000}"/>
    <cellStyle name="style1406114491606" xfId="315" xr:uid="{00000000-0005-0000-0000-00003D010000}"/>
    <cellStyle name="style1406114491677" xfId="316" xr:uid="{00000000-0005-0000-0000-00003E010000}"/>
    <cellStyle name="style1406182998088" xfId="317" xr:uid="{00000000-0005-0000-0000-00003F010000}"/>
    <cellStyle name="style1406182998186" xfId="318" xr:uid="{00000000-0005-0000-0000-000040010000}"/>
    <cellStyle name="style1406183036983" xfId="319" xr:uid="{00000000-0005-0000-0000-000041010000}"/>
    <cellStyle name="style1411446450504" xfId="320" xr:uid="{00000000-0005-0000-0000-000042010000}"/>
    <cellStyle name="style1411446450551" xfId="321" xr:uid="{00000000-0005-0000-0000-000043010000}"/>
    <cellStyle name="style1411446450598" xfId="322" xr:uid="{00000000-0005-0000-0000-000044010000}"/>
    <cellStyle name="style1411446450629" xfId="323" xr:uid="{00000000-0005-0000-0000-000045010000}"/>
    <cellStyle name="style1411446450660" xfId="324" xr:uid="{00000000-0005-0000-0000-000046010000}"/>
    <cellStyle name="style1411446450738" xfId="325" xr:uid="{00000000-0005-0000-0000-000047010000}"/>
    <cellStyle name="style1411446450769" xfId="326" xr:uid="{00000000-0005-0000-0000-000048010000}"/>
    <cellStyle name="style1411446450801" xfId="327" xr:uid="{00000000-0005-0000-0000-000049010000}"/>
    <cellStyle name="style1411446450847" xfId="328" xr:uid="{00000000-0005-0000-0000-00004A010000}"/>
    <cellStyle name="style1411446450879" xfId="329" xr:uid="{00000000-0005-0000-0000-00004B010000}"/>
    <cellStyle name="style1411446450910" xfId="330" xr:uid="{00000000-0005-0000-0000-00004C010000}"/>
    <cellStyle name="style1411446450957" xfId="331" xr:uid="{00000000-0005-0000-0000-00004D010000}"/>
    <cellStyle name="style1411446450988" xfId="332" xr:uid="{00000000-0005-0000-0000-00004E010000}"/>
    <cellStyle name="style1411446451019" xfId="333" xr:uid="{00000000-0005-0000-0000-00004F010000}"/>
    <cellStyle name="style1411446451050" xfId="334" xr:uid="{00000000-0005-0000-0000-000050010000}"/>
    <cellStyle name="style1411446451128" xfId="335" xr:uid="{00000000-0005-0000-0000-000051010000}"/>
    <cellStyle name="style1411446451159" xfId="336" xr:uid="{00000000-0005-0000-0000-000052010000}"/>
    <cellStyle name="style1411446451191" xfId="337" xr:uid="{00000000-0005-0000-0000-000053010000}"/>
    <cellStyle name="style1411446451206" xfId="338" xr:uid="{00000000-0005-0000-0000-000054010000}"/>
    <cellStyle name="style1411446451237" xfId="339" xr:uid="{00000000-0005-0000-0000-000055010000}"/>
    <cellStyle name="style1411446451269" xfId="340" xr:uid="{00000000-0005-0000-0000-000056010000}"/>
    <cellStyle name="style1411446451284" xfId="341" xr:uid="{00000000-0005-0000-0000-000057010000}"/>
    <cellStyle name="style1411446451315" xfId="342" xr:uid="{00000000-0005-0000-0000-000058010000}"/>
    <cellStyle name="style1411446451331" xfId="343" xr:uid="{00000000-0005-0000-0000-000059010000}"/>
    <cellStyle name="style1411446451362" xfId="344" xr:uid="{00000000-0005-0000-0000-00005A010000}"/>
    <cellStyle name="style1411446451378" xfId="345" xr:uid="{00000000-0005-0000-0000-00005B010000}"/>
    <cellStyle name="style1411446451409" xfId="346" xr:uid="{00000000-0005-0000-0000-00005C010000}"/>
    <cellStyle name="style1411446451471" xfId="347" xr:uid="{00000000-0005-0000-0000-00005D010000}"/>
    <cellStyle name="style1411446451518" xfId="348" xr:uid="{00000000-0005-0000-0000-00005E010000}"/>
    <cellStyle name="style1411446451549" xfId="349" xr:uid="{00000000-0005-0000-0000-00005F010000}"/>
    <cellStyle name="style1411446451581" xfId="350" xr:uid="{00000000-0005-0000-0000-000060010000}"/>
    <cellStyle name="style1411446451596" xfId="351" xr:uid="{00000000-0005-0000-0000-000061010000}"/>
    <cellStyle name="style1411446451627" xfId="352" xr:uid="{00000000-0005-0000-0000-000062010000}"/>
    <cellStyle name="style1411446451659" xfId="353" xr:uid="{00000000-0005-0000-0000-000063010000}"/>
    <cellStyle name="style1411446451690" xfId="354" xr:uid="{00000000-0005-0000-0000-000064010000}"/>
    <cellStyle name="style1411446451705" xfId="355" xr:uid="{00000000-0005-0000-0000-000065010000}"/>
    <cellStyle name="style1411446451721" xfId="356" xr:uid="{00000000-0005-0000-0000-000066010000}"/>
    <cellStyle name="style1411446451752" xfId="357" xr:uid="{00000000-0005-0000-0000-000067010000}"/>
    <cellStyle name="style1411446451815" xfId="358" xr:uid="{00000000-0005-0000-0000-000068010000}"/>
    <cellStyle name="style1411446451846" xfId="359" xr:uid="{00000000-0005-0000-0000-000069010000}"/>
    <cellStyle name="style1411446451877" xfId="360" xr:uid="{00000000-0005-0000-0000-00006A010000}"/>
    <cellStyle name="style1411446451893" xfId="361" xr:uid="{00000000-0005-0000-0000-00006B010000}"/>
    <cellStyle name="style1411446451924" xfId="362" xr:uid="{00000000-0005-0000-0000-00006C010000}"/>
    <cellStyle name="style1411446451955" xfId="363" xr:uid="{00000000-0005-0000-0000-00006D010000}"/>
    <cellStyle name="style1411446451971" xfId="364" xr:uid="{00000000-0005-0000-0000-00006E010000}"/>
    <cellStyle name="style1411446452002" xfId="365" xr:uid="{00000000-0005-0000-0000-00006F010000}"/>
    <cellStyle name="style1411446452033" xfId="366" xr:uid="{00000000-0005-0000-0000-000070010000}"/>
    <cellStyle name="style1411446452049" xfId="367" xr:uid="{00000000-0005-0000-0000-000071010000}"/>
    <cellStyle name="style1411446452111" xfId="368" xr:uid="{00000000-0005-0000-0000-000072010000}"/>
    <cellStyle name="style1411446452142" xfId="369" xr:uid="{00000000-0005-0000-0000-000073010000}"/>
    <cellStyle name="style1411446452158" xfId="370" xr:uid="{00000000-0005-0000-0000-000074010000}"/>
    <cellStyle name="style1411446452189" xfId="371" xr:uid="{00000000-0005-0000-0000-000075010000}"/>
    <cellStyle name="style1411446452220" xfId="372" xr:uid="{00000000-0005-0000-0000-000076010000}"/>
    <cellStyle name="style1411446452236" xfId="373" xr:uid="{00000000-0005-0000-0000-000077010000}"/>
    <cellStyle name="style1411446452267" xfId="374" xr:uid="{00000000-0005-0000-0000-000078010000}"/>
    <cellStyle name="style1411446452298" xfId="375" xr:uid="{00000000-0005-0000-0000-000079010000}"/>
    <cellStyle name="style1411446452314" xfId="376" xr:uid="{00000000-0005-0000-0000-00007A010000}"/>
    <cellStyle name="style1411446452329" xfId="377" xr:uid="{00000000-0005-0000-0000-00007B010000}"/>
    <cellStyle name="style1411446452361" xfId="378" xr:uid="{00000000-0005-0000-0000-00007C010000}"/>
    <cellStyle name="style1411446452407" xfId="379" xr:uid="{00000000-0005-0000-0000-00007D010000}"/>
    <cellStyle name="style1411446452439" xfId="380" xr:uid="{00000000-0005-0000-0000-00007E010000}"/>
    <cellStyle name="style1411446452454" xfId="381" xr:uid="{00000000-0005-0000-0000-00007F010000}"/>
    <cellStyle name="style1411446452485" xfId="382" xr:uid="{00000000-0005-0000-0000-000080010000}"/>
    <cellStyle name="style1411446452501" xfId="383" xr:uid="{00000000-0005-0000-0000-000081010000}"/>
    <cellStyle name="style1411446452532" xfId="384" xr:uid="{00000000-0005-0000-0000-000082010000}"/>
    <cellStyle name="style1411446452548" xfId="385" xr:uid="{00000000-0005-0000-0000-000083010000}"/>
    <cellStyle name="style1411446452563" xfId="386" xr:uid="{00000000-0005-0000-0000-000084010000}"/>
    <cellStyle name="style1411449801970" xfId="387" xr:uid="{00000000-0005-0000-0000-000085010000}"/>
    <cellStyle name="style1411449802014" xfId="388" xr:uid="{00000000-0005-0000-0000-000086010000}"/>
    <cellStyle name="style1411449802039" xfId="389" xr:uid="{00000000-0005-0000-0000-000087010000}"/>
    <cellStyle name="style1411449802064" xfId="390" xr:uid="{00000000-0005-0000-0000-000088010000}"/>
    <cellStyle name="style1411449802092" xfId="391" xr:uid="{00000000-0005-0000-0000-000089010000}"/>
    <cellStyle name="style1411449802118" xfId="392" xr:uid="{00000000-0005-0000-0000-00008A010000}"/>
    <cellStyle name="style1411449802516" xfId="393" xr:uid="{00000000-0005-0000-0000-00008B010000}"/>
    <cellStyle name="style1411449802578" xfId="394" xr:uid="{00000000-0005-0000-0000-00008C010000}"/>
    <cellStyle name="style1411449802602" xfId="395" xr:uid="{00000000-0005-0000-0000-00008D010000}"/>
    <cellStyle name="style1411449802628" xfId="396" xr:uid="{00000000-0005-0000-0000-00008E010000}"/>
    <cellStyle name="style1411449802695" xfId="397" xr:uid="{00000000-0005-0000-0000-00008F010000}"/>
    <cellStyle name="style1411449802719" xfId="398" xr:uid="{00000000-0005-0000-0000-000090010000}"/>
    <cellStyle name="style1411449802744" xfId="399" xr:uid="{00000000-0005-0000-0000-000091010000}"/>
    <cellStyle name="style1411449802916" xfId="400" xr:uid="{00000000-0005-0000-0000-000092010000}"/>
    <cellStyle name="style1411449802935" xfId="401" xr:uid="{00000000-0005-0000-0000-000093010000}"/>
    <cellStyle name="style1411449802987" xfId="402" xr:uid="{00000000-0005-0000-0000-000094010000}"/>
    <cellStyle name="style1411449803130" xfId="403" xr:uid="{00000000-0005-0000-0000-000095010000}"/>
    <cellStyle name="style1411449803296" xfId="404" xr:uid="{00000000-0005-0000-0000-000096010000}"/>
    <cellStyle name="style1411449803317" xfId="405" xr:uid="{00000000-0005-0000-0000-000097010000}"/>
    <cellStyle name="style1411449803337" xfId="406" xr:uid="{00000000-0005-0000-0000-000098010000}"/>
    <cellStyle name="style1411449803356" xfId="407" xr:uid="{00000000-0005-0000-0000-000099010000}"/>
    <cellStyle name="style1411449803379" xfId="408" xr:uid="{00000000-0005-0000-0000-00009A010000}"/>
    <cellStyle name="style1411449803400" xfId="409" xr:uid="{00000000-0005-0000-0000-00009B010000}"/>
    <cellStyle name="style1411449803420" xfId="410" xr:uid="{00000000-0005-0000-0000-00009C010000}"/>
    <cellStyle name="style1411449803440" xfId="411" xr:uid="{00000000-0005-0000-0000-00009D010000}"/>
    <cellStyle name="style1411449803461" xfId="412" xr:uid="{00000000-0005-0000-0000-00009E010000}"/>
    <cellStyle name="style1411449803483" xfId="413" xr:uid="{00000000-0005-0000-0000-00009F010000}"/>
    <cellStyle name="style1411449803510" xfId="414" xr:uid="{00000000-0005-0000-0000-0000A0010000}"/>
    <cellStyle name="style1411449803534" xfId="415" xr:uid="{00000000-0005-0000-0000-0000A1010000}"/>
    <cellStyle name="style1411449803554" xfId="416" xr:uid="{00000000-0005-0000-0000-0000A2010000}"/>
    <cellStyle name="style1411449803577" xfId="417" xr:uid="{00000000-0005-0000-0000-0000A3010000}"/>
    <cellStyle name="style1411451081406" xfId="418" xr:uid="{00000000-0005-0000-0000-0000A4010000}"/>
    <cellStyle name="style1411451081449" xfId="419" xr:uid="{00000000-0005-0000-0000-0000A5010000}"/>
    <cellStyle name="style1411451081472" xfId="420" xr:uid="{00000000-0005-0000-0000-0000A6010000}"/>
    <cellStyle name="style1411451081497" xfId="421" xr:uid="{00000000-0005-0000-0000-0000A7010000}"/>
    <cellStyle name="style1411451081522" xfId="422" xr:uid="{00000000-0005-0000-0000-0000A8010000}"/>
    <cellStyle name="style1411451081547" xfId="423" xr:uid="{00000000-0005-0000-0000-0000A9010000}"/>
    <cellStyle name="style1411451081953" xfId="424" xr:uid="{00000000-0005-0000-0000-0000AA010000}"/>
    <cellStyle name="style1411451082017" xfId="425" xr:uid="{00000000-0005-0000-0000-0000AB010000}"/>
    <cellStyle name="style1411451082043" xfId="426" xr:uid="{00000000-0005-0000-0000-0000AC010000}"/>
    <cellStyle name="style1411451082068" xfId="427" xr:uid="{00000000-0005-0000-0000-0000AD010000}"/>
    <cellStyle name="style1411451082091" xfId="428" xr:uid="{00000000-0005-0000-0000-0000AE010000}"/>
    <cellStyle name="style1411451082115" xfId="429" xr:uid="{00000000-0005-0000-0000-0000AF010000}"/>
    <cellStyle name="style1411451082188" xfId="430" xr:uid="{00000000-0005-0000-0000-0000B0010000}"/>
    <cellStyle name="style1411451082364" xfId="431" xr:uid="{00000000-0005-0000-0000-0000B1010000}"/>
    <cellStyle name="style1411451082383" xfId="432" xr:uid="{00000000-0005-0000-0000-0000B2010000}"/>
    <cellStyle name="style1411451082433" xfId="433" xr:uid="{00000000-0005-0000-0000-0000B3010000}"/>
    <cellStyle name="style1411451082533" xfId="434" xr:uid="{00000000-0005-0000-0000-0000B4010000}"/>
    <cellStyle name="style1411451082735" xfId="435" xr:uid="{00000000-0005-0000-0000-0000B5010000}"/>
    <cellStyle name="style1411451082754" xfId="436" xr:uid="{00000000-0005-0000-0000-0000B6010000}"/>
    <cellStyle name="style1411451082774" xfId="437" xr:uid="{00000000-0005-0000-0000-0000B7010000}"/>
    <cellStyle name="style1411451082793" xfId="438" xr:uid="{00000000-0005-0000-0000-0000B8010000}"/>
    <cellStyle name="style1411451082814" xfId="439" xr:uid="{00000000-0005-0000-0000-0000B9010000}"/>
    <cellStyle name="style1411451082834" xfId="440" xr:uid="{00000000-0005-0000-0000-0000BA010000}"/>
    <cellStyle name="style1411451082853" xfId="441" xr:uid="{00000000-0005-0000-0000-0000BB010000}"/>
    <cellStyle name="style1411451082873" xfId="442" xr:uid="{00000000-0005-0000-0000-0000BC010000}"/>
    <cellStyle name="style1411451082893" xfId="443" xr:uid="{00000000-0005-0000-0000-0000BD010000}"/>
    <cellStyle name="style1411451082912" xfId="444" xr:uid="{00000000-0005-0000-0000-0000BE010000}"/>
    <cellStyle name="style1411451082933" xfId="445" xr:uid="{00000000-0005-0000-0000-0000BF010000}"/>
    <cellStyle name="style1411451082954" xfId="446" xr:uid="{00000000-0005-0000-0000-0000C0010000}"/>
    <cellStyle name="style1411451082974" xfId="447" xr:uid="{00000000-0005-0000-0000-0000C1010000}"/>
    <cellStyle name="style1411451082993" xfId="448" xr:uid="{00000000-0005-0000-0000-0000C2010000}"/>
    <cellStyle name="style1411451083012" xfId="449" xr:uid="{00000000-0005-0000-0000-0000C3010000}"/>
    <cellStyle name="style1411542382001" xfId="450" xr:uid="{00000000-0005-0000-0000-0000C4010000}"/>
    <cellStyle name="style1411542382059" xfId="451" xr:uid="{00000000-0005-0000-0000-0000C5010000}"/>
    <cellStyle name="style1411542382094" xfId="452" xr:uid="{00000000-0005-0000-0000-0000C6010000}"/>
    <cellStyle name="style1411542382123" xfId="453" xr:uid="{00000000-0005-0000-0000-0000C7010000}"/>
    <cellStyle name="style1411542382156" xfId="454" xr:uid="{00000000-0005-0000-0000-0000C8010000}"/>
    <cellStyle name="style1411542382190" xfId="455" xr:uid="{00000000-0005-0000-0000-0000C9010000}"/>
    <cellStyle name="style1411542382225" xfId="456" xr:uid="{00000000-0005-0000-0000-0000CA010000}"/>
    <cellStyle name="style1411542382311" xfId="457" xr:uid="{00000000-0005-0000-0000-0000CB010000}"/>
    <cellStyle name="style1411542382346" xfId="458" xr:uid="{00000000-0005-0000-0000-0000CC010000}"/>
    <cellStyle name="style1411542382378" xfId="459" xr:uid="{00000000-0005-0000-0000-0000CD010000}"/>
    <cellStyle name="style1411542382409" xfId="460" xr:uid="{00000000-0005-0000-0000-0000CE010000}"/>
    <cellStyle name="style1411542382440" xfId="461" xr:uid="{00000000-0005-0000-0000-0000CF010000}"/>
    <cellStyle name="style1411542382466" xfId="462" xr:uid="{00000000-0005-0000-0000-0000D0010000}"/>
    <cellStyle name="style1411542382491" xfId="463" xr:uid="{00000000-0005-0000-0000-0000D1010000}"/>
    <cellStyle name="style1411542382523" xfId="464" xr:uid="{00000000-0005-0000-0000-0000D2010000}"/>
    <cellStyle name="style1411542382556" xfId="465" xr:uid="{00000000-0005-0000-0000-0000D3010000}"/>
    <cellStyle name="style1411542382585" xfId="466" xr:uid="{00000000-0005-0000-0000-0000D4010000}"/>
    <cellStyle name="style1411542382613" xfId="467" xr:uid="{00000000-0005-0000-0000-0000D5010000}"/>
    <cellStyle name="style1411542382701" xfId="468" xr:uid="{00000000-0005-0000-0000-0000D6010000}"/>
    <cellStyle name="style1411542382751" xfId="469" xr:uid="{00000000-0005-0000-0000-0000D7010000}"/>
    <cellStyle name="style1411542382774" xfId="470" xr:uid="{00000000-0005-0000-0000-0000D8010000}"/>
    <cellStyle name="style1411542382797" xfId="471" xr:uid="{00000000-0005-0000-0000-0000D9010000}"/>
    <cellStyle name="style1411542382821" xfId="472" xr:uid="{00000000-0005-0000-0000-0000DA010000}"/>
    <cellStyle name="style1411542382844" xfId="473" xr:uid="{00000000-0005-0000-0000-0000DB010000}"/>
    <cellStyle name="style1411542382872" xfId="474" xr:uid="{00000000-0005-0000-0000-0000DC010000}"/>
    <cellStyle name="style1411542382898" xfId="475" xr:uid="{00000000-0005-0000-0000-0000DD010000}"/>
    <cellStyle name="style1411542382921" xfId="476" xr:uid="{00000000-0005-0000-0000-0000DE010000}"/>
    <cellStyle name="style1411542382949" xfId="477" xr:uid="{00000000-0005-0000-0000-0000DF010000}"/>
    <cellStyle name="style1411542382977" xfId="478" xr:uid="{00000000-0005-0000-0000-0000E0010000}"/>
    <cellStyle name="style1411542383005" xfId="479" xr:uid="{00000000-0005-0000-0000-0000E1010000}"/>
    <cellStyle name="style1411542383036" xfId="480" xr:uid="{00000000-0005-0000-0000-0000E2010000}"/>
    <cellStyle name="style1411542383066" xfId="481" xr:uid="{00000000-0005-0000-0000-0000E3010000}"/>
    <cellStyle name="style1411542383094" xfId="482" xr:uid="{00000000-0005-0000-0000-0000E4010000}"/>
    <cellStyle name="style1411542383116" xfId="483" xr:uid="{00000000-0005-0000-0000-0000E5010000}"/>
    <cellStyle name="style1411542383137" xfId="484" xr:uid="{00000000-0005-0000-0000-0000E6010000}"/>
    <cellStyle name="style1411542383160" xfId="485" xr:uid="{00000000-0005-0000-0000-0000E7010000}"/>
    <cellStyle name="style1411542383184" xfId="486" xr:uid="{00000000-0005-0000-0000-0000E8010000}"/>
    <cellStyle name="style1411542383249" xfId="487" xr:uid="{00000000-0005-0000-0000-0000E9010000}"/>
    <cellStyle name="style1411542383276" xfId="488" xr:uid="{00000000-0005-0000-0000-0000EA010000}"/>
    <cellStyle name="style1411542383303" xfId="489" xr:uid="{00000000-0005-0000-0000-0000EB010000}"/>
    <cellStyle name="style1411542383332" xfId="490" xr:uid="{00000000-0005-0000-0000-0000EC010000}"/>
    <cellStyle name="style1411542383355" xfId="491" xr:uid="{00000000-0005-0000-0000-0000ED010000}"/>
    <cellStyle name="style1411542383382" xfId="492" xr:uid="{00000000-0005-0000-0000-0000EE010000}"/>
    <cellStyle name="style1411542383409" xfId="493" xr:uid="{00000000-0005-0000-0000-0000EF010000}"/>
    <cellStyle name="style1411542383430" xfId="494" xr:uid="{00000000-0005-0000-0000-0000F0010000}"/>
    <cellStyle name="style1411542383457" xfId="495" xr:uid="{00000000-0005-0000-0000-0000F1010000}"/>
    <cellStyle name="style1411542383483" xfId="496" xr:uid="{00000000-0005-0000-0000-0000F2010000}"/>
    <cellStyle name="style1411542383510" xfId="497" xr:uid="{00000000-0005-0000-0000-0000F3010000}"/>
    <cellStyle name="style1411542383530" xfId="498" xr:uid="{00000000-0005-0000-0000-0000F4010000}"/>
    <cellStyle name="style1411542383552" xfId="499" xr:uid="{00000000-0005-0000-0000-0000F5010000}"/>
    <cellStyle name="style1411542383579" xfId="500" xr:uid="{00000000-0005-0000-0000-0000F6010000}"/>
    <cellStyle name="style1411542383606" xfId="501" xr:uid="{00000000-0005-0000-0000-0000F7010000}"/>
    <cellStyle name="style1411542383632" xfId="502" xr:uid="{00000000-0005-0000-0000-0000F8010000}"/>
    <cellStyle name="style1411542383654" xfId="503" xr:uid="{00000000-0005-0000-0000-0000F9010000}"/>
    <cellStyle name="style1411542383684" xfId="504" xr:uid="{00000000-0005-0000-0000-0000FA010000}"/>
    <cellStyle name="style1411542383710" xfId="505" xr:uid="{00000000-0005-0000-0000-0000FB010000}"/>
    <cellStyle name="style1411542383732" xfId="506" xr:uid="{00000000-0005-0000-0000-0000FC010000}"/>
    <cellStyle name="style1411542383756" xfId="507" xr:uid="{00000000-0005-0000-0000-0000FD010000}"/>
    <cellStyle name="style1411542383790" xfId="508" xr:uid="{00000000-0005-0000-0000-0000FE010000}"/>
    <cellStyle name="style1411542383813" xfId="509" xr:uid="{00000000-0005-0000-0000-0000FF010000}"/>
    <cellStyle name="style1411542383835" xfId="510" xr:uid="{00000000-0005-0000-0000-000000020000}"/>
    <cellStyle name="style1411542383858" xfId="511" xr:uid="{00000000-0005-0000-0000-000001020000}"/>
    <cellStyle name="style1411542383881" xfId="512" xr:uid="{00000000-0005-0000-0000-000002020000}"/>
    <cellStyle name="style1411542383904" xfId="513" xr:uid="{00000000-0005-0000-0000-000003020000}"/>
    <cellStyle name="style1411542383967" xfId="514" xr:uid="{00000000-0005-0000-0000-000004020000}"/>
    <cellStyle name="style1411542383989" xfId="515" xr:uid="{00000000-0005-0000-0000-000005020000}"/>
    <cellStyle name="style1411542384009" xfId="516" xr:uid="{00000000-0005-0000-0000-000006020000}"/>
    <cellStyle name="style1411542384030" xfId="517" xr:uid="{00000000-0005-0000-0000-000007020000}"/>
    <cellStyle name="style1411542384052" xfId="518" xr:uid="{00000000-0005-0000-0000-000008020000}"/>
    <cellStyle name="style1411542384115" xfId="519" xr:uid="{00000000-0005-0000-0000-000009020000}"/>
    <cellStyle name="style1411542384148" xfId="520" xr:uid="{00000000-0005-0000-0000-00000A020000}"/>
    <cellStyle name="style1411542384169" xfId="521" xr:uid="{00000000-0005-0000-0000-00000B020000}"/>
    <cellStyle name="style1411542384188" xfId="522" xr:uid="{00000000-0005-0000-0000-00000C020000}"/>
    <cellStyle name="style1411542384208" xfId="523" xr:uid="{00000000-0005-0000-0000-00000D020000}"/>
    <cellStyle name="style1411542384227" xfId="524" xr:uid="{00000000-0005-0000-0000-00000E020000}"/>
    <cellStyle name="style1411542384246" xfId="525" xr:uid="{00000000-0005-0000-0000-00000F020000}"/>
    <cellStyle name="style1411542384273" xfId="526" xr:uid="{00000000-0005-0000-0000-000010020000}"/>
    <cellStyle name="style1411542384293" xfId="527" xr:uid="{00000000-0005-0000-0000-000011020000}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A40"/>
  <sheetViews>
    <sheetView tabSelected="1" zoomScaleSheetLayoutView="100" workbookViewId="0">
      <pane xSplit="2" ySplit="5" topLeftCell="C30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B42" sqref="B42"/>
    </sheetView>
  </sheetViews>
  <sheetFormatPr defaultColWidth="8.85546875" defaultRowHeight="15" x14ac:dyDescent="0.25"/>
  <cols>
    <col min="1" max="1" width="11" style="1" customWidth="1"/>
    <col min="2" max="2" width="36.28515625" style="1" customWidth="1"/>
    <col min="3" max="5" width="10.7109375" style="1" customWidth="1"/>
    <col min="6" max="6" width="10.7109375" style="3" customWidth="1"/>
    <col min="7" max="11" width="11.855468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21" x14ac:dyDescent="0.35">
      <c r="A1" s="1" t="s">
        <v>43</v>
      </c>
      <c r="B1" s="11" t="s">
        <v>61</v>
      </c>
      <c r="I1" s="2" t="s">
        <v>62</v>
      </c>
      <c r="M1" s="4"/>
    </row>
    <row r="2" spans="1:183" ht="15.75" x14ac:dyDescent="0.25">
      <c r="A2" s="8" t="s">
        <v>38</v>
      </c>
    </row>
    <row r="3" spans="1:183" ht="15.75" x14ac:dyDescent="0.25">
      <c r="A3" s="8"/>
    </row>
    <row r="4" spans="1:183" ht="15.75" x14ac:dyDescent="0.25">
      <c r="A4" s="8"/>
      <c r="E4" s="7"/>
      <c r="F4" s="7" t="s">
        <v>47</v>
      </c>
    </row>
    <row r="5" spans="1:183" x14ac:dyDescent="0.25">
      <c r="A5" s="28" t="s">
        <v>0</v>
      </c>
      <c r="B5" s="29" t="s">
        <v>1</v>
      </c>
      <c r="C5" s="14" t="s">
        <v>21</v>
      </c>
      <c r="D5" s="14" t="s">
        <v>22</v>
      </c>
      <c r="E5" s="14" t="s">
        <v>23</v>
      </c>
      <c r="F5" s="14" t="s">
        <v>46</v>
      </c>
      <c r="G5" s="15" t="s">
        <v>55</v>
      </c>
      <c r="H5" s="15" t="s">
        <v>56</v>
      </c>
      <c r="I5" s="15" t="s">
        <v>57</v>
      </c>
      <c r="J5" s="15" t="s">
        <v>58</v>
      </c>
      <c r="K5" s="15" t="s">
        <v>59</v>
      </c>
    </row>
    <row r="6" spans="1:183" s="9" customFormat="1" x14ac:dyDescent="0.25">
      <c r="A6" s="22" t="s">
        <v>26</v>
      </c>
      <c r="B6" s="16" t="s">
        <v>2</v>
      </c>
      <c r="C6" s="17">
        <f>C7+C8+C9+C10</f>
        <v>285663.0129249451</v>
      </c>
      <c r="D6" s="17">
        <f t="shared" ref="D6:K6" si="0">D7+D8+D9+D10</f>
        <v>258281.58757031534</v>
      </c>
      <c r="E6" s="17">
        <f t="shared" si="0"/>
        <v>258608.60440303618</v>
      </c>
      <c r="F6" s="17">
        <f t="shared" si="0"/>
        <v>247751.52856370466</v>
      </c>
      <c r="G6" s="17">
        <f t="shared" si="0"/>
        <v>243292.78393608457</v>
      </c>
      <c r="H6" s="17">
        <f t="shared" si="0"/>
        <v>250202.35851561534</v>
      </c>
      <c r="I6" s="17">
        <f t="shared" si="0"/>
        <v>286232.85908156651</v>
      </c>
      <c r="J6" s="17">
        <f t="shared" si="0"/>
        <v>310146.61206593079</v>
      </c>
      <c r="K6" s="17">
        <f t="shared" si="0"/>
        <v>341750.10913403449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 x14ac:dyDescent="0.25">
      <c r="A7" s="30">
        <v>1.1000000000000001</v>
      </c>
      <c r="B7" s="18" t="s">
        <v>49</v>
      </c>
      <c r="C7" s="19">
        <v>65965.489816936286</v>
      </c>
      <c r="D7" s="19">
        <v>72783.819200746526</v>
      </c>
      <c r="E7" s="19">
        <v>73747.120863659831</v>
      </c>
      <c r="F7" s="19">
        <v>51366.319474609583</v>
      </c>
      <c r="G7" s="19">
        <v>51383.62342272028</v>
      </c>
      <c r="H7" s="19">
        <v>52737.996984907142</v>
      </c>
      <c r="I7" s="19">
        <v>54483.364388258946</v>
      </c>
      <c r="J7" s="19">
        <v>58991.514388258947</v>
      </c>
      <c r="K7" s="19">
        <v>63556.45438825895</v>
      </c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 x14ac:dyDescent="0.25">
      <c r="A8" s="30">
        <v>1.2</v>
      </c>
      <c r="B8" s="18" t="s">
        <v>50</v>
      </c>
      <c r="C8" s="19">
        <v>217865.1593316397</v>
      </c>
      <c r="D8" s="19">
        <v>183667.12701207399</v>
      </c>
      <c r="E8" s="19">
        <v>182964.87810445062</v>
      </c>
      <c r="F8" s="19">
        <v>194499.98920772006</v>
      </c>
      <c r="G8" s="19">
        <v>190015.21768894</v>
      </c>
      <c r="H8" s="19">
        <v>195488.13653525003</v>
      </c>
      <c r="I8" s="19">
        <v>229694.10309888</v>
      </c>
      <c r="J8" s="19">
        <v>249146.46792694865</v>
      </c>
      <c r="K8" s="19">
        <v>276115.25228582293</v>
      </c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 x14ac:dyDescent="0.25">
      <c r="A9" s="30">
        <v>1.3</v>
      </c>
      <c r="B9" s="18" t="s">
        <v>51</v>
      </c>
      <c r="C9" s="19">
        <v>1006.5289763691436</v>
      </c>
      <c r="D9" s="19">
        <v>990.72535749480994</v>
      </c>
      <c r="E9" s="19">
        <v>949.70013492571047</v>
      </c>
      <c r="F9" s="19">
        <v>907.3176813749817</v>
      </c>
      <c r="G9" s="19">
        <v>864.35482442427246</v>
      </c>
      <c r="H9" s="19">
        <v>837.45279545817766</v>
      </c>
      <c r="I9" s="19">
        <v>782.51889442757283</v>
      </c>
      <c r="J9" s="19">
        <v>731.75745072318796</v>
      </c>
      <c r="K9" s="19">
        <v>675.54275995263208</v>
      </c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 x14ac:dyDescent="0.25">
      <c r="A10" s="30">
        <v>1.4</v>
      </c>
      <c r="B10" s="18" t="s">
        <v>52</v>
      </c>
      <c r="C10" s="19">
        <v>825.83479999999997</v>
      </c>
      <c r="D10" s="19">
        <v>839.91600000000005</v>
      </c>
      <c r="E10" s="19">
        <v>946.90530000000001</v>
      </c>
      <c r="F10" s="19">
        <v>977.90219999999999</v>
      </c>
      <c r="G10" s="19">
        <v>1029.588</v>
      </c>
      <c r="H10" s="19">
        <v>1138.7722000000001</v>
      </c>
      <c r="I10" s="19">
        <v>1272.8726999999999</v>
      </c>
      <c r="J10" s="19">
        <v>1276.8723</v>
      </c>
      <c r="K10" s="19">
        <v>1402.8597</v>
      </c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 x14ac:dyDescent="0.25">
      <c r="A11" s="31" t="s">
        <v>63</v>
      </c>
      <c r="B11" s="18" t="s">
        <v>3</v>
      </c>
      <c r="C11" s="19">
        <v>772879.25379999995</v>
      </c>
      <c r="D11" s="19">
        <v>746561.95479999995</v>
      </c>
      <c r="E11" s="19">
        <v>1015527.7584</v>
      </c>
      <c r="F11" s="19">
        <v>963777.48</v>
      </c>
      <c r="G11" s="19">
        <v>755418.11580000003</v>
      </c>
      <c r="H11" s="19">
        <v>650679.3162</v>
      </c>
      <c r="I11" s="19">
        <v>691314.77659999998</v>
      </c>
      <c r="J11" s="19">
        <v>756487.51560000004</v>
      </c>
      <c r="K11" s="19">
        <v>765742.03319999995</v>
      </c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 x14ac:dyDescent="0.25">
      <c r="A12" s="32"/>
      <c r="B12" s="20" t="s">
        <v>28</v>
      </c>
      <c r="C12" s="21">
        <f>C6+C11</f>
        <v>1058542.266724945</v>
      </c>
      <c r="D12" s="21">
        <f t="shared" ref="D12:E12" si="1">D6+D11</f>
        <v>1004843.5423703153</v>
      </c>
      <c r="E12" s="21">
        <f t="shared" si="1"/>
        <v>1274136.3628030363</v>
      </c>
      <c r="F12" s="21">
        <f t="shared" ref="F12:G12" si="2">F6+F11</f>
        <v>1211529.0085637046</v>
      </c>
      <c r="G12" s="21">
        <f t="shared" si="2"/>
        <v>998710.89973608463</v>
      </c>
      <c r="H12" s="21">
        <f t="shared" ref="H12" si="3">H6+H11</f>
        <v>900881.67471561534</v>
      </c>
      <c r="I12" s="21">
        <f>I6+I11</f>
        <v>977547.63568156655</v>
      </c>
      <c r="J12" s="21">
        <f>J6+J11</f>
        <v>1066634.1276659309</v>
      </c>
      <c r="K12" s="21">
        <f>K6+K11</f>
        <v>1107492.1423340344</v>
      </c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 x14ac:dyDescent="0.25">
      <c r="A13" s="22" t="s">
        <v>64</v>
      </c>
      <c r="B13" s="16" t="s">
        <v>4</v>
      </c>
      <c r="C13" s="17">
        <v>1890727.5064000001</v>
      </c>
      <c r="D13" s="17">
        <v>2334978.5839999998</v>
      </c>
      <c r="E13" s="17">
        <v>2533768.6949999998</v>
      </c>
      <c r="F13" s="17">
        <v>2338536.4632000001</v>
      </c>
      <c r="G13" s="17">
        <v>3119469.9403938968</v>
      </c>
      <c r="H13" s="17">
        <v>3011669.7599653834</v>
      </c>
      <c r="I13" s="17">
        <v>3264883.1252497095</v>
      </c>
      <c r="J13" s="17">
        <v>3541409.109418144</v>
      </c>
      <c r="K13" s="17">
        <v>3588919.3972823811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8.5" x14ac:dyDescent="0.25">
      <c r="A14" s="31" t="s">
        <v>65</v>
      </c>
      <c r="B14" s="18" t="s">
        <v>5</v>
      </c>
      <c r="C14" s="19">
        <v>410628.83100000001</v>
      </c>
      <c r="D14" s="19">
        <v>728253.36349999998</v>
      </c>
      <c r="E14" s="19">
        <v>909505.06559999997</v>
      </c>
      <c r="F14" s="19">
        <v>999595.07550000004</v>
      </c>
      <c r="G14" s="19">
        <v>1318089.1451999999</v>
      </c>
      <c r="H14" s="19">
        <v>1680061.6963868337</v>
      </c>
      <c r="I14" s="19">
        <v>2061331.6831151985</v>
      </c>
      <c r="J14" s="19">
        <v>2300299.6006659577</v>
      </c>
      <c r="K14" s="19">
        <v>2703725.9832960381</v>
      </c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 x14ac:dyDescent="0.25">
      <c r="A15" s="31" t="s">
        <v>66</v>
      </c>
      <c r="B15" s="18" t="s">
        <v>6</v>
      </c>
      <c r="C15" s="19">
        <v>1666851.7450000001</v>
      </c>
      <c r="D15" s="19">
        <v>1786576.2623999999</v>
      </c>
      <c r="E15" s="19">
        <v>1982965.4909999999</v>
      </c>
      <c r="F15" s="19">
        <v>1986540.437467698</v>
      </c>
      <c r="G15" s="19">
        <v>2081872.5035340118</v>
      </c>
      <c r="H15" s="19">
        <v>2469834.6437595109</v>
      </c>
      <c r="I15" s="19">
        <v>2836820.7895672084</v>
      </c>
      <c r="J15" s="19">
        <v>3313508.8316345545</v>
      </c>
      <c r="K15" s="19">
        <v>3755832.6433641394</v>
      </c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 x14ac:dyDescent="0.25">
      <c r="A16" s="32"/>
      <c r="B16" s="20" t="s">
        <v>29</v>
      </c>
      <c r="C16" s="21">
        <f>+C13+C14+C15</f>
        <v>3968208.0824000002</v>
      </c>
      <c r="D16" s="21">
        <f t="shared" ref="D16:E16" si="4">+D13+D14+D15</f>
        <v>4849808.2098999992</v>
      </c>
      <c r="E16" s="21">
        <f t="shared" si="4"/>
        <v>5426239.2515999991</v>
      </c>
      <c r="F16" s="21">
        <f t="shared" ref="F16:G16" si="5">+F13+F14+F15</f>
        <v>5324671.9761676984</v>
      </c>
      <c r="G16" s="21">
        <f t="shared" si="5"/>
        <v>6519431.5891279085</v>
      </c>
      <c r="H16" s="21">
        <f t="shared" ref="H16:K16" si="6">+H13+H14+H15</f>
        <v>7161566.1001117285</v>
      </c>
      <c r="I16" s="21">
        <f t="shared" si="6"/>
        <v>8163035.5979321171</v>
      </c>
      <c r="J16" s="21">
        <f t="shared" si="6"/>
        <v>9155217.5417186562</v>
      </c>
      <c r="K16" s="21">
        <f t="shared" si="6"/>
        <v>10048478.023942558</v>
      </c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 x14ac:dyDescent="0.25">
      <c r="A17" s="22" t="s">
        <v>67</v>
      </c>
      <c r="B17" s="16" t="s">
        <v>7</v>
      </c>
      <c r="C17" s="17">
        <f>C18+C19</f>
        <v>4212068.2896999996</v>
      </c>
      <c r="D17" s="17">
        <f t="shared" ref="D17:E17" si="7">D18+D19</f>
        <v>4905111.0151669709</v>
      </c>
      <c r="E17" s="17">
        <f t="shared" si="7"/>
        <v>5653194.9665999999</v>
      </c>
      <c r="F17" s="17">
        <f t="shared" ref="F17:G17" si="8">F18+F19</f>
        <v>5823341.8993000006</v>
      </c>
      <c r="G17" s="17">
        <f t="shared" si="8"/>
        <v>6496447.7585999994</v>
      </c>
      <c r="H17" s="17">
        <f t="shared" ref="H17:K17" si="9">H18+H19</f>
        <v>6958016.7204</v>
      </c>
      <c r="I17" s="17">
        <f t="shared" si="9"/>
        <v>7841625.6879000003</v>
      </c>
      <c r="J17" s="17">
        <f t="shared" si="9"/>
        <v>8770906.6873916667</v>
      </c>
      <c r="K17" s="17">
        <f t="shared" si="9"/>
        <v>9741400.4611339979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 x14ac:dyDescent="0.25">
      <c r="A18" s="30">
        <v>6.1</v>
      </c>
      <c r="B18" s="18" t="s">
        <v>8</v>
      </c>
      <c r="C18" s="19">
        <v>3806350.5046000001</v>
      </c>
      <c r="D18" s="19">
        <v>4458194.3664999995</v>
      </c>
      <c r="E18" s="19">
        <v>5170922.2403999995</v>
      </c>
      <c r="F18" s="19">
        <v>5316145.0897000004</v>
      </c>
      <c r="G18" s="19">
        <v>5941457.3603999997</v>
      </c>
      <c r="H18" s="19">
        <v>6318310.9704</v>
      </c>
      <c r="I18" s="19">
        <v>7143451.1199000003</v>
      </c>
      <c r="J18" s="19">
        <v>8017028.637391666</v>
      </c>
      <c r="K18" s="19">
        <v>8929899.8531339988</v>
      </c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 x14ac:dyDescent="0.25">
      <c r="A19" s="30">
        <v>6.2</v>
      </c>
      <c r="B19" s="18" t="s">
        <v>9</v>
      </c>
      <c r="C19" s="19">
        <v>405717.78509999998</v>
      </c>
      <c r="D19" s="19">
        <v>446916.6486669716</v>
      </c>
      <c r="E19" s="19">
        <v>482272.72619999998</v>
      </c>
      <c r="F19" s="19">
        <v>507196.80959999998</v>
      </c>
      <c r="G19" s="19">
        <v>554990.39820000005</v>
      </c>
      <c r="H19" s="19">
        <v>639705.75</v>
      </c>
      <c r="I19" s="19">
        <v>698174.56799999997</v>
      </c>
      <c r="J19" s="19">
        <v>753878.05</v>
      </c>
      <c r="K19" s="19">
        <v>811500.60800000001</v>
      </c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8.5" x14ac:dyDescent="0.25">
      <c r="A20" s="22" t="s">
        <v>68</v>
      </c>
      <c r="B20" s="23" t="s">
        <v>10</v>
      </c>
      <c r="C20" s="17">
        <f>SUM(C21:C27)</f>
        <v>3928648.0847000005</v>
      </c>
      <c r="D20" s="17">
        <f t="shared" ref="D20:E20" si="10">SUM(D21:D27)</f>
        <v>4532459.6919999998</v>
      </c>
      <c r="E20" s="17">
        <f t="shared" si="10"/>
        <v>4996586.6079000002</v>
      </c>
      <c r="F20" s="17">
        <f t="shared" ref="F20:G20" si="11">SUM(F21:F27)</f>
        <v>6517339.2757999999</v>
      </c>
      <c r="G20" s="17">
        <f t="shared" si="11"/>
        <v>6881751.0750000011</v>
      </c>
      <c r="H20" s="17">
        <f t="shared" ref="H20:K20" si="12">SUM(H21:H27)</f>
        <v>7461383.7438000003</v>
      </c>
      <c r="I20" s="17">
        <f t="shared" si="12"/>
        <v>8263550.8717999998</v>
      </c>
      <c r="J20" s="17">
        <f t="shared" si="12"/>
        <v>9467467.1629862394</v>
      </c>
      <c r="K20" s="17">
        <f t="shared" si="12"/>
        <v>10308864.523058714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 x14ac:dyDescent="0.25">
      <c r="A21" s="30">
        <v>7.1</v>
      </c>
      <c r="B21" s="18" t="s">
        <v>11</v>
      </c>
      <c r="C21" s="19">
        <v>189924.65280000001</v>
      </c>
      <c r="D21" s="19">
        <v>206325.57399999999</v>
      </c>
      <c r="E21" s="19">
        <v>257745.79500000001</v>
      </c>
      <c r="F21" s="19">
        <v>295736</v>
      </c>
      <c r="G21" s="19">
        <v>310201</v>
      </c>
      <c r="H21" s="19">
        <v>432056</v>
      </c>
      <c r="I21" s="19">
        <v>425938</v>
      </c>
      <c r="J21" s="19">
        <v>460597</v>
      </c>
      <c r="K21" s="19">
        <v>510901.42857142899</v>
      </c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 x14ac:dyDescent="0.25">
      <c r="A22" s="30">
        <v>7.2</v>
      </c>
      <c r="B22" s="18" t="s">
        <v>12</v>
      </c>
      <c r="C22" s="19">
        <v>664297.14240000001</v>
      </c>
      <c r="D22" s="19">
        <v>718643.3345</v>
      </c>
      <c r="E22" s="19">
        <v>713492.59519999998</v>
      </c>
      <c r="F22" s="19">
        <v>717789.71550000005</v>
      </c>
      <c r="G22" s="19">
        <v>843966.7</v>
      </c>
      <c r="H22" s="19">
        <v>923359.43039999995</v>
      </c>
      <c r="I22" s="19">
        <v>994705.55550000002</v>
      </c>
      <c r="J22" s="19">
        <v>1145560.1917410002</v>
      </c>
      <c r="K22" s="19">
        <v>1276536.0457979999</v>
      </c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 x14ac:dyDescent="0.25">
      <c r="A23" s="30">
        <v>7.3</v>
      </c>
      <c r="B23" s="18" t="s">
        <v>13</v>
      </c>
      <c r="C23" s="19">
        <v>545.85619999999994</v>
      </c>
      <c r="D23" s="19">
        <v>597.09180000000003</v>
      </c>
      <c r="E23" s="19">
        <v>541.09439999999995</v>
      </c>
      <c r="F23" s="19">
        <v>574.25940000000003</v>
      </c>
      <c r="G23" s="19">
        <v>687.24199999999996</v>
      </c>
      <c r="H23" s="19">
        <v>701.68589999999995</v>
      </c>
      <c r="I23" s="19">
        <v>865.26900000000001</v>
      </c>
      <c r="J23" s="19">
        <v>926.94875000000002</v>
      </c>
      <c r="K23" s="19">
        <v>1013.59505</v>
      </c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 x14ac:dyDescent="0.25">
      <c r="A24" s="30">
        <v>7.4</v>
      </c>
      <c r="B24" s="18" t="s">
        <v>14</v>
      </c>
      <c r="C24" s="19">
        <v>98960.576100000006</v>
      </c>
      <c r="D24" s="19">
        <v>178752.14069999999</v>
      </c>
      <c r="E24" s="19">
        <v>146607.01439999999</v>
      </c>
      <c r="F24" s="19">
        <v>245566.93590000001</v>
      </c>
      <c r="G24" s="19">
        <v>440079.408</v>
      </c>
      <c r="H24" s="19">
        <v>484215.57669999998</v>
      </c>
      <c r="I24" s="19">
        <v>490519.81349999999</v>
      </c>
      <c r="J24" s="19">
        <v>520905.85749999998</v>
      </c>
      <c r="K24" s="19">
        <v>534927.64216666634</v>
      </c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 x14ac:dyDescent="0.25">
      <c r="A25" s="30">
        <v>7.5</v>
      </c>
      <c r="B25" s="18" t="s">
        <v>15</v>
      </c>
      <c r="C25" s="19">
        <v>2368548.8758</v>
      </c>
      <c r="D25" s="19">
        <v>2748291.3782000002</v>
      </c>
      <c r="E25" s="19">
        <v>3059301.4144000001</v>
      </c>
      <c r="F25" s="19">
        <v>4318758.2724000001</v>
      </c>
      <c r="G25" s="19">
        <v>4261867.6660000002</v>
      </c>
      <c r="H25" s="19">
        <v>4587382.5975000001</v>
      </c>
      <c r="I25" s="19">
        <v>5399296.2989999996</v>
      </c>
      <c r="J25" s="19">
        <v>6205170.6511666672</v>
      </c>
      <c r="K25" s="19">
        <v>6765825.1515833335</v>
      </c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 x14ac:dyDescent="0.25">
      <c r="A26" s="30">
        <v>7.6</v>
      </c>
      <c r="B26" s="18" t="s">
        <v>16</v>
      </c>
      <c r="C26" s="19">
        <v>21246.645199999999</v>
      </c>
      <c r="D26" s="19">
        <v>24270.748800000001</v>
      </c>
      <c r="E26" s="19">
        <v>27667.0635</v>
      </c>
      <c r="F26" s="19">
        <v>27712.0926</v>
      </c>
      <c r="G26" s="19">
        <v>29396.059000000001</v>
      </c>
      <c r="H26" s="19">
        <v>25521.2925</v>
      </c>
      <c r="I26" s="19">
        <v>28197.988000000001</v>
      </c>
      <c r="J26" s="19">
        <v>29970.553828571461</v>
      </c>
      <c r="K26" s="19">
        <v>30852.678636904766</v>
      </c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8.5" x14ac:dyDescent="0.25">
      <c r="A27" s="30">
        <v>7.7</v>
      </c>
      <c r="B27" s="18" t="s">
        <v>17</v>
      </c>
      <c r="C27" s="19">
        <v>585124.33620000002</v>
      </c>
      <c r="D27" s="19">
        <v>655579.424</v>
      </c>
      <c r="E27" s="19">
        <v>791231.63100000005</v>
      </c>
      <c r="F27" s="19">
        <v>911202</v>
      </c>
      <c r="G27" s="19">
        <v>995553</v>
      </c>
      <c r="H27" s="19">
        <v>1008147.1608</v>
      </c>
      <c r="I27" s="19">
        <v>924027.94680000003</v>
      </c>
      <c r="J27" s="19">
        <v>1104335.9600000004</v>
      </c>
      <c r="K27" s="19">
        <v>1188807.9812523813</v>
      </c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 x14ac:dyDescent="0.25">
      <c r="A28" s="31" t="s">
        <v>69</v>
      </c>
      <c r="B28" s="18" t="s">
        <v>18</v>
      </c>
      <c r="C28" s="19">
        <v>5388295</v>
      </c>
      <c r="D28" s="19">
        <v>5992774</v>
      </c>
      <c r="E28" s="19">
        <v>6449101</v>
      </c>
      <c r="F28" s="19">
        <v>6981581</v>
      </c>
      <c r="G28" s="19">
        <v>7292183</v>
      </c>
      <c r="H28" s="19">
        <v>7761491</v>
      </c>
      <c r="I28" s="19">
        <v>8680862</v>
      </c>
      <c r="J28" s="19">
        <v>9786740</v>
      </c>
      <c r="K28" s="19">
        <v>10618612.9</v>
      </c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8.5" x14ac:dyDescent="0.25">
      <c r="A29" s="31" t="s">
        <v>70</v>
      </c>
      <c r="B29" s="18" t="s">
        <v>19</v>
      </c>
      <c r="C29" s="19">
        <v>7248035.9258191502</v>
      </c>
      <c r="D29" s="19">
        <v>8242110.3818512</v>
      </c>
      <c r="E29" s="19">
        <v>9618429.0483123362</v>
      </c>
      <c r="F29" s="19">
        <v>11642798.922157779</v>
      </c>
      <c r="G29" s="19">
        <v>13078144.759745605</v>
      </c>
      <c r="H29" s="19">
        <v>15250313.382092023</v>
      </c>
      <c r="I29" s="19">
        <v>17570068.397606615</v>
      </c>
      <c r="J29" s="19">
        <v>19827386.564249199</v>
      </c>
      <c r="K29" s="19">
        <v>22018333.866045605</v>
      </c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 x14ac:dyDescent="0.25">
      <c r="A30" s="31" t="s">
        <v>71</v>
      </c>
      <c r="B30" s="18" t="s">
        <v>44</v>
      </c>
      <c r="C30" s="19">
        <v>1956780</v>
      </c>
      <c r="D30" s="19">
        <v>1802578</v>
      </c>
      <c r="E30" s="19">
        <v>1876396</v>
      </c>
      <c r="F30" s="19">
        <v>2045614</v>
      </c>
      <c r="G30" s="19">
        <v>2351129</v>
      </c>
      <c r="H30" s="19">
        <v>2625665.0681044012</v>
      </c>
      <c r="I30" s="19">
        <v>2844871.6554083801</v>
      </c>
      <c r="J30" s="19">
        <v>3414171.4299126412</v>
      </c>
      <c r="K30" s="19">
        <v>3839754.6237501637</v>
      </c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 x14ac:dyDescent="0.25">
      <c r="A31" s="31" t="s">
        <v>72</v>
      </c>
      <c r="B31" s="18" t="s">
        <v>20</v>
      </c>
      <c r="C31" s="19">
        <v>2562671.4816000001</v>
      </c>
      <c r="D31" s="19">
        <v>2929069.0817432003</v>
      </c>
      <c r="E31" s="19">
        <v>3299007.908525683</v>
      </c>
      <c r="F31" s="19">
        <v>3877234.1947360388</v>
      </c>
      <c r="G31" s="19">
        <v>4260356.1575999996</v>
      </c>
      <c r="H31" s="19">
        <v>4998221.3820000002</v>
      </c>
      <c r="I31" s="19">
        <v>5864961.7714200001</v>
      </c>
      <c r="J31" s="19">
        <v>6630077.3289900003</v>
      </c>
      <c r="K31" s="19">
        <v>7486374.8542399993</v>
      </c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 x14ac:dyDescent="0.25">
      <c r="A32" s="32"/>
      <c r="B32" s="20" t="s">
        <v>30</v>
      </c>
      <c r="C32" s="21">
        <f>C17+C20+C28+C29+C30+C31</f>
        <v>25296498.781819154</v>
      </c>
      <c r="D32" s="21">
        <f t="shared" ref="D32:E32" si="13">D17+D20+D28+D29+D30+D31</f>
        <v>28404102.170761369</v>
      </c>
      <c r="E32" s="21">
        <f t="shared" si="13"/>
        <v>31892715.531338021</v>
      </c>
      <c r="F32" s="21">
        <f t="shared" ref="F32:G32" si="14">F17+F20+F28+F29+F30+F31</f>
        <v>36887909.291993819</v>
      </c>
      <c r="G32" s="21">
        <f t="shared" si="14"/>
        <v>40360011.750945605</v>
      </c>
      <c r="H32" s="21">
        <f t="shared" ref="H32:K32" si="15">H17+H20+H28+H29+H30+H31</f>
        <v>45055091.296396427</v>
      </c>
      <c r="I32" s="21">
        <f t="shared" si="15"/>
        <v>51065940.384135</v>
      </c>
      <c r="J32" s="21">
        <f t="shared" si="15"/>
        <v>57896749.173529744</v>
      </c>
      <c r="K32" s="21">
        <f t="shared" si="15"/>
        <v>64013341.22822848</v>
      </c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 x14ac:dyDescent="0.25">
      <c r="A33" s="33" t="s">
        <v>27</v>
      </c>
      <c r="B33" s="24" t="s">
        <v>31</v>
      </c>
      <c r="C33" s="25">
        <f t="shared" ref="C33:H33" si="16">C6+C11+C13+C14+C15+C17+C20+C28+C29+C30+C31</f>
        <v>30323249.130944099</v>
      </c>
      <c r="D33" s="25">
        <f t="shared" si="16"/>
        <v>34258753.923031688</v>
      </c>
      <c r="E33" s="25">
        <f t="shared" si="16"/>
        <v>38593091.145741053</v>
      </c>
      <c r="F33" s="25">
        <f t="shared" si="16"/>
        <v>43424110.276725225</v>
      </c>
      <c r="G33" s="25">
        <f t="shared" si="16"/>
        <v>47878154.239809602</v>
      </c>
      <c r="H33" s="25">
        <f t="shared" si="16"/>
        <v>53117539.071223766</v>
      </c>
      <c r="I33" s="25">
        <f t="shared" ref="I33:K33" si="17">I6+I11+I13+I14+I15+I17+I20+I28+I29+I30+I31</f>
        <v>60206523.617748678</v>
      </c>
      <c r="J33" s="25">
        <f t="shared" si="17"/>
        <v>68118600.842914328</v>
      </c>
      <c r="K33" s="25">
        <f t="shared" si="17"/>
        <v>75169311.394505069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 x14ac:dyDescent="0.25">
      <c r="A34" s="34" t="s">
        <v>33</v>
      </c>
      <c r="B34" s="26" t="s">
        <v>25</v>
      </c>
      <c r="C34" s="14">
        <v>4442090</v>
      </c>
      <c r="D34" s="14">
        <v>5380588</v>
      </c>
      <c r="E34" s="14">
        <v>6308016</v>
      </c>
      <c r="F34" s="14">
        <v>6467335</v>
      </c>
      <c r="G34" s="14">
        <v>7794019</v>
      </c>
      <c r="H34" s="14">
        <v>9143997</v>
      </c>
      <c r="I34" s="14">
        <v>9091177</v>
      </c>
      <c r="J34" s="14">
        <v>10037812</v>
      </c>
      <c r="K34" s="19">
        <v>11179755.052380946</v>
      </c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 x14ac:dyDescent="0.25">
      <c r="A35" s="34" t="s">
        <v>34</v>
      </c>
      <c r="B35" s="26" t="s">
        <v>24</v>
      </c>
      <c r="C35" s="14">
        <v>385589</v>
      </c>
      <c r="D35" s="14">
        <v>500578</v>
      </c>
      <c r="E35" s="14">
        <v>505118</v>
      </c>
      <c r="F35" s="14">
        <v>411143</v>
      </c>
      <c r="G35" s="14">
        <v>591803</v>
      </c>
      <c r="H35" s="19">
        <v>653030</v>
      </c>
      <c r="I35" s="19">
        <v>615343</v>
      </c>
      <c r="J35" s="19">
        <v>669380</v>
      </c>
      <c r="K35" s="19">
        <v>737834.9</v>
      </c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 x14ac:dyDescent="0.25">
      <c r="A36" s="35" t="s">
        <v>35</v>
      </c>
      <c r="B36" s="27" t="s">
        <v>45</v>
      </c>
      <c r="C36" s="21">
        <f>C33+C34-C35</f>
        <v>34379750.130944103</v>
      </c>
      <c r="D36" s="21">
        <f t="shared" ref="D36:E36" si="18">D33+D34-D35</f>
        <v>39138763.923031688</v>
      </c>
      <c r="E36" s="21">
        <f t="shared" si="18"/>
        <v>44395989.145741053</v>
      </c>
      <c r="F36" s="21">
        <f t="shared" ref="F36:G36" si="19">F33+F34-F35</f>
        <v>49480302.276725225</v>
      </c>
      <c r="G36" s="21">
        <f t="shared" si="19"/>
        <v>55080370.239809602</v>
      </c>
      <c r="H36" s="21">
        <f t="shared" ref="H36:K36" si="20">H33+H34-H35</f>
        <v>61608506.071223766</v>
      </c>
      <c r="I36" s="21">
        <f t="shared" si="20"/>
        <v>68682357.617748678</v>
      </c>
      <c r="J36" s="21">
        <f t="shared" si="20"/>
        <v>77487032.842914328</v>
      </c>
      <c r="K36" s="21">
        <f t="shared" si="20"/>
        <v>85611231.546886012</v>
      </c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 x14ac:dyDescent="0.25">
      <c r="A37" s="34" t="s">
        <v>36</v>
      </c>
      <c r="B37" s="26" t="s">
        <v>32</v>
      </c>
      <c r="C37" s="14">
        <v>170080</v>
      </c>
      <c r="D37" s="14">
        <v>173860</v>
      </c>
      <c r="E37" s="14">
        <v>177640</v>
      </c>
      <c r="F37" s="14">
        <v>181420</v>
      </c>
      <c r="G37" s="14">
        <v>185200</v>
      </c>
      <c r="H37" s="14">
        <v>188980</v>
      </c>
      <c r="I37" s="14">
        <v>192770</v>
      </c>
      <c r="J37" s="14">
        <v>196560</v>
      </c>
      <c r="K37" s="14">
        <v>200350</v>
      </c>
      <c r="O37" s="2"/>
      <c r="P37" s="2"/>
      <c r="Q37" s="2"/>
      <c r="R37" s="2"/>
    </row>
    <row r="38" spans="1:183" x14ac:dyDescent="0.25">
      <c r="A38" s="35" t="s">
        <v>37</v>
      </c>
      <c r="B38" s="27" t="s">
        <v>48</v>
      </c>
      <c r="C38" s="21">
        <f>C36/C37*1000</f>
        <v>202138.70020545687</v>
      </c>
      <c r="D38" s="21">
        <f t="shared" ref="D38:E38" si="21">D36/D37*1000</f>
        <v>225116.55310612958</v>
      </c>
      <c r="E38" s="21">
        <f t="shared" si="21"/>
        <v>249921.12781885301</v>
      </c>
      <c r="F38" s="21">
        <f t="shared" ref="F38:G38" si="22">F36/F37*1000</f>
        <v>272738.96084624197</v>
      </c>
      <c r="G38" s="21">
        <f t="shared" si="22"/>
        <v>297410.20647845359</v>
      </c>
      <c r="H38" s="21">
        <f t="shared" ref="H38:K38" si="23">H36/H37*1000</f>
        <v>326005.42952282657</v>
      </c>
      <c r="I38" s="21">
        <f t="shared" si="23"/>
        <v>356291.7342830766</v>
      </c>
      <c r="J38" s="21">
        <f t="shared" si="23"/>
        <v>394215.67380400049</v>
      </c>
      <c r="K38" s="21">
        <f t="shared" si="23"/>
        <v>427308.36809027212</v>
      </c>
      <c r="N38" s="4"/>
      <c r="O38" s="4"/>
      <c r="P38" s="4"/>
      <c r="Q38" s="4"/>
      <c r="R38" s="4"/>
      <c r="BS38" s="5"/>
      <c r="BT38" s="5"/>
      <c r="BU38" s="5"/>
      <c r="BV38" s="5"/>
    </row>
    <row r="39" spans="1:183" x14ac:dyDescent="0.25">
      <c r="C39" s="10"/>
      <c r="D39" s="10"/>
      <c r="E39" s="10"/>
      <c r="F39" s="10"/>
      <c r="G39" s="10"/>
      <c r="H39" s="10"/>
      <c r="I39" s="10"/>
      <c r="J39" s="10"/>
    </row>
    <row r="40" spans="1:183" x14ac:dyDescent="0.25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A40"/>
  <sheetViews>
    <sheetView zoomScale="115" zoomScaleNormal="115" zoomScaleSheetLayoutView="100" workbookViewId="0">
      <pane xSplit="2" ySplit="5" topLeftCell="C33" activePane="bottomRight" state="frozen"/>
      <selection activeCell="A5" sqref="A5:K38"/>
      <selection pane="topRight" activeCell="A5" sqref="A5:K38"/>
      <selection pane="bottomLeft" activeCell="A5" sqref="A5:K38"/>
      <selection pane="bottomRight" activeCell="A5" sqref="A5:K38"/>
    </sheetView>
  </sheetViews>
  <sheetFormatPr defaultColWidth="8.85546875" defaultRowHeight="15" x14ac:dyDescent="0.25"/>
  <cols>
    <col min="1" max="1" width="11" style="1" customWidth="1"/>
    <col min="2" max="2" width="36.28515625" style="1" customWidth="1"/>
    <col min="3" max="5" width="11.140625" style="1" customWidth="1"/>
    <col min="6" max="6" width="11.140625" style="3" customWidth="1"/>
    <col min="7" max="11" width="11.855468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79" width="9.140625" style="3"/>
    <col min="180" max="182" width="8.85546875" style="3"/>
    <col min="183" max="183" width="12.7109375" style="3" bestFit="1" customWidth="1"/>
    <col min="184" max="16384" width="8.85546875" style="1"/>
  </cols>
  <sheetData>
    <row r="1" spans="1:183" ht="21" x14ac:dyDescent="0.35">
      <c r="A1" s="1" t="s">
        <v>43</v>
      </c>
      <c r="B1" s="11" t="s">
        <v>61</v>
      </c>
      <c r="I1" s="2" t="s">
        <v>62</v>
      </c>
      <c r="M1" s="4"/>
    </row>
    <row r="2" spans="1:183" ht="15.75" x14ac:dyDescent="0.25">
      <c r="A2" s="8" t="s">
        <v>39</v>
      </c>
    </row>
    <row r="3" spans="1:183" ht="15.75" x14ac:dyDescent="0.25">
      <c r="A3" s="8"/>
    </row>
    <row r="4" spans="1:183" ht="15.75" x14ac:dyDescent="0.25">
      <c r="A4" s="8"/>
      <c r="E4" s="7"/>
      <c r="F4" s="7" t="s">
        <v>47</v>
      </c>
    </row>
    <row r="5" spans="1:183" x14ac:dyDescent="0.25">
      <c r="A5" s="28" t="s">
        <v>0</v>
      </c>
      <c r="B5" s="29" t="s">
        <v>1</v>
      </c>
      <c r="C5" s="14" t="s">
        <v>21</v>
      </c>
      <c r="D5" s="14" t="s">
        <v>22</v>
      </c>
      <c r="E5" s="14" t="s">
        <v>23</v>
      </c>
      <c r="F5" s="14" t="s">
        <v>46</v>
      </c>
      <c r="G5" s="15" t="s">
        <v>55</v>
      </c>
      <c r="H5" s="15" t="s">
        <v>56</v>
      </c>
      <c r="I5" s="15" t="s">
        <v>57</v>
      </c>
      <c r="J5" s="15" t="s">
        <v>58</v>
      </c>
      <c r="K5" s="15" t="s">
        <v>59</v>
      </c>
    </row>
    <row r="6" spans="1:183" s="9" customFormat="1" x14ac:dyDescent="0.25">
      <c r="A6" s="22" t="s">
        <v>26</v>
      </c>
      <c r="B6" s="16" t="s">
        <v>2</v>
      </c>
      <c r="C6" s="17">
        <f>SUM(C7:C10)</f>
        <v>285663.0129249451</v>
      </c>
      <c r="D6" s="17">
        <f t="shared" ref="D6:F6" si="0">SUM(D7:D10)</f>
        <v>223585.13977916999</v>
      </c>
      <c r="E6" s="17">
        <f t="shared" si="0"/>
        <v>208519.1483362258</v>
      </c>
      <c r="F6" s="17">
        <f t="shared" si="0"/>
        <v>181517.67064159954</v>
      </c>
      <c r="G6" s="17">
        <f t="shared" ref="G6:K6" si="1">SUM(G7:G10)</f>
        <v>166190.22707939436</v>
      </c>
      <c r="H6" s="17">
        <f t="shared" si="1"/>
        <v>171205.05344985088</v>
      </c>
      <c r="I6" s="17">
        <f t="shared" si="1"/>
        <v>182266.04653930818</v>
      </c>
      <c r="J6" s="17">
        <f t="shared" si="1"/>
        <v>194658.54860728237</v>
      </c>
      <c r="K6" s="17">
        <f t="shared" si="1"/>
        <v>208103.08201633446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 x14ac:dyDescent="0.25">
      <c r="A7" s="30">
        <v>1.1000000000000001</v>
      </c>
      <c r="B7" s="18" t="s">
        <v>49</v>
      </c>
      <c r="C7" s="19">
        <v>65965.489816936286</v>
      </c>
      <c r="D7" s="19">
        <v>60904.357483719054</v>
      </c>
      <c r="E7" s="19">
        <v>55186.621522876878</v>
      </c>
      <c r="F7" s="19">
        <v>27752.426003779943</v>
      </c>
      <c r="G7" s="19">
        <v>21597.725424588949</v>
      </c>
      <c r="H7" s="19">
        <v>21775.975666619965</v>
      </c>
      <c r="I7" s="19">
        <v>19883.69695073965</v>
      </c>
      <c r="J7" s="19">
        <v>20291.88195135157</v>
      </c>
      <c r="K7" s="19">
        <v>19760.211194400941</v>
      </c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 x14ac:dyDescent="0.25">
      <c r="A8" s="30">
        <v>1.2</v>
      </c>
      <c r="B8" s="18" t="s">
        <v>50</v>
      </c>
      <c r="C8" s="19">
        <v>217865.1593316397</v>
      </c>
      <c r="D8" s="19">
        <v>161036.19974339352</v>
      </c>
      <c r="E8" s="19">
        <v>151776.97059354198</v>
      </c>
      <c r="F8" s="19">
        <v>152233.2319985324</v>
      </c>
      <c r="G8" s="19">
        <v>143096.02904769304</v>
      </c>
      <c r="H8" s="19">
        <v>147975.14766555256</v>
      </c>
      <c r="I8" s="19">
        <v>160915.1288639651</v>
      </c>
      <c r="J8" s="19">
        <v>172971.06140219705</v>
      </c>
      <c r="K8" s="19">
        <v>186955.48155431671</v>
      </c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 x14ac:dyDescent="0.25">
      <c r="A9" s="30">
        <v>1.3</v>
      </c>
      <c r="B9" s="18" t="s">
        <v>51</v>
      </c>
      <c r="C9" s="19">
        <v>1006.5289763691436</v>
      </c>
      <c r="D9" s="19">
        <v>873.65934488609116</v>
      </c>
      <c r="E9" s="19">
        <v>795.63067851178312</v>
      </c>
      <c r="F9" s="19">
        <v>779.08440141432584</v>
      </c>
      <c r="G9" s="19">
        <v>703.77312819242422</v>
      </c>
      <c r="H9" s="19">
        <v>628.08564394458188</v>
      </c>
      <c r="I9" s="19">
        <v>572.30043603910769</v>
      </c>
      <c r="J9" s="19">
        <v>519.67678145483353</v>
      </c>
      <c r="K9" s="19">
        <v>471.45831631271398</v>
      </c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 x14ac:dyDescent="0.25">
      <c r="A10" s="30">
        <v>1.4</v>
      </c>
      <c r="B10" s="18" t="s">
        <v>52</v>
      </c>
      <c r="C10" s="19">
        <v>825.83479999999997</v>
      </c>
      <c r="D10" s="19">
        <v>770.92320717131474</v>
      </c>
      <c r="E10" s="19">
        <v>759.92554129518953</v>
      </c>
      <c r="F10" s="19">
        <v>752.92823787286761</v>
      </c>
      <c r="G10" s="19">
        <v>792.6994789199432</v>
      </c>
      <c r="H10" s="19">
        <v>825.84447373376008</v>
      </c>
      <c r="I10" s="19">
        <v>894.92028856430352</v>
      </c>
      <c r="J10" s="19">
        <v>875.92847227892548</v>
      </c>
      <c r="K10" s="19">
        <v>915.93095130408562</v>
      </c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 x14ac:dyDescent="0.25">
      <c r="A11" s="31" t="s">
        <v>63</v>
      </c>
      <c r="B11" s="18" t="s">
        <v>3</v>
      </c>
      <c r="C11" s="19">
        <v>772879.25379999995</v>
      </c>
      <c r="D11" s="19">
        <v>682515.79277879943</v>
      </c>
      <c r="E11" s="19">
        <v>853634.98105713748</v>
      </c>
      <c r="F11" s="19">
        <v>931401.84160422313</v>
      </c>
      <c r="G11" s="19">
        <v>987245.3848430228</v>
      </c>
      <c r="H11" s="19">
        <v>889967.45586459502</v>
      </c>
      <c r="I11" s="19">
        <v>944913.79843614029</v>
      </c>
      <c r="J11" s="19">
        <v>817213.65568180126</v>
      </c>
      <c r="K11" s="19">
        <v>869889.87426560931</v>
      </c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 x14ac:dyDescent="0.25">
      <c r="A12" s="32"/>
      <c r="B12" s="20" t="s">
        <v>28</v>
      </c>
      <c r="C12" s="21">
        <f>C6+C11</f>
        <v>1058542.266724945</v>
      </c>
      <c r="D12" s="21">
        <f t="shared" ref="D12:F12" si="2">D6+D11</f>
        <v>906100.93255796935</v>
      </c>
      <c r="E12" s="21">
        <f t="shared" si="2"/>
        <v>1062154.1293933634</v>
      </c>
      <c r="F12" s="21">
        <f t="shared" si="2"/>
        <v>1112919.5122458227</v>
      </c>
      <c r="G12" s="21">
        <f t="shared" ref="G12:H12" si="3">G6+G11</f>
        <v>1153435.6119224171</v>
      </c>
      <c r="H12" s="21">
        <f t="shared" si="3"/>
        <v>1061172.5093144458</v>
      </c>
      <c r="I12" s="21">
        <f>I6+I11</f>
        <v>1127179.8449754484</v>
      </c>
      <c r="J12" s="21">
        <f>J6+J11</f>
        <v>1011872.2042890836</v>
      </c>
      <c r="K12" s="21">
        <f>K6+K11</f>
        <v>1077992.9562819437</v>
      </c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 x14ac:dyDescent="0.25">
      <c r="A13" s="22" t="s">
        <v>64</v>
      </c>
      <c r="B13" s="16" t="s">
        <v>4</v>
      </c>
      <c r="C13" s="17">
        <v>1890727.5064000001</v>
      </c>
      <c r="D13" s="17">
        <v>2203494.359267463</v>
      </c>
      <c r="E13" s="17">
        <v>2293900.3696232415</v>
      </c>
      <c r="F13" s="17">
        <v>2059872.862175432</v>
      </c>
      <c r="G13" s="17">
        <v>2805645.8822607561</v>
      </c>
      <c r="H13" s="17">
        <v>2687146.37980656</v>
      </c>
      <c r="I13" s="17">
        <v>2845148.4263604302</v>
      </c>
      <c r="J13" s="17">
        <v>2993559.8284672843</v>
      </c>
      <c r="K13" s="17">
        <v>3041634.9316765382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8.5" x14ac:dyDescent="0.25">
      <c r="A14" s="31" t="s">
        <v>65</v>
      </c>
      <c r="B14" s="18" t="s">
        <v>5</v>
      </c>
      <c r="C14" s="19">
        <v>410628.83100000001</v>
      </c>
      <c r="D14" s="19">
        <v>676885.48628689197</v>
      </c>
      <c r="E14" s="19">
        <v>805798.51874010323</v>
      </c>
      <c r="F14" s="19">
        <v>847377.48487074929</v>
      </c>
      <c r="G14" s="19">
        <v>1081183.1560534327</v>
      </c>
      <c r="H14" s="19">
        <v>1293892.6150861015</v>
      </c>
      <c r="I14" s="19">
        <v>1512207.6122554147</v>
      </c>
      <c r="J14" s="19">
        <v>1633619.4059127944</v>
      </c>
      <c r="K14" s="19">
        <v>1871660.5854597476</v>
      </c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 x14ac:dyDescent="0.25">
      <c r="A15" s="31" t="s">
        <v>66</v>
      </c>
      <c r="B15" s="18" t="s">
        <v>6</v>
      </c>
      <c r="C15" s="19">
        <v>1666851.7450000001</v>
      </c>
      <c r="D15" s="19">
        <v>1631483.6632436176</v>
      </c>
      <c r="E15" s="19">
        <v>1680535.0901309522</v>
      </c>
      <c r="F15" s="19">
        <v>1608184.1806101953</v>
      </c>
      <c r="G15" s="19">
        <v>1623918.2219819683</v>
      </c>
      <c r="H15" s="19">
        <v>1833738.4305526703</v>
      </c>
      <c r="I15" s="19">
        <v>2007446.6139570251</v>
      </c>
      <c r="J15" s="19">
        <v>2296304.9299303712</v>
      </c>
      <c r="K15" s="19">
        <v>2522153.4047545008</v>
      </c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 x14ac:dyDescent="0.25">
      <c r="A16" s="32"/>
      <c r="B16" s="20" t="s">
        <v>29</v>
      </c>
      <c r="C16" s="21">
        <f>+C13+C14+C15</f>
        <v>3968208.0824000002</v>
      </c>
      <c r="D16" s="21">
        <f t="shared" ref="D16:F16" si="4">+D13+D14+D15</f>
        <v>4511863.5087979725</v>
      </c>
      <c r="E16" s="21">
        <f t="shared" si="4"/>
        <v>4780233.9784942968</v>
      </c>
      <c r="F16" s="21">
        <f t="shared" si="4"/>
        <v>4515434.5276563764</v>
      </c>
      <c r="G16" s="21">
        <f t="shared" ref="G16:H16" si="5">+G13+G14+G15</f>
        <v>5510747.2602961566</v>
      </c>
      <c r="H16" s="21">
        <f t="shared" si="5"/>
        <v>5814777.4254453313</v>
      </c>
      <c r="I16" s="21">
        <f t="shared" ref="I16:K16" si="6">+I13+I14+I15</f>
        <v>6364802.6525728703</v>
      </c>
      <c r="J16" s="21">
        <f t="shared" si="6"/>
        <v>6923484.1643104497</v>
      </c>
      <c r="K16" s="21">
        <f t="shared" si="6"/>
        <v>7435448.9218907868</v>
      </c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 x14ac:dyDescent="0.25">
      <c r="A17" s="22" t="s">
        <v>67</v>
      </c>
      <c r="B17" s="16" t="s">
        <v>7</v>
      </c>
      <c r="C17" s="17">
        <f>C18+C19</f>
        <v>4212068.2896999996</v>
      </c>
      <c r="D17" s="17">
        <f t="shared" ref="D17:F17" si="7">D18+D19</f>
        <v>4589076.6777809588</v>
      </c>
      <c r="E17" s="17">
        <f t="shared" si="7"/>
        <v>5028155.7438359288</v>
      </c>
      <c r="F17" s="17">
        <f t="shared" si="7"/>
        <v>5120382.9715650557</v>
      </c>
      <c r="G17" s="17">
        <f t="shared" ref="G17:H17" si="8">G18+G19</f>
        <v>5931557.7405671645</v>
      </c>
      <c r="H17" s="17">
        <f t="shared" si="8"/>
        <v>6245681.784407692</v>
      </c>
      <c r="I17" s="17">
        <f t="shared" ref="I17:K17" si="9">I18+I19</f>
        <v>6846492.0555598447</v>
      </c>
      <c r="J17" s="17">
        <f t="shared" si="9"/>
        <v>7362434.7812047508</v>
      </c>
      <c r="K17" s="17">
        <f t="shared" si="9"/>
        <v>8060665.8118436513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 x14ac:dyDescent="0.25">
      <c r="A18" s="30">
        <v>6.1</v>
      </c>
      <c r="B18" s="18" t="s">
        <v>8</v>
      </c>
      <c r="C18" s="19">
        <v>3806350.5046000001</v>
      </c>
      <c r="D18" s="19">
        <v>4170957.1019010954</v>
      </c>
      <c r="E18" s="19">
        <v>4599100.0239051627</v>
      </c>
      <c r="F18" s="19">
        <v>4674138.2434227858</v>
      </c>
      <c r="G18" s="19">
        <v>5424480.773238413</v>
      </c>
      <c r="H18" s="19">
        <v>5670978.8701882688</v>
      </c>
      <c r="I18" s="19">
        <v>6236043.0258278213</v>
      </c>
      <c r="J18" s="19">
        <v>6728029.5798628116</v>
      </c>
      <c r="K18" s="19">
        <v>7387241.7790989801</v>
      </c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 x14ac:dyDescent="0.25">
      <c r="A19" s="30">
        <v>6.2</v>
      </c>
      <c r="B19" s="18" t="s">
        <v>9</v>
      </c>
      <c r="C19" s="19">
        <v>405717.78509999998</v>
      </c>
      <c r="D19" s="19">
        <v>418119.57587986346</v>
      </c>
      <c r="E19" s="19">
        <v>429055.7199307665</v>
      </c>
      <c r="F19" s="19">
        <v>446244.72814227</v>
      </c>
      <c r="G19" s="19">
        <v>507076.96732875111</v>
      </c>
      <c r="H19" s="19">
        <v>574702.91421942296</v>
      </c>
      <c r="I19" s="19">
        <v>610449.02973202337</v>
      </c>
      <c r="J19" s="19">
        <v>634405.20134193881</v>
      </c>
      <c r="K19" s="19">
        <v>673424.03274467099</v>
      </c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8.5" x14ac:dyDescent="0.25">
      <c r="A20" s="22" t="s">
        <v>68</v>
      </c>
      <c r="B20" s="23" t="s">
        <v>10</v>
      </c>
      <c r="C20" s="17">
        <f>SUM(C21:C27)</f>
        <v>3928648.0847000005</v>
      </c>
      <c r="D20" s="17">
        <f t="shared" ref="D20:F20" si="10">SUM(D21:D27)</f>
        <v>4319489.0288892761</v>
      </c>
      <c r="E20" s="17">
        <f t="shared" si="10"/>
        <v>4603613.5367232114</v>
      </c>
      <c r="F20" s="17">
        <f t="shared" si="10"/>
        <v>6083862.258165475</v>
      </c>
      <c r="G20" s="17">
        <f t="shared" ref="G20:K20" si="11">SUM(G21:G27)</f>
        <v>6609819.0994789787</v>
      </c>
      <c r="H20" s="17">
        <f t="shared" si="11"/>
        <v>6727079.4098483073</v>
      </c>
      <c r="I20" s="17">
        <f t="shared" si="11"/>
        <v>7276486.6093931859</v>
      </c>
      <c r="J20" s="17">
        <f t="shared" si="11"/>
        <v>7831270.4722553128</v>
      </c>
      <c r="K20" s="17">
        <f t="shared" si="11"/>
        <v>8084866.9200429898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 x14ac:dyDescent="0.25">
      <c r="A21" s="30">
        <v>7.1</v>
      </c>
      <c r="B21" s="18" t="s">
        <v>11</v>
      </c>
      <c r="C21" s="19">
        <v>189924.65280000001</v>
      </c>
      <c r="D21" s="19">
        <v>197386.30876494024</v>
      </c>
      <c r="E21" s="19">
        <v>241272.28568629373</v>
      </c>
      <c r="F21" s="19">
        <v>258189</v>
      </c>
      <c r="G21" s="19">
        <v>263921</v>
      </c>
      <c r="H21" s="19">
        <v>332426</v>
      </c>
      <c r="I21" s="19">
        <v>322009</v>
      </c>
      <c r="J21" s="19">
        <v>341960</v>
      </c>
      <c r="K21" s="19">
        <v>373219.35714285698</v>
      </c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 x14ac:dyDescent="0.25">
      <c r="A22" s="30">
        <v>7.2</v>
      </c>
      <c r="B22" s="18" t="s">
        <v>12</v>
      </c>
      <c r="C22" s="19">
        <v>664297.14240000001</v>
      </c>
      <c r="D22" s="19">
        <v>685228.44135381677</v>
      </c>
      <c r="E22" s="19">
        <v>658150.64287577802</v>
      </c>
      <c r="F22" s="19">
        <v>674288.02546951536</v>
      </c>
      <c r="G22" s="19">
        <v>818176.5905110226</v>
      </c>
      <c r="H22" s="19">
        <v>842530.20172172249</v>
      </c>
      <c r="I22" s="19">
        <v>884643.95525599795</v>
      </c>
      <c r="J22" s="19">
        <v>954143.93929642544</v>
      </c>
      <c r="K22" s="19">
        <v>1005845.6334806354</v>
      </c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 x14ac:dyDescent="0.25">
      <c r="A23" s="30">
        <v>7.3</v>
      </c>
      <c r="B23" s="18" t="s">
        <v>13</v>
      </c>
      <c r="C23" s="19">
        <v>545.85619999999994</v>
      </c>
      <c r="D23" s="19">
        <v>569.32871122197116</v>
      </c>
      <c r="E23" s="19">
        <v>499.12448932516043</v>
      </c>
      <c r="F23" s="19">
        <v>539.45637360320836</v>
      </c>
      <c r="G23" s="19">
        <v>666.24111640420915</v>
      </c>
      <c r="H23" s="19">
        <v>640.26157464616335</v>
      </c>
      <c r="I23" s="19">
        <v>769.52922026824058</v>
      </c>
      <c r="J23" s="19">
        <v>772.06116119200931</v>
      </c>
      <c r="K23" s="19">
        <v>798.66147024681504</v>
      </c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 x14ac:dyDescent="0.25">
      <c r="A24" s="30">
        <v>7.4</v>
      </c>
      <c r="B24" s="18" t="s">
        <v>14</v>
      </c>
      <c r="C24" s="19">
        <v>98960.576100000006</v>
      </c>
      <c r="D24" s="19">
        <v>170440.6690778528</v>
      </c>
      <c r="E24" s="19">
        <v>135235.46204486027</v>
      </c>
      <c r="F24" s="19">
        <v>230684.33658633279</v>
      </c>
      <c r="G24" s="19">
        <v>426631.37016134552</v>
      </c>
      <c r="H24" s="19">
        <v>441828.21345867438</v>
      </c>
      <c r="I24" s="19">
        <v>436245.06322170078</v>
      </c>
      <c r="J24" s="19">
        <v>433865.6060684793</v>
      </c>
      <c r="K24" s="19">
        <v>421495.84014690277</v>
      </c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 x14ac:dyDescent="0.25">
      <c r="A25" s="30">
        <v>7.5</v>
      </c>
      <c r="B25" s="18" t="s">
        <v>15</v>
      </c>
      <c r="C25" s="19">
        <v>2368548.8758</v>
      </c>
      <c r="D25" s="19">
        <v>2620503.5614507869</v>
      </c>
      <c r="E25" s="19">
        <v>2822007.1324969195</v>
      </c>
      <c r="F25" s="19">
        <v>4057019.6606233362</v>
      </c>
      <c r="G25" s="19">
        <v>4131632.6297910213</v>
      </c>
      <c r="H25" s="19">
        <v>4185811.3514604708</v>
      </c>
      <c r="I25" s="19">
        <v>4801878.1106992932</v>
      </c>
      <c r="J25" s="19">
        <v>5168323.7701483639</v>
      </c>
      <c r="K25" s="19">
        <v>5331126.9258827036</v>
      </c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 x14ac:dyDescent="0.25">
      <c r="A26" s="30">
        <v>7.6</v>
      </c>
      <c r="B26" s="18" t="s">
        <v>16</v>
      </c>
      <c r="C26" s="19">
        <v>21246.645199999999</v>
      </c>
      <c r="D26" s="19">
        <v>22704.762614648982</v>
      </c>
      <c r="E26" s="19">
        <v>24598.135919793607</v>
      </c>
      <c r="F26" s="19">
        <v>24343.845351309501</v>
      </c>
      <c r="G26" s="19">
        <v>26810.286181640899</v>
      </c>
      <c r="H26" s="19">
        <v>22871.359756480262</v>
      </c>
      <c r="I26" s="19">
        <v>24549.136297637109</v>
      </c>
      <c r="J26" s="19">
        <v>25023.591773673761</v>
      </c>
      <c r="K26" s="19">
        <v>25339.557853749524</v>
      </c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8.5" x14ac:dyDescent="0.25">
      <c r="A27" s="30">
        <v>7.7</v>
      </c>
      <c r="B27" s="18" t="s">
        <v>17</v>
      </c>
      <c r="C27" s="19">
        <v>585124.33620000002</v>
      </c>
      <c r="D27" s="19">
        <v>622655.95691600896</v>
      </c>
      <c r="E27" s="19">
        <v>721850.75321024051</v>
      </c>
      <c r="F27" s="19">
        <v>838797.93376137828</v>
      </c>
      <c r="G27" s="19">
        <v>941980.98171754437</v>
      </c>
      <c r="H27" s="19">
        <v>900972.02187631291</v>
      </c>
      <c r="I27" s="19">
        <v>806391.8146982895</v>
      </c>
      <c r="J27" s="19">
        <v>907181.50380717905</v>
      </c>
      <c r="K27" s="19">
        <v>927040.94406589435</v>
      </c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 x14ac:dyDescent="0.25">
      <c r="A28" s="31" t="s">
        <v>69</v>
      </c>
      <c r="B28" s="18" t="s">
        <v>18</v>
      </c>
      <c r="C28" s="19">
        <v>5388295</v>
      </c>
      <c r="D28" s="19">
        <v>5914328</v>
      </c>
      <c r="E28" s="19">
        <v>6218539</v>
      </c>
      <c r="F28" s="19">
        <v>6621044</v>
      </c>
      <c r="G28" s="19">
        <v>6758425</v>
      </c>
      <c r="H28" s="19">
        <v>7200558</v>
      </c>
      <c r="I28" s="19">
        <v>7501453</v>
      </c>
      <c r="J28" s="19">
        <v>7847183</v>
      </c>
      <c r="K28" s="19">
        <v>8420027.3589999992</v>
      </c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8.5" x14ac:dyDescent="0.25">
      <c r="A29" s="31" t="s">
        <v>70</v>
      </c>
      <c r="B29" s="18" t="s">
        <v>19</v>
      </c>
      <c r="C29" s="19">
        <v>7248035.9258191502</v>
      </c>
      <c r="D29" s="19">
        <v>7515150.8405772774</v>
      </c>
      <c r="E29" s="19">
        <v>8027468.3109143591</v>
      </c>
      <c r="F29" s="19">
        <v>9229794.7087893821</v>
      </c>
      <c r="G29" s="19">
        <v>9883994.0933749191</v>
      </c>
      <c r="H29" s="19">
        <v>10949302.56913867</v>
      </c>
      <c r="I29" s="19">
        <v>12044046.601784455</v>
      </c>
      <c r="J29" s="19">
        <v>13244809.81161366</v>
      </c>
      <c r="K29" s="19">
        <v>14213135.257445775</v>
      </c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 x14ac:dyDescent="0.25">
      <c r="A30" s="31" t="s">
        <v>71</v>
      </c>
      <c r="B30" s="18" t="s">
        <v>44</v>
      </c>
      <c r="C30" s="19">
        <v>1956780</v>
      </c>
      <c r="D30" s="19">
        <v>1662494</v>
      </c>
      <c r="E30" s="19">
        <v>1604411</v>
      </c>
      <c r="F30" s="19">
        <v>1665411</v>
      </c>
      <c r="G30" s="19">
        <v>1844708</v>
      </c>
      <c r="H30" s="19">
        <v>1978353.9350579572</v>
      </c>
      <c r="I30" s="19">
        <v>2054061.9495674809</v>
      </c>
      <c r="J30" s="19">
        <v>2390858.9111092938</v>
      </c>
      <c r="K30" s="19">
        <v>2598536.8858930338</v>
      </c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 x14ac:dyDescent="0.25">
      <c r="A31" s="31" t="s">
        <v>72</v>
      </c>
      <c r="B31" s="18" t="s">
        <v>20</v>
      </c>
      <c r="C31" s="19">
        <v>2562671.4816000001</v>
      </c>
      <c r="D31" s="19">
        <v>2674740.3227762673</v>
      </c>
      <c r="E31" s="19">
        <v>2837901.0924142483</v>
      </c>
      <c r="F31" s="19">
        <v>3235927.542284986</v>
      </c>
      <c r="G31" s="19">
        <v>3399058.4215906146</v>
      </c>
      <c r="H31" s="19">
        <v>3822055.5926304767</v>
      </c>
      <c r="I31" s="19">
        <v>4415519.4761986658</v>
      </c>
      <c r="J31" s="19">
        <v>4773538.0381118357</v>
      </c>
      <c r="K31" s="19">
        <v>5113608.9112684326</v>
      </c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 x14ac:dyDescent="0.25">
      <c r="A32" s="32"/>
      <c r="B32" s="20" t="s">
        <v>30</v>
      </c>
      <c r="C32" s="21">
        <f>C17+C20+C28+C29+C30+C31</f>
        <v>25296498.781819154</v>
      </c>
      <c r="D32" s="21">
        <f t="shared" ref="D32:F32" si="12">D17+D20+D28+D29+D30+D31</f>
        <v>26675278.87002378</v>
      </c>
      <c r="E32" s="21">
        <f t="shared" si="12"/>
        <v>28320088.68388775</v>
      </c>
      <c r="F32" s="21">
        <f t="shared" si="12"/>
        <v>31956422.480804898</v>
      </c>
      <c r="G32" s="21">
        <f t="shared" ref="G32:H32" si="13">G17+G20+G28+G29+G30+G31</f>
        <v>34427562.355011679</v>
      </c>
      <c r="H32" s="21">
        <f t="shared" si="13"/>
        <v>36923031.291083105</v>
      </c>
      <c r="I32" s="21">
        <f t="shared" ref="I32:J32" si="14">I17+I20+I28+I29+I30+I31</f>
        <v>40138059.692503631</v>
      </c>
      <c r="J32" s="21">
        <f t="shared" si="14"/>
        <v>43450095.014294855</v>
      </c>
      <c r="K32" s="21">
        <f t="shared" ref="K32" si="15">K17+K20+K28+K29+K30+K31</f>
        <v>46490841.14549388</v>
      </c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 x14ac:dyDescent="0.25">
      <c r="A33" s="33" t="s">
        <v>27</v>
      </c>
      <c r="B33" s="24" t="s">
        <v>31</v>
      </c>
      <c r="C33" s="25">
        <f t="shared" ref="C33:H33" si="16">C6+C11+C13+C14+C15+C17+C20+C28+C29+C30+C31</f>
        <v>30323249.130944099</v>
      </c>
      <c r="D33" s="25">
        <f t="shared" si="16"/>
        <v>32093243.311379723</v>
      </c>
      <c r="E33" s="25">
        <f t="shared" si="16"/>
        <v>34162476.791775405</v>
      </c>
      <c r="F33" s="25">
        <f t="shared" si="16"/>
        <v>37584776.520707101</v>
      </c>
      <c r="G33" s="25">
        <f t="shared" si="16"/>
        <v>41091745.227230251</v>
      </c>
      <c r="H33" s="25">
        <f t="shared" si="16"/>
        <v>43798981.225842886</v>
      </c>
      <c r="I33" s="25">
        <f t="shared" ref="I33:J33" si="17">I6+I11+I13+I14+I15+I17+I20+I28+I29+I30+I31</f>
        <v>47630042.190051951</v>
      </c>
      <c r="J33" s="25">
        <f t="shared" si="17"/>
        <v>51385451.382894382</v>
      </c>
      <c r="K33" s="25">
        <f t="shared" ref="K33" si="18">K6+K11+K13+K14+K15+K17+K20+K28+K29+K30+K31</f>
        <v>55004283.023666613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 x14ac:dyDescent="0.25">
      <c r="A34" s="34" t="s">
        <v>33</v>
      </c>
      <c r="B34" s="26" t="s">
        <v>25</v>
      </c>
      <c r="C34" s="19">
        <v>4442090</v>
      </c>
      <c r="D34" s="19">
        <v>4998368.1122592641</v>
      </c>
      <c r="E34" s="19">
        <v>5527878.9740904933</v>
      </c>
      <c r="F34" s="19">
        <v>5564294.5320102759</v>
      </c>
      <c r="G34" s="19">
        <v>6861980.9842560105</v>
      </c>
      <c r="H34" s="19">
        <v>7782894.1318016946</v>
      </c>
      <c r="I34" s="19">
        <v>7590341.9463617019</v>
      </c>
      <c r="J34" s="19">
        <v>8070297.880381709</v>
      </c>
      <c r="K34" s="19">
        <v>8801074.0168417078</v>
      </c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 x14ac:dyDescent="0.25">
      <c r="A35" s="34" t="s">
        <v>34</v>
      </c>
      <c r="B35" s="26" t="s">
        <v>24</v>
      </c>
      <c r="C35" s="19">
        <v>385589</v>
      </c>
      <c r="D35" s="19">
        <v>428774.79515316477</v>
      </c>
      <c r="E35" s="19">
        <v>399517.50326502608</v>
      </c>
      <c r="F35" s="19">
        <v>313556.10056010255</v>
      </c>
      <c r="G35" s="19">
        <v>391476.05712144001</v>
      </c>
      <c r="H35" s="19">
        <v>405351.47822740488</v>
      </c>
      <c r="I35" s="19">
        <v>389965.12008122809</v>
      </c>
      <c r="J35" s="19">
        <v>398835.43786516116</v>
      </c>
      <c r="K35" s="19">
        <v>364588.07760965545</v>
      </c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 x14ac:dyDescent="0.25">
      <c r="A36" s="35" t="s">
        <v>35</v>
      </c>
      <c r="B36" s="27" t="s">
        <v>45</v>
      </c>
      <c r="C36" s="21">
        <f>C33+C34-C35</f>
        <v>34379750.130944103</v>
      </c>
      <c r="D36" s="21">
        <f t="shared" ref="D36:F36" si="19">D33+D34-D35</f>
        <v>36662836.628485821</v>
      </c>
      <c r="E36" s="21">
        <f t="shared" si="19"/>
        <v>39290838.262600876</v>
      </c>
      <c r="F36" s="21">
        <f t="shared" si="19"/>
        <v>42835514.952157274</v>
      </c>
      <c r="G36" s="21">
        <f t="shared" ref="G36:K36" si="20">G33+G34-G35</f>
        <v>47562250.154364824</v>
      </c>
      <c r="H36" s="21">
        <f t="shared" si="20"/>
        <v>51176523.879417174</v>
      </c>
      <c r="I36" s="21">
        <f t="shared" si="20"/>
        <v>54830419.016332418</v>
      </c>
      <c r="J36" s="21">
        <f t="shared" si="20"/>
        <v>59056913.825410932</v>
      </c>
      <c r="K36" s="21">
        <f t="shared" si="20"/>
        <v>63440768.962898664</v>
      </c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 x14ac:dyDescent="0.25">
      <c r="A37" s="34" t="s">
        <v>36</v>
      </c>
      <c r="B37" s="26" t="s">
        <v>32</v>
      </c>
      <c r="C37" s="14">
        <f>GSVA_cur!C37</f>
        <v>170080</v>
      </c>
      <c r="D37" s="14">
        <f>GSVA_cur!D37</f>
        <v>173860</v>
      </c>
      <c r="E37" s="14">
        <f>GSVA_cur!E37</f>
        <v>177640</v>
      </c>
      <c r="F37" s="14">
        <f>GSVA_cur!F37</f>
        <v>181420</v>
      </c>
      <c r="G37" s="14">
        <f>GSVA_cur!G37</f>
        <v>185200</v>
      </c>
      <c r="H37" s="14">
        <f>GSVA_cur!H37</f>
        <v>188980</v>
      </c>
      <c r="I37" s="14">
        <f>GSVA_cur!I37</f>
        <v>192770</v>
      </c>
      <c r="J37" s="14">
        <f>GSVA_cur!J37</f>
        <v>196560</v>
      </c>
      <c r="K37" s="14">
        <f>GSVA_cur!K37</f>
        <v>200350</v>
      </c>
      <c r="O37" s="2"/>
      <c r="P37" s="2"/>
      <c r="Q37" s="2"/>
      <c r="R37" s="2"/>
    </row>
    <row r="38" spans="1:183" x14ac:dyDescent="0.25">
      <c r="A38" s="35" t="s">
        <v>37</v>
      </c>
      <c r="B38" s="27" t="s">
        <v>48</v>
      </c>
      <c r="C38" s="21">
        <f>C36/C37*1000</f>
        <v>202138.70020545687</v>
      </c>
      <c r="D38" s="21">
        <f t="shared" ref="D38:F38" si="21">D36/D37*1000</f>
        <v>210875.62768023595</v>
      </c>
      <c r="E38" s="21">
        <f t="shared" si="21"/>
        <v>221182.38157284888</v>
      </c>
      <c r="F38" s="21">
        <f t="shared" si="21"/>
        <v>236112.41843323378</v>
      </c>
      <c r="G38" s="21">
        <f t="shared" ref="G38:K38" si="22">G36/G37*1000</f>
        <v>256815.60558512324</v>
      </c>
      <c r="H38" s="21">
        <f t="shared" si="22"/>
        <v>270803.91512020939</v>
      </c>
      <c r="I38" s="21">
        <f t="shared" si="22"/>
        <v>284434.39859071653</v>
      </c>
      <c r="J38" s="21">
        <f t="shared" si="22"/>
        <v>300452.34953912767</v>
      </c>
      <c r="K38" s="21">
        <f t="shared" si="22"/>
        <v>316649.70782579813</v>
      </c>
      <c r="N38" s="4"/>
      <c r="O38" s="4"/>
      <c r="P38" s="4"/>
      <c r="Q38" s="4"/>
      <c r="R38" s="4"/>
      <c r="BS38" s="5"/>
      <c r="BT38" s="5"/>
      <c r="BU38" s="5"/>
      <c r="BV38" s="5"/>
    </row>
    <row r="40" spans="1:183" x14ac:dyDescent="0.25">
      <c r="B40" s="13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A40"/>
  <sheetViews>
    <sheetView zoomScale="115" zoomScaleNormal="115" zoomScaleSheetLayoutView="100" workbookViewId="0">
      <pane xSplit="2" ySplit="5" topLeftCell="C30" activePane="bottomRight" state="frozen"/>
      <selection activeCell="A5" sqref="A5:K38"/>
      <selection pane="topRight" activeCell="A5" sqref="A5:K38"/>
      <selection pane="bottomLeft" activeCell="A5" sqref="A5:K38"/>
      <selection pane="bottomRight" activeCell="A5" sqref="A5:K38"/>
    </sheetView>
  </sheetViews>
  <sheetFormatPr defaultColWidth="8.85546875" defaultRowHeight="15" x14ac:dyDescent="0.25"/>
  <cols>
    <col min="1" max="1" width="11" style="1" customWidth="1"/>
    <col min="2" max="2" width="36.28515625" style="1" customWidth="1"/>
    <col min="3" max="5" width="11.28515625" style="1" customWidth="1"/>
    <col min="6" max="6" width="11.28515625" style="3" customWidth="1"/>
    <col min="7" max="11" width="11.855468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21" x14ac:dyDescent="0.35">
      <c r="A1" s="1" t="s">
        <v>43</v>
      </c>
      <c r="B1" s="11" t="s">
        <v>61</v>
      </c>
      <c r="I1" s="2" t="s">
        <v>62</v>
      </c>
      <c r="M1" s="4"/>
    </row>
    <row r="2" spans="1:183" ht="15.75" x14ac:dyDescent="0.25">
      <c r="A2" s="8" t="s">
        <v>40</v>
      </c>
    </row>
    <row r="3" spans="1:183" ht="15.75" x14ac:dyDescent="0.25">
      <c r="A3" s="8"/>
    </row>
    <row r="4" spans="1:183" ht="15.75" x14ac:dyDescent="0.25">
      <c r="A4" s="8"/>
      <c r="E4" s="7"/>
      <c r="F4" s="7" t="s">
        <v>47</v>
      </c>
    </row>
    <row r="5" spans="1:183" x14ac:dyDescent="0.25">
      <c r="A5" s="28" t="s">
        <v>0</v>
      </c>
      <c r="B5" s="29" t="s">
        <v>1</v>
      </c>
      <c r="C5" s="14" t="s">
        <v>21</v>
      </c>
      <c r="D5" s="14" t="s">
        <v>22</v>
      </c>
      <c r="E5" s="14" t="s">
        <v>23</v>
      </c>
      <c r="F5" s="14" t="s">
        <v>46</v>
      </c>
      <c r="G5" s="15" t="s">
        <v>55</v>
      </c>
      <c r="H5" s="15" t="s">
        <v>56</v>
      </c>
      <c r="I5" s="15" t="s">
        <v>57</v>
      </c>
      <c r="J5" s="15" t="s">
        <v>58</v>
      </c>
      <c r="K5" s="15" t="s">
        <v>59</v>
      </c>
    </row>
    <row r="6" spans="1:183" s="9" customFormat="1" x14ac:dyDescent="0.25">
      <c r="A6" s="22" t="s">
        <v>26</v>
      </c>
      <c r="B6" s="16" t="s">
        <v>2</v>
      </c>
      <c r="C6" s="17">
        <f>SUM(C7:C10)</f>
        <v>279933.0129249451</v>
      </c>
      <c r="D6" s="17">
        <f t="shared" ref="D6:F6" si="0">SUM(D7:D10)</f>
        <v>252391.58757031534</v>
      </c>
      <c r="E6" s="17">
        <f t="shared" si="0"/>
        <v>251978.60440303618</v>
      </c>
      <c r="F6" s="17">
        <f t="shared" si="0"/>
        <v>240407.52856370466</v>
      </c>
      <c r="G6" s="17">
        <f t="shared" ref="G6:K6" si="1">SUM(G7:G10)</f>
        <v>235728.78393608457</v>
      </c>
      <c r="H6" s="17">
        <f t="shared" si="1"/>
        <v>242158.35271830714</v>
      </c>
      <c r="I6" s="17">
        <f t="shared" si="1"/>
        <v>277519.49818528735</v>
      </c>
      <c r="J6" s="17">
        <f t="shared" si="1"/>
        <v>300890.12893845577</v>
      </c>
      <c r="K6" s="17">
        <f t="shared" si="1"/>
        <v>331918.94555841997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 x14ac:dyDescent="0.25">
      <c r="A7" s="30">
        <v>1.1000000000000001</v>
      </c>
      <c r="B7" s="18" t="s">
        <v>49</v>
      </c>
      <c r="C7" s="19">
        <v>62741.489816936286</v>
      </c>
      <c r="D7" s="19">
        <v>69038.819200746526</v>
      </c>
      <c r="E7" s="19">
        <v>69272.120863659831</v>
      </c>
      <c r="F7" s="19">
        <v>46291.319474609583</v>
      </c>
      <c r="G7" s="19">
        <v>45876.62342272028</v>
      </c>
      <c r="H7" s="19">
        <v>46737.777660559106</v>
      </c>
      <c r="I7" s="19">
        <v>48058.671405209068</v>
      </c>
      <c r="J7" s="19">
        <v>52096.517302743101</v>
      </c>
      <c r="K7" s="19">
        <v>56202.610811218161</v>
      </c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 x14ac:dyDescent="0.25">
      <c r="A8" s="30">
        <v>1.2</v>
      </c>
      <c r="B8" s="18" t="s">
        <v>50</v>
      </c>
      <c r="C8" s="19">
        <v>215467.1593316397</v>
      </c>
      <c r="D8" s="19">
        <v>181627.12701207399</v>
      </c>
      <c r="E8" s="19">
        <v>180920.87810445062</v>
      </c>
      <c r="F8" s="19">
        <v>192396.98920772006</v>
      </c>
      <c r="G8" s="19">
        <v>188117.21768894</v>
      </c>
      <c r="H8" s="19">
        <v>193677.37575085391</v>
      </c>
      <c r="I8" s="19">
        <v>227654.72414923873</v>
      </c>
      <c r="J8" s="19">
        <v>247089.04239929488</v>
      </c>
      <c r="K8" s="19">
        <v>273987.13728334854</v>
      </c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 x14ac:dyDescent="0.25">
      <c r="A9" s="30">
        <v>1.3</v>
      </c>
      <c r="B9" s="18" t="s">
        <v>51</v>
      </c>
      <c r="C9" s="19">
        <v>995.52897636914361</v>
      </c>
      <c r="D9" s="19">
        <v>979.72535749480994</v>
      </c>
      <c r="E9" s="19">
        <v>938.70013492571047</v>
      </c>
      <c r="F9" s="19">
        <v>833.3176813749817</v>
      </c>
      <c r="G9" s="19">
        <v>797.35482442427246</v>
      </c>
      <c r="H9" s="19">
        <v>697.12980453011824</v>
      </c>
      <c r="I9" s="19">
        <v>626.09160056148312</v>
      </c>
      <c r="J9" s="19">
        <v>521.08006192571497</v>
      </c>
      <c r="K9" s="19">
        <v>420.15172422211407</v>
      </c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 x14ac:dyDescent="0.25">
      <c r="A10" s="30">
        <v>1.4</v>
      </c>
      <c r="B10" s="18" t="s">
        <v>52</v>
      </c>
      <c r="C10" s="19">
        <v>728.83479999999997</v>
      </c>
      <c r="D10" s="19">
        <v>745.91600000000005</v>
      </c>
      <c r="E10" s="19">
        <v>846.90530000000001</v>
      </c>
      <c r="F10" s="19">
        <v>885.90219999999999</v>
      </c>
      <c r="G10" s="19">
        <v>937.58799999999997</v>
      </c>
      <c r="H10" s="19">
        <v>1046.0695023640108</v>
      </c>
      <c r="I10" s="19">
        <v>1180.0110302780993</v>
      </c>
      <c r="J10" s="19">
        <v>1183.489174492136</v>
      </c>
      <c r="K10" s="19">
        <v>1309.0457396311856</v>
      </c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 x14ac:dyDescent="0.25">
      <c r="A11" s="31" t="s">
        <v>63</v>
      </c>
      <c r="B11" s="18" t="s">
        <v>3</v>
      </c>
      <c r="C11" s="19">
        <v>679588.25379999995</v>
      </c>
      <c r="D11" s="19">
        <v>655962.95479999995</v>
      </c>
      <c r="E11" s="19">
        <v>869631.75840000005</v>
      </c>
      <c r="F11" s="19">
        <v>818162.48</v>
      </c>
      <c r="G11" s="19">
        <v>632047.11580000003</v>
      </c>
      <c r="H11" s="19">
        <v>546394.32716891856</v>
      </c>
      <c r="I11" s="19">
        <v>584499.24217858433</v>
      </c>
      <c r="J11" s="19">
        <v>661552.4733610854</v>
      </c>
      <c r="K11" s="19">
        <v>679084.72375037731</v>
      </c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 x14ac:dyDescent="0.25">
      <c r="A12" s="32"/>
      <c r="B12" s="20" t="s">
        <v>28</v>
      </c>
      <c r="C12" s="21">
        <f>C6+C11</f>
        <v>959521.26672494505</v>
      </c>
      <c r="D12" s="21">
        <f t="shared" ref="D12:F12" si="2">D6+D11</f>
        <v>908354.54237031529</v>
      </c>
      <c r="E12" s="21">
        <f t="shared" si="2"/>
        <v>1121610.3628030363</v>
      </c>
      <c r="F12" s="21">
        <f t="shared" si="2"/>
        <v>1058570.0085637046</v>
      </c>
      <c r="G12" s="21">
        <f t="shared" ref="G12:H12" si="3">G6+G11</f>
        <v>867775.89973608463</v>
      </c>
      <c r="H12" s="21">
        <f t="shared" si="3"/>
        <v>788552.67988722574</v>
      </c>
      <c r="I12" s="21">
        <f>I6+I11</f>
        <v>862018.74036387168</v>
      </c>
      <c r="J12" s="21">
        <f>J6+J11</f>
        <v>962442.60229954123</v>
      </c>
      <c r="K12" s="21">
        <f>K6+K11</f>
        <v>1011003.6693087972</v>
      </c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 x14ac:dyDescent="0.25">
      <c r="A13" s="22" t="s">
        <v>64</v>
      </c>
      <c r="B13" s="16" t="s">
        <v>4</v>
      </c>
      <c r="C13" s="17">
        <v>1591118.5064000001</v>
      </c>
      <c r="D13" s="17">
        <v>2008471.5839999998</v>
      </c>
      <c r="E13" s="17">
        <v>2205989.6949999998</v>
      </c>
      <c r="F13" s="17">
        <v>1986198.4632000001</v>
      </c>
      <c r="G13" s="17">
        <v>2781575.9403938968</v>
      </c>
      <c r="H13" s="17">
        <v>2676151.9581703749</v>
      </c>
      <c r="I13" s="17">
        <v>2904008.9051530217</v>
      </c>
      <c r="J13" s="17">
        <v>3173667.109418144</v>
      </c>
      <c r="K13" s="17">
        <v>3209687.3972823811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8.5" x14ac:dyDescent="0.25">
      <c r="A14" s="31" t="s">
        <v>65</v>
      </c>
      <c r="B14" s="18" t="s">
        <v>5</v>
      </c>
      <c r="C14" s="19">
        <v>261374.83100000001</v>
      </c>
      <c r="D14" s="19">
        <v>468099.36349999998</v>
      </c>
      <c r="E14" s="19">
        <v>590568.06559999997</v>
      </c>
      <c r="F14" s="19">
        <v>645547.07550000004</v>
      </c>
      <c r="G14" s="19">
        <v>883566.14519999991</v>
      </c>
      <c r="H14" s="19">
        <v>1091226.2883379334</v>
      </c>
      <c r="I14" s="19">
        <v>1362166.2027227767</v>
      </c>
      <c r="J14" s="19">
        <v>1549166.3566481897</v>
      </c>
      <c r="K14" s="19">
        <v>1864443.378532304</v>
      </c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 x14ac:dyDescent="0.25">
      <c r="A15" s="31" t="s">
        <v>66</v>
      </c>
      <c r="B15" s="18" t="s">
        <v>6</v>
      </c>
      <c r="C15" s="19">
        <v>1588184.7450000001</v>
      </c>
      <c r="D15" s="19">
        <v>1692371.2623999999</v>
      </c>
      <c r="E15" s="19">
        <v>1862414.4909999999</v>
      </c>
      <c r="F15" s="19">
        <v>1869749.437467698</v>
      </c>
      <c r="G15" s="19">
        <v>1958129.5035340118</v>
      </c>
      <c r="H15" s="19">
        <v>2318378.0307654217</v>
      </c>
      <c r="I15" s="19">
        <v>2654857.9831953151</v>
      </c>
      <c r="J15" s="19">
        <v>3102901.5521406676</v>
      </c>
      <c r="K15" s="19">
        <v>3516115.4606843055</v>
      </c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 x14ac:dyDescent="0.25">
      <c r="A16" s="32"/>
      <c r="B16" s="20" t="s">
        <v>29</v>
      </c>
      <c r="C16" s="21">
        <f>+C13+C14+C15</f>
        <v>3440678.0824000002</v>
      </c>
      <c r="D16" s="21">
        <f t="shared" ref="D16:F16" si="4">+D13+D14+D15</f>
        <v>4168942.2098999997</v>
      </c>
      <c r="E16" s="21">
        <f t="shared" si="4"/>
        <v>4658972.2515999991</v>
      </c>
      <c r="F16" s="21">
        <f t="shared" si="4"/>
        <v>4501494.9761676984</v>
      </c>
      <c r="G16" s="21">
        <f t="shared" ref="G16:H16" si="5">+G13+G14+G15</f>
        <v>5623271.5891279085</v>
      </c>
      <c r="H16" s="21">
        <f t="shared" si="5"/>
        <v>6085756.2772737294</v>
      </c>
      <c r="I16" s="21">
        <f t="shared" ref="I16:K16" si="6">+I13+I14+I15</f>
        <v>6921033.091071113</v>
      </c>
      <c r="J16" s="21">
        <f t="shared" si="6"/>
        <v>7825735.0182070006</v>
      </c>
      <c r="K16" s="21">
        <f t="shared" si="6"/>
        <v>8590246.236498991</v>
      </c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 x14ac:dyDescent="0.25">
      <c r="A17" s="22" t="s">
        <v>67</v>
      </c>
      <c r="B17" s="16" t="s">
        <v>7</v>
      </c>
      <c r="C17" s="17">
        <f>C18+C19</f>
        <v>3927832.2897000001</v>
      </c>
      <c r="D17" s="17">
        <f t="shared" ref="D17:F17" si="7">D18+D19</f>
        <v>4559580.0151669709</v>
      </c>
      <c r="E17" s="17">
        <f t="shared" si="7"/>
        <v>5244632.9665999999</v>
      </c>
      <c r="F17" s="17">
        <f t="shared" si="7"/>
        <v>5361929.8993000006</v>
      </c>
      <c r="G17" s="17">
        <f t="shared" ref="G17:H17" si="8">G18+G19</f>
        <v>5974797.7585999994</v>
      </c>
      <c r="H17" s="17">
        <f t="shared" si="8"/>
        <v>6368962.5037667304</v>
      </c>
      <c r="I17" s="17">
        <f t="shared" ref="I17:K17" si="9">I18+I19</f>
        <v>7144743.2999101272</v>
      </c>
      <c r="J17" s="17">
        <f t="shared" si="9"/>
        <v>8027876.3992144493</v>
      </c>
      <c r="K17" s="17">
        <f t="shared" si="9"/>
        <v>8930362.0803276449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 x14ac:dyDescent="0.25">
      <c r="A18" s="30">
        <v>6.1</v>
      </c>
      <c r="B18" s="18" t="s">
        <v>8</v>
      </c>
      <c r="C18" s="19">
        <v>3554472.5046000001</v>
      </c>
      <c r="D18" s="19">
        <v>4148003.3664999995</v>
      </c>
      <c r="E18" s="19">
        <v>4799955.2403999995</v>
      </c>
      <c r="F18" s="19">
        <v>4894980.0897000004</v>
      </c>
      <c r="G18" s="19">
        <v>5477518.3603999997</v>
      </c>
      <c r="H18" s="19">
        <v>5793411.0670945421</v>
      </c>
      <c r="I18" s="19">
        <v>6517592.1475788504</v>
      </c>
      <c r="J18" s="19">
        <v>7351607.0078820167</v>
      </c>
      <c r="K18" s="19">
        <v>8203126.3388295742</v>
      </c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 x14ac:dyDescent="0.25">
      <c r="A19" s="30">
        <v>6.2</v>
      </c>
      <c r="B19" s="18" t="s">
        <v>9</v>
      </c>
      <c r="C19" s="19">
        <v>373359.78509999998</v>
      </c>
      <c r="D19" s="19">
        <v>411576.6486669716</v>
      </c>
      <c r="E19" s="19">
        <v>444677.72619999998</v>
      </c>
      <c r="F19" s="19">
        <v>466949.80959999998</v>
      </c>
      <c r="G19" s="19">
        <v>497279.39820000005</v>
      </c>
      <c r="H19" s="19">
        <v>575551.43667218846</v>
      </c>
      <c r="I19" s="19">
        <v>627151.15233127703</v>
      </c>
      <c r="J19" s="19">
        <v>676269.39133243228</v>
      </c>
      <c r="K19" s="19">
        <v>727235.74149807077</v>
      </c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8.5" x14ac:dyDescent="0.25">
      <c r="A20" s="22" t="s">
        <v>68</v>
      </c>
      <c r="B20" s="23" t="s">
        <v>10</v>
      </c>
      <c r="C20" s="17">
        <f>SUM(C21:C27)</f>
        <v>3410354.0847000005</v>
      </c>
      <c r="D20" s="17">
        <f t="shared" ref="D20:F20" si="10">SUM(D21:D27)</f>
        <v>3868857.6920000003</v>
      </c>
      <c r="E20" s="17">
        <f t="shared" si="10"/>
        <v>4226075.6079000002</v>
      </c>
      <c r="F20" s="17">
        <f t="shared" si="10"/>
        <v>5619527.2757999999</v>
      </c>
      <c r="G20" s="17">
        <f t="shared" ref="G20:K20" si="11">SUM(G21:G27)</f>
        <v>5940776.0750000002</v>
      </c>
      <c r="H20" s="17">
        <f t="shared" si="11"/>
        <v>6407705.0337498263</v>
      </c>
      <c r="I20" s="17">
        <f t="shared" si="11"/>
        <v>7045144.022662349</v>
      </c>
      <c r="J20" s="17">
        <f t="shared" si="11"/>
        <v>8195184.9541581497</v>
      </c>
      <c r="K20" s="17">
        <f t="shared" si="11"/>
        <v>8940016.191672368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 x14ac:dyDescent="0.25">
      <c r="A21" s="30">
        <v>7.1</v>
      </c>
      <c r="B21" s="18" t="s">
        <v>11</v>
      </c>
      <c r="C21" s="19">
        <v>167349.65280000001</v>
      </c>
      <c r="D21" s="19">
        <v>179320.57399999999</v>
      </c>
      <c r="E21" s="19">
        <v>216758.79500000001</v>
      </c>
      <c r="F21" s="19">
        <v>248553</v>
      </c>
      <c r="G21" s="19">
        <v>262940</v>
      </c>
      <c r="H21" s="19">
        <v>382134.56411668618</v>
      </c>
      <c r="I21" s="19">
        <v>365268.7105563893</v>
      </c>
      <c r="J21" s="19">
        <v>398558.49261473241</v>
      </c>
      <c r="K21" s="19">
        <v>444550.99076474679</v>
      </c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 x14ac:dyDescent="0.25">
      <c r="A22" s="30">
        <v>7.2</v>
      </c>
      <c r="B22" s="18" t="s">
        <v>12</v>
      </c>
      <c r="C22" s="19">
        <v>621827.14240000001</v>
      </c>
      <c r="D22" s="19">
        <v>674917.3345</v>
      </c>
      <c r="E22" s="19">
        <v>671320.59519999998</v>
      </c>
      <c r="F22" s="19">
        <v>675226.71550000005</v>
      </c>
      <c r="G22" s="19">
        <v>784935.7</v>
      </c>
      <c r="H22" s="19">
        <v>851644.66698665544</v>
      </c>
      <c r="I22" s="19">
        <v>912361.26635666541</v>
      </c>
      <c r="J22" s="19">
        <v>1053146.2787196601</v>
      </c>
      <c r="K22" s="19">
        <v>1173172.498606659</v>
      </c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 x14ac:dyDescent="0.25">
      <c r="A23" s="30">
        <v>7.3</v>
      </c>
      <c r="B23" s="18" t="s">
        <v>13</v>
      </c>
      <c r="C23" s="19">
        <v>353.85619999999994</v>
      </c>
      <c r="D23" s="19">
        <v>357.09180000000003</v>
      </c>
      <c r="E23" s="19">
        <v>301.09439999999995</v>
      </c>
      <c r="F23" s="19">
        <v>363.25940000000003</v>
      </c>
      <c r="G23" s="19">
        <v>417.24199999999996</v>
      </c>
      <c r="H23" s="19">
        <v>486.46678729523705</v>
      </c>
      <c r="I23" s="19">
        <v>578.90308276535825</v>
      </c>
      <c r="J23" s="19">
        <v>653.38782278555709</v>
      </c>
      <c r="K23" s="19">
        <v>731.85116416823598</v>
      </c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 x14ac:dyDescent="0.25">
      <c r="A24" s="30">
        <v>7.4</v>
      </c>
      <c r="B24" s="18" t="s">
        <v>14</v>
      </c>
      <c r="C24" s="19">
        <v>26336.576100000006</v>
      </c>
      <c r="D24" s="19">
        <v>100553.14069999999</v>
      </c>
      <c r="E24" s="19">
        <v>71624.014399999985</v>
      </c>
      <c r="F24" s="19">
        <v>164023.93590000001</v>
      </c>
      <c r="G24" s="19">
        <v>362689.408</v>
      </c>
      <c r="H24" s="19">
        <v>407997.8141652068</v>
      </c>
      <c r="I24" s="19">
        <v>415031.57447882905</v>
      </c>
      <c r="J24" s="19">
        <v>448080.23721143248</v>
      </c>
      <c r="K24" s="19">
        <v>464035.67391826824</v>
      </c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 x14ac:dyDescent="0.25">
      <c r="A25" s="30">
        <v>7.5</v>
      </c>
      <c r="B25" s="18" t="s">
        <v>15</v>
      </c>
      <c r="C25" s="19">
        <v>2099966.8758</v>
      </c>
      <c r="D25" s="19">
        <v>2353730.3782000002</v>
      </c>
      <c r="E25" s="19">
        <v>2646588.4144000001</v>
      </c>
      <c r="F25" s="19">
        <v>3807144.2724000001</v>
      </c>
      <c r="G25" s="19">
        <v>3730450.6660000002</v>
      </c>
      <c r="H25" s="19">
        <v>3987632.9596931278</v>
      </c>
      <c r="I25" s="19">
        <v>4682558.8568737777</v>
      </c>
      <c r="J25" s="19">
        <v>5458192.4587726453</v>
      </c>
      <c r="K25" s="19">
        <v>5956224.2413592618</v>
      </c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 x14ac:dyDescent="0.25">
      <c r="A26" s="30">
        <v>7.6</v>
      </c>
      <c r="B26" s="18" t="s">
        <v>16</v>
      </c>
      <c r="C26" s="19">
        <v>18188.645199999999</v>
      </c>
      <c r="D26" s="19">
        <v>21014.748800000001</v>
      </c>
      <c r="E26" s="19">
        <v>23402.0635</v>
      </c>
      <c r="F26" s="19">
        <v>23236.0926</v>
      </c>
      <c r="G26" s="19">
        <v>24685.059000000001</v>
      </c>
      <c r="H26" s="19">
        <v>21439.221502272547</v>
      </c>
      <c r="I26" s="19">
        <v>23994.046363377427</v>
      </c>
      <c r="J26" s="19">
        <v>26145.274647165541</v>
      </c>
      <c r="K26" s="19">
        <v>27280.928637187557</v>
      </c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8.5" x14ac:dyDescent="0.25">
      <c r="A27" s="30">
        <v>7.7</v>
      </c>
      <c r="B27" s="18" t="s">
        <v>17</v>
      </c>
      <c r="C27" s="19">
        <v>476331.33620000002</v>
      </c>
      <c r="D27" s="19">
        <v>538964.424</v>
      </c>
      <c r="E27" s="19">
        <v>596080.63100000005</v>
      </c>
      <c r="F27" s="19">
        <v>700980</v>
      </c>
      <c r="G27" s="19">
        <v>774658</v>
      </c>
      <c r="H27" s="19">
        <v>756369.34049858258</v>
      </c>
      <c r="I27" s="19">
        <v>645350.6649505453</v>
      </c>
      <c r="J27" s="19">
        <v>810408.82436972845</v>
      </c>
      <c r="K27" s="19">
        <v>874020.00722207641</v>
      </c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 x14ac:dyDescent="0.25">
      <c r="A28" s="31" t="s">
        <v>69</v>
      </c>
      <c r="B28" s="18" t="s">
        <v>18</v>
      </c>
      <c r="C28" s="19">
        <v>5303210</v>
      </c>
      <c r="D28" s="19">
        <v>5886620</v>
      </c>
      <c r="E28" s="19">
        <v>6341724</v>
      </c>
      <c r="F28" s="19">
        <v>6852921</v>
      </c>
      <c r="G28" s="19">
        <v>7143093</v>
      </c>
      <c r="H28" s="19">
        <v>7590562.4832629953</v>
      </c>
      <c r="I28" s="19">
        <v>8491712.507740261</v>
      </c>
      <c r="J28" s="19">
        <v>9582240.6306829043</v>
      </c>
      <c r="K28" s="19">
        <v>10396226.04463977</v>
      </c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8.5" x14ac:dyDescent="0.25">
      <c r="A29" s="31" t="s">
        <v>70</v>
      </c>
      <c r="B29" s="18" t="s">
        <v>19</v>
      </c>
      <c r="C29" s="19">
        <v>6659467.9258191502</v>
      </c>
      <c r="D29" s="19">
        <v>7525305.3818512</v>
      </c>
      <c r="E29" s="19">
        <v>8743473.0483123362</v>
      </c>
      <c r="F29" s="19">
        <v>10360383.922157779</v>
      </c>
      <c r="G29" s="19">
        <v>11511522.759745605</v>
      </c>
      <c r="H29" s="19">
        <v>13397767.488346374</v>
      </c>
      <c r="I29" s="19">
        <v>15319003.790434295</v>
      </c>
      <c r="J29" s="19">
        <v>17386870.262831159</v>
      </c>
      <c r="K29" s="19">
        <v>19293866.221448705</v>
      </c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 x14ac:dyDescent="0.25">
      <c r="A30" s="31" t="s">
        <v>71</v>
      </c>
      <c r="B30" s="18" t="s">
        <v>44</v>
      </c>
      <c r="C30" s="19">
        <v>1511908</v>
      </c>
      <c r="D30" s="19">
        <v>1403336</v>
      </c>
      <c r="E30" s="19">
        <v>1471122</v>
      </c>
      <c r="F30" s="19">
        <v>1620121</v>
      </c>
      <c r="G30" s="19">
        <v>1888018</v>
      </c>
      <c r="H30" s="19">
        <v>2128483</v>
      </c>
      <c r="I30" s="19">
        <v>2332822</v>
      </c>
      <c r="J30" s="19">
        <v>2874451.8666666672</v>
      </c>
      <c r="K30" s="19">
        <v>3275565.7327999999</v>
      </c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 x14ac:dyDescent="0.25">
      <c r="A31" s="31" t="s">
        <v>72</v>
      </c>
      <c r="B31" s="18" t="s">
        <v>20</v>
      </c>
      <c r="C31" s="19">
        <v>2195529.4816000001</v>
      </c>
      <c r="D31" s="19">
        <v>2539005.0817432003</v>
      </c>
      <c r="E31" s="19">
        <v>2873592.908525683</v>
      </c>
      <c r="F31" s="19">
        <v>3417525.1947360388</v>
      </c>
      <c r="G31" s="19">
        <v>3900894.1575999996</v>
      </c>
      <c r="H31" s="19">
        <v>4595803.5156452665</v>
      </c>
      <c r="I31" s="19">
        <v>5479643.7265380872</v>
      </c>
      <c r="J31" s="19">
        <v>6229675.7891911641</v>
      </c>
      <c r="K31" s="19">
        <v>7085498.9263213342</v>
      </c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 x14ac:dyDescent="0.25">
      <c r="A32" s="32"/>
      <c r="B32" s="20" t="s">
        <v>30</v>
      </c>
      <c r="C32" s="21">
        <f>C17+C20+C28+C29+C30+C31</f>
        <v>23008301.781819154</v>
      </c>
      <c r="D32" s="21">
        <f t="shared" ref="D32:F32" si="12">D17+D20+D28+D29+D30+D31</f>
        <v>25782704.170761373</v>
      </c>
      <c r="E32" s="21">
        <f t="shared" si="12"/>
        <v>28900620.531338021</v>
      </c>
      <c r="F32" s="21">
        <f t="shared" si="12"/>
        <v>33232408.291993815</v>
      </c>
      <c r="G32" s="21">
        <f t="shared" ref="G32:H32" si="13">G17+G20+G28+G29+G30+G31</f>
        <v>36359101.750945605</v>
      </c>
      <c r="H32" s="21">
        <f t="shared" si="13"/>
        <v>40489284.024771191</v>
      </c>
      <c r="I32" s="21">
        <f t="shared" ref="I32:J32" si="14">I17+I20+I28+I29+I30+I31</f>
        <v>45813069.347285114</v>
      </c>
      <c r="J32" s="21">
        <f t="shared" si="14"/>
        <v>52296299.902744494</v>
      </c>
      <c r="K32" s="21">
        <f t="shared" ref="K32" si="15">K17+K20+K28+K29+K30+K31</f>
        <v>57921535.19720982</v>
      </c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 x14ac:dyDescent="0.25">
      <c r="A33" s="33" t="s">
        <v>27</v>
      </c>
      <c r="B33" s="24" t="s">
        <v>41</v>
      </c>
      <c r="C33" s="25">
        <f t="shared" ref="C33:H33" si="16">C6+C11+C13+C14+C15+C17+C20+C28+C29+C30+C31</f>
        <v>27408501.130944099</v>
      </c>
      <c r="D33" s="25">
        <f t="shared" si="16"/>
        <v>30860000.923031688</v>
      </c>
      <c r="E33" s="25">
        <f t="shared" si="16"/>
        <v>34681203.14574106</v>
      </c>
      <c r="F33" s="25">
        <f t="shared" si="16"/>
        <v>38792473.276725225</v>
      </c>
      <c r="G33" s="25">
        <f t="shared" si="16"/>
        <v>42850149.239809602</v>
      </c>
      <c r="H33" s="25">
        <f t="shared" si="16"/>
        <v>47363592.981932148</v>
      </c>
      <c r="I33" s="25">
        <f t="shared" ref="I33:J33" si="17">I6+I11+I13+I14+I15+I17+I20+I28+I29+I30+I31</f>
        <v>53596121.178720102</v>
      </c>
      <c r="J33" s="25">
        <f t="shared" si="17"/>
        <v>61084477.523251034</v>
      </c>
      <c r="K33" s="25">
        <f t="shared" ref="K33" si="18">K6+K11+K13+K14+K15+K17+K20+K28+K29+K30+K31</f>
        <v>67522785.103017613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 x14ac:dyDescent="0.25">
      <c r="A34" s="34" t="s">
        <v>33</v>
      </c>
      <c r="B34" s="26" t="s">
        <v>25</v>
      </c>
      <c r="C34" s="19">
        <f>GSVA_cur!C34</f>
        <v>4442090</v>
      </c>
      <c r="D34" s="19">
        <f>GSVA_cur!D34</f>
        <v>5380588</v>
      </c>
      <c r="E34" s="19">
        <f>GSVA_cur!E34</f>
        <v>6308016</v>
      </c>
      <c r="F34" s="19">
        <f>GSVA_cur!F34</f>
        <v>6467335</v>
      </c>
      <c r="G34" s="19">
        <f>GSVA_cur!G34</f>
        <v>7794019</v>
      </c>
      <c r="H34" s="19">
        <f>GSVA_cur!H34</f>
        <v>9143997</v>
      </c>
      <c r="I34" s="19">
        <f>GSVA_cur!I34</f>
        <v>9091177</v>
      </c>
      <c r="J34" s="19">
        <f>GSVA_cur!J34</f>
        <v>10037812</v>
      </c>
      <c r="K34" s="19">
        <f>GSVA_cur!K34</f>
        <v>11179755.052380946</v>
      </c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 x14ac:dyDescent="0.25">
      <c r="A35" s="34" t="s">
        <v>34</v>
      </c>
      <c r="B35" s="26" t="s">
        <v>24</v>
      </c>
      <c r="C35" s="19">
        <f>GSVA_cur!C35</f>
        <v>385589</v>
      </c>
      <c r="D35" s="19">
        <f>GSVA_cur!D35</f>
        <v>500578</v>
      </c>
      <c r="E35" s="19">
        <f>GSVA_cur!E35</f>
        <v>505118</v>
      </c>
      <c r="F35" s="19">
        <f>GSVA_cur!F35</f>
        <v>411143</v>
      </c>
      <c r="G35" s="19">
        <f>GSVA_cur!G35</f>
        <v>591803</v>
      </c>
      <c r="H35" s="19">
        <f>GSVA_cur!H35</f>
        <v>653030</v>
      </c>
      <c r="I35" s="19">
        <f>GSVA_cur!I35</f>
        <v>615343</v>
      </c>
      <c r="J35" s="19">
        <f>GSVA_cur!J35</f>
        <v>669380</v>
      </c>
      <c r="K35" s="19">
        <f>GSVA_cur!K35</f>
        <v>737834.9</v>
      </c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 x14ac:dyDescent="0.25">
      <c r="A36" s="35" t="s">
        <v>35</v>
      </c>
      <c r="B36" s="27" t="s">
        <v>53</v>
      </c>
      <c r="C36" s="21">
        <f>C33+C34-C35</f>
        <v>31465002.130944099</v>
      </c>
      <c r="D36" s="21">
        <f t="shared" ref="D36:F36" si="19">D33+D34-D35</f>
        <v>35740010.923031688</v>
      </c>
      <c r="E36" s="21">
        <f t="shared" si="19"/>
        <v>40484101.14574106</v>
      </c>
      <c r="F36" s="21">
        <f t="shared" si="19"/>
        <v>44848665.276725225</v>
      </c>
      <c r="G36" s="21">
        <f t="shared" ref="G36:K36" si="20">G33+G34-G35</f>
        <v>50052365.239809602</v>
      </c>
      <c r="H36" s="21">
        <f t="shared" si="20"/>
        <v>55854559.981932148</v>
      </c>
      <c r="I36" s="21">
        <f t="shared" si="20"/>
        <v>62071955.178720102</v>
      </c>
      <c r="J36" s="21">
        <f t="shared" si="20"/>
        <v>70452909.523251027</v>
      </c>
      <c r="K36" s="21">
        <f t="shared" si="20"/>
        <v>77964705.255398557</v>
      </c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 x14ac:dyDescent="0.25">
      <c r="A37" s="34" t="s">
        <v>36</v>
      </c>
      <c r="B37" s="26" t="s">
        <v>32</v>
      </c>
      <c r="C37" s="14">
        <f>GSVA_cur!C37</f>
        <v>170080</v>
      </c>
      <c r="D37" s="14">
        <f>GSVA_cur!D37</f>
        <v>173860</v>
      </c>
      <c r="E37" s="14">
        <f>GSVA_cur!E37</f>
        <v>177640</v>
      </c>
      <c r="F37" s="14">
        <f>GSVA_cur!F37</f>
        <v>181420</v>
      </c>
      <c r="G37" s="14">
        <f>GSVA_cur!G37</f>
        <v>185200</v>
      </c>
      <c r="H37" s="14">
        <f>GSVA_cur!H37</f>
        <v>188980</v>
      </c>
      <c r="I37" s="14">
        <f>GSVA_cur!I37</f>
        <v>192770</v>
      </c>
      <c r="J37" s="14">
        <f>GSVA_cur!J37</f>
        <v>196560</v>
      </c>
      <c r="K37" s="14">
        <f>GSVA_cur!K37</f>
        <v>200350</v>
      </c>
      <c r="O37" s="2"/>
      <c r="P37" s="2"/>
      <c r="Q37" s="2"/>
      <c r="R37" s="2"/>
    </row>
    <row r="38" spans="1:183" x14ac:dyDescent="0.25">
      <c r="A38" s="35" t="s">
        <v>37</v>
      </c>
      <c r="B38" s="27" t="s">
        <v>54</v>
      </c>
      <c r="C38" s="21">
        <f>C36/C37*1000</f>
        <v>185001.18844628468</v>
      </c>
      <c r="D38" s="21">
        <f t="shared" ref="D38:F38" si="21">D36/D37*1000</f>
        <v>205567.76097452946</v>
      </c>
      <c r="E38" s="21">
        <f t="shared" si="21"/>
        <v>227899.69120547772</v>
      </c>
      <c r="F38" s="21">
        <f t="shared" si="21"/>
        <v>247209.04683455641</v>
      </c>
      <c r="G38" s="21">
        <f t="shared" ref="G38:K38" si="22">G36/G37*1000</f>
        <v>270261.15140285966</v>
      </c>
      <c r="H38" s="21">
        <f t="shared" si="22"/>
        <v>295558.04837513046</v>
      </c>
      <c r="I38" s="21">
        <f t="shared" si="22"/>
        <v>322000.0787400534</v>
      </c>
      <c r="J38" s="21">
        <f t="shared" si="22"/>
        <v>358429.53562907525</v>
      </c>
      <c r="K38" s="21">
        <f t="shared" si="22"/>
        <v>389142.52685499657</v>
      </c>
      <c r="N38" s="4"/>
      <c r="O38" s="4"/>
      <c r="P38" s="4"/>
      <c r="Q38" s="4"/>
      <c r="R38" s="4"/>
      <c r="BS38" s="5"/>
      <c r="BT38" s="5"/>
      <c r="BU38" s="5"/>
      <c r="BV38" s="5"/>
    </row>
    <row r="40" spans="1:183" x14ac:dyDescent="0.25">
      <c r="B40" s="12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A40"/>
  <sheetViews>
    <sheetView zoomScaleSheetLayoutView="100" workbookViewId="0">
      <pane xSplit="2" ySplit="5" topLeftCell="C21" activePane="bottomRight" state="frozen"/>
      <selection activeCell="A5" sqref="A5:K38"/>
      <selection pane="topRight" activeCell="A5" sqref="A5:K38"/>
      <selection pane="bottomLeft" activeCell="A5" sqref="A5:K38"/>
      <selection pane="bottomRight" activeCell="A5" sqref="A5:K38"/>
    </sheetView>
  </sheetViews>
  <sheetFormatPr defaultColWidth="8.85546875" defaultRowHeight="15" x14ac:dyDescent="0.25"/>
  <cols>
    <col min="1" max="1" width="11" style="1" customWidth="1"/>
    <col min="2" max="2" width="36.28515625" style="1" customWidth="1"/>
    <col min="3" max="5" width="10.85546875" style="1" customWidth="1"/>
    <col min="6" max="6" width="10.85546875" style="3" customWidth="1"/>
    <col min="7" max="11" width="11.85546875" style="2" customWidth="1"/>
    <col min="12" max="12" width="9.140625" style="3" customWidth="1"/>
    <col min="13" max="13" width="10.85546875" style="3" customWidth="1"/>
    <col min="14" max="14" width="10.85546875" style="2" customWidth="1"/>
    <col min="15" max="15" width="11" style="3" customWidth="1"/>
    <col min="16" max="18" width="11.42578125" style="3" customWidth="1"/>
    <col min="19" max="46" width="9.140625" style="3" customWidth="1"/>
    <col min="47" max="47" width="12.42578125" style="3" customWidth="1"/>
    <col min="48" max="69" width="9.140625" style="3" customWidth="1"/>
    <col min="70" max="70" width="12.140625" style="3" customWidth="1"/>
    <col min="71" max="74" width="9.140625" style="3" customWidth="1"/>
    <col min="75" max="79" width="9.140625" style="3" hidden="1" customWidth="1"/>
    <col min="80" max="80" width="9.140625" style="3" customWidth="1"/>
    <col min="81" max="85" width="9.140625" style="3" hidden="1" customWidth="1"/>
    <col min="86" max="86" width="9.140625" style="3" customWidth="1"/>
    <col min="87" max="91" width="9.140625" style="3" hidden="1" customWidth="1"/>
    <col min="92" max="92" width="9.140625" style="3" customWidth="1"/>
    <col min="93" max="97" width="9.140625" style="3" hidden="1" customWidth="1"/>
    <col min="98" max="98" width="9.140625" style="3" customWidth="1"/>
    <col min="99" max="103" width="9.140625" style="3" hidden="1" customWidth="1"/>
    <col min="104" max="104" width="9.140625" style="2" customWidth="1"/>
    <col min="105" max="109" width="9.140625" style="2" hidden="1" customWidth="1"/>
    <col min="110" max="110" width="9.140625" style="2" customWidth="1"/>
    <col min="111" max="115" width="9.140625" style="2" hidden="1" customWidth="1"/>
    <col min="116" max="116" width="9.140625" style="2" customWidth="1"/>
    <col min="117" max="121" width="9.140625" style="2" hidden="1" customWidth="1"/>
    <col min="122" max="122" width="9.140625" style="2" customWidth="1"/>
    <col min="123" max="152" width="9.140625" style="3" customWidth="1"/>
    <col min="153" max="153" width="9.140625" style="3" hidden="1" customWidth="1"/>
    <col min="154" max="161" width="9.140625" style="3" customWidth="1"/>
    <col min="162" max="162" width="9.140625" style="3" hidden="1" customWidth="1"/>
    <col min="163" max="167" width="9.140625" style="3" customWidth="1"/>
    <col min="168" max="168" width="9.140625" style="3" hidden="1" customWidth="1"/>
    <col min="169" max="178" width="9.140625" style="3" customWidth="1"/>
    <col min="179" max="182" width="8.85546875" style="3"/>
    <col min="183" max="183" width="12.7109375" style="3" bestFit="1" customWidth="1"/>
    <col min="184" max="16384" width="8.85546875" style="1"/>
  </cols>
  <sheetData>
    <row r="1" spans="1:183" ht="21" x14ac:dyDescent="0.35">
      <c r="A1" s="1" t="s">
        <v>43</v>
      </c>
      <c r="B1" s="11" t="s">
        <v>61</v>
      </c>
      <c r="I1" s="2" t="s">
        <v>62</v>
      </c>
      <c r="M1" s="4"/>
    </row>
    <row r="2" spans="1:183" ht="15.75" x14ac:dyDescent="0.25">
      <c r="A2" s="8" t="s">
        <v>42</v>
      </c>
    </row>
    <row r="3" spans="1:183" ht="15.75" x14ac:dyDescent="0.25">
      <c r="A3" s="8"/>
    </row>
    <row r="4" spans="1:183" ht="15.75" x14ac:dyDescent="0.25">
      <c r="A4" s="8"/>
      <c r="E4" s="7"/>
      <c r="F4" s="7" t="s">
        <v>47</v>
      </c>
    </row>
    <row r="5" spans="1:183" x14ac:dyDescent="0.25">
      <c r="A5" s="28" t="s">
        <v>0</v>
      </c>
      <c r="B5" s="29" t="s">
        <v>1</v>
      </c>
      <c r="C5" s="14" t="s">
        <v>21</v>
      </c>
      <c r="D5" s="14" t="s">
        <v>22</v>
      </c>
      <c r="E5" s="14" t="s">
        <v>23</v>
      </c>
      <c r="F5" s="14" t="s">
        <v>46</v>
      </c>
      <c r="G5" s="15" t="s">
        <v>55</v>
      </c>
      <c r="H5" s="15" t="s">
        <v>56</v>
      </c>
      <c r="I5" s="15" t="s">
        <v>57</v>
      </c>
      <c r="J5" s="15" t="s">
        <v>58</v>
      </c>
      <c r="K5" s="15" t="s">
        <v>59</v>
      </c>
    </row>
    <row r="6" spans="1:183" s="9" customFormat="1" x14ac:dyDescent="0.25">
      <c r="A6" s="22" t="s">
        <v>26</v>
      </c>
      <c r="B6" s="16" t="s">
        <v>2</v>
      </c>
      <c r="C6" s="17">
        <f>SUM(C7:C10)</f>
        <v>279933.0129249451</v>
      </c>
      <c r="D6" s="17">
        <f t="shared" ref="D6:F6" si="0">SUM(D7:D10)</f>
        <v>218119.13977916999</v>
      </c>
      <c r="E6" s="17">
        <f t="shared" si="0"/>
        <v>202766.1483362258</v>
      </c>
      <c r="F6" s="17">
        <f t="shared" si="0"/>
        <v>175409.67064159954</v>
      </c>
      <c r="G6" s="17">
        <f t="shared" ref="G6:K6" si="1">SUM(G7:G10)</f>
        <v>160028.78423242277</v>
      </c>
      <c r="H6" s="17">
        <f t="shared" si="1"/>
        <v>164867.35432025415</v>
      </c>
      <c r="I6" s="17">
        <f t="shared" si="1"/>
        <v>175613.05735846545</v>
      </c>
      <c r="J6" s="17">
        <f t="shared" si="1"/>
        <v>187782.95855427423</v>
      </c>
      <c r="K6" s="17">
        <f t="shared" si="1"/>
        <v>200981.71879639075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2"/>
      <c r="FY6" s="2"/>
      <c r="FZ6" s="2"/>
      <c r="GA6" s="3"/>
    </row>
    <row r="7" spans="1:183" x14ac:dyDescent="0.25">
      <c r="A7" s="30">
        <v>1.1000000000000001</v>
      </c>
      <c r="B7" s="18" t="s">
        <v>49</v>
      </c>
      <c r="C7" s="19">
        <v>62741.489816936286</v>
      </c>
      <c r="D7" s="19">
        <v>57427.357483719054</v>
      </c>
      <c r="E7" s="19">
        <v>51343.621522876878</v>
      </c>
      <c r="F7" s="19">
        <v>23598.426003779943</v>
      </c>
      <c r="G7" s="19">
        <v>17276.621207394459</v>
      </c>
      <c r="H7" s="19">
        <v>17229.42541628897</v>
      </c>
      <c r="I7" s="19">
        <v>15122.570973841852</v>
      </c>
      <c r="J7" s="19">
        <v>15308.933376840501</v>
      </c>
      <c r="K7" s="19">
        <v>14557.25174003822</v>
      </c>
      <c r="L7" s="5"/>
      <c r="M7" s="5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2"/>
      <c r="FY7" s="2"/>
      <c r="FZ7" s="2"/>
    </row>
    <row r="8" spans="1:183" x14ac:dyDescent="0.25">
      <c r="A8" s="30">
        <v>1.2</v>
      </c>
      <c r="B8" s="18" t="s">
        <v>50</v>
      </c>
      <c r="C8" s="19">
        <v>215467.1593316397</v>
      </c>
      <c r="D8" s="19">
        <v>159146.19974339352</v>
      </c>
      <c r="E8" s="19">
        <v>149964.97059354198</v>
      </c>
      <c r="F8" s="19">
        <v>150423.2319985324</v>
      </c>
      <c r="G8" s="19">
        <v>141395.44412874704</v>
      </c>
      <c r="H8" s="19">
        <v>146387.63556672327</v>
      </c>
      <c r="I8" s="19">
        <v>159233.74244069384</v>
      </c>
      <c r="J8" s="19">
        <v>171333.76541752293</v>
      </c>
      <c r="K8" s="19">
        <v>185327.78481747993</v>
      </c>
      <c r="L8" s="5"/>
      <c r="M8" s="5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2"/>
      <c r="FY8" s="2"/>
      <c r="FZ8" s="2"/>
    </row>
    <row r="9" spans="1:183" x14ac:dyDescent="0.25">
      <c r="A9" s="30">
        <v>1.3</v>
      </c>
      <c r="B9" s="18" t="s">
        <v>51</v>
      </c>
      <c r="C9" s="19">
        <v>995.52897636914361</v>
      </c>
      <c r="D9" s="19">
        <v>863.65934488609116</v>
      </c>
      <c r="E9" s="19">
        <v>785.63067851178312</v>
      </c>
      <c r="F9" s="19">
        <v>716.08440141432584</v>
      </c>
      <c r="G9" s="19">
        <v>644.57629584139477</v>
      </c>
      <c r="H9" s="19">
        <v>506.98664233400712</v>
      </c>
      <c r="I9" s="19">
        <v>444.65122557363907</v>
      </c>
      <c r="J9" s="19">
        <v>348.57605519803656</v>
      </c>
      <c r="K9" s="19">
        <v>266.13140099869798</v>
      </c>
      <c r="L9" s="5"/>
      <c r="M9" s="5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2"/>
      <c r="FY9" s="2"/>
      <c r="FZ9" s="2"/>
    </row>
    <row r="10" spans="1:183" x14ac:dyDescent="0.25">
      <c r="A10" s="30">
        <v>1.4</v>
      </c>
      <c r="B10" s="18" t="s">
        <v>52</v>
      </c>
      <c r="C10" s="19">
        <v>728.83479999999997</v>
      </c>
      <c r="D10" s="19">
        <v>681.92320717131474</v>
      </c>
      <c r="E10" s="19">
        <v>671.92554129518953</v>
      </c>
      <c r="F10" s="19">
        <v>671.92823787286761</v>
      </c>
      <c r="G10" s="19">
        <v>712.14260043986451</v>
      </c>
      <c r="H10" s="19">
        <v>743.30669490789751</v>
      </c>
      <c r="I10" s="19">
        <v>812.09271835612185</v>
      </c>
      <c r="J10" s="19">
        <v>791.6837047127816</v>
      </c>
      <c r="K10" s="19">
        <v>830.55083787389026</v>
      </c>
      <c r="L10" s="5"/>
      <c r="M10" s="5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2"/>
      <c r="FY10" s="2"/>
      <c r="FZ10" s="2"/>
    </row>
    <row r="11" spans="1:183" x14ac:dyDescent="0.25">
      <c r="A11" s="31" t="s">
        <v>63</v>
      </c>
      <c r="B11" s="18" t="s">
        <v>3</v>
      </c>
      <c r="C11" s="19">
        <v>679588.25379999995</v>
      </c>
      <c r="D11" s="19">
        <v>596257.79277879943</v>
      </c>
      <c r="E11" s="19">
        <v>720019.98105713748</v>
      </c>
      <c r="F11" s="19">
        <v>806002.84160422313</v>
      </c>
      <c r="G11" s="19">
        <v>883997.3848430228</v>
      </c>
      <c r="H11" s="19">
        <v>804109.09653113119</v>
      </c>
      <c r="I11" s="19">
        <v>859310.70935768879</v>
      </c>
      <c r="J11" s="19">
        <v>751380.88693661778</v>
      </c>
      <c r="K11" s="19">
        <v>817734.84286354401</v>
      </c>
      <c r="L11" s="5"/>
      <c r="M11" s="5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2"/>
      <c r="FY11" s="2"/>
      <c r="FZ11" s="2"/>
    </row>
    <row r="12" spans="1:183" x14ac:dyDescent="0.25">
      <c r="A12" s="32"/>
      <c r="B12" s="20" t="s">
        <v>28</v>
      </c>
      <c r="C12" s="21">
        <f>C6+C11</f>
        <v>959521.26672494505</v>
      </c>
      <c r="D12" s="21">
        <f t="shared" ref="D12:F12" si="2">D6+D11</f>
        <v>814376.93255796935</v>
      </c>
      <c r="E12" s="21">
        <f t="shared" si="2"/>
        <v>922786.12939336326</v>
      </c>
      <c r="F12" s="21">
        <f t="shared" si="2"/>
        <v>981412.5122458227</v>
      </c>
      <c r="G12" s="21">
        <f t="shared" ref="G12:H12" si="3">G6+G11</f>
        <v>1044026.1690754455</v>
      </c>
      <c r="H12" s="21">
        <f t="shared" si="3"/>
        <v>968976.45085138537</v>
      </c>
      <c r="I12" s="21">
        <f>I6+I11</f>
        <v>1034923.7667161543</v>
      </c>
      <c r="J12" s="21">
        <f>J6+J11</f>
        <v>939163.84549089195</v>
      </c>
      <c r="K12" s="21">
        <f>K6+K11</f>
        <v>1018716.5616599347</v>
      </c>
      <c r="L12" s="5"/>
      <c r="M12" s="5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2"/>
      <c r="FY12" s="2"/>
      <c r="FZ12" s="2"/>
    </row>
    <row r="13" spans="1:183" s="9" customFormat="1" x14ac:dyDescent="0.25">
      <c r="A13" s="22" t="s">
        <v>64</v>
      </c>
      <c r="B13" s="16" t="s">
        <v>4</v>
      </c>
      <c r="C13" s="17">
        <v>1591118.5064000001</v>
      </c>
      <c r="D13" s="17">
        <v>1892053.359267463</v>
      </c>
      <c r="E13" s="17">
        <v>1992032.3696232415</v>
      </c>
      <c r="F13" s="17">
        <v>1744813.862175432</v>
      </c>
      <c r="G13" s="17">
        <v>2500208.8822607561</v>
      </c>
      <c r="H13" s="17">
        <v>2385360.356579503</v>
      </c>
      <c r="I13" s="17">
        <v>2531857.5480005564</v>
      </c>
      <c r="J13" s="17">
        <v>2686905.4384938823</v>
      </c>
      <c r="K13" s="17">
        <v>2735876.0758724683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2"/>
      <c r="FY13" s="2"/>
      <c r="FZ13" s="2"/>
      <c r="GA13" s="3"/>
    </row>
    <row r="14" spans="1:183" ht="28.5" x14ac:dyDescent="0.25">
      <c r="A14" s="31" t="s">
        <v>65</v>
      </c>
      <c r="B14" s="18" t="s">
        <v>5</v>
      </c>
      <c r="C14" s="19">
        <v>261374.83100000001</v>
      </c>
      <c r="D14" s="19">
        <v>426142.48628689197</v>
      </c>
      <c r="E14" s="19">
        <v>506644.51874010323</v>
      </c>
      <c r="F14" s="19">
        <v>530891.48487074929</v>
      </c>
      <c r="G14" s="19">
        <v>691945.15605343273</v>
      </c>
      <c r="H14" s="19">
        <v>766294.54325617698</v>
      </c>
      <c r="I14" s="19">
        <v>900286.92896499904</v>
      </c>
      <c r="J14" s="19">
        <v>916142.68670741643</v>
      </c>
      <c r="K14" s="19">
        <v>1051717.4540842525</v>
      </c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4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4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4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2"/>
      <c r="FY14" s="2"/>
      <c r="FZ14" s="2"/>
    </row>
    <row r="15" spans="1:183" x14ac:dyDescent="0.25">
      <c r="A15" s="31" t="s">
        <v>66</v>
      </c>
      <c r="B15" s="18" t="s">
        <v>6</v>
      </c>
      <c r="C15" s="19">
        <v>1588184.7450000001</v>
      </c>
      <c r="D15" s="19">
        <v>1541607.6632436176</v>
      </c>
      <c r="E15" s="19">
        <v>1567100.0901309522</v>
      </c>
      <c r="F15" s="19">
        <v>1499867.1806101953</v>
      </c>
      <c r="G15" s="19">
        <v>1508531.2219819683</v>
      </c>
      <c r="H15" s="19">
        <v>1689236.0653241267</v>
      </c>
      <c r="I15" s="19">
        <v>1835775.1701218258</v>
      </c>
      <c r="J15" s="19">
        <v>2106540.8034809004</v>
      </c>
      <c r="K15" s="19">
        <v>2310471.4086316158</v>
      </c>
      <c r="L15" s="5"/>
      <c r="M15" s="5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4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4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4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2"/>
      <c r="FY15" s="2"/>
      <c r="FZ15" s="2"/>
    </row>
    <row r="16" spans="1:183" x14ac:dyDescent="0.25">
      <c r="A16" s="32"/>
      <c r="B16" s="20" t="s">
        <v>29</v>
      </c>
      <c r="C16" s="21">
        <f>+C13+C14+C15</f>
        <v>3440678.0824000002</v>
      </c>
      <c r="D16" s="21">
        <f t="shared" ref="D16:F16" si="4">+D13+D14+D15</f>
        <v>3859803.5087979725</v>
      </c>
      <c r="E16" s="21">
        <f t="shared" si="4"/>
        <v>4065776.9784942968</v>
      </c>
      <c r="F16" s="21">
        <f t="shared" si="4"/>
        <v>3775572.5276563768</v>
      </c>
      <c r="G16" s="21">
        <f t="shared" ref="G16:H16" si="5">+G13+G14+G15</f>
        <v>4700685.2602961566</v>
      </c>
      <c r="H16" s="21">
        <f t="shared" si="5"/>
        <v>4840890.9651598074</v>
      </c>
      <c r="I16" s="21">
        <f t="shared" ref="I16:K16" si="6">+I13+I14+I15</f>
        <v>5267919.6470873812</v>
      </c>
      <c r="J16" s="21">
        <f t="shared" si="6"/>
        <v>5709588.9286821987</v>
      </c>
      <c r="K16" s="21">
        <f t="shared" si="6"/>
        <v>6098064.9385883361</v>
      </c>
      <c r="L16" s="5"/>
      <c r="M16" s="5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4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4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4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2"/>
      <c r="FY16" s="2"/>
      <c r="FZ16" s="2"/>
    </row>
    <row r="17" spans="1:183" s="9" customFormat="1" x14ac:dyDescent="0.25">
      <c r="A17" s="22" t="s">
        <v>67</v>
      </c>
      <c r="B17" s="16" t="s">
        <v>7</v>
      </c>
      <c r="C17" s="17">
        <f>C18+C19</f>
        <v>3927832.2897000001</v>
      </c>
      <c r="D17" s="17">
        <f t="shared" ref="D17:F17" si="7">D18+D19</f>
        <v>4263508.6777809588</v>
      </c>
      <c r="E17" s="17">
        <f t="shared" si="7"/>
        <v>4656242.7438359288</v>
      </c>
      <c r="F17" s="17">
        <f t="shared" si="7"/>
        <v>4715300.9715650557</v>
      </c>
      <c r="G17" s="17">
        <f t="shared" ref="G17:H17" si="8">G18+G19</f>
        <v>5464940.7405671645</v>
      </c>
      <c r="H17" s="17">
        <f t="shared" si="8"/>
        <v>5723839.288856823</v>
      </c>
      <c r="I17" s="17">
        <f t="shared" ref="I17:K17" si="9">I18+I19</f>
        <v>6255617.1908382988</v>
      </c>
      <c r="J17" s="17">
        <f t="shared" si="9"/>
        <v>6729567.8132577045</v>
      </c>
      <c r="K17" s="17">
        <f t="shared" si="9"/>
        <v>7375346.3094804725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2"/>
      <c r="FY17" s="2"/>
      <c r="FZ17" s="2"/>
      <c r="GA17" s="3"/>
    </row>
    <row r="18" spans="1:183" x14ac:dyDescent="0.25">
      <c r="A18" s="30">
        <v>6.1</v>
      </c>
      <c r="B18" s="18" t="s">
        <v>8</v>
      </c>
      <c r="C18" s="19">
        <v>3554472.5046000001</v>
      </c>
      <c r="D18" s="19">
        <v>3878864.1019010954</v>
      </c>
      <c r="E18" s="19">
        <v>4261668.0239051627</v>
      </c>
      <c r="F18" s="19">
        <v>4304425.2434227858</v>
      </c>
      <c r="G18" s="19">
        <v>5009426.773238413</v>
      </c>
      <c r="H18" s="19">
        <v>5205836.0234533902</v>
      </c>
      <c r="I18" s="19">
        <v>5705176.4171007257</v>
      </c>
      <c r="J18" s="19">
        <v>6159698.1695136959</v>
      </c>
      <c r="K18" s="19">
        <v>6770680.4623309569</v>
      </c>
      <c r="L18" s="5"/>
      <c r="M18" s="5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2"/>
      <c r="FY18" s="2"/>
      <c r="FZ18" s="2"/>
    </row>
    <row r="19" spans="1:183" x14ac:dyDescent="0.25">
      <c r="A19" s="30">
        <v>6.2</v>
      </c>
      <c r="B19" s="18" t="s">
        <v>9</v>
      </c>
      <c r="C19" s="19">
        <v>373359.78509999998</v>
      </c>
      <c r="D19" s="19">
        <v>384644.57587986346</v>
      </c>
      <c r="E19" s="19">
        <v>394574.7199307665</v>
      </c>
      <c r="F19" s="19">
        <v>410875.72814227</v>
      </c>
      <c r="G19" s="19">
        <v>455513.96732875111</v>
      </c>
      <c r="H19" s="19">
        <v>518003.26540343289</v>
      </c>
      <c r="I19" s="19">
        <v>550440.77373757306</v>
      </c>
      <c r="J19" s="19">
        <v>569869.64374400827</v>
      </c>
      <c r="K19" s="19">
        <v>604665.84714951541</v>
      </c>
      <c r="L19" s="5"/>
      <c r="M19" s="5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2"/>
      <c r="FY19" s="2"/>
      <c r="FZ19" s="2"/>
    </row>
    <row r="20" spans="1:183" s="9" customFormat="1" ht="28.5" x14ac:dyDescent="0.25">
      <c r="A20" s="22" t="s">
        <v>68</v>
      </c>
      <c r="B20" s="23" t="s">
        <v>10</v>
      </c>
      <c r="C20" s="17">
        <f>SUM(C21:C27)</f>
        <v>3410354.0847000005</v>
      </c>
      <c r="D20" s="17">
        <f t="shared" ref="D20:F20" si="10">SUM(D21:D27)</f>
        <v>3681356.0288892766</v>
      </c>
      <c r="E20" s="17">
        <f t="shared" si="10"/>
        <v>3874208.5367232109</v>
      </c>
      <c r="F20" s="17">
        <f t="shared" si="10"/>
        <v>5287848.258165475</v>
      </c>
      <c r="G20" s="17">
        <f t="shared" ref="G20:K20" si="11">SUM(G21:G27)</f>
        <v>5783591.9860441489</v>
      </c>
      <c r="H20" s="17">
        <f t="shared" si="11"/>
        <v>5807573.2950205533</v>
      </c>
      <c r="I20" s="17">
        <f t="shared" si="11"/>
        <v>6242446.7569051161</v>
      </c>
      <c r="J20" s="17">
        <f t="shared" si="11"/>
        <v>6726297.5732455533</v>
      </c>
      <c r="K20" s="17">
        <f t="shared" si="11"/>
        <v>6893646.171682829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2"/>
      <c r="FY20" s="2"/>
      <c r="FZ20" s="2"/>
      <c r="GA20" s="3"/>
    </row>
    <row r="21" spans="1:183" x14ac:dyDescent="0.25">
      <c r="A21" s="30">
        <v>7.1</v>
      </c>
      <c r="B21" s="18" t="s">
        <v>11</v>
      </c>
      <c r="C21" s="19">
        <v>167349.65280000001</v>
      </c>
      <c r="D21" s="19">
        <v>172061.30876494024</v>
      </c>
      <c r="E21" s="19">
        <v>203864.28568629373</v>
      </c>
      <c r="F21" s="19">
        <v>217151</v>
      </c>
      <c r="G21" s="19">
        <v>222793.88656517002</v>
      </c>
      <c r="H21" s="19">
        <v>289581.06804069923</v>
      </c>
      <c r="I21" s="19">
        <v>271626.0886679308</v>
      </c>
      <c r="J21" s="19">
        <v>287919.21652736078</v>
      </c>
      <c r="K21" s="19">
        <v>314550.67472159816</v>
      </c>
      <c r="L21" s="5"/>
      <c r="M21" s="5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2"/>
      <c r="FY21" s="2"/>
      <c r="FZ21" s="2"/>
    </row>
    <row r="22" spans="1:183" x14ac:dyDescent="0.25">
      <c r="A22" s="30">
        <v>7.2</v>
      </c>
      <c r="B22" s="18" t="s">
        <v>12</v>
      </c>
      <c r="C22" s="19">
        <v>621827.14240000001</v>
      </c>
      <c r="D22" s="19">
        <v>643374.44135381677</v>
      </c>
      <c r="E22" s="19">
        <v>619125.64287577802</v>
      </c>
      <c r="F22" s="19">
        <v>634649.02546951536</v>
      </c>
      <c r="G22" s="19">
        <v>763109.5905110226</v>
      </c>
      <c r="H22" s="19">
        <v>776770.74710733583</v>
      </c>
      <c r="I22" s="19">
        <v>811049.82193644333</v>
      </c>
      <c r="J22" s="19">
        <v>870809.94333222369</v>
      </c>
      <c r="K22" s="19">
        <v>913248.07085665641</v>
      </c>
      <c r="L22" s="5"/>
      <c r="M22" s="5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2"/>
      <c r="FY22" s="2"/>
      <c r="FZ22" s="2"/>
    </row>
    <row r="23" spans="1:183" x14ac:dyDescent="0.25">
      <c r="A23" s="30">
        <v>7.3</v>
      </c>
      <c r="B23" s="18" t="s">
        <v>13</v>
      </c>
      <c r="C23" s="19">
        <v>353.85619999999994</v>
      </c>
      <c r="D23" s="19">
        <v>338.32871122197116</v>
      </c>
      <c r="E23" s="19">
        <v>276.12448932516043</v>
      </c>
      <c r="F23" s="19">
        <v>343.45637360320836</v>
      </c>
      <c r="G23" s="19">
        <v>414.24111640420915</v>
      </c>
      <c r="H23" s="19">
        <v>442.53546283211631</v>
      </c>
      <c r="I23" s="19">
        <v>512.81706648584213</v>
      </c>
      <c r="J23" s="19">
        <v>531.86958554412934</v>
      </c>
      <c r="K23" s="19">
        <v>556.11381770773608</v>
      </c>
      <c r="L23" s="5"/>
      <c r="M23" s="5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2"/>
      <c r="FY23" s="2"/>
      <c r="FZ23" s="2"/>
    </row>
    <row r="24" spans="1:183" x14ac:dyDescent="0.25">
      <c r="A24" s="30">
        <v>7.4</v>
      </c>
      <c r="B24" s="18" t="s">
        <v>14</v>
      </c>
      <c r="C24" s="19">
        <v>26336.576100000006</v>
      </c>
      <c r="D24" s="19">
        <v>95333.669077852799</v>
      </c>
      <c r="E24" s="19">
        <v>65566.462044860265</v>
      </c>
      <c r="F24" s="19">
        <v>154547.33658633279</v>
      </c>
      <c r="G24" s="19">
        <v>355115.37016134552</v>
      </c>
      <c r="H24" s="19">
        <v>372519.0514101492</v>
      </c>
      <c r="I24" s="19">
        <v>369323.86002492014</v>
      </c>
      <c r="J24" s="19">
        <v>369211.61445659673</v>
      </c>
      <c r="K24" s="19">
        <v>359139.24693662988</v>
      </c>
      <c r="L24" s="5"/>
      <c r="M24" s="5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2"/>
      <c r="FY24" s="2"/>
      <c r="FZ24" s="2"/>
    </row>
    <row r="25" spans="1:183" x14ac:dyDescent="0.25">
      <c r="A25" s="30">
        <v>7.5</v>
      </c>
      <c r="B25" s="18" t="s">
        <v>15</v>
      </c>
      <c r="C25" s="19">
        <v>2099966.8758</v>
      </c>
      <c r="D25" s="19">
        <v>2241847.5614507869</v>
      </c>
      <c r="E25" s="19">
        <v>2433432.1324969195</v>
      </c>
      <c r="F25" s="19">
        <v>3604856.6606233362</v>
      </c>
      <c r="G25" s="19">
        <v>3664712.6297910213</v>
      </c>
      <c r="H25" s="19">
        <v>3662989.4670680612</v>
      </c>
      <c r="I25" s="19">
        <v>4196579.0676219929</v>
      </c>
      <c r="J25" s="19">
        <v>4527695.2848748593</v>
      </c>
      <c r="K25" s="19">
        <v>4638967.4392467681</v>
      </c>
      <c r="L25" s="5"/>
      <c r="M25" s="5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2"/>
      <c r="FY25" s="2"/>
      <c r="FZ25" s="2"/>
    </row>
    <row r="26" spans="1:183" x14ac:dyDescent="0.25">
      <c r="A26" s="30">
        <v>7.6</v>
      </c>
      <c r="B26" s="18" t="s">
        <v>16</v>
      </c>
      <c r="C26" s="19">
        <v>18188.645199999999</v>
      </c>
      <c r="D26" s="19">
        <v>19634.762614648982</v>
      </c>
      <c r="E26" s="19">
        <v>20723.135919793607</v>
      </c>
      <c r="F26" s="19">
        <v>20438.845351309501</v>
      </c>
      <c r="G26" s="19">
        <v>22623.286181640899</v>
      </c>
      <c r="H26" s="19">
        <v>19264.728239779863</v>
      </c>
      <c r="I26" s="19">
        <v>21026.192833244571</v>
      </c>
      <c r="J26" s="19">
        <v>21915.456648916912</v>
      </c>
      <c r="K26" s="19">
        <v>22563.450996796404</v>
      </c>
      <c r="L26" s="5"/>
      <c r="M26" s="5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2"/>
      <c r="FY26" s="2"/>
      <c r="FZ26" s="2"/>
    </row>
    <row r="27" spans="1:183" ht="28.5" x14ac:dyDescent="0.25">
      <c r="A27" s="30">
        <v>7.7</v>
      </c>
      <c r="B27" s="18" t="s">
        <v>17</v>
      </c>
      <c r="C27" s="19">
        <v>476331.33620000002</v>
      </c>
      <c r="D27" s="19">
        <v>508765.95691600896</v>
      </c>
      <c r="E27" s="19">
        <v>531220.75321024051</v>
      </c>
      <c r="F27" s="19">
        <v>655861.93376137828</v>
      </c>
      <c r="G27" s="19">
        <v>754822.98171754437</v>
      </c>
      <c r="H27" s="19">
        <v>686005.69769169507</v>
      </c>
      <c r="I27" s="19">
        <v>572328.90875409835</v>
      </c>
      <c r="J27" s="19">
        <v>648214.18782005203</v>
      </c>
      <c r="K27" s="19">
        <v>644621.17510667141</v>
      </c>
      <c r="L27" s="5"/>
      <c r="M27" s="5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2"/>
      <c r="FY27" s="2"/>
      <c r="FZ27" s="2"/>
    </row>
    <row r="28" spans="1:183" x14ac:dyDescent="0.25">
      <c r="A28" s="31" t="s">
        <v>69</v>
      </c>
      <c r="B28" s="18" t="s">
        <v>18</v>
      </c>
      <c r="C28" s="19">
        <v>5303210</v>
      </c>
      <c r="D28" s="19">
        <v>5811414</v>
      </c>
      <c r="E28" s="19">
        <v>6116374</v>
      </c>
      <c r="F28" s="19">
        <v>6506996</v>
      </c>
      <c r="G28" s="19">
        <v>6628969</v>
      </c>
      <c r="H28" s="19">
        <v>7051012.9188624723</v>
      </c>
      <c r="I28" s="19">
        <v>7340145.8558169212</v>
      </c>
      <c r="J28" s="19">
        <v>7668562.4473767187</v>
      </c>
      <c r="K28" s="19">
        <v>8225481.2342851795</v>
      </c>
      <c r="L28" s="5"/>
      <c r="M28" s="5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2"/>
      <c r="FY28" s="2"/>
      <c r="FZ28" s="2"/>
    </row>
    <row r="29" spans="1:183" ht="28.5" x14ac:dyDescent="0.25">
      <c r="A29" s="31" t="s">
        <v>70</v>
      </c>
      <c r="B29" s="18" t="s">
        <v>19</v>
      </c>
      <c r="C29" s="19">
        <v>6659467.9258191502</v>
      </c>
      <c r="D29" s="19">
        <v>6837258.8405772774</v>
      </c>
      <c r="E29" s="19">
        <v>7218182.3109143591</v>
      </c>
      <c r="F29" s="19">
        <v>8133071.7087893821</v>
      </c>
      <c r="G29" s="19">
        <v>8575765.0933749191</v>
      </c>
      <c r="H29" s="19">
        <v>9394700.1193315238</v>
      </c>
      <c r="I29" s="19">
        <v>10207819.935637841</v>
      </c>
      <c r="J29" s="19">
        <v>11179643.420563471</v>
      </c>
      <c r="K29" s="19">
        <v>11901480.421570895</v>
      </c>
      <c r="L29" s="5"/>
      <c r="M29" s="5"/>
      <c r="N29" s="4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2"/>
      <c r="FY29" s="2"/>
      <c r="FZ29" s="2"/>
    </row>
    <row r="30" spans="1:183" x14ac:dyDescent="0.25">
      <c r="A30" s="31" t="s">
        <v>71</v>
      </c>
      <c r="B30" s="18" t="s">
        <v>44</v>
      </c>
      <c r="C30" s="19">
        <v>1511908</v>
      </c>
      <c r="D30" s="19">
        <v>1278842</v>
      </c>
      <c r="E30" s="19">
        <v>1226414</v>
      </c>
      <c r="F30" s="19">
        <v>1280577</v>
      </c>
      <c r="G30" s="19">
        <v>1423021</v>
      </c>
      <c r="H30" s="19">
        <v>1526694</v>
      </c>
      <c r="I30" s="19">
        <v>1602453</v>
      </c>
      <c r="J30" s="19">
        <v>1919284.9999999998</v>
      </c>
      <c r="K30" s="19">
        <v>2112002</v>
      </c>
      <c r="L30" s="5"/>
      <c r="M30" s="5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2"/>
      <c r="FY30" s="2"/>
      <c r="FZ30" s="2"/>
    </row>
    <row r="31" spans="1:183" x14ac:dyDescent="0.25">
      <c r="A31" s="31" t="s">
        <v>72</v>
      </c>
      <c r="B31" s="18" t="s">
        <v>20</v>
      </c>
      <c r="C31" s="19">
        <v>2195529.4816000001</v>
      </c>
      <c r="D31" s="19">
        <v>2303176.3227762673</v>
      </c>
      <c r="E31" s="19">
        <v>2444405.0924142483</v>
      </c>
      <c r="F31" s="19">
        <v>2832356.542284986</v>
      </c>
      <c r="G31" s="19">
        <v>3081454.4215906146</v>
      </c>
      <c r="H31" s="19">
        <v>3468008.0612334758</v>
      </c>
      <c r="I31" s="19">
        <v>4087800.1303675096</v>
      </c>
      <c r="J31" s="19">
        <v>4430299.0665379595</v>
      </c>
      <c r="K31" s="19">
        <v>4765312.2667789785</v>
      </c>
      <c r="L31" s="5"/>
      <c r="M31" s="5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2"/>
      <c r="FY31" s="2"/>
      <c r="FZ31" s="2"/>
    </row>
    <row r="32" spans="1:183" x14ac:dyDescent="0.25">
      <c r="A32" s="32"/>
      <c r="B32" s="20" t="s">
        <v>30</v>
      </c>
      <c r="C32" s="21">
        <f>C17+C20+C28+C29+C30+C31</f>
        <v>23008301.781819154</v>
      </c>
      <c r="D32" s="21">
        <f t="shared" ref="D32:F32" si="12">D17+D20+D28+D29+D30+D31</f>
        <v>24175555.87002378</v>
      </c>
      <c r="E32" s="21">
        <f t="shared" si="12"/>
        <v>25535826.683887746</v>
      </c>
      <c r="F32" s="21">
        <f t="shared" si="12"/>
        <v>28756150.480804898</v>
      </c>
      <c r="G32" s="21">
        <f t="shared" ref="G32:H32" si="13">G17+G20+G28+G29+G30+G31</f>
        <v>30957742.241576847</v>
      </c>
      <c r="H32" s="21">
        <f t="shared" si="13"/>
        <v>32971827.68330485</v>
      </c>
      <c r="I32" s="21">
        <f t="shared" ref="I32:J32" si="14">I17+I20+I28+I29+I30+I31</f>
        <v>35736282.869565688</v>
      </c>
      <c r="J32" s="21">
        <f t="shared" si="14"/>
        <v>38653655.320981406</v>
      </c>
      <c r="K32" s="21">
        <f t="shared" ref="K32" si="15">K17+K20+K28+K29+K30+K31</f>
        <v>41273268.403798349</v>
      </c>
      <c r="L32" s="5"/>
      <c r="M32" s="5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2"/>
      <c r="FY32" s="2"/>
      <c r="FZ32" s="2"/>
    </row>
    <row r="33" spans="1:183" s="9" customFormat="1" x14ac:dyDescent="0.25">
      <c r="A33" s="33" t="s">
        <v>27</v>
      </c>
      <c r="B33" s="24" t="s">
        <v>41</v>
      </c>
      <c r="C33" s="25">
        <f t="shared" ref="C33:H33" si="16">C6+C11+C13+C14+C15+C17+C20+C28+C29+C30+C31</f>
        <v>27408501.130944099</v>
      </c>
      <c r="D33" s="25">
        <f t="shared" si="16"/>
        <v>28849736.311379723</v>
      </c>
      <c r="E33" s="25">
        <f t="shared" si="16"/>
        <v>30524389.791775409</v>
      </c>
      <c r="F33" s="25">
        <f t="shared" si="16"/>
        <v>33513135.520707101</v>
      </c>
      <c r="G33" s="25">
        <f t="shared" si="16"/>
        <v>36702453.670948446</v>
      </c>
      <c r="H33" s="25">
        <f t="shared" si="16"/>
        <v>38781695.099316046</v>
      </c>
      <c r="I33" s="25">
        <f t="shared" ref="I33:J33" si="17">I6+I11+I13+I14+I15+I17+I20+I28+I29+I30+I31</f>
        <v>42039126.283369221</v>
      </c>
      <c r="J33" s="25">
        <f t="shared" si="17"/>
        <v>45302408.095154494</v>
      </c>
      <c r="K33" s="25">
        <f t="shared" ref="K33" si="18">K6+K11+K13+K14+K15+K17+K20+K28+K29+K30+K31</f>
        <v>48390049.904046617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2"/>
      <c r="FY33" s="2"/>
      <c r="FZ33" s="2"/>
      <c r="GA33" s="3"/>
    </row>
    <row r="34" spans="1:183" x14ac:dyDescent="0.25">
      <c r="A34" s="34" t="s">
        <v>33</v>
      </c>
      <c r="B34" s="26" t="s">
        <v>25</v>
      </c>
      <c r="C34" s="19">
        <f>GSVA_const!C34</f>
        <v>4442090</v>
      </c>
      <c r="D34" s="19">
        <f>GSVA_const!D34</f>
        <v>4998368.1122592641</v>
      </c>
      <c r="E34" s="19">
        <f>GSVA_const!E34</f>
        <v>5527878.9740904933</v>
      </c>
      <c r="F34" s="19">
        <f>GSVA_const!F34</f>
        <v>5564294.5320102759</v>
      </c>
      <c r="G34" s="19">
        <f>GSVA_const!G34</f>
        <v>6861980.9842560105</v>
      </c>
      <c r="H34" s="19">
        <f>GSVA_const!H34</f>
        <v>7782894.1318016946</v>
      </c>
      <c r="I34" s="19">
        <f>GSVA_const!I34</f>
        <v>7590341.9463617019</v>
      </c>
      <c r="J34" s="19">
        <f>GSVA_const!J34</f>
        <v>8070297.880381709</v>
      </c>
      <c r="K34" s="19">
        <f>GSVA_const!K34</f>
        <v>8801074.0168417078</v>
      </c>
      <c r="L34" s="5"/>
      <c r="M34" s="5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</row>
    <row r="35" spans="1:183" x14ac:dyDescent="0.25">
      <c r="A35" s="34" t="s">
        <v>34</v>
      </c>
      <c r="B35" s="26" t="s">
        <v>24</v>
      </c>
      <c r="C35" s="19">
        <f>GSVA_const!C35</f>
        <v>385589</v>
      </c>
      <c r="D35" s="19">
        <f>GSVA_const!D35</f>
        <v>428774.79515316477</v>
      </c>
      <c r="E35" s="19">
        <f>GSVA_const!E35</f>
        <v>399517.50326502608</v>
      </c>
      <c r="F35" s="19">
        <f>GSVA_const!F35</f>
        <v>313556.10056010255</v>
      </c>
      <c r="G35" s="19">
        <f>GSVA_const!G35</f>
        <v>391476.05712144001</v>
      </c>
      <c r="H35" s="19">
        <f>GSVA_const!H35</f>
        <v>405351.47822740488</v>
      </c>
      <c r="I35" s="19">
        <f>GSVA_const!I35</f>
        <v>389965.12008122809</v>
      </c>
      <c r="J35" s="19">
        <f>GSVA_const!J35</f>
        <v>398835.43786516116</v>
      </c>
      <c r="K35" s="19">
        <f>GSVA_const!K35</f>
        <v>364588.07760965545</v>
      </c>
      <c r="L35" s="5"/>
      <c r="M35" s="5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</row>
    <row r="36" spans="1:183" x14ac:dyDescent="0.25">
      <c r="A36" s="35" t="s">
        <v>35</v>
      </c>
      <c r="B36" s="27" t="s">
        <v>53</v>
      </c>
      <c r="C36" s="21">
        <f>C33+C34-C35</f>
        <v>31465002.130944099</v>
      </c>
      <c r="D36" s="21">
        <f t="shared" ref="D36:K36" si="19">D33+D34-D35</f>
        <v>33419329.628485821</v>
      </c>
      <c r="E36" s="21">
        <f t="shared" si="19"/>
        <v>35652751.262600876</v>
      </c>
      <c r="F36" s="21">
        <f t="shared" si="19"/>
        <v>38763873.952157274</v>
      </c>
      <c r="G36" s="21">
        <f t="shared" si="19"/>
        <v>43172958.598083019</v>
      </c>
      <c r="H36" s="21">
        <f t="shared" si="19"/>
        <v>46159237.752890334</v>
      </c>
      <c r="I36" s="21">
        <f t="shared" si="19"/>
        <v>49239503.109649688</v>
      </c>
      <c r="J36" s="21">
        <f t="shared" si="19"/>
        <v>52973870.537671044</v>
      </c>
      <c r="K36" s="21">
        <f t="shared" si="19"/>
        <v>56826535.843278669</v>
      </c>
      <c r="L36" s="5"/>
      <c r="M36" s="5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</row>
    <row r="37" spans="1:183" x14ac:dyDescent="0.25">
      <c r="A37" s="34" t="s">
        <v>36</v>
      </c>
      <c r="B37" s="26" t="s">
        <v>32</v>
      </c>
      <c r="C37" s="19">
        <f>GSVA_cur!C37</f>
        <v>170080</v>
      </c>
      <c r="D37" s="19">
        <f>GSVA_cur!D37</f>
        <v>173860</v>
      </c>
      <c r="E37" s="19">
        <f>GSVA_cur!E37</f>
        <v>177640</v>
      </c>
      <c r="F37" s="19">
        <f>GSVA_cur!F37</f>
        <v>181420</v>
      </c>
      <c r="G37" s="19">
        <f>GSVA_cur!G37</f>
        <v>185200</v>
      </c>
      <c r="H37" s="19">
        <f>GSVA_cur!H37</f>
        <v>188980</v>
      </c>
      <c r="I37" s="19">
        <f>GSVA_cur!I37</f>
        <v>192770</v>
      </c>
      <c r="J37" s="19">
        <f>GSVA_cur!J37</f>
        <v>196560</v>
      </c>
      <c r="K37" s="19">
        <f>GSVA_cur!K37</f>
        <v>200350</v>
      </c>
      <c r="O37" s="2"/>
      <c r="P37" s="2"/>
      <c r="Q37" s="2"/>
      <c r="R37" s="2"/>
    </row>
    <row r="38" spans="1:183" x14ac:dyDescent="0.25">
      <c r="A38" s="35" t="s">
        <v>37</v>
      </c>
      <c r="B38" s="27" t="s">
        <v>54</v>
      </c>
      <c r="C38" s="21">
        <f>C36/C37*1000</f>
        <v>185001.18844628468</v>
      </c>
      <c r="D38" s="21">
        <f t="shared" ref="D38:K38" si="20">D36/D37*1000</f>
        <v>192219.77239437375</v>
      </c>
      <c r="E38" s="21">
        <f t="shared" si="20"/>
        <v>200702.27011146629</v>
      </c>
      <c r="F38" s="21">
        <f t="shared" si="20"/>
        <v>213669.24237767211</v>
      </c>
      <c r="G38" s="21">
        <f t="shared" si="20"/>
        <v>233115.32720347203</v>
      </c>
      <c r="H38" s="21">
        <f t="shared" si="20"/>
        <v>244254.61822886197</v>
      </c>
      <c r="I38" s="21">
        <f t="shared" si="20"/>
        <v>255431.35918270313</v>
      </c>
      <c r="J38" s="21">
        <f t="shared" si="20"/>
        <v>269504.83586523728</v>
      </c>
      <c r="K38" s="21">
        <f t="shared" si="20"/>
        <v>283636.31566398137</v>
      </c>
      <c r="N38" s="4"/>
      <c r="O38" s="4"/>
      <c r="P38" s="4"/>
      <c r="Q38" s="4"/>
      <c r="R38" s="4"/>
      <c r="BS38" s="5"/>
      <c r="BT38" s="5"/>
      <c r="BU38" s="5"/>
      <c r="BV38" s="5"/>
    </row>
    <row r="40" spans="1:183" x14ac:dyDescent="0.25">
      <c r="B40" s="13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8" max="1048575" man="1"/>
    <brk id="30" max="1048575" man="1"/>
    <brk id="46" max="1048575" man="1"/>
    <brk id="110" max="95" man="1"/>
    <brk id="146" max="1048575" man="1"/>
    <brk id="170" max="1048575" man="1"/>
    <brk id="178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2020-10-22T09:04:20Z</dcterms:modified>
</cp:coreProperties>
</file>