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"/>
  <c r="I37"/>
  <c r="H37"/>
  <c r="G37"/>
  <c r="F37"/>
  <c r="E37"/>
  <c r="D37"/>
  <c r="C37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12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20" i="1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F12" i="12" l="1"/>
  <c r="J12"/>
  <c r="E12"/>
  <c r="I12"/>
  <c r="D12"/>
  <c r="H12"/>
  <c r="C12"/>
  <c r="G12"/>
  <c r="C12" i="11"/>
  <c r="G12"/>
  <c r="F12"/>
  <c r="J12"/>
  <c r="E12"/>
  <c r="I12"/>
  <c r="D12"/>
  <c r="H12"/>
  <c r="D12" i="1"/>
  <c r="H12"/>
  <c r="G33"/>
  <c r="G36" s="1"/>
  <c r="G38" s="1"/>
  <c r="F12"/>
  <c r="J12"/>
  <c r="C12"/>
  <c r="E12"/>
  <c r="I12"/>
  <c r="F12" i="10"/>
  <c r="J12"/>
  <c r="E12"/>
  <c r="I12"/>
  <c r="D12"/>
  <c r="H12"/>
  <c r="C12"/>
  <c r="G12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<sst xmlns="http://schemas.openxmlformats.org/spreadsheetml/2006/main" count="261" uniqueCount="72">
  <si>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</si>
  <si>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</si>
  <si>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</si>
  <si>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</si>
  <si>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</si>
  <si>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</si>
  <si>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</si>
  <si>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</si>
  <si>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</si>
  <si>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</si>
  <si>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</si>
  <si>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</si>
  <si>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</si>
  <si>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</si>
  <si>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</si>
  <si>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</si>
  <si>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</si>
  <si>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</si>
  <si>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</si>
  <si>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</si>
  <si>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</si>
  <si>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</si>
  <si>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</si>
  <si>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</si>
  <si>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</si>
  <si>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</si>
  <si>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</si>
  <si>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</si>
  <si>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</si>
  <si>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</si>
  <si>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</si>
  <si>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</si>
  <si>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</si>
  <si>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</si>
  <si>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</si>
  <si>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</si>
  <si>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</si>
  <si>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</si>
  <si>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</si>
  <si>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</si>
  <si>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</si>
  <si>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</si>
  <si>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</si>
  <si>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</si>
  <si>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</si>
  <si>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</si>
  <si>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</si>
  <si>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</si>
  <si>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</si>
  <si>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</si>
  <si>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</si>
  <si>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</si>
  <si>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</si>
  <si>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</si>
  <si>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</si>
  <si>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</si>
  <si>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Goa</t>
  </si>
  <si>
    <t>2016-17</t>
  </si>
  <si>
    <t>2017-18</t>
  </si>
  <si>
    <t>2018-19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</si>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</sst>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Protection="1"/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40"/>
  <sheetViews>
    <sheetView tabSelected="1" zoomScale="115" zoomScaleNormal="115" zoomScaleSheetLayoutView="100" workbookViewId="0">
      <pane xSplit="2" ySplit="5" topLeftCell="C27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C13" sqref="C13"/>
    </sheetView>
  </sheetViews>
  <sheetFormatPr defaultColWidth="8.85546875" defaultRowHeight="15"/>
  <cols>
    <col min="1" max="1" width="11" style="1" customWidth="1"/>
    <col min="2" max="2" width="29.5703125" style="1" customWidth="1"/>
    <col min="3" max="5" width="10.7109375" style="1" customWidth="1"/>
    <col min="6" max="6" width="10.7109375" style="3" customWidth="1"/>
    <col min="7" max="10" width="11.85546875" style="2" customWidth="1"/>
    <col min="11" max="11" width="11.28515625" style="3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0" t="s">
        <v>56</v>
      </c>
      <c r="H1" s="2" t="s">
        <v>61</v>
      </c>
      <c r="N1" s="4"/>
    </row>
    <row r="2" spans="1:184" ht="15.75">
      <c r="A2" s="8" t="s">
        <v>38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4" s="9" customFormat="1">
      <c r="A6" s="15" t="s">
        <v>26</v>
      </c>
      <c r="B6" s="16" t="s">
        <v>2</v>
      </c>
      <c r="C6" s="17">
        <f>SUM(C7:C10)</f>
        <v>204297.71591488202</v>
      </c>
      <c r="D6" s="17">
        <f t="shared" ref="D6:J6" si="0">SUM(D7:D10)</f>
        <v>228626.47199182864</v>
      </c>
      <c r="E6" s="17">
        <f t="shared" si="0"/>
        <v>311710.68374467298</v>
      </c>
      <c r="F6" s="17">
        <f t="shared" si="0"/>
        <v>310866.10327971558</v>
      </c>
      <c r="G6" s="17">
        <f t="shared" si="0"/>
        <v>351189.55535904982</v>
      </c>
      <c r="H6" s="17">
        <f t="shared" si="0"/>
        <v>428053.27093985968</v>
      </c>
      <c r="I6" s="17">
        <f t="shared" si="0"/>
        <v>440528.25914574682</v>
      </c>
      <c r="J6" s="17">
        <f t="shared" si="0"/>
        <v>421436.67245817574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8">
        <v>1.1000000000000001</v>
      </c>
      <c r="B7" s="19" t="s">
        <v>49</v>
      </c>
      <c r="C7" s="20">
        <v>102416.96641424157</v>
      </c>
      <c r="D7" s="20">
        <v>108206.75216172787</v>
      </c>
      <c r="E7" s="20">
        <v>126746.79199314867</v>
      </c>
      <c r="F7" s="20">
        <v>138488.12295445107</v>
      </c>
      <c r="G7" s="20">
        <v>157775.96717636212</v>
      </c>
      <c r="H7" s="20">
        <v>185372.02707582782</v>
      </c>
      <c r="I7" s="20">
        <v>215191.35341351971</v>
      </c>
      <c r="J7" s="20">
        <v>194442.68599790003</v>
      </c>
      <c r="K7" s="5"/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8">
        <v>1.2</v>
      </c>
      <c r="B8" s="19" t="s">
        <v>50</v>
      </c>
      <c r="C8" s="20">
        <v>23530.481011071352</v>
      </c>
      <c r="D8" s="20">
        <v>26598.87625433681</v>
      </c>
      <c r="E8" s="20">
        <v>31237.013997749724</v>
      </c>
      <c r="F8" s="20">
        <v>30056.629282980517</v>
      </c>
      <c r="G8" s="20">
        <v>23523.630697397362</v>
      </c>
      <c r="H8" s="20">
        <v>21982.364044459704</v>
      </c>
      <c r="I8" s="20">
        <v>28546.64092608702</v>
      </c>
      <c r="J8" s="20">
        <v>30449.939855412136</v>
      </c>
      <c r="K8" s="5"/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8">
        <v>1.3</v>
      </c>
      <c r="B9" s="19" t="s">
        <v>51</v>
      </c>
      <c r="C9" s="20">
        <v>11796.64752029271</v>
      </c>
      <c r="D9" s="20">
        <v>12522.492460162191</v>
      </c>
      <c r="E9" s="20">
        <v>13050.624935520902</v>
      </c>
      <c r="F9" s="20">
        <v>19355.924708259172</v>
      </c>
      <c r="G9" s="20">
        <v>26113.783538590549</v>
      </c>
      <c r="H9" s="20">
        <v>73427.921301603637</v>
      </c>
      <c r="I9" s="20">
        <v>45974.313275988476</v>
      </c>
      <c r="J9" s="20">
        <v>45407.968851723177</v>
      </c>
      <c r="K9" s="5"/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18">
        <v>1.4</v>
      </c>
      <c r="B10" s="19" t="s">
        <v>52</v>
      </c>
      <c r="C10" s="20">
        <v>66553.620969276395</v>
      </c>
      <c r="D10" s="20">
        <v>81298.351115601763</v>
      </c>
      <c r="E10" s="20">
        <v>140676.25281825368</v>
      </c>
      <c r="F10" s="20">
        <v>122965.42633402481</v>
      </c>
      <c r="G10" s="20">
        <v>143776.17394669977</v>
      </c>
      <c r="H10" s="20">
        <v>147270.95851796851</v>
      </c>
      <c r="I10" s="20">
        <v>150815.95153015168</v>
      </c>
      <c r="J10" s="20">
        <v>151136.07775314042</v>
      </c>
      <c r="K10" s="5"/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1" t="s">
        <v>62</v>
      </c>
      <c r="B11" s="19" t="s">
        <v>3</v>
      </c>
      <c r="C11" s="20">
        <v>643617.63353716873</v>
      </c>
      <c r="D11" s="20">
        <v>208662.55285911579</v>
      </c>
      <c r="E11" s="20">
        <v>3977.3707527167999</v>
      </c>
      <c r="F11" s="20">
        <v>3811.2824025599998</v>
      </c>
      <c r="G11" s="20">
        <v>31567.71863132</v>
      </c>
      <c r="H11" s="20">
        <v>123658.72979584</v>
      </c>
      <c r="I11" s="20">
        <v>100982.766623708</v>
      </c>
      <c r="J11" s="20">
        <v>11025.5752330002</v>
      </c>
      <c r="K11" s="5"/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2"/>
      <c r="B12" s="23" t="s">
        <v>28</v>
      </c>
      <c r="C12" s="24">
        <f>C6+C11</f>
        <v>847915.34945205075</v>
      </c>
      <c r="D12" s="24">
        <f t="shared" ref="D12:J12" si="1">D6+D11</f>
        <v>437289.02485094441</v>
      </c>
      <c r="E12" s="24">
        <f t="shared" si="1"/>
        <v>315688.05449738976</v>
      </c>
      <c r="F12" s="24">
        <f t="shared" si="1"/>
        <v>314677.38568227558</v>
      </c>
      <c r="G12" s="24">
        <f t="shared" si="1"/>
        <v>382757.27399036981</v>
      </c>
      <c r="H12" s="24">
        <f t="shared" si="1"/>
        <v>551712.00073569966</v>
      </c>
      <c r="I12" s="24">
        <f t="shared" si="1"/>
        <v>541511.02576945478</v>
      </c>
      <c r="J12" s="24">
        <f t="shared" si="1"/>
        <v>432462.24769117596</v>
      </c>
      <c r="K12" s="5"/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5" t="s">
        <v>63</v>
      </c>
      <c r="B13" s="16" t="s">
        <v>4</v>
      </c>
      <c r="C13" s="17">
        <v>1629346.1739490607</v>
      </c>
      <c r="D13" s="17">
        <v>1453492.8143560458</v>
      </c>
      <c r="E13" s="17">
        <v>1091756.5948538622</v>
      </c>
      <c r="F13" s="17">
        <v>1944114.8641067098</v>
      </c>
      <c r="G13" s="17">
        <v>2246832.6366076344</v>
      </c>
      <c r="H13" s="17">
        <v>2475168.2813798548</v>
      </c>
      <c r="I13" s="17">
        <v>2554330.3079193854</v>
      </c>
      <c r="J13" s="17">
        <v>2765395.7711747945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5.5">
      <c r="A14" s="21" t="s">
        <v>64</v>
      </c>
      <c r="B14" s="19" t="s">
        <v>5</v>
      </c>
      <c r="C14" s="20">
        <v>95882.885999999999</v>
      </c>
      <c r="D14" s="20">
        <v>116875.8772</v>
      </c>
      <c r="E14" s="20">
        <v>157732.09220000001</v>
      </c>
      <c r="F14" s="20">
        <v>217133.11889934799</v>
      </c>
      <c r="G14" s="20">
        <v>267446.58225044794</v>
      </c>
      <c r="H14" s="20">
        <v>346400.19882095762</v>
      </c>
      <c r="I14" s="20">
        <v>464342.92191475141</v>
      </c>
      <c r="J14" s="20">
        <v>573778.24350678129</v>
      </c>
      <c r="K14" s="5"/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1" t="s">
        <v>65</v>
      </c>
      <c r="B15" s="19" t="s">
        <v>6</v>
      </c>
      <c r="C15" s="20">
        <v>135800.64499999999</v>
      </c>
      <c r="D15" s="20">
        <v>140398.62525989464</v>
      </c>
      <c r="E15" s="20">
        <v>161627.11024280707</v>
      </c>
      <c r="F15" s="20">
        <v>162040.57532203867</v>
      </c>
      <c r="G15" s="20">
        <v>202728.38859216523</v>
      </c>
      <c r="H15" s="20">
        <v>189936.17941284244</v>
      </c>
      <c r="I15" s="20">
        <v>223158.57022702371</v>
      </c>
      <c r="J15" s="20">
        <v>228166.6031157368</v>
      </c>
      <c r="K15" s="5"/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2"/>
      <c r="B16" s="23" t="s">
        <v>29</v>
      </c>
      <c r="C16" s="24">
        <f>+C13+C14+C15</f>
        <v>1861029.7049490607</v>
      </c>
      <c r="D16" s="24">
        <f t="shared" ref="D16:J16" si="2">+D13+D14+D15</f>
        <v>1710767.3168159404</v>
      </c>
      <c r="E16" s="24">
        <f t="shared" si="2"/>
        <v>1411115.7972966693</v>
      </c>
      <c r="F16" s="24">
        <f t="shared" si="2"/>
        <v>2323288.5583280963</v>
      </c>
      <c r="G16" s="24">
        <f t="shared" si="2"/>
        <v>2717007.6074502477</v>
      </c>
      <c r="H16" s="24">
        <f t="shared" si="2"/>
        <v>3011504.6596136545</v>
      </c>
      <c r="I16" s="24">
        <f t="shared" si="2"/>
        <v>3241831.8000611602</v>
      </c>
      <c r="J16" s="24">
        <f t="shared" si="2"/>
        <v>3567340.6177973128</v>
      </c>
      <c r="K16" s="5"/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 ht="25.5">
      <c r="A17" s="15" t="s">
        <v>66</v>
      </c>
      <c r="B17" s="16" t="s">
        <v>7</v>
      </c>
      <c r="C17" s="17">
        <f>C18+C19</f>
        <v>259614.57570154144</v>
      </c>
      <c r="D17" s="17">
        <f t="shared" ref="D17:J17" si="3">D18+D19</f>
        <v>259609.79033315365</v>
      </c>
      <c r="E17" s="17">
        <f t="shared" si="3"/>
        <v>284357.36532182322</v>
      </c>
      <c r="F17" s="17">
        <f t="shared" si="3"/>
        <v>319212.03836069821</v>
      </c>
      <c r="G17" s="17">
        <f t="shared" si="3"/>
        <v>360495.07255877595</v>
      </c>
      <c r="H17" s="17">
        <f t="shared" si="3"/>
        <v>425890.52480188973</v>
      </c>
      <c r="I17" s="17">
        <f t="shared" si="3"/>
        <v>466945.21206625522</v>
      </c>
      <c r="J17" s="17">
        <f t="shared" si="3"/>
        <v>513790.07018783066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18">
        <v>6.1</v>
      </c>
      <c r="B18" s="19" t="s">
        <v>8</v>
      </c>
      <c r="C18" s="20">
        <v>231789.71739999999</v>
      </c>
      <c r="D18" s="20">
        <v>229719.12218080001</v>
      </c>
      <c r="E18" s="20">
        <v>251701.16099764002</v>
      </c>
      <c r="F18" s="20">
        <v>283759.13464751991</v>
      </c>
      <c r="G18" s="20">
        <v>320097.94279200002</v>
      </c>
      <c r="H18" s="20">
        <v>380273.55080000003</v>
      </c>
      <c r="I18" s="20">
        <v>414766.728</v>
      </c>
      <c r="J18" s="20">
        <v>456538.93800000002</v>
      </c>
      <c r="K18" s="5"/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8">
        <v>6.2</v>
      </c>
      <c r="B19" s="19" t="s">
        <v>9</v>
      </c>
      <c r="C19" s="20">
        <v>27824.858301541455</v>
      </c>
      <c r="D19" s="20">
        <v>29890.668152353646</v>
      </c>
      <c r="E19" s="20">
        <v>32656.2043241832</v>
      </c>
      <c r="F19" s="20">
        <v>35452.903713178312</v>
      </c>
      <c r="G19" s="20">
        <v>40397.129766775928</v>
      </c>
      <c r="H19" s="20">
        <v>45616.974001889692</v>
      </c>
      <c r="I19" s="20">
        <v>52178.484066255231</v>
      </c>
      <c r="J19" s="20">
        <v>57251.132187830648</v>
      </c>
      <c r="K19" s="5"/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38.25">
      <c r="A20" s="15" t="s">
        <v>67</v>
      </c>
      <c r="B20" s="25" t="s">
        <v>10</v>
      </c>
      <c r="C20" s="17">
        <f>SUM(C21:C27)</f>
        <v>155963.83371716185</v>
      </c>
      <c r="D20" s="17">
        <f t="shared" ref="D20:J20" si="4">SUM(D21:D27)</f>
        <v>141371.77794775233</v>
      </c>
      <c r="E20" s="17">
        <f t="shared" si="4"/>
        <v>135167.856875</v>
      </c>
      <c r="F20" s="17">
        <f t="shared" si="4"/>
        <v>169280.47209264399</v>
      </c>
      <c r="G20" s="17">
        <f t="shared" si="4"/>
        <v>197136.39470789689</v>
      </c>
      <c r="H20" s="17">
        <f t="shared" si="4"/>
        <v>256575.70985488064</v>
      </c>
      <c r="I20" s="17">
        <f t="shared" si="4"/>
        <v>254091.53837223689</v>
      </c>
      <c r="J20" s="17">
        <f t="shared" si="4"/>
        <v>240415.02278082812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8">
        <v>7.1</v>
      </c>
      <c r="B21" s="19" t="s">
        <v>11</v>
      </c>
      <c r="C21" s="20">
        <v>12157.6896</v>
      </c>
      <c r="D21" s="20">
        <v>13497.526</v>
      </c>
      <c r="E21" s="20">
        <v>13559</v>
      </c>
      <c r="F21" s="20">
        <v>15850</v>
      </c>
      <c r="G21" s="20">
        <v>23947</v>
      </c>
      <c r="H21" s="20">
        <v>24822</v>
      </c>
      <c r="I21" s="20">
        <v>24201</v>
      </c>
      <c r="J21" s="20">
        <v>25830</v>
      </c>
      <c r="K21" s="5"/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8">
        <v>7.2</v>
      </c>
      <c r="B22" s="19" t="s">
        <v>12</v>
      </c>
      <c r="C22" s="20">
        <v>34682.559999999998</v>
      </c>
      <c r="D22" s="20">
        <v>38840.981072729941</v>
      </c>
      <c r="E22" s="20">
        <v>42532.582399999999</v>
      </c>
      <c r="F22" s="20">
        <v>45774.558516788609</v>
      </c>
      <c r="G22" s="20">
        <v>45850.780938052791</v>
      </c>
      <c r="H22" s="20">
        <v>45926.124780873848</v>
      </c>
      <c r="I22" s="20">
        <v>49033.546347467069</v>
      </c>
      <c r="J22" s="20">
        <v>54349.618156200479</v>
      </c>
      <c r="K22" s="5"/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8">
        <v>7.3</v>
      </c>
      <c r="B23" s="19" t="s">
        <v>13</v>
      </c>
      <c r="C23" s="20">
        <v>42441.797500000001</v>
      </c>
      <c r="D23" s="20">
        <v>22266.794699999999</v>
      </c>
      <c r="E23" s="20">
        <v>12790.1312</v>
      </c>
      <c r="F23" s="20">
        <v>18394.061399999999</v>
      </c>
      <c r="G23" s="20">
        <v>17011.457999999999</v>
      </c>
      <c r="H23" s="20">
        <v>28306.358</v>
      </c>
      <c r="I23" s="20">
        <v>27412.668000000001</v>
      </c>
      <c r="J23" s="20">
        <v>20854.133999999998</v>
      </c>
      <c r="K23" s="5"/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8">
        <v>7.4</v>
      </c>
      <c r="B24" s="19" t="s">
        <v>14</v>
      </c>
      <c r="C24" s="20">
        <v>9730.8227999999999</v>
      </c>
      <c r="D24" s="20">
        <v>18426.095300000001</v>
      </c>
      <c r="E24" s="20">
        <v>15900.684799999999</v>
      </c>
      <c r="F24" s="20">
        <v>27041.500199999999</v>
      </c>
      <c r="G24" s="20">
        <v>48853.341999999997</v>
      </c>
      <c r="H24" s="20">
        <v>57529.453200000004</v>
      </c>
      <c r="I24" s="20">
        <v>55696.517999999996</v>
      </c>
      <c r="J24" s="20">
        <v>41855.792999999998</v>
      </c>
      <c r="K24" s="5"/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18">
        <v>7.5</v>
      </c>
      <c r="B25" s="19" t="s">
        <v>15</v>
      </c>
      <c r="C25" s="20">
        <v>29653.588800000001</v>
      </c>
      <c r="D25" s="20">
        <v>18370.9185</v>
      </c>
      <c r="E25" s="20">
        <v>12158.3616</v>
      </c>
      <c r="F25" s="20">
        <v>19302.812099999999</v>
      </c>
      <c r="G25" s="20">
        <v>13478.62</v>
      </c>
      <c r="H25" s="20">
        <v>49907.41</v>
      </c>
      <c r="I25" s="20">
        <v>48689.612999999998</v>
      </c>
      <c r="J25" s="20">
        <v>43982.12</v>
      </c>
      <c r="K25" s="5"/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8">
        <v>7.6</v>
      </c>
      <c r="B26" s="19" t="s">
        <v>16</v>
      </c>
      <c r="C26" s="20">
        <v>191.95779999999999</v>
      </c>
      <c r="D26" s="20">
        <v>253.31700000000001</v>
      </c>
      <c r="E26" s="20">
        <v>305.81729999999999</v>
      </c>
      <c r="F26" s="20">
        <v>348.83460000000002</v>
      </c>
      <c r="G26" s="20">
        <v>358.56099999999998</v>
      </c>
      <c r="H26" s="20">
        <v>583.77149999999995</v>
      </c>
      <c r="I26" s="20">
        <v>297.13580000000002</v>
      </c>
      <c r="J26" s="20">
        <v>271.61919999999998</v>
      </c>
      <c r="K26" s="5"/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5.5">
      <c r="A27" s="18">
        <v>7.7</v>
      </c>
      <c r="B27" s="19" t="s">
        <v>17</v>
      </c>
      <c r="C27" s="20">
        <v>27105.417217161852</v>
      </c>
      <c r="D27" s="20">
        <v>29716.145375022399</v>
      </c>
      <c r="E27" s="20">
        <v>37921.279575</v>
      </c>
      <c r="F27" s="20">
        <v>42568.705275855384</v>
      </c>
      <c r="G27" s="20">
        <v>47636.632769844109</v>
      </c>
      <c r="H27" s="20">
        <v>49500.592374006752</v>
      </c>
      <c r="I27" s="20">
        <v>48761.057224769836</v>
      </c>
      <c r="J27" s="20">
        <v>53271.738424627649</v>
      </c>
      <c r="K27" s="5"/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1" t="s">
        <v>68</v>
      </c>
      <c r="B28" s="19" t="s">
        <v>18</v>
      </c>
      <c r="C28" s="20">
        <v>172930</v>
      </c>
      <c r="D28" s="20">
        <v>205807</v>
      </c>
      <c r="E28" s="20">
        <v>219431</v>
      </c>
      <c r="F28" s="20">
        <v>237658</v>
      </c>
      <c r="G28" s="20">
        <v>258172</v>
      </c>
      <c r="H28" s="20">
        <v>235854</v>
      </c>
      <c r="I28" s="20">
        <v>273803</v>
      </c>
      <c r="J28" s="20">
        <v>293190</v>
      </c>
      <c r="K28" s="5"/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5.5">
      <c r="A29" s="21" t="s">
        <v>69</v>
      </c>
      <c r="B29" s="19" t="s">
        <v>19</v>
      </c>
      <c r="C29" s="20">
        <v>268681.03621127998</v>
      </c>
      <c r="D29" s="20">
        <v>311293.55237024056</v>
      </c>
      <c r="E29" s="20">
        <v>353294.81480212364</v>
      </c>
      <c r="F29" s="20">
        <v>403211.82541377412</v>
      </c>
      <c r="G29" s="20">
        <v>439741.46331122966</v>
      </c>
      <c r="H29" s="20">
        <v>498838.1273463064</v>
      </c>
      <c r="I29" s="20">
        <v>536451.06140533485</v>
      </c>
      <c r="J29" s="20">
        <v>603142.24307182361</v>
      </c>
      <c r="K29" s="5"/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1" t="s">
        <v>70</v>
      </c>
      <c r="B30" s="19" t="s">
        <v>44</v>
      </c>
      <c r="C30" s="20">
        <v>250476</v>
      </c>
      <c r="D30" s="20">
        <v>279612</v>
      </c>
      <c r="E30" s="20">
        <v>319424</v>
      </c>
      <c r="F30" s="20">
        <v>356242</v>
      </c>
      <c r="G30" s="20">
        <v>360163</v>
      </c>
      <c r="H30" s="20">
        <v>428958</v>
      </c>
      <c r="I30" s="20">
        <v>513458</v>
      </c>
      <c r="J30" s="20">
        <v>530322</v>
      </c>
      <c r="K30" s="5"/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1" t="s">
        <v>71</v>
      </c>
      <c r="B31" s="19" t="s">
        <v>20</v>
      </c>
      <c r="C31" s="20">
        <v>123955.30727230305</v>
      </c>
      <c r="D31" s="20">
        <v>141551.24539706449</v>
      </c>
      <c r="E31" s="20">
        <v>163882.5391885548</v>
      </c>
      <c r="F31" s="20">
        <v>195478.73940387787</v>
      </c>
      <c r="G31" s="20">
        <v>239450.50213370318</v>
      </c>
      <c r="H31" s="20">
        <v>272494.33707898541</v>
      </c>
      <c r="I31" s="20">
        <v>317440.73263401864</v>
      </c>
      <c r="J31" s="20">
        <v>326586.63443752634</v>
      </c>
      <c r="K31" s="5"/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2"/>
      <c r="B32" s="23" t="s">
        <v>30</v>
      </c>
      <c r="C32" s="24">
        <f>C17+C20+C28+C29+C30+C31</f>
        <v>1231620.7529022864</v>
      </c>
      <c r="D32" s="24">
        <f t="shared" ref="D32:J32" si="5">D17+D20+D28+D29+D30+D31</f>
        <v>1339245.3660482108</v>
      </c>
      <c r="E32" s="24">
        <f t="shared" si="5"/>
        <v>1475557.5761875017</v>
      </c>
      <c r="F32" s="24">
        <f t="shared" si="5"/>
        <v>1681083.0752709941</v>
      </c>
      <c r="G32" s="24">
        <f t="shared" si="5"/>
        <v>1855158.4327116057</v>
      </c>
      <c r="H32" s="24">
        <f t="shared" si="5"/>
        <v>2118610.6990820621</v>
      </c>
      <c r="I32" s="24">
        <f t="shared" si="5"/>
        <v>2362189.5444778455</v>
      </c>
      <c r="J32" s="24">
        <f t="shared" si="5"/>
        <v>2507445.9704780085</v>
      </c>
      <c r="K32" s="5"/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6" t="s">
        <v>27</v>
      </c>
      <c r="B33" s="27" t="s">
        <v>31</v>
      </c>
      <c r="C33" s="28">
        <f t="shared" ref="C33:J33" si="6">C6+C11+C13+C14+C15+C17+C20+C28+C29+C30+C31</f>
        <v>3940565.8073033975</v>
      </c>
      <c r="D33" s="28">
        <f t="shared" si="6"/>
        <v>3487301.7077150955</v>
      </c>
      <c r="E33" s="28">
        <f t="shared" si="6"/>
        <v>3202361.427981561</v>
      </c>
      <c r="F33" s="28">
        <f t="shared" si="6"/>
        <v>4319049.0192813668</v>
      </c>
      <c r="G33" s="28">
        <f t="shared" si="6"/>
        <v>4954923.3141522231</v>
      </c>
      <c r="H33" s="28">
        <f t="shared" si="6"/>
        <v>5681827.3594314167</v>
      </c>
      <c r="I33" s="28">
        <f t="shared" si="6"/>
        <v>6145532.3703084607</v>
      </c>
      <c r="J33" s="28">
        <f t="shared" si="6"/>
        <v>6507248.8359664977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29" t="s">
        <v>33</v>
      </c>
      <c r="B34" s="30" t="s">
        <v>25</v>
      </c>
      <c r="C34" s="13">
        <v>373700</v>
      </c>
      <c r="D34" s="13">
        <v>418200</v>
      </c>
      <c r="E34" s="13">
        <v>453647</v>
      </c>
      <c r="F34" s="13">
        <v>517626.99999999994</v>
      </c>
      <c r="G34" s="13">
        <v>595395</v>
      </c>
      <c r="H34" s="13">
        <v>656465</v>
      </c>
      <c r="I34" s="13">
        <v>815977</v>
      </c>
      <c r="J34" s="13">
        <v>847035</v>
      </c>
      <c r="K34" s="5"/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29" t="s">
        <v>34</v>
      </c>
      <c r="B35" s="30" t="s">
        <v>24</v>
      </c>
      <c r="C35" s="13">
        <v>77600</v>
      </c>
      <c r="D35" s="13">
        <v>93500</v>
      </c>
      <c r="E35" s="13">
        <v>63898</v>
      </c>
      <c r="F35" s="13">
        <v>55258.000000000007</v>
      </c>
      <c r="G35" s="13">
        <v>44933</v>
      </c>
      <c r="H35" s="13">
        <v>40661</v>
      </c>
      <c r="I35" s="13">
        <v>26304.000000000004</v>
      </c>
      <c r="J35" s="13">
        <v>37248</v>
      </c>
      <c r="K35" s="5"/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1" t="s">
        <v>35</v>
      </c>
      <c r="B36" s="32" t="s">
        <v>45</v>
      </c>
      <c r="C36" s="24">
        <f>C33+C34-C35</f>
        <v>4236665.807303397</v>
      </c>
      <c r="D36" s="24">
        <f t="shared" ref="D36:J36" si="7">D33+D34-D35</f>
        <v>3812001.7077150955</v>
      </c>
      <c r="E36" s="24">
        <f t="shared" si="7"/>
        <v>3592110.427981561</v>
      </c>
      <c r="F36" s="24">
        <f t="shared" si="7"/>
        <v>4781418.0192813668</v>
      </c>
      <c r="G36" s="24">
        <f t="shared" si="7"/>
        <v>5505385.3141522231</v>
      </c>
      <c r="H36" s="24">
        <f t="shared" si="7"/>
        <v>6297631.3594314167</v>
      </c>
      <c r="I36" s="24">
        <f t="shared" si="7"/>
        <v>6935205.3703084607</v>
      </c>
      <c r="J36" s="24">
        <f t="shared" si="7"/>
        <v>7317035.8359664977</v>
      </c>
      <c r="K36" s="5"/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29" t="s">
        <v>36</v>
      </c>
      <c r="B37" s="30" t="s">
        <v>32</v>
      </c>
      <c r="C37" s="13">
        <v>14650</v>
      </c>
      <c r="D37" s="13">
        <v>14750</v>
      </c>
      <c r="E37" s="13">
        <v>14850</v>
      </c>
      <c r="F37" s="13">
        <v>14950</v>
      </c>
      <c r="G37" s="13">
        <v>15050</v>
      </c>
      <c r="H37" s="13">
        <v>15160</v>
      </c>
      <c r="I37" s="13">
        <v>15270</v>
      </c>
      <c r="J37" s="13">
        <v>15360</v>
      </c>
      <c r="P37" s="2"/>
      <c r="Q37" s="2"/>
      <c r="R37" s="2"/>
      <c r="S37" s="2"/>
    </row>
    <row r="38" spans="1:184">
      <c r="A38" s="31" t="s">
        <v>37</v>
      </c>
      <c r="B38" s="32" t="s">
        <v>48</v>
      </c>
      <c r="C38" s="24">
        <f>C36/C37*1000</f>
        <v>289192.20527668239</v>
      </c>
      <c r="D38" s="24">
        <f t="shared" ref="D38:J38" si="8">D36/D37*1000</f>
        <v>258440.79374339629</v>
      </c>
      <c r="E38" s="24">
        <f t="shared" si="8"/>
        <v>241892.95811323644</v>
      </c>
      <c r="F38" s="24">
        <f t="shared" si="8"/>
        <v>319827.29225962324</v>
      </c>
      <c r="G38" s="24">
        <f t="shared" si="8"/>
        <v>365806.33316626068</v>
      </c>
      <c r="H38" s="24">
        <f t="shared" si="8"/>
        <v>415411.03954033094</v>
      </c>
      <c r="I38" s="24">
        <f t="shared" si="8"/>
        <v>454171.9299481638</v>
      </c>
      <c r="J38" s="24">
        <f t="shared" si="8"/>
        <v>476369.52057073551</v>
      </c>
      <c r="O38" s="4"/>
      <c r="P38" s="4"/>
      <c r="Q38" s="4"/>
      <c r="R38" s="4"/>
      <c r="S38" s="4"/>
      <c r="BT38" s="5"/>
      <c r="BU38" s="5"/>
      <c r="BV38" s="5"/>
      <c r="BW38" s="5"/>
    </row>
    <row r="39" spans="1:184">
      <c r="A39" s="33"/>
      <c r="B39" s="33"/>
      <c r="C39" s="33"/>
      <c r="D39" s="33"/>
      <c r="E39" s="33"/>
      <c r="F39" s="34"/>
      <c r="G39" s="35"/>
      <c r="H39" s="35"/>
      <c r="I39" s="35"/>
      <c r="J39" s="35"/>
    </row>
    <row r="40" spans="1:184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9"/>
  <sheetViews>
    <sheetView zoomScale="115" zoomScaleNormal="115" zoomScaleSheetLayoutView="100" workbookViewId="0">
      <pane xSplit="2" ySplit="5" topLeftCell="C30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6" width="11.140625" style="3" customWidth="1"/>
    <col min="7" max="10" width="11.85546875" style="2" customWidth="1"/>
    <col min="11" max="11" width="11.28515625" style="3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0" width="9.140625" style="3"/>
    <col min="181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0" t="s">
        <v>56</v>
      </c>
      <c r="H1" s="2" t="s">
        <v>61</v>
      </c>
      <c r="N1" s="4"/>
    </row>
    <row r="2" spans="1:184" ht="15.75">
      <c r="A2" s="8" t="s">
        <v>39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4" s="9" customFormat="1">
      <c r="A6" s="15" t="s">
        <v>26</v>
      </c>
      <c r="B6" s="16" t="s">
        <v>2</v>
      </c>
      <c r="C6" s="17">
        <f>SUM(C7:C10)</f>
        <v>204297.8147763997</v>
      </c>
      <c r="D6" s="17">
        <f t="shared" ref="D6:J6" si="0">SUM(D7:D10)</f>
        <v>195848.53591636868</v>
      </c>
      <c r="E6" s="17">
        <f t="shared" si="0"/>
        <v>222418.8728110501</v>
      </c>
      <c r="F6" s="17">
        <f t="shared" si="0"/>
        <v>222662.32805482927</v>
      </c>
      <c r="G6" s="17">
        <f t="shared" si="0"/>
        <v>208798.02975353604</v>
      </c>
      <c r="H6" s="17">
        <f t="shared" si="0"/>
        <v>242739.57360825592</v>
      </c>
      <c r="I6" s="17">
        <f t="shared" si="0"/>
        <v>249794.69917526812</v>
      </c>
      <c r="J6" s="17">
        <f t="shared" si="0"/>
        <v>244547.1733585489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8">
        <v>1.1000000000000001</v>
      </c>
      <c r="B7" s="19" t="s">
        <v>49</v>
      </c>
      <c r="C7" s="20">
        <v>102416.96641424157</v>
      </c>
      <c r="D7" s="20">
        <v>102908.61821907322</v>
      </c>
      <c r="E7" s="20">
        <v>109744.41362940386</v>
      </c>
      <c r="F7" s="20">
        <v>106883.89874286755</v>
      </c>
      <c r="G7" s="20">
        <v>103000.56746024142</v>
      </c>
      <c r="H7" s="20">
        <v>110603.39788232693</v>
      </c>
      <c r="I7" s="20">
        <v>109655.37853341459</v>
      </c>
      <c r="J7" s="20">
        <v>107082.03473409417</v>
      </c>
      <c r="K7" s="5"/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8">
        <v>1.2</v>
      </c>
      <c r="B8" s="19" t="s">
        <v>50</v>
      </c>
      <c r="C8" s="20">
        <v>23530.579872589042</v>
      </c>
      <c r="D8" s="20">
        <v>22395.956014481028</v>
      </c>
      <c r="E8" s="20">
        <v>24831.86711209143</v>
      </c>
      <c r="F8" s="20">
        <v>23191.046851808162</v>
      </c>
      <c r="G8" s="20">
        <v>16886.606983897978</v>
      </c>
      <c r="H8" s="20">
        <v>15685.31760802098</v>
      </c>
      <c r="I8" s="20">
        <v>18298.670575865686</v>
      </c>
      <c r="J8" s="20">
        <v>19943.112654058088</v>
      </c>
      <c r="K8" s="5"/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8">
        <v>1.3</v>
      </c>
      <c r="B9" s="19" t="s">
        <v>51</v>
      </c>
      <c r="C9" s="20">
        <v>11796.647520292709</v>
      </c>
      <c r="D9" s="20">
        <v>11948.639627324226</v>
      </c>
      <c r="E9" s="20">
        <v>11522.493439240865</v>
      </c>
      <c r="F9" s="20">
        <v>14833.322972359156</v>
      </c>
      <c r="G9" s="20">
        <v>14050.993738077404</v>
      </c>
      <c r="H9" s="20">
        <v>34819.846491813274</v>
      </c>
      <c r="I9" s="20">
        <v>35545.854856164173</v>
      </c>
      <c r="J9" s="20">
        <v>35991.51639173978</v>
      </c>
      <c r="K9" s="5"/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18">
        <v>1.4</v>
      </c>
      <c r="B10" s="19" t="s">
        <v>52</v>
      </c>
      <c r="C10" s="20">
        <v>66553.620969276395</v>
      </c>
      <c r="D10" s="20">
        <v>58595.322055490222</v>
      </c>
      <c r="E10" s="20">
        <v>76320.098630313922</v>
      </c>
      <c r="F10" s="20">
        <v>77754.05948779441</v>
      </c>
      <c r="G10" s="20">
        <v>74859.861571319256</v>
      </c>
      <c r="H10" s="20">
        <v>81631.011626094725</v>
      </c>
      <c r="I10" s="20">
        <v>86294.795209823656</v>
      </c>
      <c r="J10" s="20">
        <v>81530.509578656871</v>
      </c>
      <c r="K10" s="5"/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1" t="s">
        <v>62</v>
      </c>
      <c r="B11" s="19" t="s">
        <v>3</v>
      </c>
      <c r="C11" s="20">
        <v>643617.63353716896</v>
      </c>
      <c r="D11" s="20">
        <v>205839.03456144439</v>
      </c>
      <c r="E11" s="20">
        <v>3191.495382678952</v>
      </c>
      <c r="F11" s="20">
        <v>3020.7840897265269</v>
      </c>
      <c r="G11" s="20">
        <v>36278.506957062928</v>
      </c>
      <c r="H11" s="20">
        <v>167888.69073561209</v>
      </c>
      <c r="I11" s="20">
        <v>148986.02376074679</v>
      </c>
      <c r="J11" s="20">
        <v>150943.14969134808</v>
      </c>
      <c r="K11" s="5"/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2"/>
      <c r="B12" s="23" t="s">
        <v>28</v>
      </c>
      <c r="C12" s="24">
        <f>C6+C11</f>
        <v>847915.44831356872</v>
      </c>
      <c r="D12" s="24">
        <f t="shared" ref="D12:J12" si="1">D6+D11</f>
        <v>401687.57047781307</v>
      </c>
      <c r="E12" s="24">
        <f t="shared" si="1"/>
        <v>225610.36819372905</v>
      </c>
      <c r="F12" s="24">
        <f t="shared" si="1"/>
        <v>225683.11214455578</v>
      </c>
      <c r="G12" s="24">
        <f t="shared" si="1"/>
        <v>245076.53671059897</v>
      </c>
      <c r="H12" s="24">
        <f t="shared" si="1"/>
        <v>410628.26434386801</v>
      </c>
      <c r="I12" s="24">
        <f t="shared" si="1"/>
        <v>398780.72293601488</v>
      </c>
      <c r="J12" s="24">
        <f t="shared" si="1"/>
        <v>395490.32304989698</v>
      </c>
      <c r="K12" s="5"/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5" t="s">
        <v>63</v>
      </c>
      <c r="B13" s="16" t="s">
        <v>4</v>
      </c>
      <c r="C13" s="17">
        <v>1629346.1739490607</v>
      </c>
      <c r="D13" s="17">
        <v>1389381.9927175273</v>
      </c>
      <c r="E13" s="17">
        <v>1016188.634839026</v>
      </c>
      <c r="F13" s="17">
        <v>1717236.8328462506</v>
      </c>
      <c r="G13" s="17">
        <v>1991381.1880230668</v>
      </c>
      <c r="H13" s="17">
        <v>2154898.9069463136</v>
      </c>
      <c r="I13" s="17">
        <v>2209782.424481601</v>
      </c>
      <c r="J13" s="17">
        <v>2785108.9378468222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5.5">
      <c r="A14" s="21" t="s">
        <v>64</v>
      </c>
      <c r="B14" s="19" t="s">
        <v>5</v>
      </c>
      <c r="C14" s="20">
        <v>95882.885999999999</v>
      </c>
      <c r="D14" s="20">
        <v>112589.10459020836</v>
      </c>
      <c r="E14" s="20">
        <v>143929.51340570481</v>
      </c>
      <c r="F14" s="20">
        <v>184788.78300359269</v>
      </c>
      <c r="G14" s="20">
        <v>204167.97597949178</v>
      </c>
      <c r="H14" s="20">
        <v>325678.92643869505</v>
      </c>
      <c r="I14" s="20">
        <v>321596.70918405923</v>
      </c>
      <c r="J14" s="20">
        <v>401442.59108692774</v>
      </c>
      <c r="K14" s="5"/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1" t="s">
        <v>65</v>
      </c>
      <c r="B15" s="19" t="s">
        <v>6</v>
      </c>
      <c r="C15" s="20">
        <v>135800.64499999999</v>
      </c>
      <c r="D15" s="20">
        <v>129211.00817313534</v>
      </c>
      <c r="E15" s="20">
        <v>143136.84511127879</v>
      </c>
      <c r="F15" s="20">
        <v>139501.24432223523</v>
      </c>
      <c r="G15" s="20">
        <v>181178.80921007588</v>
      </c>
      <c r="H15" s="20">
        <v>166354.30469868914</v>
      </c>
      <c r="I15" s="20">
        <v>184108.75364114228</v>
      </c>
      <c r="J15" s="20">
        <v>177350.26308598291</v>
      </c>
      <c r="K15" s="5"/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2"/>
      <c r="B16" s="23" t="s">
        <v>29</v>
      </c>
      <c r="C16" s="24">
        <f>+C13+C14+C15</f>
        <v>1861029.7049490607</v>
      </c>
      <c r="D16" s="24">
        <f t="shared" ref="D16:J16" si="2">+D13+D14+D15</f>
        <v>1631182.1054808709</v>
      </c>
      <c r="E16" s="24">
        <f t="shared" si="2"/>
        <v>1303254.9933560097</v>
      </c>
      <c r="F16" s="24">
        <f t="shared" si="2"/>
        <v>2041526.8601720785</v>
      </c>
      <c r="G16" s="24">
        <f t="shared" si="2"/>
        <v>2376727.9732126347</v>
      </c>
      <c r="H16" s="24">
        <f t="shared" si="2"/>
        <v>2646932.1380836973</v>
      </c>
      <c r="I16" s="24">
        <f t="shared" si="2"/>
        <v>2715487.8873068029</v>
      </c>
      <c r="J16" s="24">
        <f t="shared" si="2"/>
        <v>3363901.7920197328</v>
      </c>
      <c r="K16" s="5"/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15" t="s">
        <v>66</v>
      </c>
      <c r="B17" s="16" t="s">
        <v>7</v>
      </c>
      <c r="C17" s="17">
        <f>C18+C19</f>
        <v>259614.6574</v>
      </c>
      <c r="D17" s="17">
        <f t="shared" ref="D17:J17" si="3">D18+D19</f>
        <v>238037.67700074485</v>
      </c>
      <c r="E17" s="17">
        <f t="shared" si="3"/>
        <v>241585.24308472118</v>
      </c>
      <c r="F17" s="17">
        <f t="shared" si="3"/>
        <v>250266.04485332652</v>
      </c>
      <c r="G17" s="17">
        <f t="shared" si="3"/>
        <v>269968.8098391149</v>
      </c>
      <c r="H17" s="17">
        <f t="shared" si="3"/>
        <v>314038.8561060846</v>
      </c>
      <c r="I17" s="17">
        <f t="shared" si="3"/>
        <v>293828.19105098932</v>
      </c>
      <c r="J17" s="17">
        <f t="shared" si="3"/>
        <v>299856.99866913067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18">
        <v>6.1</v>
      </c>
      <c r="B18" s="19" t="s">
        <v>8</v>
      </c>
      <c r="C18" s="20">
        <v>231789.71739999999</v>
      </c>
      <c r="D18" s="20">
        <v>210631.18016059688</v>
      </c>
      <c r="E18" s="20">
        <v>213814.62753722697</v>
      </c>
      <c r="F18" s="20">
        <v>222456.78218895366</v>
      </c>
      <c r="G18" s="20">
        <v>239696.06774093866</v>
      </c>
      <c r="H18" s="20">
        <v>280374.89993071032</v>
      </c>
      <c r="I18" s="20">
        <v>260948.56853439918</v>
      </c>
      <c r="J18" s="20">
        <v>266362.70311665209</v>
      </c>
      <c r="K18" s="5"/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8">
        <v>6.2</v>
      </c>
      <c r="B19" s="19" t="s">
        <v>9</v>
      </c>
      <c r="C19" s="20">
        <v>27824.94</v>
      </c>
      <c r="D19" s="20">
        <v>27406.496840147971</v>
      </c>
      <c r="E19" s="20">
        <v>27770.615547494217</v>
      </c>
      <c r="F19" s="20">
        <v>27809.262664372854</v>
      </c>
      <c r="G19" s="20">
        <v>30272.742098176219</v>
      </c>
      <c r="H19" s="20">
        <v>33663.956175374296</v>
      </c>
      <c r="I19" s="20">
        <v>32879.622516590112</v>
      </c>
      <c r="J19" s="20">
        <v>33494.295552478579</v>
      </c>
      <c r="K19" s="5"/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5.5">
      <c r="A20" s="15" t="s">
        <v>67</v>
      </c>
      <c r="B20" s="25" t="s">
        <v>10</v>
      </c>
      <c r="C20" s="17">
        <f>SUM(C21:C27)</f>
        <v>155963.83371716185</v>
      </c>
      <c r="D20" s="17">
        <f t="shared" ref="D20:J20" si="4">SUM(D21:D27)</f>
        <v>133877.89399259901</v>
      </c>
      <c r="E20" s="17">
        <f t="shared" si="4"/>
        <v>120516.21818803366</v>
      </c>
      <c r="F20" s="17">
        <f t="shared" si="4"/>
        <v>143130.40129371319</v>
      </c>
      <c r="G20" s="17">
        <f t="shared" si="4"/>
        <v>176029.92447875385</v>
      </c>
      <c r="H20" s="17">
        <f t="shared" si="4"/>
        <v>192876.28425588741</v>
      </c>
      <c r="I20" s="17">
        <f t="shared" si="4"/>
        <v>180262.11780757405</v>
      </c>
      <c r="J20" s="17">
        <f t="shared" si="4"/>
        <v>159290.85684344877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8">
        <v>7.1</v>
      </c>
      <c r="B21" s="19" t="s">
        <v>11</v>
      </c>
      <c r="C21" s="20">
        <v>12157.6896</v>
      </c>
      <c r="D21" s="20">
        <v>12876.136898000001</v>
      </c>
      <c r="E21" s="20">
        <v>12583</v>
      </c>
      <c r="F21" s="20">
        <v>13902</v>
      </c>
      <c r="G21" s="20">
        <v>16027</v>
      </c>
      <c r="H21" s="20">
        <v>18547</v>
      </c>
      <c r="I21" s="20">
        <v>18296</v>
      </c>
      <c r="J21" s="20">
        <v>19177</v>
      </c>
      <c r="K21" s="5"/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8">
        <v>7.2</v>
      </c>
      <c r="B22" s="19" t="s">
        <v>12</v>
      </c>
      <c r="C22" s="20">
        <v>34682.559999999998</v>
      </c>
      <c r="D22" s="20">
        <v>32014.999390862948</v>
      </c>
      <c r="E22" s="20">
        <v>30043.597605950526</v>
      </c>
      <c r="F22" s="20">
        <v>29128.300477758894</v>
      </c>
      <c r="G22" s="20">
        <v>29429.852795345534</v>
      </c>
      <c r="H22" s="20">
        <v>28598.821097365068</v>
      </c>
      <c r="I22" s="20">
        <v>25729.762228816526</v>
      </c>
      <c r="J22" s="20">
        <v>25437.642686832314</v>
      </c>
      <c r="K22" s="5"/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8">
        <v>7.3</v>
      </c>
      <c r="B23" s="19" t="s">
        <v>13</v>
      </c>
      <c r="C23" s="20">
        <v>42441.797500000001</v>
      </c>
      <c r="D23" s="20">
        <v>20554.175319150898</v>
      </c>
      <c r="E23" s="20">
        <v>11076.016083307388</v>
      </c>
      <c r="F23" s="20">
        <v>15426.414133704016</v>
      </c>
      <c r="G23" s="20">
        <v>14424.80824653683</v>
      </c>
      <c r="H23" s="20">
        <v>23305.601794827191</v>
      </c>
      <c r="I23" s="20">
        <v>21694.674614709387</v>
      </c>
      <c r="J23" s="20">
        <v>15971.844804803253</v>
      </c>
      <c r="K23" s="5"/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8">
        <v>7.4</v>
      </c>
      <c r="B24" s="19" t="s">
        <v>14</v>
      </c>
      <c r="C24" s="20">
        <v>9730.8227999999999</v>
      </c>
      <c r="D24" s="20">
        <v>17008.877943424093</v>
      </c>
      <c r="E24" s="20">
        <v>14693.608230807569</v>
      </c>
      <c r="F24" s="20">
        <v>24970.639448438829</v>
      </c>
      <c r="G24" s="20">
        <v>45122.118806777602</v>
      </c>
      <c r="H24" s="20">
        <v>47365.984976002444</v>
      </c>
      <c r="I24" s="20">
        <v>44078.811853786159</v>
      </c>
      <c r="J24" s="20">
        <v>32056.676627184344</v>
      </c>
      <c r="K24" s="5"/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18">
        <v>7.5</v>
      </c>
      <c r="B25" s="19" t="s">
        <v>15</v>
      </c>
      <c r="C25" s="20">
        <v>29653.588800000001</v>
      </c>
      <c r="D25" s="20">
        <v>23754.932702497623</v>
      </c>
      <c r="E25" s="20">
        <v>19055.424520496545</v>
      </c>
      <c r="F25" s="20">
        <v>23736.940656224011</v>
      </c>
      <c r="G25" s="20">
        <v>30377.932936952166</v>
      </c>
      <c r="H25" s="20">
        <v>33892.323345182565</v>
      </c>
      <c r="I25" s="20">
        <v>31240.505187624694</v>
      </c>
      <c r="J25" s="20">
        <v>25092.912817134191</v>
      </c>
      <c r="K25" s="5"/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8">
        <v>7.6</v>
      </c>
      <c r="B26" s="19" t="s">
        <v>16</v>
      </c>
      <c r="C26" s="20">
        <v>191.95779999999999</v>
      </c>
      <c r="D26" s="20">
        <v>233.75686538780255</v>
      </c>
      <c r="E26" s="20">
        <v>266.37111176847804</v>
      </c>
      <c r="F26" s="20">
        <v>284.04012674469362</v>
      </c>
      <c r="G26" s="20">
        <v>285.02514014721294</v>
      </c>
      <c r="H26" s="20">
        <v>442.08379199040462</v>
      </c>
      <c r="I26" s="20">
        <v>220.26434554354955</v>
      </c>
      <c r="J26" s="20">
        <v>194.36269391321034</v>
      </c>
      <c r="K26" s="5"/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5.5">
      <c r="A27" s="18">
        <v>7.7</v>
      </c>
      <c r="B27" s="19" t="s">
        <v>17</v>
      </c>
      <c r="C27" s="20">
        <v>27105.417217161852</v>
      </c>
      <c r="D27" s="20">
        <v>27435.014873275639</v>
      </c>
      <c r="E27" s="20">
        <v>32798.200635703164</v>
      </c>
      <c r="F27" s="20">
        <v>35682.066450842736</v>
      </c>
      <c r="G27" s="20">
        <v>40363.186552994499</v>
      </c>
      <c r="H27" s="20">
        <v>40724.469250519738</v>
      </c>
      <c r="I27" s="20">
        <v>39002.099577093737</v>
      </c>
      <c r="J27" s="20">
        <v>41360.417213581466</v>
      </c>
      <c r="K27" s="5"/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1" t="s">
        <v>68</v>
      </c>
      <c r="B28" s="19" t="s">
        <v>18</v>
      </c>
      <c r="C28" s="20">
        <v>172930</v>
      </c>
      <c r="D28" s="20">
        <v>201719</v>
      </c>
      <c r="E28" s="20">
        <v>200864</v>
      </c>
      <c r="F28" s="20">
        <v>227217</v>
      </c>
      <c r="G28" s="20">
        <v>239275</v>
      </c>
      <c r="H28" s="20">
        <v>219154</v>
      </c>
      <c r="I28" s="20">
        <v>236604</v>
      </c>
      <c r="J28" s="20">
        <v>235085</v>
      </c>
      <c r="K28" s="5"/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5.5">
      <c r="A29" s="21" t="s">
        <v>69</v>
      </c>
      <c r="B29" s="19" t="s">
        <v>19</v>
      </c>
      <c r="C29" s="20">
        <v>268680.69689999998</v>
      </c>
      <c r="D29" s="20">
        <v>286456.66839179321</v>
      </c>
      <c r="E29" s="20">
        <v>307993.98936357786</v>
      </c>
      <c r="F29" s="20">
        <v>337582.12870811293</v>
      </c>
      <c r="G29" s="20">
        <v>356997.29207290773</v>
      </c>
      <c r="H29" s="20">
        <v>383003.42120543588</v>
      </c>
      <c r="I29" s="20">
        <v>400292.24327615293</v>
      </c>
      <c r="J29" s="20">
        <v>432828.53864940786</v>
      </c>
      <c r="K29" s="5"/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1" t="s">
        <v>70</v>
      </c>
      <c r="B30" s="19" t="s">
        <v>44</v>
      </c>
      <c r="C30" s="20">
        <v>250476</v>
      </c>
      <c r="D30" s="20">
        <v>259032.03605754543</v>
      </c>
      <c r="E30" s="20">
        <v>276361.40431376244</v>
      </c>
      <c r="F30" s="20">
        <v>294881.85837386979</v>
      </c>
      <c r="G30" s="20">
        <v>299986.4600534098</v>
      </c>
      <c r="H30" s="20">
        <v>319396.62117540179</v>
      </c>
      <c r="I30" s="20">
        <v>372792.93377670203</v>
      </c>
      <c r="J30" s="20">
        <v>372723.80773197231</v>
      </c>
      <c r="K30" s="5"/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1" t="s">
        <v>71</v>
      </c>
      <c r="B31" s="19" t="s">
        <v>20</v>
      </c>
      <c r="C31" s="20">
        <v>123955.30727230305</v>
      </c>
      <c r="D31" s="20">
        <v>130229.09638296788</v>
      </c>
      <c r="E31" s="20">
        <v>142460.01280933441</v>
      </c>
      <c r="F31" s="20">
        <v>160904.96419401182</v>
      </c>
      <c r="G31" s="20">
        <v>188501.21332573064</v>
      </c>
      <c r="H31" s="20">
        <v>204841.920427501</v>
      </c>
      <c r="I31" s="20">
        <v>228284.57659709067</v>
      </c>
      <c r="J31" s="20">
        <v>222874.88966200367</v>
      </c>
      <c r="K31" s="5"/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2"/>
      <c r="B32" s="23" t="s">
        <v>30</v>
      </c>
      <c r="C32" s="24">
        <f>C17+C20+C28+C29+C30+C31</f>
        <v>1231620.4952894649</v>
      </c>
      <c r="D32" s="24">
        <f t="shared" ref="D32:J32" si="5">D17+D20+D28+D29+D30+D31</f>
        <v>1249352.3718256503</v>
      </c>
      <c r="E32" s="24">
        <f t="shared" si="5"/>
        <v>1289780.8677594294</v>
      </c>
      <c r="F32" s="24">
        <f t="shared" si="5"/>
        <v>1413982.3974230345</v>
      </c>
      <c r="G32" s="24">
        <f t="shared" si="5"/>
        <v>1530758.6997699169</v>
      </c>
      <c r="H32" s="24">
        <f t="shared" si="5"/>
        <v>1633311.1031703108</v>
      </c>
      <c r="I32" s="24">
        <f t="shared" si="5"/>
        <v>1712064.062508509</v>
      </c>
      <c r="J32" s="24">
        <f t="shared" si="5"/>
        <v>1722660.0915559633</v>
      </c>
      <c r="K32" s="5"/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6" t="s">
        <v>27</v>
      </c>
      <c r="B33" s="27" t="s">
        <v>31</v>
      </c>
      <c r="C33" s="28">
        <f t="shared" ref="C33:J33" si="6">C6+C11+C13+C14+C15+C17+C20+C28+C29+C30+C31</f>
        <v>3940565.6485520941</v>
      </c>
      <c r="D33" s="28">
        <f t="shared" si="6"/>
        <v>3282222.047784334</v>
      </c>
      <c r="E33" s="28">
        <f t="shared" si="6"/>
        <v>2818646.2293091686</v>
      </c>
      <c r="F33" s="28">
        <f t="shared" si="6"/>
        <v>3681192.3697396684</v>
      </c>
      <c r="G33" s="28">
        <f t="shared" si="6"/>
        <v>4152563.2096931501</v>
      </c>
      <c r="H33" s="28">
        <f t="shared" si="6"/>
        <v>4690871.5055978764</v>
      </c>
      <c r="I33" s="28">
        <f t="shared" si="6"/>
        <v>4826332.672751327</v>
      </c>
      <c r="J33" s="28">
        <f t="shared" si="6"/>
        <v>5482052.2066255938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29" t="s">
        <v>33</v>
      </c>
      <c r="B34" s="30" t="s">
        <v>25</v>
      </c>
      <c r="C34" s="20">
        <v>373700</v>
      </c>
      <c r="D34" s="20">
        <v>390000</v>
      </c>
      <c r="E34" s="20">
        <v>393600</v>
      </c>
      <c r="F34" s="20">
        <v>377554.02071998641</v>
      </c>
      <c r="G34" s="20">
        <v>494180.03441662795</v>
      </c>
      <c r="H34" s="20">
        <v>467621.86411463079</v>
      </c>
      <c r="I34" s="20">
        <v>657993.58420231787</v>
      </c>
      <c r="J34" s="20">
        <v>784603.13633614453</v>
      </c>
      <c r="K34" s="5"/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29" t="s">
        <v>34</v>
      </c>
      <c r="B35" s="30" t="s">
        <v>24</v>
      </c>
      <c r="C35" s="20">
        <v>77600</v>
      </c>
      <c r="D35" s="20">
        <v>87200</v>
      </c>
      <c r="E35" s="20">
        <v>55400</v>
      </c>
      <c r="F35" s="20">
        <v>47097.244679557931</v>
      </c>
      <c r="G35" s="20">
        <v>37656.914319584575</v>
      </c>
      <c r="H35" s="20">
        <v>33569.398403580199</v>
      </c>
      <c r="I35" s="20">
        <v>20657.584562959324</v>
      </c>
      <c r="J35" s="20">
        <v>12712.047884966079</v>
      </c>
      <c r="K35" s="5"/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1" t="s">
        <v>35</v>
      </c>
      <c r="B36" s="32" t="s">
        <v>45</v>
      </c>
      <c r="C36" s="24">
        <f>C33+C34-C35</f>
        <v>4236665.6485520937</v>
      </c>
      <c r="D36" s="24">
        <f t="shared" ref="D36:J36" si="7">D33+D34-D35</f>
        <v>3585022.047784334</v>
      </c>
      <c r="E36" s="24">
        <f t="shared" si="7"/>
        <v>3156846.2293091686</v>
      </c>
      <c r="F36" s="24">
        <f t="shared" si="7"/>
        <v>4011649.1457800968</v>
      </c>
      <c r="G36" s="24">
        <f t="shared" si="7"/>
        <v>4609086.3297901936</v>
      </c>
      <c r="H36" s="24">
        <f t="shared" si="7"/>
        <v>5124923.9713089271</v>
      </c>
      <c r="I36" s="24">
        <f t="shared" si="7"/>
        <v>5463668.6723906854</v>
      </c>
      <c r="J36" s="24">
        <f t="shared" si="7"/>
        <v>6253943.2950767716</v>
      </c>
      <c r="K36" s="5"/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29" t="s">
        <v>36</v>
      </c>
      <c r="B37" s="30" t="s">
        <v>32</v>
      </c>
      <c r="C37" s="13">
        <f>GSVA_cur!C37</f>
        <v>14650</v>
      </c>
      <c r="D37" s="13">
        <f>GSVA_cur!D37</f>
        <v>14750</v>
      </c>
      <c r="E37" s="13">
        <f>GSVA_cur!E37</f>
        <v>14850</v>
      </c>
      <c r="F37" s="13">
        <f>GSVA_cur!F37</f>
        <v>14950</v>
      </c>
      <c r="G37" s="13">
        <f>GSVA_cur!G37</f>
        <v>15050</v>
      </c>
      <c r="H37" s="13">
        <f>GSVA_cur!H37</f>
        <v>15160</v>
      </c>
      <c r="I37" s="13">
        <f>GSVA_cur!I37</f>
        <v>15270</v>
      </c>
      <c r="J37" s="13">
        <f>GSVA_cur!J37</f>
        <v>15360</v>
      </c>
      <c r="P37" s="2"/>
      <c r="Q37" s="2"/>
      <c r="R37" s="2"/>
      <c r="S37" s="2"/>
    </row>
    <row r="38" spans="1:184">
      <c r="A38" s="31" t="s">
        <v>37</v>
      </c>
      <c r="B38" s="32" t="s">
        <v>48</v>
      </c>
      <c r="C38" s="24">
        <f>C36/C37*1000</f>
        <v>289192.19444041594</v>
      </c>
      <c r="D38" s="24">
        <f t="shared" ref="D38:J38" si="8">D36/D37*1000</f>
        <v>243052.34222266672</v>
      </c>
      <c r="E38" s="24">
        <f t="shared" si="8"/>
        <v>212582.2376639171</v>
      </c>
      <c r="F38" s="24">
        <f t="shared" si="8"/>
        <v>268337.73550368537</v>
      </c>
      <c r="G38" s="24">
        <f t="shared" si="8"/>
        <v>306251.58337476372</v>
      </c>
      <c r="H38" s="24">
        <f t="shared" si="8"/>
        <v>338055.67093066801</v>
      </c>
      <c r="I38" s="24">
        <f t="shared" si="8"/>
        <v>357804.10428229766</v>
      </c>
      <c r="J38" s="24">
        <f t="shared" si="8"/>
        <v>407157.76660656062</v>
      </c>
      <c r="O38" s="4"/>
      <c r="P38" s="4"/>
      <c r="Q38" s="4"/>
      <c r="R38" s="4"/>
      <c r="S38" s="4"/>
      <c r="BT38" s="5"/>
      <c r="BU38" s="5"/>
      <c r="BV38" s="5"/>
      <c r="BW38" s="5"/>
    </row>
    <row r="39" spans="1:184">
      <c r="A39" s="33"/>
      <c r="B39" s="33"/>
      <c r="C39" s="33"/>
      <c r="D39" s="33"/>
      <c r="E39" s="33"/>
      <c r="F39" s="34"/>
      <c r="G39" s="35"/>
      <c r="H39" s="35"/>
      <c r="I39" s="35"/>
      <c r="J39" s="3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9"/>
  <sheetViews>
    <sheetView zoomScale="115" zoomScaleNormal="115" zoomScaleSheetLayoutView="100" workbookViewId="0">
      <pane xSplit="2" ySplit="5" topLeftCell="C30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6" width="11.28515625" style="3" customWidth="1"/>
    <col min="7" max="10" width="11.85546875" style="2" customWidth="1"/>
    <col min="11" max="11" width="11.28515625" style="3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0" t="s">
        <v>56</v>
      </c>
      <c r="H1" s="2" t="s">
        <v>61</v>
      </c>
      <c r="N1" s="4"/>
    </row>
    <row r="2" spans="1:184" ht="15.75">
      <c r="A2" s="8" t="s">
        <v>40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4" s="9" customFormat="1">
      <c r="A6" s="15" t="s">
        <v>26</v>
      </c>
      <c r="B6" s="16" t="s">
        <v>2</v>
      </c>
      <c r="C6" s="17">
        <f>SUM(C7:C10)</f>
        <v>186700.71591488202</v>
      </c>
      <c r="D6" s="17">
        <f t="shared" ref="D6:J6" si="0">SUM(D7:D10)</f>
        <v>208915.47199182864</v>
      </c>
      <c r="E6" s="17">
        <f t="shared" si="0"/>
        <v>285115.68374467298</v>
      </c>
      <c r="F6" s="17">
        <f t="shared" si="0"/>
        <v>286665.10327971558</v>
      </c>
      <c r="G6" s="17">
        <f t="shared" si="0"/>
        <v>325335.55535904982</v>
      </c>
      <c r="H6" s="17">
        <f t="shared" si="0"/>
        <v>400936.27093985968</v>
      </c>
      <c r="I6" s="17">
        <f t="shared" si="0"/>
        <v>415347.25914574682</v>
      </c>
      <c r="J6" s="17">
        <f t="shared" si="0"/>
        <v>393577.6724581758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8">
        <v>1.1000000000000001</v>
      </c>
      <c r="B7" s="19" t="s">
        <v>49</v>
      </c>
      <c r="C7" s="20">
        <v>93080.966414241571</v>
      </c>
      <c r="D7" s="20">
        <v>98111.752161727869</v>
      </c>
      <c r="E7" s="20">
        <v>115532.79199314867</v>
      </c>
      <c r="F7" s="20">
        <v>126442.12295445107</v>
      </c>
      <c r="G7" s="20">
        <v>145322.96717636212</v>
      </c>
      <c r="H7" s="20">
        <v>172349.02707582782</v>
      </c>
      <c r="I7" s="20">
        <v>201708.35341351971</v>
      </c>
      <c r="J7" s="20">
        <v>180533.68599790003</v>
      </c>
      <c r="K7" s="5"/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8">
        <v>1.2</v>
      </c>
      <c r="B8" s="19" t="s">
        <v>50</v>
      </c>
      <c r="C8" s="20">
        <v>23222.481011071352</v>
      </c>
      <c r="D8" s="20">
        <v>26248.87625433681</v>
      </c>
      <c r="E8" s="20">
        <v>30828.013997749724</v>
      </c>
      <c r="F8" s="20">
        <v>29670.629282980517</v>
      </c>
      <c r="G8" s="20">
        <v>23240.630697397362</v>
      </c>
      <c r="H8" s="20">
        <v>21725.364044459704</v>
      </c>
      <c r="I8" s="20">
        <v>28237.64092608702</v>
      </c>
      <c r="J8" s="20">
        <v>30124.939855412136</v>
      </c>
      <c r="K8" s="5"/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8">
        <v>1.3</v>
      </c>
      <c r="B9" s="19" t="s">
        <v>51</v>
      </c>
      <c r="C9" s="20">
        <v>11666.64752029271</v>
      </c>
      <c r="D9" s="20">
        <v>12380.492460162191</v>
      </c>
      <c r="E9" s="20">
        <v>12903.624935520902</v>
      </c>
      <c r="F9" s="20">
        <v>19164.924708259172</v>
      </c>
      <c r="G9" s="20">
        <v>25869.783538590549</v>
      </c>
      <c r="H9" s="20">
        <v>71594.921301603637</v>
      </c>
      <c r="I9" s="20">
        <v>45594.313275988476</v>
      </c>
      <c r="J9" s="20">
        <v>44986.968851723177</v>
      </c>
      <c r="K9" s="5"/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18">
        <v>1.4</v>
      </c>
      <c r="B10" s="19" t="s">
        <v>52</v>
      </c>
      <c r="C10" s="20">
        <v>58730.620969276395</v>
      </c>
      <c r="D10" s="20">
        <v>72174.351115601763</v>
      </c>
      <c r="E10" s="20">
        <v>125851.25281825368</v>
      </c>
      <c r="F10" s="20">
        <v>111387.42633402481</v>
      </c>
      <c r="G10" s="20">
        <v>130902.17394669977</v>
      </c>
      <c r="H10" s="20">
        <v>135266.95851796851</v>
      </c>
      <c r="I10" s="20">
        <v>139806.95153015168</v>
      </c>
      <c r="J10" s="20">
        <v>137932.07775314042</v>
      </c>
      <c r="K10" s="5"/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1" t="s">
        <v>62</v>
      </c>
      <c r="B11" s="19" t="s">
        <v>3</v>
      </c>
      <c r="C11" s="20">
        <v>564906.63353716873</v>
      </c>
      <c r="D11" s="20">
        <v>185076.55285911579</v>
      </c>
      <c r="E11" s="20">
        <v>3406.3707527167999</v>
      </c>
      <c r="F11" s="20">
        <v>3236.2824025599998</v>
      </c>
      <c r="G11" s="20">
        <v>26413.71863132</v>
      </c>
      <c r="H11" s="20">
        <v>103835.72979584</v>
      </c>
      <c r="I11" s="20">
        <v>85357.766623707997</v>
      </c>
      <c r="J11" s="20">
        <v>9336.5752330001997</v>
      </c>
      <c r="K11" s="5"/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2"/>
      <c r="B12" s="23" t="s">
        <v>28</v>
      </c>
      <c r="C12" s="24">
        <f>C6+C11</f>
        <v>751607.34945205075</v>
      </c>
      <c r="D12" s="24">
        <f t="shared" ref="D12:J12" si="1">D6+D11</f>
        <v>393992.02485094441</v>
      </c>
      <c r="E12" s="24">
        <f t="shared" si="1"/>
        <v>288522.05449738976</v>
      </c>
      <c r="F12" s="24">
        <f t="shared" si="1"/>
        <v>289901.38568227558</v>
      </c>
      <c r="G12" s="24">
        <f t="shared" si="1"/>
        <v>351749.27399036981</v>
      </c>
      <c r="H12" s="24">
        <f t="shared" si="1"/>
        <v>504772.00073569966</v>
      </c>
      <c r="I12" s="24">
        <f t="shared" si="1"/>
        <v>500705.02576945483</v>
      </c>
      <c r="J12" s="24">
        <f t="shared" si="1"/>
        <v>402914.24769117602</v>
      </c>
      <c r="K12" s="5"/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5" t="s">
        <v>63</v>
      </c>
      <c r="B13" s="16" t="s">
        <v>4</v>
      </c>
      <c r="C13" s="17">
        <v>1508357.1739490607</v>
      </c>
      <c r="D13" s="17">
        <v>1354855.8143560458</v>
      </c>
      <c r="E13" s="17">
        <v>991717.59485386219</v>
      </c>
      <c r="F13" s="17">
        <v>1826098.8641067098</v>
      </c>
      <c r="G13" s="17">
        <v>2127643.6366076344</v>
      </c>
      <c r="H13" s="17">
        <v>2351719.2813798548</v>
      </c>
      <c r="I13" s="17">
        <v>2419662.3079193854</v>
      </c>
      <c r="J13" s="17">
        <v>2618695.7711747945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5.5">
      <c r="A14" s="21" t="s">
        <v>64</v>
      </c>
      <c r="B14" s="19" t="s">
        <v>5</v>
      </c>
      <c r="C14" s="20">
        <v>46091.885999999999</v>
      </c>
      <c r="D14" s="20">
        <v>83671.877200000003</v>
      </c>
      <c r="E14" s="20">
        <v>104375.09220000001</v>
      </c>
      <c r="F14" s="20">
        <v>140626.11889934799</v>
      </c>
      <c r="G14" s="20">
        <v>180094.58225044794</v>
      </c>
      <c r="H14" s="20">
        <v>230725.19882095762</v>
      </c>
      <c r="I14" s="20">
        <v>320617.92191475141</v>
      </c>
      <c r="J14" s="20">
        <v>395549.24350678129</v>
      </c>
      <c r="K14" s="5"/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1" t="s">
        <v>65</v>
      </c>
      <c r="B15" s="19" t="s">
        <v>6</v>
      </c>
      <c r="C15" s="20">
        <v>129493.64499999999</v>
      </c>
      <c r="D15" s="20">
        <v>133126.62525989464</v>
      </c>
      <c r="E15" s="20">
        <v>151812.11024280707</v>
      </c>
      <c r="F15" s="20">
        <v>152513.57532203867</v>
      </c>
      <c r="G15" s="20">
        <v>190675.38859216523</v>
      </c>
      <c r="H15" s="20">
        <v>178287.17941284244</v>
      </c>
      <c r="I15" s="20">
        <v>209817.57022702371</v>
      </c>
      <c r="J15" s="20">
        <v>213429.6031157368</v>
      </c>
      <c r="K15" s="5"/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2"/>
      <c r="B16" s="23" t="s">
        <v>29</v>
      </c>
      <c r="C16" s="24">
        <f>+C13+C14+C15</f>
        <v>1683942.7049490607</v>
      </c>
      <c r="D16" s="24">
        <f t="shared" ref="D16:J16" si="2">+D13+D14+D15</f>
        <v>1571654.3168159404</v>
      </c>
      <c r="E16" s="24">
        <f t="shared" si="2"/>
        <v>1247904.7972966693</v>
      </c>
      <c r="F16" s="24">
        <f t="shared" si="2"/>
        <v>2119238.5583280963</v>
      </c>
      <c r="G16" s="24">
        <f t="shared" si="2"/>
        <v>2498413.6074502477</v>
      </c>
      <c r="H16" s="24">
        <f t="shared" si="2"/>
        <v>2760731.6596136545</v>
      </c>
      <c r="I16" s="24">
        <f t="shared" si="2"/>
        <v>2950097.8000611602</v>
      </c>
      <c r="J16" s="24">
        <f t="shared" si="2"/>
        <v>3227674.6177973128</v>
      </c>
      <c r="K16" s="5"/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15" t="s">
        <v>66</v>
      </c>
      <c r="B17" s="16" t="s">
        <v>7</v>
      </c>
      <c r="C17" s="17">
        <f>C18+C19</f>
        <v>243012.57570154144</v>
      </c>
      <c r="D17" s="17">
        <f t="shared" ref="D17:J17" si="3">D18+D19</f>
        <v>241819.79033315365</v>
      </c>
      <c r="E17" s="17">
        <f t="shared" si="3"/>
        <v>264011.36532182322</v>
      </c>
      <c r="F17" s="17">
        <f t="shared" si="3"/>
        <v>295021.03836069821</v>
      </c>
      <c r="G17" s="17">
        <f t="shared" si="3"/>
        <v>344195.07255877595</v>
      </c>
      <c r="H17" s="17">
        <f t="shared" si="3"/>
        <v>407283.52480188973</v>
      </c>
      <c r="I17" s="17">
        <f t="shared" si="3"/>
        <v>428587.21206625522</v>
      </c>
      <c r="J17" s="17">
        <f t="shared" si="3"/>
        <v>470780.07018783066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18">
        <v>6.1</v>
      </c>
      <c r="B18" s="19" t="s">
        <v>8</v>
      </c>
      <c r="C18" s="20">
        <v>217497.71739999999</v>
      </c>
      <c r="D18" s="20">
        <v>214308.12218080001</v>
      </c>
      <c r="E18" s="20">
        <v>233977.16099764002</v>
      </c>
      <c r="F18" s="20">
        <v>262640.13464751991</v>
      </c>
      <c r="G18" s="20">
        <v>307084.94279200002</v>
      </c>
      <c r="H18" s="20">
        <v>365236.55080000003</v>
      </c>
      <c r="I18" s="20">
        <v>381359.728</v>
      </c>
      <c r="J18" s="20">
        <v>418756.93800000002</v>
      </c>
      <c r="K18" s="5"/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8">
        <v>6.2</v>
      </c>
      <c r="B19" s="19" t="s">
        <v>9</v>
      </c>
      <c r="C19" s="20">
        <v>25514.858301541455</v>
      </c>
      <c r="D19" s="20">
        <v>27511.668152353646</v>
      </c>
      <c r="E19" s="20">
        <v>30034.2043241832</v>
      </c>
      <c r="F19" s="20">
        <v>32380.903713178312</v>
      </c>
      <c r="G19" s="20">
        <v>37110.129766775928</v>
      </c>
      <c r="H19" s="20">
        <v>42046.974001889692</v>
      </c>
      <c r="I19" s="20">
        <v>47227.484066255231</v>
      </c>
      <c r="J19" s="20">
        <v>52023.132187830648</v>
      </c>
      <c r="K19" s="5"/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5.5">
      <c r="A20" s="15" t="s">
        <v>67</v>
      </c>
      <c r="B20" s="25" t="s">
        <v>10</v>
      </c>
      <c r="C20" s="17">
        <f>SUM(C21:C27)</f>
        <v>115656.83371716185</v>
      </c>
      <c r="D20" s="17">
        <f t="shared" ref="D20:J20" si="4">SUM(D21:D27)</f>
        <v>106187.77794775234</v>
      </c>
      <c r="E20" s="17">
        <f t="shared" si="4"/>
        <v>96801.856874999998</v>
      </c>
      <c r="F20" s="17">
        <f t="shared" si="4"/>
        <v>126330.47209264399</v>
      </c>
      <c r="G20" s="17">
        <f t="shared" si="4"/>
        <v>154741.39470789689</v>
      </c>
      <c r="H20" s="17">
        <f t="shared" si="4"/>
        <v>203104.70985488061</v>
      </c>
      <c r="I20" s="17">
        <f t="shared" si="4"/>
        <v>194619.53837223689</v>
      </c>
      <c r="J20" s="17">
        <f t="shared" si="4"/>
        <v>175160.02278082812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8">
        <v>7.1</v>
      </c>
      <c r="B21" s="19" t="s">
        <v>11</v>
      </c>
      <c r="C21" s="20">
        <v>10190.6896</v>
      </c>
      <c r="D21" s="20">
        <v>11229.526</v>
      </c>
      <c r="E21" s="20">
        <v>10788</v>
      </c>
      <c r="F21" s="20">
        <v>12235</v>
      </c>
      <c r="G21" s="20">
        <v>20040</v>
      </c>
      <c r="H21" s="20">
        <v>20437</v>
      </c>
      <c r="I21" s="20">
        <v>19652</v>
      </c>
      <c r="J21" s="20">
        <v>20563</v>
      </c>
      <c r="K21" s="5"/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8">
        <v>7.2</v>
      </c>
      <c r="B22" s="19" t="s">
        <v>12</v>
      </c>
      <c r="C22" s="20">
        <v>26923.559999999998</v>
      </c>
      <c r="D22" s="20">
        <v>30155.981072729941</v>
      </c>
      <c r="E22" s="20">
        <v>31589.582399999999</v>
      </c>
      <c r="F22" s="20">
        <v>34350.558516788609</v>
      </c>
      <c r="G22" s="20">
        <v>35202.780938052791</v>
      </c>
      <c r="H22" s="20">
        <v>33534.124780873848</v>
      </c>
      <c r="I22" s="20">
        <v>32668.546347467069</v>
      </c>
      <c r="J22" s="20">
        <v>34352.618156200479</v>
      </c>
      <c r="K22" s="5"/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8">
        <v>7.3</v>
      </c>
      <c r="B23" s="19" t="s">
        <v>13</v>
      </c>
      <c r="C23" s="20">
        <v>27546.797500000001</v>
      </c>
      <c r="D23" s="20">
        <v>13301.794699999999</v>
      </c>
      <c r="E23" s="20">
        <v>7108.1311999999998</v>
      </c>
      <c r="F23" s="20">
        <v>11645.061399999999</v>
      </c>
      <c r="G23" s="20">
        <v>10337.457999999999</v>
      </c>
      <c r="H23" s="20">
        <v>19623.358</v>
      </c>
      <c r="I23" s="20">
        <v>19616.668000000001</v>
      </c>
      <c r="J23" s="20">
        <v>15458.133999999998</v>
      </c>
      <c r="K23" s="5"/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8">
        <v>7.4</v>
      </c>
      <c r="B24" s="19" t="s">
        <v>14</v>
      </c>
      <c r="C24" s="20">
        <v>2589.8227999999999</v>
      </c>
      <c r="D24" s="20">
        <v>10365.095300000001</v>
      </c>
      <c r="E24" s="20">
        <v>7768.6847999999991</v>
      </c>
      <c r="F24" s="20">
        <v>18062.500199999999</v>
      </c>
      <c r="G24" s="20">
        <v>40262.341999999997</v>
      </c>
      <c r="H24" s="20">
        <v>48473.453200000004</v>
      </c>
      <c r="I24" s="20">
        <v>46779.517999999996</v>
      </c>
      <c r="J24" s="20">
        <v>32430.792999999998</v>
      </c>
      <c r="K24" s="5"/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18">
        <v>7.5</v>
      </c>
      <c r="B25" s="19" t="s">
        <v>15</v>
      </c>
      <c r="C25" s="20">
        <v>26290.588800000001</v>
      </c>
      <c r="D25" s="20">
        <v>16609.9185</v>
      </c>
      <c r="E25" s="20">
        <v>10518.3616</v>
      </c>
      <c r="F25" s="20">
        <v>17016.812099999999</v>
      </c>
      <c r="G25" s="20">
        <v>11797.62</v>
      </c>
      <c r="H25" s="20">
        <v>43382.41</v>
      </c>
      <c r="I25" s="20">
        <v>41811.612999999998</v>
      </c>
      <c r="J25" s="20">
        <v>36554.120000000003</v>
      </c>
      <c r="K25" s="5"/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8">
        <v>7.6</v>
      </c>
      <c r="B26" s="19" t="s">
        <v>16</v>
      </c>
      <c r="C26" s="20">
        <v>163.95779999999999</v>
      </c>
      <c r="D26" s="20">
        <v>219.31700000000001</v>
      </c>
      <c r="E26" s="20">
        <v>258.81729999999999</v>
      </c>
      <c r="F26" s="20">
        <v>292.83460000000002</v>
      </c>
      <c r="G26" s="20">
        <v>301.56099999999998</v>
      </c>
      <c r="H26" s="20">
        <v>490.77149999999995</v>
      </c>
      <c r="I26" s="20">
        <v>250.13580000000002</v>
      </c>
      <c r="J26" s="20">
        <v>226.61919999999998</v>
      </c>
      <c r="K26" s="5"/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5.5">
      <c r="A27" s="18">
        <v>7.7</v>
      </c>
      <c r="B27" s="19" t="s">
        <v>17</v>
      </c>
      <c r="C27" s="20">
        <v>21951.417217161852</v>
      </c>
      <c r="D27" s="20">
        <v>24306.145375022399</v>
      </c>
      <c r="E27" s="20">
        <v>28770.279575</v>
      </c>
      <c r="F27" s="20">
        <v>32727.705275855384</v>
      </c>
      <c r="G27" s="20">
        <v>36799.632769844109</v>
      </c>
      <c r="H27" s="20">
        <v>37163.592374006752</v>
      </c>
      <c r="I27" s="20">
        <v>33841.057224769836</v>
      </c>
      <c r="J27" s="20">
        <v>35574.738424627649</v>
      </c>
      <c r="K27" s="5"/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1" t="s">
        <v>68</v>
      </c>
      <c r="B28" s="19" t="s">
        <v>18</v>
      </c>
      <c r="C28" s="20">
        <v>170199</v>
      </c>
      <c r="D28" s="20">
        <v>202161</v>
      </c>
      <c r="E28" s="20">
        <v>215766</v>
      </c>
      <c r="F28" s="20">
        <v>233274</v>
      </c>
      <c r="G28" s="20">
        <v>252894</v>
      </c>
      <c r="H28" s="20">
        <v>230650</v>
      </c>
      <c r="I28" s="20">
        <v>267892</v>
      </c>
      <c r="J28" s="20">
        <v>286616</v>
      </c>
      <c r="K28" s="5"/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5.5">
      <c r="A29" s="21" t="s">
        <v>69</v>
      </c>
      <c r="B29" s="19" t="s">
        <v>19</v>
      </c>
      <c r="C29" s="20">
        <v>234700.03621127998</v>
      </c>
      <c r="D29" s="20">
        <v>269270.55237024056</v>
      </c>
      <c r="E29" s="20">
        <v>300691.81480212364</v>
      </c>
      <c r="F29" s="20">
        <v>334499.82541377412</v>
      </c>
      <c r="G29" s="20">
        <v>368935.46331122966</v>
      </c>
      <c r="H29" s="20">
        <v>418147.1273463064</v>
      </c>
      <c r="I29" s="20">
        <v>437020.06140533485</v>
      </c>
      <c r="J29" s="20">
        <v>487169.24307182361</v>
      </c>
      <c r="K29" s="5"/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1" t="s">
        <v>70</v>
      </c>
      <c r="B30" s="19" t="s">
        <v>44</v>
      </c>
      <c r="C30" s="20">
        <v>193157</v>
      </c>
      <c r="D30" s="20">
        <v>217355</v>
      </c>
      <c r="E30" s="20">
        <v>249945</v>
      </c>
      <c r="F30" s="20">
        <v>281594</v>
      </c>
      <c r="G30" s="20">
        <v>288573</v>
      </c>
      <c r="H30" s="20">
        <v>347080</v>
      </c>
      <c r="I30" s="20">
        <v>421017</v>
      </c>
      <c r="J30" s="20">
        <v>440069</v>
      </c>
      <c r="K30" s="5"/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1" t="s">
        <v>71</v>
      </c>
      <c r="B31" s="19" t="s">
        <v>20</v>
      </c>
      <c r="C31" s="20">
        <v>112479.30727230305</v>
      </c>
      <c r="D31" s="20">
        <v>129586.24539706449</v>
      </c>
      <c r="E31" s="20">
        <v>150886.5391885548</v>
      </c>
      <c r="F31" s="20">
        <v>181080.73940387787</v>
      </c>
      <c r="G31" s="20">
        <v>225406.50213370318</v>
      </c>
      <c r="H31" s="20">
        <v>257352.33707898541</v>
      </c>
      <c r="I31" s="20">
        <v>297655.73263401864</v>
      </c>
      <c r="J31" s="20">
        <v>305879.63443752634</v>
      </c>
      <c r="K31" s="5"/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2"/>
      <c r="B32" s="23" t="s">
        <v>30</v>
      </c>
      <c r="C32" s="24">
        <f>C17+C20+C28+C29+C30+C31</f>
        <v>1069204.7529022864</v>
      </c>
      <c r="D32" s="24">
        <f t="shared" ref="D32:J32" si="5">D17+D20+D28+D29+D30+D31</f>
        <v>1166380.366048211</v>
      </c>
      <c r="E32" s="24">
        <f t="shared" si="5"/>
        <v>1278102.5761875017</v>
      </c>
      <c r="F32" s="24">
        <f t="shared" si="5"/>
        <v>1451800.0752709941</v>
      </c>
      <c r="G32" s="24">
        <f t="shared" si="5"/>
        <v>1634745.4327116057</v>
      </c>
      <c r="H32" s="24">
        <f t="shared" si="5"/>
        <v>1863617.6990820621</v>
      </c>
      <c r="I32" s="24">
        <f t="shared" si="5"/>
        <v>2046791.5444778455</v>
      </c>
      <c r="J32" s="24">
        <f t="shared" si="5"/>
        <v>2165673.9704780085</v>
      </c>
      <c r="K32" s="5"/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6" t="s">
        <v>27</v>
      </c>
      <c r="B33" s="27" t="s">
        <v>41</v>
      </c>
      <c r="C33" s="28">
        <f t="shared" ref="C33:J33" si="6">C6+C11+C13+C14+C15+C17+C20+C28+C29+C30+C31</f>
        <v>3504754.8073033975</v>
      </c>
      <c r="D33" s="28">
        <f t="shared" si="6"/>
        <v>3132026.7077150955</v>
      </c>
      <c r="E33" s="28">
        <f t="shared" si="6"/>
        <v>2814529.427981561</v>
      </c>
      <c r="F33" s="28">
        <f t="shared" si="6"/>
        <v>3860940.0192813664</v>
      </c>
      <c r="G33" s="28">
        <f t="shared" si="6"/>
        <v>4484908.3141522231</v>
      </c>
      <c r="H33" s="28">
        <f t="shared" si="6"/>
        <v>5129121.3594314167</v>
      </c>
      <c r="I33" s="28">
        <f t="shared" si="6"/>
        <v>5497594.3703084607</v>
      </c>
      <c r="J33" s="28">
        <f t="shared" si="6"/>
        <v>5796262.8359664977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29" t="s">
        <v>33</v>
      </c>
      <c r="B34" s="30" t="s">
        <v>25</v>
      </c>
      <c r="C34" s="13">
        <f>GSVA_cur!C34</f>
        <v>373700</v>
      </c>
      <c r="D34" s="13">
        <f>GSVA_cur!D34</f>
        <v>418200</v>
      </c>
      <c r="E34" s="13">
        <f>GSVA_cur!E34</f>
        <v>453647</v>
      </c>
      <c r="F34" s="13">
        <f>GSVA_cur!F34</f>
        <v>517626.99999999994</v>
      </c>
      <c r="G34" s="13">
        <f>GSVA_cur!G34</f>
        <v>595395</v>
      </c>
      <c r="H34" s="13">
        <f>GSVA_cur!H34</f>
        <v>656465</v>
      </c>
      <c r="I34" s="13">
        <f>GSVA_cur!I34</f>
        <v>815977</v>
      </c>
      <c r="J34" s="13">
        <f>GSVA_cur!J34</f>
        <v>847035</v>
      </c>
      <c r="K34" s="5"/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29" t="s">
        <v>34</v>
      </c>
      <c r="B35" s="30" t="s">
        <v>24</v>
      </c>
      <c r="C35" s="13">
        <f>GSVA_cur!C35</f>
        <v>77600</v>
      </c>
      <c r="D35" s="13">
        <f>GSVA_cur!D35</f>
        <v>93500</v>
      </c>
      <c r="E35" s="13">
        <f>GSVA_cur!E35</f>
        <v>63898</v>
      </c>
      <c r="F35" s="13">
        <f>GSVA_cur!F35</f>
        <v>55258.000000000007</v>
      </c>
      <c r="G35" s="13">
        <f>GSVA_cur!G35</f>
        <v>44933</v>
      </c>
      <c r="H35" s="13">
        <f>GSVA_cur!H35</f>
        <v>40661</v>
      </c>
      <c r="I35" s="13">
        <f>GSVA_cur!I35</f>
        <v>26304.000000000004</v>
      </c>
      <c r="J35" s="13">
        <f>GSVA_cur!J35</f>
        <v>37248</v>
      </c>
      <c r="K35" s="5"/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1" t="s">
        <v>35</v>
      </c>
      <c r="B36" s="32" t="s">
        <v>53</v>
      </c>
      <c r="C36" s="24">
        <f>C33+C34-C35</f>
        <v>3800854.8073033975</v>
      </c>
      <c r="D36" s="24">
        <f t="shared" ref="D36:J36" si="7">D33+D34-D35</f>
        <v>3456726.7077150955</v>
      </c>
      <c r="E36" s="24">
        <f t="shared" si="7"/>
        <v>3204278.427981561</v>
      </c>
      <c r="F36" s="24">
        <f t="shared" si="7"/>
        <v>4323309.0192813659</v>
      </c>
      <c r="G36" s="24">
        <f t="shared" si="7"/>
        <v>5035370.3141522231</v>
      </c>
      <c r="H36" s="24">
        <f t="shared" si="7"/>
        <v>5744925.3594314167</v>
      </c>
      <c r="I36" s="24">
        <f t="shared" si="7"/>
        <v>6287267.3703084607</v>
      </c>
      <c r="J36" s="24">
        <f t="shared" si="7"/>
        <v>6606049.8359664977</v>
      </c>
      <c r="K36" s="5"/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29" t="s">
        <v>36</v>
      </c>
      <c r="B37" s="30" t="s">
        <v>32</v>
      </c>
      <c r="C37" s="13">
        <f>GSVA_cur!C37</f>
        <v>14650</v>
      </c>
      <c r="D37" s="13">
        <f>GSVA_cur!D37</f>
        <v>14750</v>
      </c>
      <c r="E37" s="13">
        <f>GSVA_cur!E37</f>
        <v>14850</v>
      </c>
      <c r="F37" s="13">
        <f>GSVA_cur!F37</f>
        <v>14950</v>
      </c>
      <c r="G37" s="13">
        <f>GSVA_cur!G37</f>
        <v>15050</v>
      </c>
      <c r="H37" s="13">
        <f>GSVA_cur!H37</f>
        <v>15160</v>
      </c>
      <c r="I37" s="13">
        <f>GSVA_cur!I37</f>
        <v>15270</v>
      </c>
      <c r="J37" s="13">
        <f>GSVA_cur!J37</f>
        <v>15360</v>
      </c>
      <c r="P37" s="2"/>
      <c r="Q37" s="2"/>
      <c r="R37" s="2"/>
      <c r="S37" s="2"/>
    </row>
    <row r="38" spans="1:184">
      <c r="A38" s="31" t="s">
        <v>37</v>
      </c>
      <c r="B38" s="32" t="s">
        <v>54</v>
      </c>
      <c r="C38" s="24">
        <f>C36/C37*1000</f>
        <v>259444.01415040254</v>
      </c>
      <c r="D38" s="24">
        <f t="shared" ref="D38:J38" si="8">D36/D37*1000</f>
        <v>234354.35306543019</v>
      </c>
      <c r="E38" s="24">
        <f t="shared" si="8"/>
        <v>215776.32511660343</v>
      </c>
      <c r="F38" s="24">
        <f t="shared" si="8"/>
        <v>289184.54978470673</v>
      </c>
      <c r="G38" s="24">
        <f t="shared" si="8"/>
        <v>334576.10060812114</v>
      </c>
      <c r="H38" s="24">
        <f t="shared" si="8"/>
        <v>378952.86012080585</v>
      </c>
      <c r="I38" s="24">
        <f t="shared" si="8"/>
        <v>411739.84088464052</v>
      </c>
      <c r="J38" s="24">
        <f t="shared" si="8"/>
        <v>430081.36952906888</v>
      </c>
      <c r="O38" s="4"/>
      <c r="P38" s="4"/>
      <c r="Q38" s="4"/>
      <c r="R38" s="4"/>
      <c r="S38" s="4"/>
      <c r="BT38" s="5"/>
      <c r="BU38" s="5"/>
      <c r="BV38" s="5"/>
      <c r="BW38" s="5"/>
    </row>
    <row r="39" spans="1:184">
      <c r="A39" s="33"/>
      <c r="B39" s="33"/>
      <c r="C39" s="33"/>
      <c r="D39" s="33"/>
      <c r="E39" s="33"/>
      <c r="F39" s="34"/>
      <c r="G39" s="35"/>
      <c r="H39" s="35"/>
      <c r="I39" s="35"/>
      <c r="J39" s="3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9"/>
  <sheetViews>
    <sheetView zoomScale="130" zoomScaleNormal="130" zoomScaleSheetLayoutView="100" workbookViewId="0">
      <pane xSplit="2" ySplit="5" topLeftCell="C31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ColWidth="8.85546875" defaultRowHeight="15"/>
  <cols>
    <col min="1" max="1" width="11" style="1" customWidth="1"/>
    <col min="2" max="2" width="18.85546875" style="1" customWidth="1"/>
    <col min="3" max="5" width="10.85546875" style="1" customWidth="1"/>
    <col min="6" max="6" width="10.85546875" style="3" customWidth="1"/>
    <col min="7" max="10" width="11.85546875" style="2" customWidth="1"/>
    <col min="11" max="11" width="11.28515625" style="3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0" t="s">
        <v>56</v>
      </c>
      <c r="H1" s="2" t="s">
        <v>61</v>
      </c>
      <c r="N1" s="4"/>
    </row>
    <row r="2" spans="1:184" ht="15.75">
      <c r="A2" s="8" t="s">
        <v>42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 ht="20.25" customHeight="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4" s="9" customFormat="1" ht="30" customHeight="1">
      <c r="A6" s="15" t="s">
        <v>26</v>
      </c>
      <c r="B6" s="16" t="s">
        <v>2</v>
      </c>
      <c r="C6" s="17">
        <f>SUM(C7:C10)</f>
        <v>186700.81477639973</v>
      </c>
      <c r="D6" s="17">
        <f t="shared" ref="D6:J6" si="0">SUM(D7:D10)</f>
        <v>177523.53591636871</v>
      </c>
      <c r="E6" s="17">
        <f t="shared" si="0"/>
        <v>199500.8728110501</v>
      </c>
      <c r="F6" s="17">
        <f t="shared" si="0"/>
        <v>202355.32805482927</v>
      </c>
      <c r="G6" s="17">
        <f t="shared" si="0"/>
        <v>187648.02975353604</v>
      </c>
      <c r="H6" s="17">
        <f t="shared" si="0"/>
        <v>220776.57360825592</v>
      </c>
      <c r="I6" s="17">
        <f t="shared" si="0"/>
        <v>229893.69917526812</v>
      </c>
      <c r="J6" s="17">
        <f t="shared" si="0"/>
        <v>222939.1733585489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8">
        <v>1.1000000000000001</v>
      </c>
      <c r="B7" s="19" t="s">
        <v>49</v>
      </c>
      <c r="C7" s="20">
        <v>93080.966414241571</v>
      </c>
      <c r="D7" s="20">
        <v>93644.618219073222</v>
      </c>
      <c r="E7" s="20">
        <v>100326.41362940386</v>
      </c>
      <c r="F7" s="20">
        <v>97302.898742867546</v>
      </c>
      <c r="G7" s="20">
        <v>93568.567460241422</v>
      </c>
      <c r="H7" s="20">
        <v>101136.39788232693</v>
      </c>
      <c r="I7" s="20">
        <v>100138.37853341459</v>
      </c>
      <c r="J7" s="20">
        <v>97542.034734094166</v>
      </c>
      <c r="K7" s="5"/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8">
        <v>1.2</v>
      </c>
      <c r="B8" s="19" t="s">
        <v>50</v>
      </c>
      <c r="C8" s="20">
        <v>23222.579872589042</v>
      </c>
      <c r="D8" s="20">
        <v>22071.956014481028</v>
      </c>
      <c r="E8" s="20">
        <v>24468.86711209143</v>
      </c>
      <c r="F8" s="20">
        <v>22859.046851808162</v>
      </c>
      <c r="G8" s="20">
        <v>16632.606983897978</v>
      </c>
      <c r="H8" s="20">
        <v>15459.31760802098</v>
      </c>
      <c r="I8" s="20">
        <v>18043.670575865686</v>
      </c>
      <c r="J8" s="20">
        <v>19692.112654058088</v>
      </c>
      <c r="K8" s="5"/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8">
        <v>1.3</v>
      </c>
      <c r="B9" s="19" t="s">
        <v>51</v>
      </c>
      <c r="C9" s="20">
        <v>11666.647520292709</v>
      </c>
      <c r="D9" s="20">
        <v>11817.639627324226</v>
      </c>
      <c r="E9" s="20">
        <v>11392.493439240865</v>
      </c>
      <c r="F9" s="20">
        <v>14669.322972359156</v>
      </c>
      <c r="G9" s="20">
        <v>13834.993738077404</v>
      </c>
      <c r="H9" s="20">
        <v>33237.846491813274</v>
      </c>
      <c r="I9" s="20">
        <v>35235.854856164173</v>
      </c>
      <c r="J9" s="20">
        <v>35667.51639173978</v>
      </c>
      <c r="K9" s="5"/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 ht="25.5">
      <c r="A10" s="18">
        <v>1.4</v>
      </c>
      <c r="B10" s="19" t="s">
        <v>52</v>
      </c>
      <c r="C10" s="20">
        <v>58730.620969276395</v>
      </c>
      <c r="D10" s="20">
        <v>49989.322055490222</v>
      </c>
      <c r="E10" s="20">
        <v>63313.098630313922</v>
      </c>
      <c r="F10" s="20">
        <v>67524.05948779441</v>
      </c>
      <c r="G10" s="20">
        <v>63611.861571319256</v>
      </c>
      <c r="H10" s="20">
        <v>70943.011626094725</v>
      </c>
      <c r="I10" s="20">
        <v>76475.795209823656</v>
      </c>
      <c r="J10" s="20">
        <v>70037.509578656871</v>
      </c>
      <c r="K10" s="5"/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1" t="s">
        <v>62</v>
      </c>
      <c r="B11" s="19" t="s">
        <v>3</v>
      </c>
      <c r="C11" s="20">
        <v>564906.63353716896</v>
      </c>
      <c r="D11" s="20">
        <v>183383.03456144439</v>
      </c>
      <c r="E11" s="20">
        <v>2668.495382678952</v>
      </c>
      <c r="F11" s="20">
        <v>2525.7840897265269</v>
      </c>
      <c r="G11" s="20">
        <v>31963.506957062928</v>
      </c>
      <c r="H11" s="20">
        <v>151568.69073561209</v>
      </c>
      <c r="I11" s="20">
        <v>136447.02376074679</v>
      </c>
      <c r="J11" s="20">
        <v>149630.14969134808</v>
      </c>
      <c r="K11" s="5"/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2"/>
      <c r="B12" s="23" t="s">
        <v>28</v>
      </c>
      <c r="C12" s="24">
        <f>C6+C11</f>
        <v>751607.44831356872</v>
      </c>
      <c r="D12" s="24">
        <f t="shared" ref="D12:J12" si="1">D6+D11</f>
        <v>360906.57047781313</v>
      </c>
      <c r="E12" s="24">
        <f t="shared" si="1"/>
        <v>202169.36819372905</v>
      </c>
      <c r="F12" s="24">
        <f t="shared" si="1"/>
        <v>204881.11214455578</v>
      </c>
      <c r="G12" s="24">
        <f t="shared" si="1"/>
        <v>219611.53671059897</v>
      </c>
      <c r="H12" s="24">
        <f t="shared" si="1"/>
        <v>372345.26434386801</v>
      </c>
      <c r="I12" s="24">
        <f t="shared" si="1"/>
        <v>366340.72293601488</v>
      </c>
      <c r="J12" s="24">
        <f t="shared" si="1"/>
        <v>372569.32304989698</v>
      </c>
      <c r="K12" s="5"/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5" t="s">
        <v>63</v>
      </c>
      <c r="B13" s="16" t="s">
        <v>4</v>
      </c>
      <c r="C13" s="17">
        <v>1508357.1739490607</v>
      </c>
      <c r="D13" s="17">
        <v>1294245.9927175273</v>
      </c>
      <c r="E13" s="17">
        <v>922260.63483902602</v>
      </c>
      <c r="F13" s="17">
        <v>1610988.8328462506</v>
      </c>
      <c r="G13" s="17">
        <v>1884849.1880230668</v>
      </c>
      <c r="H13" s="17">
        <v>2044275.9069463136</v>
      </c>
      <c r="I13" s="17">
        <v>2091455.424481601</v>
      </c>
      <c r="J13" s="17">
        <v>2660420.9378468222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38.25">
      <c r="A14" s="21" t="s">
        <v>64</v>
      </c>
      <c r="B14" s="19" t="s">
        <v>5</v>
      </c>
      <c r="C14" s="20">
        <v>46091.885999999999</v>
      </c>
      <c r="D14" s="20">
        <v>80587.104590208357</v>
      </c>
      <c r="E14" s="20">
        <v>93882.513405704813</v>
      </c>
      <c r="F14" s="20">
        <v>116398.78300359269</v>
      </c>
      <c r="G14" s="20">
        <v>125918.97597949178</v>
      </c>
      <c r="H14" s="20">
        <v>222033.92643869505</v>
      </c>
      <c r="I14" s="20">
        <v>195921.70918405923</v>
      </c>
      <c r="J14" s="20">
        <v>250577.59108692774</v>
      </c>
      <c r="K14" s="5"/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1" t="s">
        <v>65</v>
      </c>
      <c r="B15" s="19" t="s">
        <v>6</v>
      </c>
      <c r="C15" s="20">
        <v>129493.64499999999</v>
      </c>
      <c r="D15" s="20">
        <v>122273.00817313534</v>
      </c>
      <c r="E15" s="20">
        <v>133900.84511127879</v>
      </c>
      <c r="F15" s="20">
        <v>130666.24432223523</v>
      </c>
      <c r="G15" s="20">
        <v>169939.80921007588</v>
      </c>
      <c r="H15" s="20">
        <v>155240.30469868914</v>
      </c>
      <c r="I15" s="20">
        <v>171442.75364114228</v>
      </c>
      <c r="J15" s="20">
        <v>163771.26308598291</v>
      </c>
      <c r="K15" s="5"/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2"/>
      <c r="B16" s="23" t="s">
        <v>29</v>
      </c>
      <c r="C16" s="24">
        <f>+C13+C14+C15</f>
        <v>1683942.7049490607</v>
      </c>
      <c r="D16" s="24">
        <f t="shared" ref="D16:J16" si="2">+D13+D14+D15</f>
        <v>1497106.1054808709</v>
      </c>
      <c r="E16" s="24">
        <f t="shared" si="2"/>
        <v>1150043.9933560097</v>
      </c>
      <c r="F16" s="24">
        <f t="shared" si="2"/>
        <v>1858053.8601720785</v>
      </c>
      <c r="G16" s="24">
        <f t="shared" si="2"/>
        <v>2180707.9732126347</v>
      </c>
      <c r="H16" s="24">
        <f t="shared" si="2"/>
        <v>2421550.1380836973</v>
      </c>
      <c r="I16" s="24">
        <f t="shared" si="2"/>
        <v>2458819.8873068029</v>
      </c>
      <c r="J16" s="24">
        <f t="shared" si="2"/>
        <v>3074769.7920197328</v>
      </c>
      <c r="K16" s="5"/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 ht="25.5">
      <c r="A17" s="15" t="s">
        <v>66</v>
      </c>
      <c r="B17" s="16" t="s">
        <v>7</v>
      </c>
      <c r="C17" s="17">
        <f>C18+C19</f>
        <v>243012.6574</v>
      </c>
      <c r="D17" s="17">
        <f t="shared" ref="D17:J17" si="3">D18+D19</f>
        <v>221271.67700074485</v>
      </c>
      <c r="E17" s="17">
        <f t="shared" si="3"/>
        <v>223059.24308472118</v>
      </c>
      <c r="F17" s="17">
        <f t="shared" si="3"/>
        <v>229028.04485332652</v>
      </c>
      <c r="G17" s="17">
        <f t="shared" si="3"/>
        <v>255389.80983911487</v>
      </c>
      <c r="H17" s="17">
        <f t="shared" si="3"/>
        <v>297558.8561060846</v>
      </c>
      <c r="I17" s="17">
        <f t="shared" si="3"/>
        <v>261291.19105098929</v>
      </c>
      <c r="J17" s="17">
        <f t="shared" si="3"/>
        <v>265064.99866913067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 ht="25.5">
      <c r="A18" s="18">
        <v>6.1</v>
      </c>
      <c r="B18" s="19" t="s">
        <v>8</v>
      </c>
      <c r="C18" s="20">
        <v>217497.71739999999</v>
      </c>
      <c r="D18" s="20">
        <v>196119.18016059688</v>
      </c>
      <c r="E18" s="20">
        <v>197692.62753722697</v>
      </c>
      <c r="F18" s="20">
        <v>203917.78218895366</v>
      </c>
      <c r="G18" s="20">
        <v>228054.06774093866</v>
      </c>
      <c r="H18" s="20">
        <v>267049.89993071032</v>
      </c>
      <c r="I18" s="20">
        <v>232597.56853439918</v>
      </c>
      <c r="J18" s="20">
        <v>235772.70311665209</v>
      </c>
      <c r="K18" s="5"/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8">
        <v>6.2</v>
      </c>
      <c r="B19" s="19" t="s">
        <v>9</v>
      </c>
      <c r="C19" s="20">
        <v>25514.94</v>
      </c>
      <c r="D19" s="20">
        <v>25152.496840147971</v>
      </c>
      <c r="E19" s="20">
        <v>25366.615547494217</v>
      </c>
      <c r="F19" s="20">
        <v>25110.262664372854</v>
      </c>
      <c r="G19" s="20">
        <v>27335.742098176219</v>
      </c>
      <c r="H19" s="20">
        <v>30508.956175374296</v>
      </c>
      <c r="I19" s="20">
        <v>28693.622516590112</v>
      </c>
      <c r="J19" s="20">
        <v>29292.295552478579</v>
      </c>
      <c r="K19" s="5"/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51">
      <c r="A20" s="15" t="s">
        <v>67</v>
      </c>
      <c r="B20" s="25" t="s">
        <v>10</v>
      </c>
      <c r="C20" s="17">
        <f>SUM(C21:C27)</f>
        <v>115656.83371716185</v>
      </c>
      <c r="D20" s="17">
        <f t="shared" ref="D20:J20" si="4">SUM(D21:D27)</f>
        <v>100083.893992599</v>
      </c>
      <c r="E20" s="17">
        <f t="shared" si="4"/>
        <v>84498.218188033672</v>
      </c>
      <c r="F20" s="17">
        <f t="shared" si="4"/>
        <v>104036.40129371319</v>
      </c>
      <c r="G20" s="17">
        <f t="shared" si="4"/>
        <v>137814.92447875385</v>
      </c>
      <c r="H20" s="17">
        <f t="shared" si="4"/>
        <v>145233.28425588741</v>
      </c>
      <c r="I20" s="17">
        <f t="shared" si="4"/>
        <v>128457.11780757405</v>
      </c>
      <c r="J20" s="17">
        <f t="shared" si="4"/>
        <v>103992.85684344877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8">
        <v>7.1</v>
      </c>
      <c r="B21" s="19" t="s">
        <v>11</v>
      </c>
      <c r="C21" s="20">
        <v>10190.6896</v>
      </c>
      <c r="D21" s="20">
        <v>10749.136898000001</v>
      </c>
      <c r="E21" s="20">
        <v>10053</v>
      </c>
      <c r="F21" s="20">
        <v>10758</v>
      </c>
      <c r="G21" s="20">
        <v>12627</v>
      </c>
      <c r="H21" s="20">
        <v>14783</v>
      </c>
      <c r="I21" s="20">
        <v>14518</v>
      </c>
      <c r="J21" s="20">
        <v>14983</v>
      </c>
      <c r="K21" s="5"/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8">
        <v>7.2</v>
      </c>
      <c r="B22" s="19" t="s">
        <v>12</v>
      </c>
      <c r="C22" s="20">
        <v>26923.559999999998</v>
      </c>
      <c r="D22" s="20">
        <v>23701.999390862948</v>
      </c>
      <c r="E22" s="20">
        <v>19917.597605950526</v>
      </c>
      <c r="F22" s="20">
        <v>18488.300477758894</v>
      </c>
      <c r="G22" s="20">
        <v>19496.852795345534</v>
      </c>
      <c r="H22" s="20">
        <v>17235.821097365068</v>
      </c>
      <c r="I22" s="20">
        <v>11078.762228816526</v>
      </c>
      <c r="J22" s="20">
        <v>7837.6426868323142</v>
      </c>
      <c r="K22" s="5"/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8">
        <v>7.3</v>
      </c>
      <c r="B23" s="19" t="s">
        <v>13</v>
      </c>
      <c r="C23" s="20">
        <v>27546.797500000001</v>
      </c>
      <c r="D23" s="20">
        <v>11948.175319150898</v>
      </c>
      <c r="E23" s="20">
        <v>5796.0160833073878</v>
      </c>
      <c r="F23" s="20">
        <v>9134.4141337040164</v>
      </c>
      <c r="G23" s="20">
        <v>8191.8082465368298</v>
      </c>
      <c r="H23" s="20">
        <v>15328.601794827191</v>
      </c>
      <c r="I23" s="20">
        <v>14713.674614709387</v>
      </c>
      <c r="J23" s="20">
        <v>11235.844804803253</v>
      </c>
      <c r="K23" s="5"/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8">
        <v>7.4</v>
      </c>
      <c r="B24" s="19" t="s">
        <v>14</v>
      </c>
      <c r="C24" s="20">
        <v>2589.8227999999999</v>
      </c>
      <c r="D24" s="20">
        <v>9266.8779434240932</v>
      </c>
      <c r="E24" s="20">
        <v>7137.6082308075693</v>
      </c>
      <c r="F24" s="20">
        <v>16586.639448438829</v>
      </c>
      <c r="G24" s="20">
        <v>37183.118806777602</v>
      </c>
      <c r="H24" s="20">
        <v>39130.984976002444</v>
      </c>
      <c r="I24" s="20">
        <v>36178.811853786159</v>
      </c>
      <c r="J24" s="20">
        <v>23893.676627184344</v>
      </c>
      <c r="K24" s="5"/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 ht="25.5">
      <c r="A25" s="18">
        <v>7.5</v>
      </c>
      <c r="B25" s="19" t="s">
        <v>15</v>
      </c>
      <c r="C25" s="20">
        <v>26290.588800000001</v>
      </c>
      <c r="D25" s="20">
        <v>22064.932702497623</v>
      </c>
      <c r="E25" s="20">
        <v>17511.424520496545</v>
      </c>
      <c r="F25" s="20">
        <v>21715.940656224011</v>
      </c>
      <c r="G25" s="20">
        <v>28900.932936952166</v>
      </c>
      <c r="H25" s="20">
        <v>28204.323345182565</v>
      </c>
      <c r="I25" s="20">
        <v>25395.505187624694</v>
      </c>
      <c r="J25" s="20">
        <v>19009.912817134191</v>
      </c>
      <c r="K25" s="5"/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8">
        <v>7.6</v>
      </c>
      <c r="B26" s="19" t="s">
        <v>16</v>
      </c>
      <c r="C26" s="20">
        <v>163.95779999999999</v>
      </c>
      <c r="D26" s="20">
        <v>201.75686538780255</v>
      </c>
      <c r="E26" s="20">
        <v>223.37111176847804</v>
      </c>
      <c r="F26" s="20">
        <v>235.04012674469362</v>
      </c>
      <c r="G26" s="20">
        <v>234.02514014721294</v>
      </c>
      <c r="H26" s="20">
        <v>359.08379199040462</v>
      </c>
      <c r="I26" s="20">
        <v>180.26434554354955</v>
      </c>
      <c r="J26" s="20">
        <v>158.36269391321034</v>
      </c>
      <c r="K26" s="5"/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38.25">
      <c r="A27" s="18">
        <v>7.7</v>
      </c>
      <c r="B27" s="19" t="s">
        <v>17</v>
      </c>
      <c r="C27" s="20">
        <v>21951.417217161852</v>
      </c>
      <c r="D27" s="20">
        <v>22151.014873275639</v>
      </c>
      <c r="E27" s="20">
        <v>23859.200635703164</v>
      </c>
      <c r="F27" s="20">
        <v>27118.066450842736</v>
      </c>
      <c r="G27" s="20">
        <v>31181.186552994499</v>
      </c>
      <c r="H27" s="20">
        <v>30191.469250519738</v>
      </c>
      <c r="I27" s="20">
        <v>26392.099577093737</v>
      </c>
      <c r="J27" s="20">
        <v>26874.417213581466</v>
      </c>
      <c r="K27" s="5"/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1" t="s">
        <v>68</v>
      </c>
      <c r="B28" s="19" t="s">
        <v>18</v>
      </c>
      <c r="C28" s="20">
        <v>170199</v>
      </c>
      <c r="D28" s="20">
        <v>198185</v>
      </c>
      <c r="E28" s="20">
        <v>197376</v>
      </c>
      <c r="F28" s="20">
        <v>223331</v>
      </c>
      <c r="G28" s="20">
        <v>234692</v>
      </c>
      <c r="H28" s="20">
        <v>214601</v>
      </c>
      <c r="I28" s="20">
        <v>231565</v>
      </c>
      <c r="J28" s="20">
        <v>229699</v>
      </c>
      <c r="K28" s="5"/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51">
      <c r="A29" s="21" t="s">
        <v>69</v>
      </c>
      <c r="B29" s="19" t="s">
        <v>19</v>
      </c>
      <c r="C29" s="20">
        <v>234699.69689999998</v>
      </c>
      <c r="D29" s="20">
        <v>246956.66839179321</v>
      </c>
      <c r="E29" s="20">
        <v>259868.98936357786</v>
      </c>
      <c r="F29" s="20">
        <v>278862.12870811293</v>
      </c>
      <c r="G29" s="20">
        <v>297335.29207290773</v>
      </c>
      <c r="H29" s="20">
        <v>315223.42120543588</v>
      </c>
      <c r="I29" s="20">
        <v>319675.24327615293</v>
      </c>
      <c r="J29" s="20">
        <v>343077.53864940786</v>
      </c>
      <c r="K29" s="5"/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1" t="s">
        <v>70</v>
      </c>
      <c r="B30" s="19" t="s">
        <v>44</v>
      </c>
      <c r="C30" s="20">
        <v>193157</v>
      </c>
      <c r="D30" s="20">
        <v>199206.03605754543</v>
      </c>
      <c r="E30" s="20">
        <v>211559.40431376244</v>
      </c>
      <c r="F30" s="20">
        <v>227366.85837386979</v>
      </c>
      <c r="G30" s="20">
        <v>234799.4600534098</v>
      </c>
      <c r="H30" s="20">
        <v>245015.62117540179</v>
      </c>
      <c r="I30" s="20">
        <v>291227.93377670203</v>
      </c>
      <c r="J30" s="20">
        <v>295983.80773197231</v>
      </c>
      <c r="K30" s="5"/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1" t="s">
        <v>71</v>
      </c>
      <c r="B31" s="19" t="s">
        <v>20</v>
      </c>
      <c r="C31" s="20">
        <v>112479.30727230305</v>
      </c>
      <c r="D31" s="20">
        <v>118769.09638296788</v>
      </c>
      <c r="E31" s="20">
        <v>130335.01280933441</v>
      </c>
      <c r="F31" s="20">
        <v>148151.96419401182</v>
      </c>
      <c r="G31" s="20">
        <v>176070.21332573064</v>
      </c>
      <c r="H31" s="20">
        <v>191487.920427501</v>
      </c>
      <c r="I31" s="20">
        <v>211371.57659709067</v>
      </c>
      <c r="J31" s="20">
        <v>205951.88966200367</v>
      </c>
      <c r="K31" s="5"/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2"/>
      <c r="B32" s="23" t="s">
        <v>30</v>
      </c>
      <c r="C32" s="24">
        <f>C17+C20+C28+C29+C30+C31</f>
        <v>1069204.4952894649</v>
      </c>
      <c r="D32" s="24">
        <f t="shared" ref="D32:J32" si="5">D17+D20+D28+D29+D30+D31</f>
        <v>1084472.3718256503</v>
      </c>
      <c r="E32" s="24">
        <f t="shared" si="5"/>
        <v>1106696.8677594294</v>
      </c>
      <c r="F32" s="24">
        <f t="shared" si="5"/>
        <v>1210776.3974230345</v>
      </c>
      <c r="G32" s="24">
        <f t="shared" si="5"/>
        <v>1336101.6997699169</v>
      </c>
      <c r="H32" s="24">
        <f t="shared" si="5"/>
        <v>1409120.1031703106</v>
      </c>
      <c r="I32" s="24">
        <f t="shared" si="5"/>
        <v>1443588.0625085088</v>
      </c>
      <c r="J32" s="24">
        <f t="shared" si="5"/>
        <v>1443770.0915559633</v>
      </c>
      <c r="K32" s="5"/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 ht="25.5">
      <c r="A33" s="26" t="s">
        <v>27</v>
      </c>
      <c r="B33" s="27" t="s">
        <v>41</v>
      </c>
      <c r="C33" s="28">
        <f t="shared" ref="C33:J33" si="6">C6+C11+C13+C14+C15+C17+C20+C28+C29+C30+C31</f>
        <v>3504754.6485520941</v>
      </c>
      <c r="D33" s="28">
        <f t="shared" si="6"/>
        <v>2942485.047784334</v>
      </c>
      <c r="E33" s="28">
        <f t="shared" si="6"/>
        <v>2458910.2293091686</v>
      </c>
      <c r="F33" s="28">
        <f t="shared" si="6"/>
        <v>3273711.3697396684</v>
      </c>
      <c r="G33" s="28">
        <f t="shared" si="6"/>
        <v>3736421.2096931501</v>
      </c>
      <c r="H33" s="28">
        <f t="shared" si="6"/>
        <v>4203015.5055978764</v>
      </c>
      <c r="I33" s="28">
        <f t="shared" si="6"/>
        <v>4268748.6727513261</v>
      </c>
      <c r="J33" s="28">
        <f t="shared" si="6"/>
        <v>4891109.2066255929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29" t="s">
        <v>33</v>
      </c>
      <c r="B34" s="30" t="s">
        <v>25</v>
      </c>
      <c r="C34" s="20">
        <f>GSVA_const!C34</f>
        <v>373700</v>
      </c>
      <c r="D34" s="20">
        <f>GSVA_const!D34</f>
        <v>390000</v>
      </c>
      <c r="E34" s="20">
        <f>GSVA_const!E34</f>
        <v>393600</v>
      </c>
      <c r="F34" s="20">
        <f>GSVA_const!F34</f>
        <v>377554.02071998641</v>
      </c>
      <c r="G34" s="20">
        <f>GSVA_const!G34</f>
        <v>494180.03441662795</v>
      </c>
      <c r="H34" s="20">
        <f>GSVA_const!H34</f>
        <v>467621.86411463079</v>
      </c>
      <c r="I34" s="20">
        <f>GSVA_const!I34</f>
        <v>657993.58420231787</v>
      </c>
      <c r="J34" s="20">
        <f>GSVA_const!J34</f>
        <v>784603.13633614453</v>
      </c>
      <c r="K34" s="5"/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 ht="25.5">
      <c r="A35" s="29" t="s">
        <v>34</v>
      </c>
      <c r="B35" s="30" t="s">
        <v>24</v>
      </c>
      <c r="C35" s="20">
        <f>GSVA_const!C35</f>
        <v>77600</v>
      </c>
      <c r="D35" s="20">
        <f>GSVA_const!D35</f>
        <v>87200</v>
      </c>
      <c r="E35" s="20">
        <f>GSVA_const!E35</f>
        <v>55400</v>
      </c>
      <c r="F35" s="20">
        <f>GSVA_const!F35</f>
        <v>47097.244679557931</v>
      </c>
      <c r="G35" s="20">
        <f>GSVA_const!G35</f>
        <v>37656.914319584575</v>
      </c>
      <c r="H35" s="20">
        <f>GSVA_const!H35</f>
        <v>33569.398403580199</v>
      </c>
      <c r="I35" s="20">
        <f>GSVA_const!I35</f>
        <v>20657.584562959324</v>
      </c>
      <c r="J35" s="20">
        <f>GSVA_const!J35</f>
        <v>12712.047884966079</v>
      </c>
      <c r="K35" s="5"/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 ht="25.5">
      <c r="A36" s="31" t="s">
        <v>35</v>
      </c>
      <c r="B36" s="32" t="s">
        <v>53</v>
      </c>
      <c r="C36" s="24">
        <f>C33+C34-C35</f>
        <v>3800854.6485520941</v>
      </c>
      <c r="D36" s="24">
        <f t="shared" ref="D36:J36" si="7">D33+D34-D35</f>
        <v>3245285.047784334</v>
      </c>
      <c r="E36" s="24">
        <f t="shared" si="7"/>
        <v>2797110.2293091686</v>
      </c>
      <c r="F36" s="24">
        <f t="shared" si="7"/>
        <v>3604168.1457800968</v>
      </c>
      <c r="G36" s="24">
        <f t="shared" si="7"/>
        <v>4192944.3297901931</v>
      </c>
      <c r="H36" s="24">
        <f t="shared" si="7"/>
        <v>4637067.9713089271</v>
      </c>
      <c r="I36" s="24">
        <f t="shared" si="7"/>
        <v>4906084.6723906845</v>
      </c>
      <c r="J36" s="24">
        <f t="shared" si="7"/>
        <v>5663000.2950767716</v>
      </c>
      <c r="K36" s="5"/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29" t="s">
        <v>36</v>
      </c>
      <c r="B37" s="30" t="s">
        <v>32</v>
      </c>
      <c r="C37" s="13">
        <f>GSVA_cur!C37</f>
        <v>14650</v>
      </c>
      <c r="D37" s="13">
        <f>GSVA_cur!D37</f>
        <v>14750</v>
      </c>
      <c r="E37" s="13">
        <f>GSVA_cur!E37</f>
        <v>14850</v>
      </c>
      <c r="F37" s="13">
        <f>GSVA_cur!F37</f>
        <v>14950</v>
      </c>
      <c r="G37" s="13">
        <f>GSVA_cur!G37</f>
        <v>15050</v>
      </c>
      <c r="H37" s="13">
        <f>GSVA_cur!H37</f>
        <v>15160</v>
      </c>
      <c r="I37" s="13">
        <f>GSVA_cur!I37</f>
        <v>15270</v>
      </c>
      <c r="J37" s="13">
        <f>GSVA_cur!J37</f>
        <v>15360</v>
      </c>
      <c r="P37" s="2"/>
      <c r="Q37" s="2"/>
      <c r="R37" s="2"/>
      <c r="S37" s="2"/>
    </row>
    <row r="38" spans="1:184" ht="25.5">
      <c r="A38" s="31" t="s">
        <v>37</v>
      </c>
      <c r="B38" s="32" t="s">
        <v>54</v>
      </c>
      <c r="C38" s="24">
        <f>C36/C37*1000</f>
        <v>259444.00331413612</v>
      </c>
      <c r="D38" s="24">
        <f t="shared" ref="D38:J38" si="8">D36/D37*1000</f>
        <v>220019.32527351417</v>
      </c>
      <c r="E38" s="24">
        <f t="shared" si="8"/>
        <v>188357.59119927062</v>
      </c>
      <c r="F38" s="24">
        <f t="shared" si="8"/>
        <v>241081.4813230834</v>
      </c>
      <c r="G38" s="24">
        <f t="shared" si="8"/>
        <v>278600.95214552782</v>
      </c>
      <c r="H38" s="24">
        <f t="shared" si="8"/>
        <v>305875.19599663105</v>
      </c>
      <c r="I38" s="24">
        <f t="shared" si="8"/>
        <v>321289.1075566918</v>
      </c>
      <c r="J38" s="24">
        <f t="shared" si="8"/>
        <v>368684.91504406062</v>
      </c>
      <c r="O38" s="4"/>
      <c r="P38" s="4"/>
      <c r="Q38" s="4"/>
      <c r="R38" s="4"/>
      <c r="S38" s="4"/>
      <c r="BT38" s="5"/>
      <c r="BU38" s="5"/>
      <c r="BV38" s="5"/>
      <c r="BW38" s="5"/>
    </row>
    <row r="39" spans="1:184">
      <c r="A39" s="33"/>
      <c r="B39" s="33"/>
      <c r="C39" s="33"/>
      <c r="D39" s="33"/>
      <c r="E39" s="33"/>
      <c r="F39" s="34"/>
      <c r="G39" s="35"/>
      <c r="H39" s="35"/>
      <c r="I39" s="35"/>
      <c r="J39" s="3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2020-08-27T07:54:23Z</dcterms:modified>
</cp:coreProperties>
</file>