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0" yWindow="0" windowWidth="20490" windowHeight="7755"/>
  </bookViews>
  <sheets>
    <sheet name="GSVA_cur" sheetId="10" r:id="rId1"/>
    <sheet name="GSVA_const" sheetId="1" r:id="rId2"/>
    <sheet name="NSVA_cur" sheetId="11" r:id="rId3"/>
    <sheet name="NSVA_const" sheetId="12" r:id="rId4"/>
  </sheets>
  <definedNames>
    <definedName name="_xlnm.Print_Titles" localSheetId="1">GSVA_const!$A:$B</definedName>
    <definedName name="_xlnm.Print_Titles" localSheetId="0">GSVA_cur!$A:$B</definedName>
    <definedName name="_xlnm.Print_Titles" localSheetId="3">NSVA_const!$A:$B</definedName>
    <definedName name="_xlnm.Print_Titles" localSheetId="2">NSVA_cur!$A:$B</definedName>
  </definedNames>
  <calcPr calcId="145621"/>
</workbook>
</file>

<file path=xl/calcChain.xml><?xml version="1.0" encoding="utf-8"?>
<calcChain xmlns="http://schemas.openxmlformats.org/spreadsheetml/2006/main">
  <c r="G37" i="12"/>
  <c r="H37"/>
  <c r="I37"/>
  <c r="J37"/>
  <c r="K37"/>
  <c r="D34"/>
  <c r="E34"/>
  <c r="F34"/>
  <c r="G34"/>
  <c r="H34"/>
  <c r="I34"/>
  <c r="J34"/>
  <c r="K34"/>
  <c r="D35"/>
  <c r="E35"/>
  <c r="F35"/>
  <c r="G35"/>
  <c r="H35"/>
  <c r="I35"/>
  <c r="J35"/>
  <c r="K35"/>
  <c r="C35"/>
  <c r="C34"/>
  <c r="D34" i="11"/>
  <c r="E34"/>
  <c r="F34"/>
  <c r="G34"/>
  <c r="H34"/>
  <c r="I34"/>
  <c r="J34"/>
  <c r="K34"/>
  <c r="D35"/>
  <c r="E35"/>
  <c r="F35"/>
  <c r="G35"/>
  <c r="H35"/>
  <c r="I35"/>
  <c r="J35"/>
  <c r="K35"/>
  <c r="C35"/>
  <c r="D37"/>
  <c r="E37"/>
  <c r="F37"/>
  <c r="G37"/>
  <c r="H37"/>
  <c r="I37"/>
  <c r="J37"/>
  <c r="K37"/>
  <c r="D17"/>
  <c r="E17"/>
  <c r="F17"/>
  <c r="G17"/>
  <c r="H17"/>
  <c r="I17"/>
  <c r="J17"/>
  <c r="K17"/>
  <c r="D16"/>
  <c r="E16"/>
  <c r="F16"/>
  <c r="G16"/>
  <c r="H16"/>
  <c r="I16"/>
  <c r="J16"/>
  <c r="K16"/>
  <c r="K6"/>
  <c r="K12" s="1"/>
  <c r="D6"/>
  <c r="E6"/>
  <c r="F6"/>
  <c r="F12" s="1"/>
  <c r="G6"/>
  <c r="G12" s="1"/>
  <c r="H6"/>
  <c r="H12" s="1"/>
  <c r="I6"/>
  <c r="I12" s="1"/>
  <c r="J6"/>
  <c r="J12" s="1"/>
  <c r="C34"/>
  <c r="D20" i="10"/>
  <c r="E20"/>
  <c r="F20"/>
  <c r="G20"/>
  <c r="H20"/>
  <c r="I20"/>
  <c r="J20"/>
  <c r="K20"/>
  <c r="E12" i="11" l="1"/>
  <c r="D12"/>
  <c r="C37"/>
  <c r="D37" i="1" l="1"/>
  <c r="E37"/>
  <c r="F37"/>
  <c r="G37"/>
  <c r="H37"/>
  <c r="I37"/>
  <c r="J37"/>
  <c r="K37"/>
  <c r="C37"/>
  <c r="I20" l="1"/>
  <c r="J20"/>
  <c r="K20"/>
  <c r="I20" i="11"/>
  <c r="J20"/>
  <c r="K20"/>
  <c r="I20" i="12"/>
  <c r="J20"/>
  <c r="K20"/>
  <c r="I17" i="1"/>
  <c r="J17"/>
  <c r="K17"/>
  <c r="I17" i="12"/>
  <c r="J17"/>
  <c r="K17"/>
  <c r="I17" i="10"/>
  <c r="I32" s="1"/>
  <c r="J17"/>
  <c r="J32" s="1"/>
  <c r="K17"/>
  <c r="K32" s="1"/>
  <c r="I16" i="1"/>
  <c r="J16"/>
  <c r="K16"/>
  <c r="I16" i="12"/>
  <c r="J16"/>
  <c r="K16"/>
  <c r="I16" i="10"/>
  <c r="J16"/>
  <c r="K16"/>
  <c r="I6" i="1"/>
  <c r="I12" s="1"/>
  <c r="J6"/>
  <c r="J12" s="1"/>
  <c r="K6"/>
  <c r="K12" s="1"/>
  <c r="I6" i="12"/>
  <c r="J6"/>
  <c r="K6"/>
  <c r="K12" s="1"/>
  <c r="I6" i="10"/>
  <c r="I33" s="1"/>
  <c r="J6"/>
  <c r="K6"/>
  <c r="K32" i="12" l="1"/>
  <c r="K32" i="11"/>
  <c r="K33"/>
  <c r="K36" s="1"/>
  <c r="K38" s="1"/>
  <c r="K12" i="10"/>
  <c r="K33"/>
  <c r="J32" i="11"/>
  <c r="J33"/>
  <c r="J36" s="1"/>
  <c r="J38" s="1"/>
  <c r="J33" i="10"/>
  <c r="I33" i="11"/>
  <c r="I36" s="1"/>
  <c r="I38" s="1"/>
  <c r="I32"/>
  <c r="K33" i="12"/>
  <c r="K32" i="1"/>
  <c r="I32"/>
  <c r="K33"/>
  <c r="J32" i="12"/>
  <c r="I32"/>
  <c r="I33"/>
  <c r="I12"/>
  <c r="J33"/>
  <c r="J12"/>
  <c r="J32" i="1"/>
  <c r="J33"/>
  <c r="I33"/>
  <c r="I12" i="10"/>
  <c r="J12"/>
  <c r="K36" i="12" l="1"/>
  <c r="J36"/>
  <c r="I36"/>
  <c r="I36" i="1"/>
  <c r="J36"/>
  <c r="J38" s="1"/>
  <c r="K36"/>
  <c r="J36" i="10"/>
  <c r="I36"/>
  <c r="K36"/>
  <c r="K38" i="12" l="1"/>
  <c r="I38"/>
  <c r="J38"/>
  <c r="I38" i="1"/>
  <c r="K38"/>
  <c r="J38" i="10"/>
  <c r="I38"/>
  <c r="K38"/>
  <c r="D37" i="12"/>
  <c r="E37"/>
  <c r="F37"/>
  <c r="G16" i="10"/>
  <c r="H16"/>
  <c r="G17"/>
  <c r="H17"/>
  <c r="H32" l="1"/>
  <c r="G32"/>
  <c r="G20" i="1"/>
  <c r="H20"/>
  <c r="G20" i="11"/>
  <c r="H20"/>
  <c r="G20" i="12"/>
  <c r="H20"/>
  <c r="G17" i="1"/>
  <c r="H17"/>
  <c r="G17" i="12"/>
  <c r="H17"/>
  <c r="G16" i="1"/>
  <c r="H16"/>
  <c r="G16" i="12"/>
  <c r="H16"/>
  <c r="G6" i="1"/>
  <c r="H6"/>
  <c r="H12" s="1"/>
  <c r="G6" i="12"/>
  <c r="H6"/>
  <c r="G6" i="10"/>
  <c r="H6"/>
  <c r="H33" l="1"/>
  <c r="G33"/>
  <c r="H33" i="11"/>
  <c r="H36" s="1"/>
  <c r="H38" s="1"/>
  <c r="H32"/>
  <c r="G32"/>
  <c r="G33"/>
  <c r="G36" s="1"/>
  <c r="G38" s="1"/>
  <c r="H32" i="12"/>
  <c r="G32"/>
  <c r="H33"/>
  <c r="H32" i="1"/>
  <c r="G12"/>
  <c r="H33"/>
  <c r="G32"/>
  <c r="H12" i="10"/>
  <c r="G12"/>
  <c r="H12" i="12"/>
  <c r="G12"/>
  <c r="G33"/>
  <c r="G33" i="1"/>
  <c r="G36" i="12" l="1"/>
  <c r="H36"/>
  <c r="H38" s="1"/>
  <c r="G36" i="1"/>
  <c r="G38" s="1"/>
  <c r="H36"/>
  <c r="G36" i="10"/>
  <c r="H36"/>
  <c r="G38" i="12" l="1"/>
  <c r="H38" i="1"/>
  <c r="G38" i="10"/>
  <c r="H38"/>
  <c r="C37" i="12" l="1"/>
  <c r="F20" l="1"/>
  <c r="E20"/>
  <c r="D20"/>
  <c r="C20"/>
  <c r="F17"/>
  <c r="E17"/>
  <c r="D17"/>
  <c r="C17"/>
  <c r="F16"/>
  <c r="E16"/>
  <c r="D16"/>
  <c r="C16"/>
  <c r="F6"/>
  <c r="E6"/>
  <c r="D6"/>
  <c r="C6"/>
  <c r="F20" i="11"/>
  <c r="E20"/>
  <c r="D20"/>
  <c r="C20"/>
  <c r="C32" s="1"/>
  <c r="C17"/>
  <c r="C16"/>
  <c r="C6"/>
  <c r="F20" i="1"/>
  <c r="E20"/>
  <c r="D20"/>
  <c r="C20"/>
  <c r="F17"/>
  <c r="E17"/>
  <c r="D17"/>
  <c r="C17"/>
  <c r="F16"/>
  <c r="E16"/>
  <c r="D16"/>
  <c r="C16"/>
  <c r="F6"/>
  <c r="E6"/>
  <c r="D6"/>
  <c r="C6"/>
  <c r="F17" i="10"/>
  <c r="F16"/>
  <c r="F6"/>
  <c r="C20"/>
  <c r="E17"/>
  <c r="D17"/>
  <c r="C17"/>
  <c r="E16"/>
  <c r="D16"/>
  <c r="C16"/>
  <c r="E6"/>
  <c r="D6"/>
  <c r="C6"/>
  <c r="F32" i="11" l="1"/>
  <c r="F33"/>
  <c r="F36" s="1"/>
  <c r="F38" s="1"/>
  <c r="D32" i="10"/>
  <c r="D33"/>
  <c r="D32" i="11"/>
  <c r="D33"/>
  <c r="D36" s="1"/>
  <c r="D38" s="1"/>
  <c r="E33" i="10"/>
  <c r="F33"/>
  <c r="F32"/>
  <c r="E32" i="11"/>
  <c r="E33"/>
  <c r="E36" s="1"/>
  <c r="E38" s="1"/>
  <c r="C32" i="10"/>
  <c r="E32"/>
  <c r="C12" i="1"/>
  <c r="C33" i="12"/>
  <c r="F12" i="1"/>
  <c r="D12"/>
  <c r="E12"/>
  <c r="C33"/>
  <c r="C12" i="10"/>
  <c r="D33" i="12"/>
  <c r="D32"/>
  <c r="E12"/>
  <c r="E32"/>
  <c r="F33"/>
  <c r="C32"/>
  <c r="F32"/>
  <c r="C33" i="11"/>
  <c r="C32" i="1"/>
  <c r="D33"/>
  <c r="D32"/>
  <c r="E33"/>
  <c r="E32"/>
  <c r="F32"/>
  <c r="F33"/>
  <c r="F12" i="10"/>
  <c r="C12" i="12"/>
  <c r="D12"/>
  <c r="E33"/>
  <c r="F12"/>
  <c r="C12" i="11"/>
  <c r="D12" i="10"/>
  <c r="C33"/>
  <c r="E12"/>
  <c r="D36" i="1" l="1"/>
  <c r="C36"/>
  <c r="D36" i="12"/>
  <c r="F36"/>
  <c r="C36"/>
  <c r="C38" s="1"/>
  <c r="D36" i="10"/>
  <c r="C36" i="11"/>
  <c r="C38" s="1"/>
  <c r="C36" i="10"/>
  <c r="E36" i="12"/>
  <c r="E38" s="1"/>
  <c r="F36" i="1"/>
  <c r="E36"/>
  <c r="E36" i="10"/>
  <c r="F36"/>
  <c r="F38" i="12" l="1"/>
  <c r="D38"/>
  <c r="C38" i="1"/>
  <c r="D38"/>
  <c r="D38" i="10"/>
  <c r="C38"/>
  <c r="F38" i="1"/>
  <c r="E38"/>
  <c r="F38" i="10"/>
  <c r="E38"/>
</calcChain>
</file>

<file path=xl/sharedStrings.xml><?xml version="1.0" encoding="utf-8"?>
<sst xmlns="http://schemas.openxmlformats.org/spreadsheetml/2006/main" count="265" uniqueCount="73">
  <si>
    <t>S.No.</t>
  </si>
  <si>
    <t>Item</t>
  </si>
  <si>
    <t>Agriculture, forestry and fishing</t>
  </si>
  <si>
    <t>Mining and quarrying</t>
  </si>
  <si>
    <t>Manufacturing</t>
  </si>
  <si>
    <t>Electricity, gas, water supply &amp; other utility services</t>
  </si>
  <si>
    <t>Construction</t>
  </si>
  <si>
    <t>Trade, repair, hotels and restaurants</t>
  </si>
  <si>
    <t>Trade &amp; repair services</t>
  </si>
  <si>
    <t>Hotels &amp; restaurants</t>
  </si>
  <si>
    <t>Transport, storage, communication &amp; services related to broadcasting</t>
  </si>
  <si>
    <t>Railways</t>
  </si>
  <si>
    <t>Road transport</t>
  </si>
  <si>
    <t>Water transport</t>
  </si>
  <si>
    <t>Air transport</t>
  </si>
  <si>
    <t>Services incidental to transport</t>
  </si>
  <si>
    <t>Storage</t>
  </si>
  <si>
    <t>Communication &amp; services related to broadcasting</t>
  </si>
  <si>
    <t>Financial services</t>
  </si>
  <si>
    <t>Real estate, ownership of dwelling &amp; professional services</t>
  </si>
  <si>
    <t>Other services</t>
  </si>
  <si>
    <t>2011-12</t>
  </si>
  <si>
    <t>2012-13</t>
  </si>
  <si>
    <t>2013-14</t>
  </si>
  <si>
    <t>Subsidies on products</t>
  </si>
  <si>
    <t>Taxes on Products</t>
  </si>
  <si>
    <t>1.</t>
  </si>
  <si>
    <t>12.</t>
  </si>
  <si>
    <t>Primary</t>
  </si>
  <si>
    <t>Secondary</t>
  </si>
  <si>
    <t>Tertiary</t>
  </si>
  <si>
    <t>TOTAL GSVA at basic prices</t>
  </si>
  <si>
    <t>Population ('00)</t>
  </si>
  <si>
    <t>13.</t>
  </si>
  <si>
    <t>14.</t>
  </si>
  <si>
    <t>15.</t>
  </si>
  <si>
    <t>16.</t>
  </si>
  <si>
    <t>17.</t>
  </si>
  <si>
    <t>Gross State Value Added by economic activity at current prices</t>
  </si>
  <si>
    <t>Gross State Value Added by economic activity at constant (2011-12) prices</t>
  </si>
  <si>
    <t>Net State Value Added by economic activity at current prices</t>
  </si>
  <si>
    <t>TOTAL NSVA at basic prices</t>
  </si>
  <si>
    <t>Net State Value Added by economic activity at constant (2011-12) prices</t>
  </si>
  <si>
    <t>State :</t>
  </si>
  <si>
    <t>Public administration</t>
  </si>
  <si>
    <t>Gross State Domestic Product</t>
  </si>
  <si>
    <t>2014-15</t>
  </si>
  <si>
    <t>(Rs. in lakh)</t>
  </si>
  <si>
    <t>Per Capita GSDP (Rs.)</t>
  </si>
  <si>
    <t>Crops</t>
  </si>
  <si>
    <t>Livestock</t>
  </si>
  <si>
    <t>Forestry and logging</t>
  </si>
  <si>
    <t>Fishing and aquaculture</t>
  </si>
  <si>
    <t>Net State Domestic Product</t>
  </si>
  <si>
    <t>Per Capita NSDP (Rs.)</t>
  </si>
  <si>
    <t>2015-16</t>
  </si>
  <si>
    <t>Haryana</t>
  </si>
  <si>
    <t>2016-17</t>
  </si>
  <si>
    <t>2017-18</t>
  </si>
  <si>
    <t>2018-19</t>
  </si>
  <si>
    <t>2019-20</t>
  </si>
  <si>
    <t>Source: Directorate of Economics and Statistics of the respective State/Uts.</t>
  </si>
  <si>
    <t>As on 31.07.2020</t>
  </si>
  <si>
    <t>2.       </t>
  </si>
  <si>
    <t>3.       </t>
  </si>
  <si>
    <t>4.       </t>
  </si>
  <si>
    <t>5.       </t>
  </si>
  <si>
    <t>6.       </t>
  </si>
  <si>
    <t>7.       </t>
  </si>
  <si>
    <t>8.       </t>
  </si>
  <si>
    <t>9.       </t>
  </si>
  <si>
    <t>10.   </t>
  </si>
  <si>
    <t>11.   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</si>
</sst>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7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0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5" fillId="0" borderId="0"/>
    <xf numFmtId="0" fontId="6" fillId="0" borderId="0"/>
    <xf numFmtId="0" fontId="5" fillId="2" borderId="2" applyNumberFormat="0" applyFont="0" applyAlignment="0" applyProtection="0"/>
    <xf numFmtId="0" fontId="6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8" fillId="2" borderId="2" applyNumberFormat="0" applyFont="0" applyAlignment="0" applyProtection="0"/>
    <xf numFmtId="0" fontId="9" fillId="0" borderId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4" fillId="0" borderId="0"/>
  </cellStyleXfs>
  <cellXfs count="55">
    <xf numFmtId="0" fontId="0" fillId="0" borderId="0" xfId="0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/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Border="1" applyProtection="1"/>
    <xf numFmtId="1" fontId="7" fillId="0" borderId="0" xfId="0" applyNumberFormat="1" applyFont="1" applyFill="1" applyBorder="1" applyProtection="1">
      <protection locked="0"/>
    </xf>
    <xf numFmtId="1" fontId="10" fillId="0" borderId="0" xfId="0" applyNumberFormat="1" applyFont="1" applyFill="1" applyBorder="1" applyProtection="1">
      <protection locked="0"/>
    </xf>
    <xf numFmtId="0" fontId="7" fillId="0" borderId="0" xfId="0" quotePrefix="1" applyFont="1" applyFill="1" applyProtection="1">
      <protection locked="0"/>
    </xf>
    <xf numFmtId="0" fontId="1" fillId="0" borderId="0" xfId="0" applyFont="1" applyFill="1" applyAlignment="1">
      <alignment horizontal="left" vertical="center"/>
    </xf>
    <xf numFmtId="0" fontId="7" fillId="0" borderId="0" xfId="0" applyFont="1" applyFill="1" applyProtection="1"/>
    <xf numFmtId="0" fontId="11" fillId="0" borderId="0" xfId="0" applyFont="1" applyFill="1" applyProtection="1">
      <protection locked="0"/>
    </xf>
    <xf numFmtId="0" fontId="12" fillId="0" borderId="1" xfId="0" applyFont="1" applyFill="1" applyBorder="1" applyProtection="1">
      <protection locked="0"/>
    </xf>
    <xf numFmtId="0" fontId="12" fillId="0" borderId="1" xfId="0" applyFont="1" applyFill="1" applyBorder="1" applyProtection="1"/>
    <xf numFmtId="0" fontId="12" fillId="0" borderId="1" xfId="0" applyFont="1" applyFill="1" applyBorder="1" applyAlignment="1" applyProtection="1">
      <alignment horizontal="left" vertical="center" wrapText="1"/>
    </xf>
    <xf numFmtId="1" fontId="12" fillId="0" borderId="1" xfId="0" applyNumberFormat="1" applyFont="1" applyFill="1" applyBorder="1" applyProtection="1"/>
    <xf numFmtId="0" fontId="12" fillId="0" borderId="1" xfId="0" applyFont="1" applyFill="1" applyBorder="1" applyAlignment="1" applyProtection="1">
      <alignment horizontal="left" vertical="center" wrapText="1"/>
      <protection locked="0"/>
    </xf>
    <xf numFmtId="1" fontId="12" fillId="0" borderId="1" xfId="0" applyNumberFormat="1" applyFont="1" applyFill="1" applyBorder="1" applyProtection="1">
      <protection locked="0"/>
    </xf>
    <xf numFmtId="0" fontId="13" fillId="3" borderId="1" xfId="0" applyFont="1" applyFill="1" applyBorder="1" applyAlignment="1" applyProtection="1">
      <alignment horizontal="left" vertical="center" wrapText="1"/>
      <protection locked="0"/>
    </xf>
    <xf numFmtId="1" fontId="12" fillId="3" borderId="1" xfId="0" applyNumberFormat="1" applyFont="1" applyFill="1" applyBorder="1" applyProtection="1">
      <protection locked="0"/>
    </xf>
    <xf numFmtId="49" fontId="12" fillId="0" borderId="1" xfId="0" applyNumberFormat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left" vertical="top" wrapText="1"/>
    </xf>
    <xf numFmtId="0" fontId="14" fillId="3" borderId="1" xfId="0" applyFont="1" applyFill="1" applyBorder="1" applyAlignment="1" applyProtection="1">
      <alignment horizontal="left" vertical="center" wrapText="1"/>
    </xf>
    <xf numFmtId="1" fontId="12" fillId="3" borderId="1" xfId="0" applyNumberFormat="1" applyFont="1" applyFill="1" applyBorder="1" applyProtection="1"/>
    <xf numFmtId="0" fontId="12" fillId="0" borderId="1" xfId="0" applyFont="1" applyFill="1" applyBorder="1" applyAlignment="1" applyProtection="1">
      <alignment vertical="center" wrapText="1"/>
      <protection locked="0"/>
    </xf>
    <xf numFmtId="0" fontId="12" fillId="3" borderId="1" xfId="0" applyFont="1" applyFill="1" applyBorder="1" applyAlignment="1" applyProtection="1">
      <alignment vertical="center" wrapText="1"/>
      <protection locked="0"/>
    </xf>
    <xf numFmtId="49" fontId="14" fillId="0" borderId="1" xfId="0" applyNumberFormat="1" applyFont="1" applyFill="1" applyBorder="1" applyAlignment="1" applyProtection="1">
      <alignment vertical="center" wrapText="1"/>
      <protection locked="0"/>
    </xf>
    <xf numFmtId="0" fontId="14" fillId="0" borderId="1" xfId="0" applyFont="1" applyFill="1" applyBorder="1" applyAlignment="1" applyProtection="1">
      <alignment vertical="center" wrapText="1"/>
      <protection locked="0"/>
    </xf>
    <xf numFmtId="49" fontId="12" fillId="0" borderId="1" xfId="0" applyNumberFormat="1" applyFont="1" applyFill="1" applyBorder="1" applyAlignment="1" applyProtection="1">
      <alignment horizontal="right" vertical="center" wrapText="1"/>
      <protection locked="0"/>
    </xf>
    <xf numFmtId="49" fontId="12" fillId="0" borderId="1" xfId="0" applyNumberFormat="1" applyFont="1" applyFill="1" applyBorder="1" applyAlignment="1" applyProtection="1">
      <alignment vertical="center" wrapText="1"/>
      <protection locked="0"/>
    </xf>
    <xf numFmtId="49" fontId="12" fillId="3" borderId="1" xfId="0" applyNumberFormat="1" applyFont="1" applyFill="1" applyBorder="1" applyAlignment="1" applyProtection="1">
      <alignment vertical="center" wrapText="1"/>
      <protection locked="0"/>
    </xf>
    <xf numFmtId="49" fontId="12" fillId="3" borderId="1" xfId="0" applyNumberFormat="1" applyFont="1" applyFill="1" applyBorder="1" applyAlignment="1" applyProtection="1">
      <alignment vertical="center" wrapText="1"/>
    </xf>
    <xf numFmtId="49" fontId="12" fillId="0" borderId="1" xfId="0" quotePrefix="1" applyNumberFormat="1" applyFont="1" applyFill="1" applyBorder="1" applyAlignment="1" applyProtection="1">
      <alignment vertical="center" wrapText="1"/>
    </xf>
    <xf numFmtId="49" fontId="12" fillId="3" borderId="1" xfId="0" quotePrefix="1" applyNumberFormat="1" applyFont="1" applyFill="1" applyBorder="1" applyAlignment="1" applyProtection="1">
      <alignment vertical="center" wrapText="1"/>
    </xf>
    <xf numFmtId="49" fontId="15" fillId="0" borderId="1" xfId="0" applyNumberFormat="1" applyFont="1" applyFill="1" applyBorder="1" applyAlignment="1" applyProtection="1">
      <alignment vertical="center" wrapText="1"/>
      <protection locked="0"/>
    </xf>
    <xf numFmtId="0" fontId="15" fillId="0" borderId="1" xfId="0" applyFont="1" applyFill="1" applyBorder="1" applyAlignment="1" applyProtection="1">
      <alignment vertical="center" wrapText="1"/>
      <protection locked="0"/>
    </xf>
    <xf numFmtId="0" fontId="4" fillId="0" borderId="1" xfId="0" applyFont="1" applyFill="1" applyBorder="1" applyProtection="1">
      <protection locked="0"/>
    </xf>
    <xf numFmtId="0" fontId="4" fillId="0" borderId="1" xfId="0" applyFont="1" applyFill="1" applyBorder="1" applyProtection="1"/>
    <xf numFmtId="49" fontId="4" fillId="0" borderId="1" xfId="0" applyNumberFormat="1" applyFont="1" applyFill="1" applyBorder="1" applyAlignment="1" applyProtection="1">
      <alignment vertical="center" wrapText="1"/>
    </xf>
    <xf numFmtId="0" fontId="4" fillId="0" borderId="1" xfId="0" applyFont="1" applyFill="1" applyBorder="1" applyAlignment="1" applyProtection="1">
      <alignment horizontal="left" vertical="center" wrapText="1"/>
    </xf>
    <xf numFmtId="1" fontId="4" fillId="0" borderId="1" xfId="0" applyNumberFormat="1" applyFont="1" applyFill="1" applyBorder="1" applyProtection="1"/>
    <xf numFmtId="49" fontId="4" fillId="0" borderId="1" xfId="0" applyNumberFormat="1" applyFont="1" applyFill="1" applyBorder="1" applyAlignment="1" applyProtection="1">
      <alignment horizontal="right" vertical="center" wrapText="1"/>
      <protection locked="0"/>
    </xf>
    <xf numFmtId="0" fontId="4" fillId="0" borderId="1" xfId="0" applyFont="1" applyFill="1" applyBorder="1" applyAlignment="1" applyProtection="1">
      <alignment horizontal="left" vertical="center" wrapText="1"/>
      <protection locked="0"/>
    </xf>
    <xf numFmtId="1" fontId="4" fillId="0" borderId="1" xfId="0" applyNumberFormat="1" applyFont="1" applyFill="1" applyBorder="1" applyProtection="1">
      <protection locked="0"/>
    </xf>
    <xf numFmtId="49" fontId="4" fillId="0" borderId="1" xfId="0" applyNumberFormat="1" applyFont="1" applyFill="1" applyBorder="1" applyAlignment="1" applyProtection="1">
      <alignment vertical="center" wrapText="1"/>
      <protection locked="0"/>
    </xf>
    <xf numFmtId="49" fontId="4" fillId="3" borderId="1" xfId="0" applyNumberFormat="1" applyFont="1" applyFill="1" applyBorder="1" applyAlignment="1" applyProtection="1">
      <alignment vertical="center" wrapText="1"/>
      <protection locked="0"/>
    </xf>
    <xf numFmtId="0" fontId="16" fillId="3" borderId="1" xfId="0" applyFont="1" applyFill="1" applyBorder="1" applyAlignment="1" applyProtection="1">
      <alignment horizontal="left" vertical="center" wrapText="1"/>
      <protection locked="0"/>
    </xf>
    <xf numFmtId="1" fontId="4" fillId="3" borderId="1" xfId="0" applyNumberFormat="1" applyFont="1" applyFill="1" applyBorder="1" applyProtection="1">
      <protection locked="0"/>
    </xf>
    <xf numFmtId="0" fontId="4" fillId="0" borderId="1" xfId="0" applyFont="1" applyFill="1" applyBorder="1" applyAlignment="1" applyProtection="1">
      <alignment horizontal="left" vertical="top" wrapText="1"/>
    </xf>
    <xf numFmtId="49" fontId="4" fillId="3" borderId="1" xfId="0" applyNumberFormat="1" applyFont="1" applyFill="1" applyBorder="1" applyAlignment="1" applyProtection="1">
      <alignment vertical="center" wrapText="1"/>
    </xf>
    <xf numFmtId="0" fontId="15" fillId="3" borderId="1" xfId="0" applyFont="1" applyFill="1" applyBorder="1" applyAlignment="1" applyProtection="1">
      <alignment horizontal="left" vertical="center" wrapText="1"/>
    </xf>
    <xf numFmtId="1" fontId="4" fillId="3" borderId="1" xfId="0" applyNumberFormat="1" applyFont="1" applyFill="1" applyBorder="1" applyProtection="1"/>
    <xf numFmtId="49" fontId="4" fillId="0" borderId="1" xfId="0" quotePrefix="1" applyNumberFormat="1" applyFont="1" applyFill="1" applyBorder="1" applyAlignment="1" applyProtection="1">
      <alignment vertical="center" wrapText="1"/>
    </xf>
    <xf numFmtId="0" fontId="4" fillId="0" borderId="1" xfId="0" applyFont="1" applyFill="1" applyBorder="1" applyAlignment="1" applyProtection="1">
      <alignment vertical="center" wrapText="1"/>
      <protection locked="0"/>
    </xf>
    <xf numFmtId="49" fontId="4" fillId="3" borderId="1" xfId="0" quotePrefix="1" applyNumberFormat="1" applyFont="1" applyFill="1" applyBorder="1" applyAlignment="1" applyProtection="1">
      <alignment vertical="center" wrapText="1"/>
    </xf>
    <xf numFmtId="0" fontId="4" fillId="3" borderId="1" xfId="0" applyFont="1" applyFill="1" applyBorder="1" applyAlignment="1" applyProtection="1">
      <alignment vertical="center" wrapText="1"/>
      <protection locked="0"/>
    </xf>
  </cellXfs>
  <cellStyles count="530">
    <cellStyle name="Comma 2" xfId="15"/>
    <cellStyle name="Comma 2 2" xfId="528"/>
    <cellStyle name="Normal" xfId="0" builtinId="0"/>
    <cellStyle name="Normal 2" xfId="2"/>
    <cellStyle name="Normal 2 2" xfId="8"/>
    <cellStyle name="Normal 2 2 2" xfId="10"/>
    <cellStyle name="Normal 2 2 3" xfId="18"/>
    <cellStyle name="Normal 2 3" xfId="5"/>
    <cellStyle name="Normal 2 3 2" xfId="529"/>
    <cellStyle name="Normal 2 4" xfId="9"/>
    <cellStyle name="Normal 2 4 2" xfId="17"/>
    <cellStyle name="Normal 3" xfId="1"/>
    <cellStyle name="Normal 3 2" xfId="6"/>
    <cellStyle name="Normal 3 2 2" xfId="11"/>
    <cellStyle name="Normal 3 3" xfId="16"/>
    <cellStyle name="Normal 4" xfId="3"/>
    <cellStyle name="Normal 5" xfId="4"/>
    <cellStyle name="Normal 5 2" xfId="12"/>
    <cellStyle name="Normal 6" xfId="14"/>
    <cellStyle name="Note 2" xfId="7"/>
    <cellStyle name="Note 2 2" xfId="13"/>
    <cellStyle name="style1405592468105" xfId="19"/>
    <cellStyle name="style1405593752700" xfId="20"/>
    <cellStyle name="style1406113848636" xfId="21"/>
    <cellStyle name="style1406113848741" xfId="22"/>
    <cellStyle name="style1406113848796" xfId="23"/>
    <cellStyle name="style1406113848827" xfId="24"/>
    <cellStyle name="style1406113848859" xfId="25"/>
    <cellStyle name="style1406113848891" xfId="26"/>
    <cellStyle name="style1406113848925" xfId="27"/>
    <cellStyle name="style1406113848965" xfId="28"/>
    <cellStyle name="style1406113848998" xfId="29"/>
    <cellStyle name="style1406113849028" xfId="30"/>
    <cellStyle name="style1406113849058" xfId="31"/>
    <cellStyle name="style1406113849090" xfId="32"/>
    <cellStyle name="style1406113849117" xfId="33"/>
    <cellStyle name="style1406113849144" xfId="34"/>
    <cellStyle name="style1406113849183" xfId="35"/>
    <cellStyle name="style1406113849217" xfId="36"/>
    <cellStyle name="style1406113849255" xfId="37"/>
    <cellStyle name="style1406113849284" xfId="38"/>
    <cellStyle name="style1406113849311" xfId="39"/>
    <cellStyle name="style1406113849339" xfId="40"/>
    <cellStyle name="style1406113849367" xfId="41"/>
    <cellStyle name="style1406113849389" xfId="42"/>
    <cellStyle name="style1406113849413" xfId="43"/>
    <cellStyle name="style1406113849558" xfId="44"/>
    <cellStyle name="style1406113849582" xfId="45"/>
    <cellStyle name="style1406113849605" xfId="46"/>
    <cellStyle name="style1406113849630" xfId="47"/>
    <cellStyle name="style1406113849653" xfId="48"/>
    <cellStyle name="style1406113849674" xfId="49"/>
    <cellStyle name="style1406113849701" xfId="50"/>
    <cellStyle name="style1406113849728" xfId="51"/>
    <cellStyle name="style1406113849754" xfId="52"/>
    <cellStyle name="style1406113849781" xfId="53"/>
    <cellStyle name="style1406113849808" xfId="54"/>
    <cellStyle name="style1406113849835" xfId="55"/>
    <cellStyle name="style1406113849856" xfId="56"/>
    <cellStyle name="style1406113849876" xfId="57"/>
    <cellStyle name="style1406113849898" xfId="58"/>
    <cellStyle name="style1406113849921" xfId="59"/>
    <cellStyle name="style1406113849947" xfId="60"/>
    <cellStyle name="style1406113849975" xfId="61"/>
    <cellStyle name="style1406113850004" xfId="62"/>
    <cellStyle name="style1406113850027" xfId="63"/>
    <cellStyle name="style1406113850054" xfId="64"/>
    <cellStyle name="style1406113850081" xfId="65"/>
    <cellStyle name="style1406113850103" xfId="66"/>
    <cellStyle name="style1406113850129" xfId="67"/>
    <cellStyle name="style1406113850156" xfId="68"/>
    <cellStyle name="style1406113850182" xfId="69"/>
    <cellStyle name="style1406113850203" xfId="70"/>
    <cellStyle name="style1406113850224" xfId="71"/>
    <cellStyle name="style1406113850258" xfId="72"/>
    <cellStyle name="style1406113850331" xfId="73"/>
    <cellStyle name="style1406113850358" xfId="74"/>
    <cellStyle name="style1406113850380" xfId="75"/>
    <cellStyle name="style1406113850409" xfId="76"/>
    <cellStyle name="style1406113850431" xfId="77"/>
    <cellStyle name="style1406113850452" xfId="78"/>
    <cellStyle name="style1406113850474" xfId="79"/>
    <cellStyle name="style1406113850501" xfId="80"/>
    <cellStyle name="style1406113850522" xfId="81"/>
    <cellStyle name="style1406113850542" xfId="82"/>
    <cellStyle name="style1406113850570" xfId="83"/>
    <cellStyle name="style1406113850591" xfId="84"/>
    <cellStyle name="style1406113850614" xfId="85"/>
    <cellStyle name="style1406113850636" xfId="86"/>
    <cellStyle name="style1406113850655" xfId="87"/>
    <cellStyle name="style1406113850674" xfId="88"/>
    <cellStyle name="style1406113850723" xfId="89"/>
    <cellStyle name="style1406113850767" xfId="90"/>
    <cellStyle name="style1406113850816" xfId="91"/>
    <cellStyle name="style1406114189185" xfId="92"/>
    <cellStyle name="style1406114189213" xfId="93"/>
    <cellStyle name="style1406114189239" xfId="94"/>
    <cellStyle name="style1406114189259" xfId="95"/>
    <cellStyle name="style1406114189283" xfId="96"/>
    <cellStyle name="style1406114189307" xfId="97"/>
    <cellStyle name="style1406114189331" xfId="98"/>
    <cellStyle name="style1406114189356" xfId="99"/>
    <cellStyle name="style1406114189382" xfId="100"/>
    <cellStyle name="style1406114189407" xfId="101"/>
    <cellStyle name="style1406114189432" xfId="102"/>
    <cellStyle name="style1406114189459" xfId="103"/>
    <cellStyle name="style1406114189481" xfId="104"/>
    <cellStyle name="style1406114189505" xfId="105"/>
    <cellStyle name="style1406114189535" xfId="106"/>
    <cellStyle name="style1406114189560" xfId="107"/>
    <cellStyle name="style1406114189585" xfId="108"/>
    <cellStyle name="style1406114189616" xfId="109"/>
    <cellStyle name="style1406114189644" xfId="110"/>
    <cellStyle name="style1406114189671" xfId="111"/>
    <cellStyle name="style1406114189696" xfId="112"/>
    <cellStyle name="style1406114189716" xfId="113"/>
    <cellStyle name="style1406114189736" xfId="114"/>
    <cellStyle name="style1406114189757" xfId="115"/>
    <cellStyle name="style1406114189778" xfId="116"/>
    <cellStyle name="style1406114189799" xfId="117"/>
    <cellStyle name="style1406114189820" xfId="118"/>
    <cellStyle name="style1406114189840" xfId="119"/>
    <cellStyle name="style1406114189860" xfId="120"/>
    <cellStyle name="style1406114189886" xfId="121"/>
    <cellStyle name="style1406114189911" xfId="122"/>
    <cellStyle name="style1406114189990" xfId="123"/>
    <cellStyle name="style1406114190017" xfId="124"/>
    <cellStyle name="style1406114190044" xfId="125"/>
    <cellStyle name="style1406114190069" xfId="126"/>
    <cellStyle name="style1406114190088" xfId="127"/>
    <cellStyle name="style1406114190108" xfId="128"/>
    <cellStyle name="style1406114190127" xfId="129"/>
    <cellStyle name="style1406114190148" xfId="130"/>
    <cellStyle name="style1406114190171" xfId="131"/>
    <cellStyle name="style1406114190195" xfId="132"/>
    <cellStyle name="style1406114190219" xfId="133"/>
    <cellStyle name="style1406114190238" xfId="134"/>
    <cellStyle name="style1406114190262" xfId="135"/>
    <cellStyle name="style1406114190285" xfId="136"/>
    <cellStyle name="style1406114190303" xfId="137"/>
    <cellStyle name="style1406114190327" xfId="138"/>
    <cellStyle name="style1406114190351" xfId="139"/>
    <cellStyle name="style1406114190375" xfId="140"/>
    <cellStyle name="style1406114190395" xfId="141"/>
    <cellStyle name="style1406114190415" xfId="142"/>
    <cellStyle name="style1406114190439" xfId="143"/>
    <cellStyle name="style1406114190464" xfId="144"/>
    <cellStyle name="style1406114190487" xfId="145"/>
    <cellStyle name="style1406114190507" xfId="146"/>
    <cellStyle name="style1406114190534" xfId="147"/>
    <cellStyle name="style1406114190553" xfId="148"/>
    <cellStyle name="style1406114190571" xfId="149"/>
    <cellStyle name="style1406114190588" xfId="150"/>
    <cellStyle name="style1406114190609" xfId="151"/>
    <cellStyle name="style1406114190628" xfId="152"/>
    <cellStyle name="style1406114190647" xfId="153"/>
    <cellStyle name="style1406114190666" xfId="154"/>
    <cellStyle name="style1406114190687" xfId="155"/>
    <cellStyle name="style1406114190844" xfId="156"/>
    <cellStyle name="style1406114190863" xfId="157"/>
    <cellStyle name="style1406114190881" xfId="158"/>
    <cellStyle name="style1406114190900" xfId="159"/>
    <cellStyle name="style1406114190959" xfId="160"/>
    <cellStyle name="style1406114191014" xfId="161"/>
    <cellStyle name="style1406114191303" xfId="162"/>
    <cellStyle name="style1406114191912" xfId="163"/>
    <cellStyle name="style1406114345186" xfId="164"/>
    <cellStyle name="style1406114345361" xfId="165"/>
    <cellStyle name="style1406114398523" xfId="166"/>
    <cellStyle name="style1406114398549" xfId="167"/>
    <cellStyle name="style1406114398571" xfId="168"/>
    <cellStyle name="style1406114398589" xfId="169"/>
    <cellStyle name="style1406114398610" xfId="170"/>
    <cellStyle name="style1406114398632" xfId="171"/>
    <cellStyle name="style1406114398654" xfId="172"/>
    <cellStyle name="style1406114398679" xfId="173"/>
    <cellStyle name="style1406114398703" xfId="174"/>
    <cellStyle name="style1406114398726" xfId="175"/>
    <cellStyle name="style1406114398750" xfId="176"/>
    <cellStyle name="style1406114398774" xfId="177"/>
    <cellStyle name="style1406114398792" xfId="178"/>
    <cellStyle name="style1406114398812" xfId="179"/>
    <cellStyle name="style1406114398835" xfId="180"/>
    <cellStyle name="style1406114398855" xfId="181"/>
    <cellStyle name="style1406114398880" xfId="182"/>
    <cellStyle name="style1406114398898" xfId="183"/>
    <cellStyle name="style1406114398922" xfId="184"/>
    <cellStyle name="style1406114398946" xfId="185"/>
    <cellStyle name="style1406114398972" xfId="186"/>
    <cellStyle name="style1406114398991" xfId="187"/>
    <cellStyle name="style1406114399009" xfId="188"/>
    <cellStyle name="style1406114399027" xfId="189"/>
    <cellStyle name="style1406114399044" xfId="190"/>
    <cellStyle name="style1406114399064" xfId="191"/>
    <cellStyle name="style1406114399083" xfId="192"/>
    <cellStyle name="style1406114399102" xfId="193"/>
    <cellStyle name="style1406114399120" xfId="194"/>
    <cellStyle name="style1406114399144" xfId="195"/>
    <cellStyle name="style1406114399167" xfId="196"/>
    <cellStyle name="style1406114399199" xfId="197"/>
    <cellStyle name="style1406114399226" xfId="198"/>
    <cellStyle name="style1406114399254" xfId="199"/>
    <cellStyle name="style1406114399277" xfId="200"/>
    <cellStyle name="style1406114399294" xfId="201"/>
    <cellStyle name="style1406114399311" xfId="202"/>
    <cellStyle name="style1406114399329" xfId="203"/>
    <cellStyle name="style1406114399348" xfId="204"/>
    <cellStyle name="style1406114399367" xfId="205"/>
    <cellStyle name="style1406114399389" xfId="206"/>
    <cellStyle name="style1406114399411" xfId="207"/>
    <cellStyle name="style1406114399490" xfId="208"/>
    <cellStyle name="style1406114399512" xfId="209"/>
    <cellStyle name="style1406114399534" xfId="210"/>
    <cellStyle name="style1406114399551" xfId="211"/>
    <cellStyle name="style1406114399576" xfId="212"/>
    <cellStyle name="style1406114399599" xfId="213"/>
    <cellStyle name="style1406114399622" xfId="214"/>
    <cellStyle name="style1406114399641" xfId="215"/>
    <cellStyle name="style1406114399662" xfId="216"/>
    <cellStyle name="style1406114399689" xfId="217"/>
    <cellStyle name="style1406114399716" xfId="218"/>
    <cellStyle name="style1406114399740" xfId="219"/>
    <cellStyle name="style1406114399758" xfId="220"/>
    <cellStyle name="style1406114399783" xfId="221"/>
    <cellStyle name="style1406114399802" xfId="222"/>
    <cellStyle name="style1406114399820" xfId="223"/>
    <cellStyle name="style1406114399839" xfId="224"/>
    <cellStyle name="style1406114399860" xfId="225"/>
    <cellStyle name="style1406114399878" xfId="226"/>
    <cellStyle name="style1406114399896" xfId="227"/>
    <cellStyle name="style1406114399914" xfId="228"/>
    <cellStyle name="style1406114399932" xfId="229"/>
    <cellStyle name="style1406114399951" xfId="230"/>
    <cellStyle name="style1406114399969" xfId="231"/>
    <cellStyle name="style1406114399987" xfId="232"/>
    <cellStyle name="style1406114400018" xfId="233"/>
    <cellStyle name="style1406114400104" xfId="234"/>
    <cellStyle name="style1406114400339" xfId="235"/>
    <cellStyle name="style1406114400806" xfId="236"/>
    <cellStyle name="style1406114440149" xfId="237"/>
    <cellStyle name="style1406114440175" xfId="238"/>
    <cellStyle name="style1406114440200" xfId="239"/>
    <cellStyle name="style1406114440219" xfId="240"/>
    <cellStyle name="style1406114440242" xfId="241"/>
    <cellStyle name="style1406114440265" xfId="242"/>
    <cellStyle name="style1406114440288" xfId="243"/>
    <cellStyle name="style1406114440311" xfId="244"/>
    <cellStyle name="style1406114440332" xfId="245"/>
    <cellStyle name="style1406114440354" xfId="246"/>
    <cellStyle name="style1406114440375" xfId="247"/>
    <cellStyle name="style1406114440396" xfId="248"/>
    <cellStyle name="style1406114440413" xfId="249"/>
    <cellStyle name="style1406114440430" xfId="250"/>
    <cellStyle name="style1406114440452" xfId="251"/>
    <cellStyle name="style1406114440470" xfId="252"/>
    <cellStyle name="style1406114440492" xfId="253"/>
    <cellStyle name="style1406114440509" xfId="254"/>
    <cellStyle name="style1406114440531" xfId="255"/>
    <cellStyle name="style1406114440552" xfId="256"/>
    <cellStyle name="style1406114440573" xfId="257"/>
    <cellStyle name="style1406114440590" xfId="258"/>
    <cellStyle name="style1406114440607" xfId="259"/>
    <cellStyle name="style1406114440624" xfId="260"/>
    <cellStyle name="style1406114440641" xfId="261"/>
    <cellStyle name="style1406114440657" xfId="262"/>
    <cellStyle name="style1406114440676" xfId="263"/>
    <cellStyle name="style1406114440693" xfId="264"/>
    <cellStyle name="style1406114440711" xfId="265"/>
    <cellStyle name="style1406114440733" xfId="266"/>
    <cellStyle name="style1406114440756" xfId="267"/>
    <cellStyle name="style1406114440778" xfId="268"/>
    <cellStyle name="style1406114440801" xfId="269"/>
    <cellStyle name="style1406114440831" xfId="270"/>
    <cellStyle name="style1406114440854" xfId="271"/>
    <cellStyle name="style1406114440871" xfId="272"/>
    <cellStyle name="style1406114440888" xfId="273"/>
    <cellStyle name="style1406114440905" xfId="274"/>
    <cellStyle name="style1406114440922" xfId="275"/>
    <cellStyle name="style1406114440941" xfId="276"/>
    <cellStyle name="style1406114440964" xfId="277"/>
    <cellStyle name="style1406114440986" xfId="278"/>
    <cellStyle name="style1406114441003" xfId="279"/>
    <cellStyle name="style1406114441024" xfId="280"/>
    <cellStyle name="style1406114441046" xfId="281"/>
    <cellStyle name="style1406114441063" xfId="282"/>
    <cellStyle name="style1406114441085" xfId="283"/>
    <cellStyle name="style1406114441106" xfId="284"/>
    <cellStyle name="style1406114441127" xfId="285"/>
    <cellStyle name="style1406114441144" xfId="286"/>
    <cellStyle name="style1406114441245" xfId="287"/>
    <cellStyle name="style1406114441267" xfId="288"/>
    <cellStyle name="style1406114441288" xfId="289"/>
    <cellStyle name="style1406114441309" xfId="290"/>
    <cellStyle name="style1406114441326" xfId="291"/>
    <cellStyle name="style1406114441350" xfId="292"/>
    <cellStyle name="style1406114441369" xfId="293"/>
    <cellStyle name="style1406114441387" xfId="294"/>
    <cellStyle name="style1406114441405" xfId="295"/>
    <cellStyle name="style1406114441425" xfId="296"/>
    <cellStyle name="style1406114441444" xfId="297"/>
    <cellStyle name="style1406114441462" xfId="298"/>
    <cellStyle name="style1406114441479" xfId="299"/>
    <cellStyle name="style1406114441496" xfId="300"/>
    <cellStyle name="style1406114441514" xfId="301"/>
    <cellStyle name="style1406114441532" xfId="302"/>
    <cellStyle name="style1406114441549" xfId="303"/>
    <cellStyle name="style1406114441566" xfId="304"/>
    <cellStyle name="style1406114441594" xfId="305"/>
    <cellStyle name="style1406114441626" xfId="306"/>
    <cellStyle name="style1406114442197" xfId="307"/>
    <cellStyle name="style1406114490232" xfId="308"/>
    <cellStyle name="style1406114490278" xfId="309"/>
    <cellStyle name="style1406114490860" xfId="310"/>
    <cellStyle name="style1406114491098" xfId="311"/>
    <cellStyle name="style1406114491204" xfId="312"/>
    <cellStyle name="style1406114491528" xfId="313"/>
    <cellStyle name="style1406114491549" xfId="314"/>
    <cellStyle name="style1406114491606" xfId="315"/>
    <cellStyle name="style1406114491677" xfId="316"/>
    <cellStyle name="style1406182998088" xfId="317"/>
    <cellStyle name="style1406182998186" xfId="318"/>
    <cellStyle name="style1406183036983" xfId="319"/>
    <cellStyle name="style1411446450504" xfId="320"/>
    <cellStyle name="style1411446450551" xfId="321"/>
    <cellStyle name="style1411446450598" xfId="322"/>
    <cellStyle name="style1411446450629" xfId="323"/>
    <cellStyle name="style1411446450660" xfId="324"/>
    <cellStyle name="style1411446450738" xfId="325"/>
    <cellStyle name="style1411446450769" xfId="326"/>
    <cellStyle name="style1411446450801" xfId="327"/>
    <cellStyle name="style1411446450847" xfId="328"/>
    <cellStyle name="style1411446450879" xfId="329"/>
    <cellStyle name="style1411446450910" xfId="330"/>
    <cellStyle name="style1411446450957" xfId="331"/>
    <cellStyle name="style1411446450988" xfId="332"/>
    <cellStyle name="style1411446451019" xfId="333"/>
    <cellStyle name="style1411446451050" xfId="334"/>
    <cellStyle name="style1411446451128" xfId="335"/>
    <cellStyle name="style1411446451159" xfId="336"/>
    <cellStyle name="style1411446451191" xfId="337"/>
    <cellStyle name="style1411446451206" xfId="338"/>
    <cellStyle name="style1411446451237" xfId="339"/>
    <cellStyle name="style1411446451269" xfId="340"/>
    <cellStyle name="style1411446451284" xfId="341"/>
    <cellStyle name="style1411446451315" xfId="342"/>
    <cellStyle name="style1411446451331" xfId="343"/>
    <cellStyle name="style1411446451362" xfId="344"/>
    <cellStyle name="style1411446451378" xfId="345"/>
    <cellStyle name="style1411446451409" xfId="346"/>
    <cellStyle name="style1411446451471" xfId="347"/>
    <cellStyle name="style1411446451518" xfId="348"/>
    <cellStyle name="style1411446451549" xfId="349"/>
    <cellStyle name="style1411446451581" xfId="350"/>
    <cellStyle name="style1411446451596" xfId="351"/>
    <cellStyle name="style1411446451627" xfId="352"/>
    <cellStyle name="style1411446451659" xfId="353"/>
    <cellStyle name="style1411446451690" xfId="354"/>
    <cellStyle name="style1411446451705" xfId="355"/>
    <cellStyle name="style1411446451721" xfId="356"/>
    <cellStyle name="style1411446451752" xfId="357"/>
    <cellStyle name="style1411446451815" xfId="358"/>
    <cellStyle name="style1411446451846" xfId="359"/>
    <cellStyle name="style1411446451877" xfId="360"/>
    <cellStyle name="style1411446451893" xfId="361"/>
    <cellStyle name="style1411446451924" xfId="362"/>
    <cellStyle name="style1411446451955" xfId="363"/>
    <cellStyle name="style1411446451971" xfId="364"/>
    <cellStyle name="style1411446452002" xfId="365"/>
    <cellStyle name="style1411446452033" xfId="366"/>
    <cellStyle name="style1411446452049" xfId="367"/>
    <cellStyle name="style1411446452111" xfId="368"/>
    <cellStyle name="style1411446452142" xfId="369"/>
    <cellStyle name="style1411446452158" xfId="370"/>
    <cellStyle name="style1411446452189" xfId="371"/>
    <cellStyle name="style1411446452220" xfId="372"/>
    <cellStyle name="style1411446452236" xfId="373"/>
    <cellStyle name="style1411446452267" xfId="374"/>
    <cellStyle name="style1411446452298" xfId="375"/>
    <cellStyle name="style1411446452314" xfId="376"/>
    <cellStyle name="style1411446452329" xfId="377"/>
    <cellStyle name="style1411446452361" xfId="378"/>
    <cellStyle name="style1411446452407" xfId="379"/>
    <cellStyle name="style1411446452439" xfId="380"/>
    <cellStyle name="style1411446452454" xfId="381"/>
    <cellStyle name="style1411446452485" xfId="382"/>
    <cellStyle name="style1411446452501" xfId="383"/>
    <cellStyle name="style1411446452532" xfId="384"/>
    <cellStyle name="style1411446452548" xfId="385"/>
    <cellStyle name="style1411446452563" xfId="386"/>
    <cellStyle name="style1411449801970" xfId="387"/>
    <cellStyle name="style1411449802014" xfId="388"/>
    <cellStyle name="style1411449802039" xfId="389"/>
    <cellStyle name="style1411449802064" xfId="390"/>
    <cellStyle name="style1411449802092" xfId="391"/>
    <cellStyle name="style1411449802118" xfId="392"/>
    <cellStyle name="style1411449802516" xfId="393"/>
    <cellStyle name="style1411449802578" xfId="394"/>
    <cellStyle name="style1411449802602" xfId="395"/>
    <cellStyle name="style1411449802628" xfId="396"/>
    <cellStyle name="style1411449802695" xfId="397"/>
    <cellStyle name="style1411449802719" xfId="398"/>
    <cellStyle name="style1411449802744" xfId="399"/>
    <cellStyle name="style1411449802916" xfId="400"/>
    <cellStyle name="style1411449802935" xfId="401"/>
    <cellStyle name="style1411449802987" xfId="402"/>
    <cellStyle name="style1411449803130" xfId="403"/>
    <cellStyle name="style1411449803296" xfId="404"/>
    <cellStyle name="style1411449803317" xfId="405"/>
    <cellStyle name="style1411449803337" xfId="406"/>
    <cellStyle name="style1411449803356" xfId="407"/>
    <cellStyle name="style1411449803379" xfId="408"/>
    <cellStyle name="style1411449803400" xfId="409"/>
    <cellStyle name="style1411449803420" xfId="410"/>
    <cellStyle name="style1411449803440" xfId="411"/>
    <cellStyle name="style1411449803461" xfId="412"/>
    <cellStyle name="style1411449803483" xfId="413"/>
    <cellStyle name="style1411449803510" xfId="414"/>
    <cellStyle name="style1411449803534" xfId="415"/>
    <cellStyle name="style1411449803554" xfId="416"/>
    <cellStyle name="style1411449803577" xfId="417"/>
    <cellStyle name="style1411451081406" xfId="418"/>
    <cellStyle name="style1411451081449" xfId="419"/>
    <cellStyle name="style1411451081472" xfId="420"/>
    <cellStyle name="style1411451081497" xfId="421"/>
    <cellStyle name="style1411451081522" xfId="422"/>
    <cellStyle name="style1411451081547" xfId="423"/>
    <cellStyle name="style1411451081953" xfId="424"/>
    <cellStyle name="style1411451082017" xfId="425"/>
    <cellStyle name="style1411451082043" xfId="426"/>
    <cellStyle name="style1411451082068" xfId="427"/>
    <cellStyle name="style1411451082091" xfId="428"/>
    <cellStyle name="style1411451082115" xfId="429"/>
    <cellStyle name="style1411451082188" xfId="430"/>
    <cellStyle name="style1411451082364" xfId="431"/>
    <cellStyle name="style1411451082383" xfId="432"/>
    <cellStyle name="style1411451082433" xfId="433"/>
    <cellStyle name="style1411451082533" xfId="434"/>
    <cellStyle name="style1411451082735" xfId="435"/>
    <cellStyle name="style1411451082754" xfId="436"/>
    <cellStyle name="style1411451082774" xfId="437"/>
    <cellStyle name="style1411451082793" xfId="438"/>
    <cellStyle name="style1411451082814" xfId="439"/>
    <cellStyle name="style1411451082834" xfId="440"/>
    <cellStyle name="style1411451082853" xfId="441"/>
    <cellStyle name="style1411451082873" xfId="442"/>
    <cellStyle name="style1411451082893" xfId="443"/>
    <cellStyle name="style1411451082912" xfId="444"/>
    <cellStyle name="style1411451082933" xfId="445"/>
    <cellStyle name="style1411451082954" xfId="446"/>
    <cellStyle name="style1411451082974" xfId="447"/>
    <cellStyle name="style1411451082993" xfId="448"/>
    <cellStyle name="style1411451083012" xfId="449"/>
    <cellStyle name="style1411542382001" xfId="450"/>
    <cellStyle name="style1411542382059" xfId="451"/>
    <cellStyle name="style1411542382094" xfId="452"/>
    <cellStyle name="style1411542382123" xfId="453"/>
    <cellStyle name="style1411542382156" xfId="454"/>
    <cellStyle name="style1411542382190" xfId="455"/>
    <cellStyle name="style1411542382225" xfId="456"/>
    <cellStyle name="style1411542382311" xfId="457"/>
    <cellStyle name="style1411542382346" xfId="458"/>
    <cellStyle name="style1411542382378" xfId="459"/>
    <cellStyle name="style1411542382409" xfId="460"/>
    <cellStyle name="style1411542382440" xfId="461"/>
    <cellStyle name="style1411542382466" xfId="462"/>
    <cellStyle name="style1411542382491" xfId="463"/>
    <cellStyle name="style1411542382523" xfId="464"/>
    <cellStyle name="style1411542382556" xfId="465"/>
    <cellStyle name="style1411542382585" xfId="466"/>
    <cellStyle name="style1411542382613" xfId="467"/>
    <cellStyle name="style1411542382701" xfId="468"/>
    <cellStyle name="style1411542382751" xfId="469"/>
    <cellStyle name="style1411542382774" xfId="470"/>
    <cellStyle name="style1411542382797" xfId="471"/>
    <cellStyle name="style1411542382821" xfId="472"/>
    <cellStyle name="style1411542382844" xfId="473"/>
    <cellStyle name="style1411542382872" xfId="474"/>
    <cellStyle name="style1411542382898" xfId="475"/>
    <cellStyle name="style1411542382921" xfId="476"/>
    <cellStyle name="style1411542382949" xfId="477"/>
    <cellStyle name="style1411542382977" xfId="478"/>
    <cellStyle name="style1411542383005" xfId="479"/>
    <cellStyle name="style1411542383036" xfId="480"/>
    <cellStyle name="style1411542383066" xfId="481"/>
    <cellStyle name="style1411542383094" xfId="482"/>
    <cellStyle name="style1411542383116" xfId="483"/>
    <cellStyle name="style1411542383137" xfId="484"/>
    <cellStyle name="style1411542383160" xfId="485"/>
    <cellStyle name="style1411542383184" xfId="486"/>
    <cellStyle name="style1411542383249" xfId="487"/>
    <cellStyle name="style1411542383276" xfId="488"/>
    <cellStyle name="style1411542383303" xfId="489"/>
    <cellStyle name="style1411542383332" xfId="490"/>
    <cellStyle name="style1411542383355" xfId="491"/>
    <cellStyle name="style1411542383382" xfId="492"/>
    <cellStyle name="style1411542383409" xfId="493"/>
    <cellStyle name="style1411542383430" xfId="494"/>
    <cellStyle name="style1411542383457" xfId="495"/>
    <cellStyle name="style1411542383483" xfId="496"/>
    <cellStyle name="style1411542383510" xfId="497"/>
    <cellStyle name="style1411542383530" xfId="498"/>
    <cellStyle name="style1411542383552" xfId="499"/>
    <cellStyle name="style1411542383579" xfId="500"/>
    <cellStyle name="style1411542383606" xfId="501"/>
    <cellStyle name="style1411542383632" xfId="502"/>
    <cellStyle name="style1411542383654" xfId="503"/>
    <cellStyle name="style1411542383684" xfId="504"/>
    <cellStyle name="style1411542383710" xfId="505"/>
    <cellStyle name="style1411542383732" xfId="506"/>
    <cellStyle name="style1411542383756" xfId="507"/>
    <cellStyle name="style1411542383790" xfId="508"/>
    <cellStyle name="style1411542383813" xfId="509"/>
    <cellStyle name="style1411542383835" xfId="510"/>
    <cellStyle name="style1411542383858" xfId="511"/>
    <cellStyle name="style1411542383881" xfId="512"/>
    <cellStyle name="style1411542383904" xfId="513"/>
    <cellStyle name="style1411542383967" xfId="514"/>
    <cellStyle name="style1411542383989" xfId="515"/>
    <cellStyle name="style1411542384009" xfId="516"/>
    <cellStyle name="style1411542384030" xfId="517"/>
    <cellStyle name="style1411542384052" xfId="518"/>
    <cellStyle name="style1411542384115" xfId="519"/>
    <cellStyle name="style1411542384148" xfId="520"/>
    <cellStyle name="style1411542384169" xfId="521"/>
    <cellStyle name="style1411542384188" xfId="522"/>
    <cellStyle name="style1411542384208" xfId="523"/>
    <cellStyle name="style1411542384227" xfId="524"/>
    <cellStyle name="style1411542384246" xfId="525"/>
    <cellStyle name="style1411542384273" xfId="526"/>
    <cellStyle name="style1411542384293" xfId="527"/>
  </cellStyles>
  <dxfs count="0"/>
  <tableStyles count="0" defaultTableStyle="TableStyleMedium2" defaultPivotStyle="PivotStyleMedium9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E40"/>
  <sheetViews>
    <sheetView tabSelected="1" zoomScaleSheetLayoutView="100" workbookViewId="0">
      <pane xSplit="2" ySplit="5" topLeftCell="C27" activePane="bottomRight" state="frozen"/>
      <selection activeCell="B41" sqref="B41"/>
      <selection pane="topRight" activeCell="B41" sqref="B41"/>
      <selection pane="bottomLeft" activeCell="B41" sqref="B41"/>
      <selection pane="bottomRight" activeCell="B3" sqref="B3"/>
    </sheetView>
  </sheetViews>
  <sheetFormatPr defaultColWidth="8.85546875" defaultRowHeight="15"/>
  <cols>
    <col min="1" max="1" width="11" style="1" customWidth="1"/>
    <col min="2" max="2" width="44" style="1" customWidth="1"/>
    <col min="3" max="5" width="10.7109375" style="1" customWidth="1"/>
    <col min="6" max="9" width="10.7109375" style="3" customWidth="1"/>
    <col min="10" max="11" width="11.85546875" style="2" customWidth="1"/>
    <col min="12" max="12" width="9.140625" style="3" customWidth="1"/>
    <col min="13" max="13" width="11.85546875" style="3" customWidth="1"/>
    <col min="14" max="14" width="11.28515625" style="3" customWidth="1"/>
    <col min="15" max="15" width="11.7109375" style="2" customWidth="1"/>
    <col min="16" max="16" width="9.140625" style="3" customWidth="1"/>
    <col min="17" max="17" width="10.85546875" style="3" customWidth="1"/>
    <col min="18" max="18" width="10.85546875" style="2" customWidth="1"/>
    <col min="19" max="19" width="11" style="3" customWidth="1"/>
    <col min="20" max="22" width="11.42578125" style="3" customWidth="1"/>
    <col min="23" max="50" width="9.140625" style="3" customWidth="1"/>
    <col min="51" max="51" width="12.42578125" style="3" customWidth="1"/>
    <col min="52" max="73" width="9.140625" style="3" customWidth="1"/>
    <col min="74" max="74" width="12.140625" style="3" customWidth="1"/>
    <col min="75" max="78" width="9.140625" style="3" customWidth="1"/>
    <col min="79" max="83" width="9.140625" style="3" hidden="1" customWidth="1"/>
    <col min="84" max="84" width="9.140625" style="3" customWidth="1"/>
    <col min="85" max="89" width="9.140625" style="3" hidden="1" customWidth="1"/>
    <col min="90" max="90" width="9.140625" style="3" customWidth="1"/>
    <col min="91" max="95" width="9.140625" style="3" hidden="1" customWidth="1"/>
    <col min="96" max="96" width="9.140625" style="3" customWidth="1"/>
    <col min="97" max="101" width="9.140625" style="3" hidden="1" customWidth="1"/>
    <col min="102" max="102" width="9.140625" style="3" customWidth="1"/>
    <col min="103" max="107" width="9.140625" style="3" hidden="1" customWidth="1"/>
    <col min="108" max="108" width="9.140625" style="2" customWidth="1"/>
    <col min="109" max="113" width="9.140625" style="2" hidden="1" customWidth="1"/>
    <col min="114" max="114" width="9.140625" style="2" customWidth="1"/>
    <col min="115" max="119" width="9.140625" style="2" hidden="1" customWidth="1"/>
    <col min="120" max="120" width="9.140625" style="2" customWidth="1"/>
    <col min="121" max="125" width="9.140625" style="2" hidden="1" customWidth="1"/>
    <col min="126" max="126" width="9.140625" style="2" customWidth="1"/>
    <col min="127" max="156" width="9.140625" style="3" customWidth="1"/>
    <col min="157" max="157" width="9.140625" style="3" hidden="1" customWidth="1"/>
    <col min="158" max="165" width="9.140625" style="3" customWidth="1"/>
    <col min="166" max="166" width="9.140625" style="3" hidden="1" customWidth="1"/>
    <col min="167" max="171" width="9.140625" style="3" customWidth="1"/>
    <col min="172" max="172" width="9.140625" style="3" hidden="1" customWidth="1"/>
    <col min="173" max="182" width="9.140625" style="3" customWidth="1"/>
    <col min="183" max="186" width="8.85546875" style="3"/>
    <col min="187" max="187" width="12.7109375" style="3" bestFit="1" customWidth="1"/>
    <col min="188" max="16384" width="8.85546875" style="1"/>
  </cols>
  <sheetData>
    <row r="1" spans="1:187" ht="18.75">
      <c r="A1" s="1" t="s">
        <v>43</v>
      </c>
      <c r="B1" s="10" t="s">
        <v>56</v>
      </c>
      <c r="H1" s="3" t="s">
        <v>62</v>
      </c>
      <c r="Q1" s="4"/>
    </row>
    <row r="2" spans="1:187" ht="15.75">
      <c r="A2" s="8" t="s">
        <v>38</v>
      </c>
    </row>
    <row r="3" spans="1:187" ht="15.75">
      <c r="A3" s="8"/>
    </row>
    <row r="4" spans="1:187" ht="15.75">
      <c r="A4" s="8"/>
      <c r="E4" s="7"/>
      <c r="F4" s="7" t="s">
        <v>47</v>
      </c>
      <c r="G4" s="7"/>
      <c r="H4" s="7"/>
      <c r="I4" s="7"/>
    </row>
    <row r="5" spans="1:187">
      <c r="A5" s="25" t="s">
        <v>0</v>
      </c>
      <c r="B5" s="26" t="s">
        <v>1</v>
      </c>
      <c r="C5" s="11" t="s">
        <v>21</v>
      </c>
      <c r="D5" s="11" t="s">
        <v>22</v>
      </c>
      <c r="E5" s="11" t="s">
        <v>23</v>
      </c>
      <c r="F5" s="11" t="s">
        <v>46</v>
      </c>
      <c r="G5" s="11" t="s">
        <v>55</v>
      </c>
      <c r="H5" s="11" t="s">
        <v>57</v>
      </c>
      <c r="I5" s="11" t="s">
        <v>58</v>
      </c>
      <c r="J5" s="12" t="s">
        <v>59</v>
      </c>
      <c r="K5" s="12" t="s">
        <v>60</v>
      </c>
    </row>
    <row r="6" spans="1:187" s="9" customFormat="1">
      <c r="A6" s="19" t="s">
        <v>26</v>
      </c>
      <c r="B6" s="13" t="s">
        <v>2</v>
      </c>
      <c r="C6" s="14">
        <f>SUM(C7:C10)</f>
        <v>6453885.9161639847</v>
      </c>
      <c r="D6" s="14">
        <f t="shared" ref="D6:E6" si="0">SUM(D7:D10)</f>
        <v>7150665.8050115863</v>
      </c>
      <c r="E6" s="14">
        <f t="shared" si="0"/>
        <v>7929913.8297714889</v>
      </c>
      <c r="F6" s="14">
        <f t="shared" ref="F6:K6" si="1">SUM(F7:F10)</f>
        <v>8020425.9324453343</v>
      </c>
      <c r="G6" s="14">
        <f t="shared" si="1"/>
        <v>8463288.4624519963</v>
      </c>
      <c r="H6" s="14">
        <f t="shared" si="1"/>
        <v>9436898.1279922277</v>
      </c>
      <c r="I6" s="14">
        <f t="shared" si="1"/>
        <v>10581386.448625535</v>
      </c>
      <c r="J6" s="14">
        <f t="shared" si="1"/>
        <v>11602776.995548004</v>
      </c>
      <c r="K6" s="14">
        <f t="shared" si="1"/>
        <v>12905834.959710537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2"/>
      <c r="GC6" s="2"/>
      <c r="GD6" s="2"/>
      <c r="GE6" s="3"/>
    </row>
    <row r="7" spans="1:187">
      <c r="A7" s="27">
        <v>1.1000000000000001</v>
      </c>
      <c r="B7" s="15" t="s">
        <v>49</v>
      </c>
      <c r="C7" s="16">
        <v>4088736.7830160875</v>
      </c>
      <c r="D7" s="16">
        <v>4457600.8233962506</v>
      </c>
      <c r="E7" s="16">
        <v>4951546.5282991584</v>
      </c>
      <c r="F7" s="16">
        <v>4612942.7679068567</v>
      </c>
      <c r="G7" s="16">
        <v>4681637.1623011148</v>
      </c>
      <c r="H7" s="16">
        <v>5436458.534065525</v>
      </c>
      <c r="I7" s="16">
        <v>5912787.0212981803</v>
      </c>
      <c r="J7" s="14">
        <v>6286784.2994439192</v>
      </c>
      <c r="K7" s="14">
        <v>6965709.2391312402</v>
      </c>
      <c r="L7" s="5"/>
      <c r="M7" s="5"/>
      <c r="N7" s="5"/>
      <c r="O7" s="4"/>
      <c r="P7" s="5"/>
      <c r="Q7" s="5"/>
      <c r="R7" s="4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2"/>
      <c r="GC7" s="2"/>
      <c r="GD7" s="2"/>
    </row>
    <row r="8" spans="1:187">
      <c r="A8" s="27">
        <v>1.2</v>
      </c>
      <c r="B8" s="15" t="s">
        <v>50</v>
      </c>
      <c r="C8" s="16">
        <v>1889816.5808010323</v>
      </c>
      <c r="D8" s="16">
        <v>2160182.7181055048</v>
      </c>
      <c r="E8" s="16">
        <v>2483010.0977105889</v>
      </c>
      <c r="F8" s="16">
        <v>2916659.1353829587</v>
      </c>
      <c r="G8" s="16">
        <v>3286063.3014106746</v>
      </c>
      <c r="H8" s="16">
        <v>3590066.7305111913</v>
      </c>
      <c r="I8" s="16">
        <v>4225901.0427503921</v>
      </c>
      <c r="J8" s="14">
        <v>4839708.0862555029</v>
      </c>
      <c r="K8" s="14">
        <v>5447273.1911885813</v>
      </c>
      <c r="L8" s="5"/>
      <c r="M8" s="5"/>
      <c r="N8" s="5"/>
      <c r="O8" s="4"/>
      <c r="P8" s="5"/>
      <c r="Q8" s="5"/>
      <c r="R8" s="4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2"/>
      <c r="GC8" s="2"/>
      <c r="GD8" s="2"/>
    </row>
    <row r="9" spans="1:187">
      <c r="A9" s="27">
        <v>1.3</v>
      </c>
      <c r="B9" s="15" t="s">
        <v>51</v>
      </c>
      <c r="C9" s="16">
        <v>389489.72434686485</v>
      </c>
      <c r="D9" s="16">
        <v>432560.29670983192</v>
      </c>
      <c r="E9" s="16">
        <v>400345.15591674129</v>
      </c>
      <c r="F9" s="16">
        <v>380743.9692624195</v>
      </c>
      <c r="G9" s="16">
        <v>407805.07651598565</v>
      </c>
      <c r="H9" s="16">
        <v>305097.32173571183</v>
      </c>
      <c r="I9" s="16">
        <v>301843.28949516022</v>
      </c>
      <c r="J9" s="14">
        <v>303207.30973308341</v>
      </c>
      <c r="K9" s="14">
        <v>305607.33364719921</v>
      </c>
      <c r="L9" s="5"/>
      <c r="M9" s="5"/>
      <c r="N9" s="5"/>
      <c r="O9" s="4"/>
      <c r="P9" s="5"/>
      <c r="Q9" s="5"/>
      <c r="R9" s="4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2"/>
      <c r="GC9" s="2"/>
      <c r="GD9" s="2"/>
    </row>
    <row r="10" spans="1:187">
      <c r="A10" s="27">
        <v>1.4</v>
      </c>
      <c r="B10" s="15" t="s">
        <v>52</v>
      </c>
      <c r="C10" s="16">
        <v>85842.827999999994</v>
      </c>
      <c r="D10" s="16">
        <v>100321.96679999999</v>
      </c>
      <c r="E10" s="16">
        <v>95012.047845000008</v>
      </c>
      <c r="F10" s="16">
        <v>110080.0598931</v>
      </c>
      <c r="G10" s="16">
        <v>87782.922224222406</v>
      </c>
      <c r="H10" s="16">
        <v>105275.54167979999</v>
      </c>
      <c r="I10" s="16">
        <v>140855.09508180001</v>
      </c>
      <c r="J10" s="14">
        <v>173077.30011549999</v>
      </c>
      <c r="K10" s="14">
        <v>187245.19574351527</v>
      </c>
      <c r="L10" s="5"/>
      <c r="M10" s="5"/>
      <c r="N10" s="5"/>
      <c r="O10" s="4"/>
      <c r="P10" s="5"/>
      <c r="Q10" s="5"/>
      <c r="R10" s="4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2"/>
      <c r="GC10" s="2"/>
      <c r="GD10" s="2"/>
    </row>
    <row r="11" spans="1:187">
      <c r="A11" s="28" t="s">
        <v>63</v>
      </c>
      <c r="B11" s="15" t="s">
        <v>3</v>
      </c>
      <c r="C11" s="16">
        <v>11882.238518400001</v>
      </c>
      <c r="D11" s="16">
        <v>10013.061924480002</v>
      </c>
      <c r="E11" s="16">
        <v>30642.803642879993</v>
      </c>
      <c r="F11" s="16">
        <v>35387.526810589508</v>
      </c>
      <c r="G11" s="16">
        <v>63703.918790338175</v>
      </c>
      <c r="H11" s="16">
        <v>106743.13778464614</v>
      </c>
      <c r="I11" s="16">
        <v>97083.241702882267</v>
      </c>
      <c r="J11" s="14">
        <v>84350.960376957693</v>
      </c>
      <c r="K11" s="14">
        <v>97087.955393878306</v>
      </c>
      <c r="L11" s="5"/>
      <c r="M11" s="5"/>
      <c r="N11" s="5"/>
      <c r="O11" s="4"/>
      <c r="P11" s="5"/>
      <c r="Q11" s="5"/>
      <c r="R11" s="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2"/>
      <c r="GC11" s="2"/>
      <c r="GD11" s="2"/>
    </row>
    <row r="12" spans="1:187">
      <c r="A12" s="29"/>
      <c r="B12" s="17" t="s">
        <v>28</v>
      </c>
      <c r="C12" s="18">
        <f>C6+C11</f>
        <v>6465768.1546823848</v>
      </c>
      <c r="D12" s="18">
        <f t="shared" ref="D12:E12" si="2">D6+D11</f>
        <v>7160678.8669360662</v>
      </c>
      <c r="E12" s="18">
        <f t="shared" si="2"/>
        <v>7960556.6334143691</v>
      </c>
      <c r="F12" s="18">
        <f t="shared" ref="F12:K12" si="3">F6+F11</f>
        <v>8055813.4592559235</v>
      </c>
      <c r="G12" s="18">
        <f t="shared" si="3"/>
        <v>8526992.3812423348</v>
      </c>
      <c r="H12" s="18">
        <f t="shared" si="3"/>
        <v>9543641.2657768745</v>
      </c>
      <c r="I12" s="18">
        <f t="shared" si="3"/>
        <v>10678469.690328417</v>
      </c>
      <c r="J12" s="18">
        <f t="shared" si="3"/>
        <v>11687127.955924962</v>
      </c>
      <c r="K12" s="18">
        <f t="shared" si="3"/>
        <v>13002922.915104415</v>
      </c>
      <c r="L12" s="5"/>
      <c r="M12" s="5"/>
      <c r="N12" s="5"/>
      <c r="O12" s="4"/>
      <c r="P12" s="5"/>
      <c r="Q12" s="5"/>
      <c r="R12" s="4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2"/>
      <c r="GC12" s="2"/>
      <c r="GD12" s="2"/>
    </row>
    <row r="13" spans="1:187" s="9" customFormat="1">
      <c r="A13" s="19" t="s">
        <v>64</v>
      </c>
      <c r="B13" s="13" t="s">
        <v>4</v>
      </c>
      <c r="C13" s="14">
        <v>5328609.1896071015</v>
      </c>
      <c r="D13" s="14">
        <v>6663757.0575827733</v>
      </c>
      <c r="E13" s="14">
        <v>7386437.3955259742</v>
      </c>
      <c r="F13" s="14">
        <v>7970167.2942825044</v>
      </c>
      <c r="G13" s="14">
        <v>8840035.1500081532</v>
      </c>
      <c r="H13" s="14">
        <v>10041053.897951068</v>
      </c>
      <c r="I13" s="14">
        <v>11244190.896007715</v>
      </c>
      <c r="J13" s="14">
        <v>12469807.703672556</v>
      </c>
      <c r="K13" s="14">
        <v>13891365.78189123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2"/>
      <c r="GC13" s="2"/>
      <c r="GD13" s="2"/>
      <c r="GE13" s="3"/>
    </row>
    <row r="14" spans="1:187" ht="28.5">
      <c r="A14" s="28" t="s">
        <v>65</v>
      </c>
      <c r="B14" s="15" t="s">
        <v>5</v>
      </c>
      <c r="C14" s="16">
        <v>344603.77023444982</v>
      </c>
      <c r="D14" s="16">
        <v>647541.9721471793</v>
      </c>
      <c r="E14" s="16">
        <v>990051.6804766506</v>
      </c>
      <c r="F14" s="16">
        <v>1124055.1236999999</v>
      </c>
      <c r="G14" s="16">
        <v>1421008.5681</v>
      </c>
      <c r="H14" s="16">
        <v>1478584.56</v>
      </c>
      <c r="I14" s="16">
        <v>1823686.3509</v>
      </c>
      <c r="J14" s="14">
        <v>1928801.1961695633</v>
      </c>
      <c r="K14" s="14">
        <v>2123722.7913431916</v>
      </c>
      <c r="L14" s="5"/>
      <c r="M14" s="5"/>
      <c r="N14" s="5"/>
      <c r="O14" s="4"/>
      <c r="P14" s="5"/>
      <c r="Q14" s="5"/>
      <c r="R14" s="4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4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4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4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2"/>
      <c r="GC14" s="2"/>
      <c r="GD14" s="2"/>
    </row>
    <row r="15" spans="1:187">
      <c r="A15" s="28" t="s">
        <v>66</v>
      </c>
      <c r="B15" s="15" t="s">
        <v>6</v>
      </c>
      <c r="C15" s="16">
        <v>2975965.8934830818</v>
      </c>
      <c r="D15" s="16">
        <v>3042391.4295434151</v>
      </c>
      <c r="E15" s="16">
        <v>3571935.7467815629</v>
      </c>
      <c r="F15" s="16">
        <v>3662084.6410700739</v>
      </c>
      <c r="G15" s="16">
        <v>3608445.5840940997</v>
      </c>
      <c r="H15" s="16">
        <v>3935573.7010887535</v>
      </c>
      <c r="I15" s="16">
        <v>4355065.5451937588</v>
      </c>
      <c r="J15" s="14">
        <v>4786217.0341679417</v>
      </c>
      <c r="K15" s="14">
        <v>5078176.2732521854</v>
      </c>
      <c r="L15" s="5"/>
      <c r="M15" s="5"/>
      <c r="N15" s="5"/>
      <c r="O15" s="4"/>
      <c r="P15" s="5"/>
      <c r="Q15" s="5"/>
      <c r="R15" s="4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4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4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4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2"/>
      <c r="GC15" s="2"/>
      <c r="GD15" s="2"/>
    </row>
    <row r="16" spans="1:187">
      <c r="A16" s="29"/>
      <c r="B16" s="17" t="s">
        <v>29</v>
      </c>
      <c r="C16" s="18">
        <f>+C13+C14+C15</f>
        <v>8649178.8533246331</v>
      </c>
      <c r="D16" s="18">
        <f t="shared" ref="D16:E16" si="4">+D13+D14+D15</f>
        <v>10353690.459273368</v>
      </c>
      <c r="E16" s="18">
        <f t="shared" si="4"/>
        <v>11948424.822784187</v>
      </c>
      <c r="F16" s="18">
        <f t="shared" ref="F16:K16" si="5">+F13+F14+F15</f>
        <v>12756307.059052577</v>
      </c>
      <c r="G16" s="18">
        <f t="shared" si="5"/>
        <v>13869489.302202253</v>
      </c>
      <c r="H16" s="18">
        <f t="shared" si="5"/>
        <v>15455212.159039821</v>
      </c>
      <c r="I16" s="18">
        <f t="shared" si="5"/>
        <v>17422942.792101473</v>
      </c>
      <c r="J16" s="18">
        <f t="shared" si="5"/>
        <v>19184825.934010059</v>
      </c>
      <c r="K16" s="18">
        <f t="shared" si="5"/>
        <v>21093264.846486606</v>
      </c>
      <c r="L16" s="5"/>
      <c r="M16" s="5"/>
      <c r="N16" s="5"/>
      <c r="O16" s="4"/>
      <c r="P16" s="5"/>
      <c r="Q16" s="5"/>
      <c r="R16" s="4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4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4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4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2"/>
      <c r="GC16" s="2"/>
      <c r="GD16" s="2"/>
    </row>
    <row r="17" spans="1:187" s="9" customFormat="1">
      <c r="A17" s="19" t="s">
        <v>67</v>
      </c>
      <c r="B17" s="13" t="s">
        <v>7</v>
      </c>
      <c r="C17" s="14">
        <f>C18+C19</f>
        <v>3310741.6177373705</v>
      </c>
      <c r="D17" s="14">
        <f t="shared" ref="D17:E17" si="6">D18+D19</f>
        <v>3881872.4702128046</v>
      </c>
      <c r="E17" s="14">
        <f t="shared" si="6"/>
        <v>4337015.5207000002</v>
      </c>
      <c r="F17" s="14">
        <f t="shared" ref="F17:K17" si="7">F18+F19</f>
        <v>4921821.2225000001</v>
      </c>
      <c r="G17" s="14">
        <f t="shared" si="7"/>
        <v>5527101.5076000001</v>
      </c>
      <c r="H17" s="14">
        <f t="shared" si="7"/>
        <v>6257257.5742000006</v>
      </c>
      <c r="I17" s="14">
        <f t="shared" si="7"/>
        <v>7187022.0161999995</v>
      </c>
      <c r="J17" s="14">
        <f t="shared" si="7"/>
        <v>8130175.9431767669</v>
      </c>
      <c r="K17" s="14">
        <f t="shared" si="7"/>
        <v>9199483.3129590992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2"/>
      <c r="GC17" s="2"/>
      <c r="GD17" s="2"/>
      <c r="GE17" s="3"/>
    </row>
    <row r="18" spans="1:187">
      <c r="A18" s="27">
        <v>6.1</v>
      </c>
      <c r="B18" s="15" t="s">
        <v>8</v>
      </c>
      <c r="C18" s="16">
        <v>3191526.0362834199</v>
      </c>
      <c r="D18" s="16">
        <v>3750911.1469755042</v>
      </c>
      <c r="E18" s="16">
        <v>4195469.8464000002</v>
      </c>
      <c r="F18" s="16">
        <v>4774377.7039999999</v>
      </c>
      <c r="G18" s="16">
        <v>5366656.6667999998</v>
      </c>
      <c r="H18" s="16">
        <v>6081397.3792000003</v>
      </c>
      <c r="I18" s="16">
        <v>6999644.8250999991</v>
      </c>
      <c r="J18" s="14">
        <v>7926534.8547011996</v>
      </c>
      <c r="K18" s="14">
        <v>8977995.1793354563</v>
      </c>
      <c r="L18" s="5"/>
      <c r="M18" s="5"/>
      <c r="N18" s="5"/>
      <c r="O18" s="4"/>
      <c r="P18" s="5"/>
      <c r="Q18" s="5"/>
      <c r="R18" s="4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2"/>
      <c r="GC18" s="2"/>
      <c r="GD18" s="2"/>
    </row>
    <row r="19" spans="1:187">
      <c r="A19" s="27">
        <v>6.2</v>
      </c>
      <c r="B19" s="15" t="s">
        <v>9</v>
      </c>
      <c r="C19" s="16">
        <v>119215.58145395068</v>
      </c>
      <c r="D19" s="16">
        <v>130961.3232373005</v>
      </c>
      <c r="E19" s="16">
        <v>141545.67430000001</v>
      </c>
      <c r="F19" s="16">
        <v>147443.51850000001</v>
      </c>
      <c r="G19" s="16">
        <v>160444.84080000001</v>
      </c>
      <c r="H19" s="16">
        <v>175860.19500000001</v>
      </c>
      <c r="I19" s="16">
        <v>187377.1911</v>
      </c>
      <c r="J19" s="14">
        <v>203641.08847556706</v>
      </c>
      <c r="K19" s="14">
        <v>221488.13362364235</v>
      </c>
      <c r="L19" s="5"/>
      <c r="M19" s="5"/>
      <c r="N19" s="5"/>
      <c r="O19" s="4"/>
      <c r="P19" s="5"/>
      <c r="Q19" s="5"/>
      <c r="R19" s="4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2"/>
      <c r="GC19" s="2"/>
      <c r="GD19" s="2"/>
    </row>
    <row r="20" spans="1:187" s="9" customFormat="1" ht="28.5">
      <c r="A20" s="19" t="s">
        <v>68</v>
      </c>
      <c r="B20" s="20" t="s">
        <v>10</v>
      </c>
      <c r="C20" s="14">
        <f>SUM(C21:C27)</f>
        <v>1727689.3367471136</v>
      </c>
      <c r="D20" s="14">
        <f t="shared" ref="D20:K20" si="8">SUM(D21:D27)</f>
        <v>1965559.5960316833</v>
      </c>
      <c r="E20" s="14">
        <f t="shared" si="8"/>
        <v>2226171.7695049467</v>
      </c>
      <c r="F20" s="14">
        <f t="shared" si="8"/>
        <v>2513463.0814551255</v>
      </c>
      <c r="G20" s="14">
        <f t="shared" si="8"/>
        <v>2678126.5146485688</v>
      </c>
      <c r="H20" s="14">
        <f t="shared" si="8"/>
        <v>2786759.7204426317</v>
      </c>
      <c r="I20" s="14">
        <f t="shared" si="8"/>
        <v>2932282.119096295</v>
      </c>
      <c r="J20" s="14">
        <f t="shared" si="8"/>
        <v>3121941.3253617636</v>
      </c>
      <c r="K20" s="14">
        <f t="shared" si="8"/>
        <v>3352447.3081796966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2"/>
      <c r="GC20" s="2"/>
      <c r="GD20" s="2"/>
      <c r="GE20" s="3"/>
    </row>
    <row r="21" spans="1:187">
      <c r="A21" s="27">
        <v>7.1</v>
      </c>
      <c r="B21" s="15" t="s">
        <v>11</v>
      </c>
      <c r="C21" s="16">
        <v>268949</v>
      </c>
      <c r="D21" s="16">
        <v>333924</v>
      </c>
      <c r="E21" s="16">
        <v>349621</v>
      </c>
      <c r="F21" s="16">
        <v>429758</v>
      </c>
      <c r="G21" s="16">
        <v>439666</v>
      </c>
      <c r="H21" s="16">
        <v>418335.00000000006</v>
      </c>
      <c r="I21" s="16">
        <v>420497</v>
      </c>
      <c r="J21" s="14">
        <v>422599.48499999999</v>
      </c>
      <c r="K21" s="14">
        <v>453026.64792000008</v>
      </c>
      <c r="L21" s="5"/>
      <c r="M21" s="5"/>
      <c r="N21" s="5"/>
      <c r="O21" s="4"/>
      <c r="P21" s="5"/>
      <c r="Q21" s="5"/>
      <c r="R21" s="4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2"/>
      <c r="GC21" s="2"/>
      <c r="GD21" s="2"/>
    </row>
    <row r="22" spans="1:187">
      <c r="A22" s="27">
        <v>7.2</v>
      </c>
      <c r="B22" s="15" t="s">
        <v>12</v>
      </c>
      <c r="C22" s="16">
        <v>1004451.858848094</v>
      </c>
      <c r="D22" s="16">
        <v>1137034.608339143</v>
      </c>
      <c r="E22" s="16">
        <v>1283656.9868760195</v>
      </c>
      <c r="F22" s="16">
        <v>1448870.3854549185</v>
      </c>
      <c r="G22" s="16">
        <v>1523039.5377186006</v>
      </c>
      <c r="H22" s="16">
        <v>1653134.518791792</v>
      </c>
      <c r="I22" s="16">
        <v>1757723.0606097972</v>
      </c>
      <c r="J22" s="14">
        <v>1899364.3851072229</v>
      </c>
      <c r="K22" s="14">
        <v>2036118.6208349431</v>
      </c>
      <c r="L22" s="5"/>
      <c r="M22" s="5"/>
      <c r="N22" s="5"/>
      <c r="O22" s="4"/>
      <c r="P22" s="5"/>
      <c r="Q22" s="5"/>
      <c r="R22" s="4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2"/>
      <c r="GC22" s="2"/>
      <c r="GD22" s="2"/>
    </row>
    <row r="23" spans="1:187">
      <c r="A23" s="27">
        <v>7.3</v>
      </c>
      <c r="B23" s="15" t="s">
        <v>13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5"/>
      <c r="M23" s="5"/>
      <c r="N23" s="5"/>
      <c r="O23" s="4"/>
      <c r="P23" s="5"/>
      <c r="Q23" s="5"/>
      <c r="R23" s="4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2"/>
      <c r="GC23" s="2"/>
      <c r="GD23" s="2"/>
    </row>
    <row r="24" spans="1:187">
      <c r="A24" s="27">
        <v>7.4</v>
      </c>
      <c r="B24" s="15" t="s">
        <v>14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5"/>
      <c r="M24" s="5"/>
      <c r="N24" s="5"/>
      <c r="O24" s="4"/>
      <c r="P24" s="5"/>
      <c r="Q24" s="5"/>
      <c r="R24" s="4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2"/>
      <c r="GC24" s="2"/>
      <c r="GD24" s="2"/>
    </row>
    <row r="25" spans="1:187">
      <c r="A25" s="27">
        <v>7.5</v>
      </c>
      <c r="B25" s="15" t="s">
        <v>15</v>
      </c>
      <c r="C25" s="16">
        <v>139221.72746904197</v>
      </c>
      <c r="D25" s="16">
        <v>156962.31126947555</v>
      </c>
      <c r="E25" s="16">
        <v>163773.98872892748</v>
      </c>
      <c r="F25" s="16">
        <v>153026.79910020693</v>
      </c>
      <c r="G25" s="16">
        <v>151873.98212247601</v>
      </c>
      <c r="H25" s="16">
        <v>163735.70163609946</v>
      </c>
      <c r="I25" s="16">
        <v>192968.13903877963</v>
      </c>
      <c r="J25" s="14">
        <v>200715.84276315544</v>
      </c>
      <c r="K25" s="14">
        <v>220586.71119670779</v>
      </c>
      <c r="L25" s="5"/>
      <c r="M25" s="5"/>
      <c r="N25" s="5"/>
      <c r="O25" s="4"/>
      <c r="P25" s="5"/>
      <c r="Q25" s="5"/>
      <c r="R25" s="4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2"/>
      <c r="GC25" s="2"/>
      <c r="GD25" s="2"/>
    </row>
    <row r="26" spans="1:187">
      <c r="A26" s="27">
        <v>7.6</v>
      </c>
      <c r="B26" s="15" t="s">
        <v>16</v>
      </c>
      <c r="C26" s="16">
        <v>11954.529576085211</v>
      </c>
      <c r="D26" s="16">
        <v>16530.175999999999</v>
      </c>
      <c r="E26" s="16">
        <v>14378.3616</v>
      </c>
      <c r="F26" s="16">
        <v>15165.770399999999</v>
      </c>
      <c r="G26" s="16">
        <v>10254.646500000001</v>
      </c>
      <c r="H26" s="16">
        <v>12550.588299999999</v>
      </c>
      <c r="I26" s="16">
        <v>22567.095000000001</v>
      </c>
      <c r="J26" s="14">
        <v>25324.372277999999</v>
      </c>
      <c r="K26" s="14">
        <v>28464.594440471999</v>
      </c>
      <c r="L26" s="5"/>
      <c r="M26" s="5"/>
      <c r="N26" s="5"/>
      <c r="O26" s="4"/>
      <c r="P26" s="5"/>
      <c r="Q26" s="5"/>
      <c r="R26" s="4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2"/>
      <c r="GC26" s="2"/>
      <c r="GD26" s="2"/>
    </row>
    <row r="27" spans="1:187" ht="28.5">
      <c r="A27" s="27">
        <v>7.7</v>
      </c>
      <c r="B27" s="15" t="s">
        <v>17</v>
      </c>
      <c r="C27" s="16">
        <v>303112.2208538925</v>
      </c>
      <c r="D27" s="16">
        <v>321108.50042306463</v>
      </c>
      <c r="E27" s="16">
        <v>414741.43229999999</v>
      </c>
      <c r="F27" s="16">
        <v>466642.12650000001</v>
      </c>
      <c r="G27" s="16">
        <v>553292.34830749221</v>
      </c>
      <c r="H27" s="16">
        <v>539003.91171474056</v>
      </c>
      <c r="I27" s="16">
        <v>538526.82444771822</v>
      </c>
      <c r="J27" s="14">
        <v>573937.24021338543</v>
      </c>
      <c r="K27" s="14">
        <v>614250.73378757387</v>
      </c>
      <c r="L27" s="5"/>
      <c r="M27" s="5"/>
      <c r="N27" s="5"/>
      <c r="O27" s="4"/>
      <c r="P27" s="5"/>
      <c r="Q27" s="5"/>
      <c r="R27" s="4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2"/>
      <c r="GC27" s="2"/>
      <c r="GD27" s="2"/>
    </row>
    <row r="28" spans="1:187">
      <c r="A28" s="28" t="s">
        <v>69</v>
      </c>
      <c r="B28" s="15" t="s">
        <v>18</v>
      </c>
      <c r="C28" s="16">
        <v>1165659</v>
      </c>
      <c r="D28" s="16">
        <v>1321389</v>
      </c>
      <c r="E28" s="16">
        <v>1483809</v>
      </c>
      <c r="F28" s="16">
        <v>1677707</v>
      </c>
      <c r="G28" s="16">
        <v>1976589.1114231832</v>
      </c>
      <c r="H28" s="16">
        <v>2188700.9120166893</v>
      </c>
      <c r="I28" s="16">
        <v>2383126.9277735497</v>
      </c>
      <c r="J28" s="14">
        <v>2681017.7937452435</v>
      </c>
      <c r="K28" s="14">
        <v>2967886.6976759844</v>
      </c>
      <c r="L28" s="5"/>
      <c r="M28" s="5"/>
      <c r="N28" s="5"/>
      <c r="O28" s="4"/>
      <c r="P28" s="5"/>
      <c r="Q28" s="5"/>
      <c r="R28" s="4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2"/>
      <c r="GC28" s="2"/>
      <c r="GD28" s="2"/>
    </row>
    <row r="29" spans="1:187" ht="28.5">
      <c r="A29" s="28" t="s">
        <v>70</v>
      </c>
      <c r="B29" s="15" t="s">
        <v>19</v>
      </c>
      <c r="C29" s="16">
        <v>4092799.5589088933</v>
      </c>
      <c r="D29" s="16">
        <v>5007986.6600703504</v>
      </c>
      <c r="E29" s="16">
        <v>6262213.7650614912</v>
      </c>
      <c r="F29" s="16">
        <v>7007504.9565185849</v>
      </c>
      <c r="G29" s="16">
        <v>7988957.9175000004</v>
      </c>
      <c r="H29" s="16">
        <v>9125227.8728</v>
      </c>
      <c r="I29" s="16">
        <v>10237669.8322</v>
      </c>
      <c r="J29" s="14">
        <v>11739596.872912595</v>
      </c>
      <c r="K29" s="14">
        <v>13349254.927003108</v>
      </c>
      <c r="L29" s="5"/>
      <c r="M29" s="5"/>
      <c r="N29" s="5"/>
      <c r="O29" s="4"/>
      <c r="P29" s="5"/>
      <c r="Q29" s="5"/>
      <c r="R29" s="4"/>
      <c r="S29" s="6"/>
      <c r="T29" s="6"/>
      <c r="U29" s="6"/>
      <c r="V29" s="6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2"/>
      <c r="GC29" s="2"/>
      <c r="GD29" s="2"/>
    </row>
    <row r="30" spans="1:187">
      <c r="A30" s="28" t="s">
        <v>71</v>
      </c>
      <c r="B30" s="15" t="s">
        <v>44</v>
      </c>
      <c r="C30" s="16">
        <v>729813.97006066993</v>
      </c>
      <c r="D30" s="16">
        <v>822186</v>
      </c>
      <c r="E30" s="16">
        <v>885660</v>
      </c>
      <c r="F30" s="16">
        <v>1048596</v>
      </c>
      <c r="G30" s="16">
        <v>1114272</v>
      </c>
      <c r="H30" s="16">
        <v>1224076.0979381485</v>
      </c>
      <c r="I30" s="16">
        <v>1445474</v>
      </c>
      <c r="J30" s="14">
        <v>1632954.5558752003</v>
      </c>
      <c r="K30" s="14">
        <v>1778152.923468549</v>
      </c>
      <c r="L30" s="5"/>
      <c r="M30" s="5"/>
      <c r="N30" s="5"/>
      <c r="O30" s="4"/>
      <c r="P30" s="5"/>
      <c r="Q30" s="5"/>
      <c r="R30" s="4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2"/>
      <c r="GC30" s="2"/>
      <c r="GD30" s="2"/>
    </row>
    <row r="31" spans="1:187">
      <c r="A31" s="28" t="s">
        <v>72</v>
      </c>
      <c r="B31" s="15" t="s">
        <v>20</v>
      </c>
      <c r="C31" s="16">
        <v>1265812.4366543719</v>
      </c>
      <c r="D31" s="16">
        <v>1476084.915159496</v>
      </c>
      <c r="E31" s="16">
        <v>1652825.1075127041</v>
      </c>
      <c r="F31" s="16">
        <v>2010214.3559919714</v>
      </c>
      <c r="G31" s="16">
        <v>2251961.9055466177</v>
      </c>
      <c r="H31" s="16">
        <v>2582500.5145233371</v>
      </c>
      <c r="I31" s="16">
        <v>3090866.795843333</v>
      </c>
      <c r="J31" s="14">
        <v>3486685.9264558218</v>
      </c>
      <c r="K31" s="14">
        <v>4052043.5734073138</v>
      </c>
      <c r="L31" s="5"/>
      <c r="M31" s="5"/>
      <c r="N31" s="5"/>
      <c r="O31" s="4"/>
      <c r="P31" s="5"/>
      <c r="Q31" s="5"/>
      <c r="R31" s="4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2"/>
      <c r="GC31" s="2"/>
      <c r="GD31" s="2"/>
    </row>
    <row r="32" spans="1:187">
      <c r="A32" s="29"/>
      <c r="B32" s="17" t="s">
        <v>30</v>
      </c>
      <c r="C32" s="18">
        <f>C17+C20+C28+C29+C30+C31</f>
        <v>12292515.920108421</v>
      </c>
      <c r="D32" s="18">
        <f t="shared" ref="D32:K32" si="9">D17+D20+D28+D29+D30+D31</f>
        <v>14475078.641474335</v>
      </c>
      <c r="E32" s="18">
        <f t="shared" si="9"/>
        <v>16847695.162779141</v>
      </c>
      <c r="F32" s="18">
        <f t="shared" si="9"/>
        <v>19179306.616465684</v>
      </c>
      <c r="G32" s="18">
        <f t="shared" si="9"/>
        <v>21537008.95671837</v>
      </c>
      <c r="H32" s="18">
        <f t="shared" si="9"/>
        <v>24164522.691920813</v>
      </c>
      <c r="I32" s="18">
        <f t="shared" si="9"/>
        <v>27276441.691113178</v>
      </c>
      <c r="J32" s="18">
        <f t="shared" si="9"/>
        <v>30792372.417527393</v>
      </c>
      <c r="K32" s="18">
        <f t="shared" si="9"/>
        <v>34699268.742693752</v>
      </c>
      <c r="L32" s="5"/>
      <c r="M32" s="5"/>
      <c r="N32" s="5"/>
      <c r="O32" s="4"/>
      <c r="P32" s="5"/>
      <c r="Q32" s="5"/>
      <c r="R32" s="4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2"/>
      <c r="GC32" s="2"/>
      <c r="GD32" s="2"/>
    </row>
    <row r="33" spans="1:187" s="9" customFormat="1">
      <c r="A33" s="30" t="s">
        <v>27</v>
      </c>
      <c r="B33" s="21" t="s">
        <v>31</v>
      </c>
      <c r="C33" s="22">
        <f>C6+C11+C13+C14+C15+C17+C20+C28+C29+C30+C31</f>
        <v>27407462.928115435</v>
      </c>
      <c r="D33" s="22">
        <f t="shared" ref="D33:K33" si="10">D6+D11+D13+D14+D15+D17+D20+D28+D29+D30+D31</f>
        <v>31989447.967683773</v>
      </c>
      <c r="E33" s="22">
        <f t="shared" si="10"/>
        <v>36756676.618977696</v>
      </c>
      <c r="F33" s="22">
        <f t="shared" si="10"/>
        <v>39991427.134774186</v>
      </c>
      <c r="G33" s="22">
        <f t="shared" si="10"/>
        <v>43933490.64016296</v>
      </c>
      <c r="H33" s="22">
        <f t="shared" si="10"/>
        <v>49163376.1167375</v>
      </c>
      <c r="I33" s="22">
        <f t="shared" si="10"/>
        <v>55377854.173543066</v>
      </c>
      <c r="J33" s="22">
        <f t="shared" si="10"/>
        <v>61664326.307462409</v>
      </c>
      <c r="K33" s="22">
        <f t="shared" si="10"/>
        <v>68795456.504284769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2"/>
      <c r="GC33" s="2"/>
      <c r="GD33" s="2"/>
      <c r="GE33" s="3"/>
    </row>
    <row r="34" spans="1:187">
      <c r="A34" s="31" t="s">
        <v>33</v>
      </c>
      <c r="B34" s="23" t="s">
        <v>25</v>
      </c>
      <c r="C34" s="16">
        <v>3321210.140124429</v>
      </c>
      <c r="D34" s="16">
        <v>3894111.2992424876</v>
      </c>
      <c r="E34" s="16">
        <v>4233416</v>
      </c>
      <c r="F34" s="16">
        <v>4777564</v>
      </c>
      <c r="G34" s="16">
        <v>6335000</v>
      </c>
      <c r="H34" s="16">
        <v>7690639</v>
      </c>
      <c r="I34" s="16">
        <v>10262802</v>
      </c>
      <c r="J34" s="14">
        <v>12422095.540800001</v>
      </c>
      <c r="K34" s="14">
        <v>15035704.442584323</v>
      </c>
      <c r="L34" s="5"/>
      <c r="M34" s="5"/>
      <c r="N34" s="5"/>
      <c r="O34" s="4"/>
      <c r="P34" s="5"/>
      <c r="Q34" s="5"/>
      <c r="R34" s="4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</row>
    <row r="35" spans="1:187">
      <c r="A35" s="31" t="s">
        <v>34</v>
      </c>
      <c r="B35" s="23" t="s">
        <v>24</v>
      </c>
      <c r="C35" s="16">
        <v>974820.99999999988</v>
      </c>
      <c r="D35" s="16">
        <v>1180357.9999999998</v>
      </c>
      <c r="E35" s="16">
        <v>1063281</v>
      </c>
      <c r="F35" s="16">
        <v>1054520</v>
      </c>
      <c r="G35" s="16">
        <v>718080</v>
      </c>
      <c r="H35" s="16">
        <v>693010</v>
      </c>
      <c r="I35" s="16">
        <v>681479</v>
      </c>
      <c r="J35" s="14">
        <v>670139.86441898393</v>
      </c>
      <c r="K35" s="14">
        <v>670139.86441898393</v>
      </c>
      <c r="L35" s="5"/>
      <c r="M35" s="5"/>
      <c r="N35" s="5"/>
      <c r="O35" s="4"/>
      <c r="P35" s="5"/>
      <c r="Q35" s="5"/>
      <c r="R35" s="4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</row>
    <row r="36" spans="1:187">
      <c r="A36" s="32" t="s">
        <v>35</v>
      </c>
      <c r="B36" s="24" t="s">
        <v>45</v>
      </c>
      <c r="C36" s="18">
        <f>C33+C34-C35</f>
        <v>29753852.068239864</v>
      </c>
      <c r="D36" s="18">
        <f t="shared" ref="D36:E36" si="11">D33+D34-D35</f>
        <v>34703201.266926259</v>
      </c>
      <c r="E36" s="18">
        <f t="shared" si="11"/>
        <v>39926811.618977696</v>
      </c>
      <c r="F36" s="18">
        <f t="shared" ref="F36:K36" si="12">F33+F34-F35</f>
        <v>43714471.134774186</v>
      </c>
      <c r="G36" s="18">
        <f t="shared" si="12"/>
        <v>49550410.64016296</v>
      </c>
      <c r="H36" s="18">
        <f t="shared" si="12"/>
        <v>56161005.1167375</v>
      </c>
      <c r="I36" s="18">
        <f t="shared" si="12"/>
        <v>64959177.173543066</v>
      </c>
      <c r="J36" s="18">
        <f t="shared" si="12"/>
        <v>73416281.983843431</v>
      </c>
      <c r="K36" s="18">
        <f t="shared" si="12"/>
        <v>83161021.082450107</v>
      </c>
      <c r="L36" s="5"/>
      <c r="M36" s="5"/>
      <c r="N36" s="5"/>
      <c r="O36" s="4"/>
      <c r="P36" s="5"/>
      <c r="Q36" s="5"/>
      <c r="R36" s="4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</row>
    <row r="37" spans="1:187">
      <c r="A37" s="31" t="s">
        <v>36</v>
      </c>
      <c r="B37" s="23" t="s">
        <v>32</v>
      </c>
      <c r="C37" s="11">
        <v>255600</v>
      </c>
      <c r="D37" s="11">
        <v>259220</v>
      </c>
      <c r="E37" s="11">
        <v>262900</v>
      </c>
      <c r="F37" s="11">
        <v>266620</v>
      </c>
      <c r="G37" s="11">
        <v>270400</v>
      </c>
      <c r="H37" s="11">
        <v>274230</v>
      </c>
      <c r="I37" s="11">
        <v>278110</v>
      </c>
      <c r="J37" s="12">
        <v>282060</v>
      </c>
      <c r="K37" s="12">
        <v>286060</v>
      </c>
      <c r="S37" s="2"/>
      <c r="T37" s="2"/>
      <c r="U37" s="2"/>
      <c r="V37" s="2"/>
    </row>
    <row r="38" spans="1:187">
      <c r="A38" s="32" t="s">
        <v>37</v>
      </c>
      <c r="B38" s="24" t="s">
        <v>48</v>
      </c>
      <c r="C38" s="18">
        <f>C36/C37*1000</f>
        <v>116407.87194147051</v>
      </c>
      <c r="D38" s="18">
        <f t="shared" ref="D38:E38" si="13">D36/D37*1000</f>
        <v>133875.47745901652</v>
      </c>
      <c r="E38" s="18">
        <f t="shared" si="13"/>
        <v>151870.71745522134</v>
      </c>
      <c r="F38" s="18">
        <f t="shared" ref="F38:K38" si="14">F36/F37*1000</f>
        <v>163957.95939829791</v>
      </c>
      <c r="G38" s="18">
        <f t="shared" si="14"/>
        <v>183248.56005977426</v>
      </c>
      <c r="H38" s="18">
        <f t="shared" si="14"/>
        <v>204795.26352600919</v>
      </c>
      <c r="I38" s="18">
        <f t="shared" si="14"/>
        <v>233573.68369905098</v>
      </c>
      <c r="J38" s="18">
        <f t="shared" si="14"/>
        <v>260286.04546494869</v>
      </c>
      <c r="K38" s="18">
        <f t="shared" si="14"/>
        <v>290711.8124954559</v>
      </c>
      <c r="R38" s="4"/>
      <c r="S38" s="4"/>
      <c r="T38" s="4"/>
      <c r="U38" s="4"/>
      <c r="V38" s="4"/>
      <c r="BW38" s="5"/>
      <c r="BX38" s="5"/>
      <c r="BY38" s="5"/>
      <c r="BZ38" s="5"/>
    </row>
    <row r="40" spans="1:187">
      <c r="B40" s="1" t="s">
        <v>61</v>
      </c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2" max="1048575" man="1"/>
    <brk id="34" max="1048575" man="1"/>
    <brk id="50" max="1048575" man="1"/>
    <brk id="114" max="95" man="1"/>
    <brk id="150" max="1048575" man="1"/>
    <brk id="174" max="1048575" man="1"/>
    <brk id="182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E38"/>
  <sheetViews>
    <sheetView zoomScaleSheetLayoutView="100" workbookViewId="0">
      <pane xSplit="2" ySplit="5" topLeftCell="C18" activePane="bottomRight" state="frozen"/>
      <selection activeCell="A5" sqref="A5:K38"/>
      <selection pane="topRight" activeCell="A5" sqref="A5:K38"/>
      <selection pane="bottomLeft" activeCell="A5" sqref="A5:K38"/>
      <selection pane="bottomRight" activeCell="A5" sqref="A5:K38"/>
    </sheetView>
  </sheetViews>
  <sheetFormatPr defaultColWidth="8.85546875" defaultRowHeight="15"/>
  <cols>
    <col min="1" max="1" width="11" style="1" customWidth="1"/>
    <col min="2" max="2" width="36.140625" style="1" customWidth="1"/>
    <col min="3" max="5" width="11.140625" style="1" customWidth="1"/>
    <col min="6" max="9" width="11.140625" style="3" customWidth="1"/>
    <col min="10" max="11" width="11.85546875" style="2" customWidth="1"/>
    <col min="12" max="12" width="9.140625" style="3" customWidth="1"/>
    <col min="13" max="13" width="11.85546875" style="3" customWidth="1"/>
    <col min="14" max="14" width="11.28515625" style="3" customWidth="1"/>
    <col min="15" max="15" width="11.7109375" style="2" customWidth="1"/>
    <col min="16" max="16" width="9.140625" style="3" customWidth="1"/>
    <col min="17" max="17" width="10.85546875" style="3" customWidth="1"/>
    <col min="18" max="18" width="10.85546875" style="2" customWidth="1"/>
    <col min="19" max="19" width="11" style="3" customWidth="1"/>
    <col min="20" max="22" width="11.42578125" style="3" customWidth="1"/>
    <col min="23" max="50" width="9.140625" style="3" customWidth="1"/>
    <col min="51" max="51" width="12.42578125" style="3" customWidth="1"/>
    <col min="52" max="73" width="9.140625" style="3" customWidth="1"/>
    <col min="74" max="74" width="12.140625" style="3" customWidth="1"/>
    <col min="75" max="78" width="9.140625" style="3" customWidth="1"/>
    <col min="79" max="83" width="9.140625" style="3" hidden="1" customWidth="1"/>
    <col min="84" max="84" width="9.140625" style="3" customWidth="1"/>
    <col min="85" max="89" width="9.140625" style="3" hidden="1" customWidth="1"/>
    <col min="90" max="90" width="9.140625" style="3" customWidth="1"/>
    <col min="91" max="95" width="9.140625" style="3" hidden="1" customWidth="1"/>
    <col min="96" max="96" width="9.140625" style="3" customWidth="1"/>
    <col min="97" max="101" width="9.140625" style="3" hidden="1" customWidth="1"/>
    <col min="102" max="102" width="9.140625" style="3" customWidth="1"/>
    <col min="103" max="107" width="9.140625" style="3" hidden="1" customWidth="1"/>
    <col min="108" max="108" width="9.140625" style="2" customWidth="1"/>
    <col min="109" max="113" width="9.140625" style="2" hidden="1" customWidth="1"/>
    <col min="114" max="114" width="9.140625" style="2" customWidth="1"/>
    <col min="115" max="119" width="9.140625" style="2" hidden="1" customWidth="1"/>
    <col min="120" max="120" width="9.140625" style="2" customWidth="1"/>
    <col min="121" max="125" width="9.140625" style="2" hidden="1" customWidth="1"/>
    <col min="126" max="126" width="9.140625" style="2" customWidth="1"/>
    <col min="127" max="156" width="9.140625" style="3" customWidth="1"/>
    <col min="157" max="157" width="9.140625" style="3" hidden="1" customWidth="1"/>
    <col min="158" max="165" width="9.140625" style="3" customWidth="1"/>
    <col min="166" max="166" width="9.140625" style="3" hidden="1" customWidth="1"/>
    <col min="167" max="171" width="9.140625" style="3" customWidth="1"/>
    <col min="172" max="172" width="9.140625" style="3" hidden="1" customWidth="1"/>
    <col min="173" max="182" width="9.140625" style="3" customWidth="1"/>
    <col min="183" max="183" width="9.140625" style="3"/>
    <col min="184" max="186" width="8.85546875" style="3"/>
    <col min="187" max="187" width="12.7109375" style="3" bestFit="1" customWidth="1"/>
    <col min="188" max="16384" width="8.85546875" style="1"/>
  </cols>
  <sheetData>
    <row r="1" spans="1:187" ht="18.75">
      <c r="A1" s="1" t="s">
        <v>43</v>
      </c>
      <c r="B1" s="10" t="s">
        <v>56</v>
      </c>
      <c r="H1" s="3" t="s">
        <v>62</v>
      </c>
      <c r="Q1" s="4"/>
    </row>
    <row r="2" spans="1:187" ht="15.75">
      <c r="A2" s="8" t="s">
        <v>39</v>
      </c>
    </row>
    <row r="3" spans="1:187" ht="15.75">
      <c r="A3" s="8"/>
    </row>
    <row r="4" spans="1:187" ht="15.75">
      <c r="A4" s="8"/>
      <c r="E4" s="7"/>
      <c r="F4" s="7" t="s">
        <v>47</v>
      </c>
      <c r="G4" s="7"/>
      <c r="H4" s="7"/>
      <c r="I4" s="7"/>
    </row>
    <row r="5" spans="1:187">
      <c r="A5" s="25" t="s">
        <v>0</v>
      </c>
      <c r="B5" s="26" t="s">
        <v>1</v>
      </c>
      <c r="C5" s="11" t="s">
        <v>21</v>
      </c>
      <c r="D5" s="11" t="s">
        <v>22</v>
      </c>
      <c r="E5" s="11" t="s">
        <v>23</v>
      </c>
      <c r="F5" s="11" t="s">
        <v>46</v>
      </c>
      <c r="G5" s="11" t="s">
        <v>55</v>
      </c>
      <c r="H5" s="11" t="s">
        <v>57</v>
      </c>
      <c r="I5" s="11" t="s">
        <v>58</v>
      </c>
      <c r="J5" s="12" t="s">
        <v>59</v>
      </c>
      <c r="K5" s="12" t="s">
        <v>60</v>
      </c>
    </row>
    <row r="6" spans="1:187" s="9" customFormat="1">
      <c r="A6" s="19" t="s">
        <v>26</v>
      </c>
      <c r="B6" s="13" t="s">
        <v>2</v>
      </c>
      <c r="C6" s="14">
        <f>SUM(C7:C10)</f>
        <v>6453885.9161639884</v>
      </c>
      <c r="D6" s="14">
        <f t="shared" ref="D6:K6" si="0">SUM(D7:D10)</f>
        <v>6326498.7175318152</v>
      </c>
      <c r="E6" s="14">
        <f t="shared" si="0"/>
        <v>6502513.6774224592</v>
      </c>
      <c r="F6" s="14">
        <f t="shared" si="0"/>
        <v>6357661.4306350537</v>
      </c>
      <c r="G6" s="14">
        <f t="shared" si="0"/>
        <v>6602221.0838639541</v>
      </c>
      <c r="H6" s="14">
        <f t="shared" si="0"/>
        <v>7126305.84637086</v>
      </c>
      <c r="I6" s="14">
        <f t="shared" si="0"/>
        <v>7563688.5910388269</v>
      </c>
      <c r="J6" s="14">
        <f t="shared" si="0"/>
        <v>7962118.7098213341</v>
      </c>
      <c r="K6" s="14">
        <f t="shared" si="0"/>
        <v>8317462.0304073282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2"/>
      <c r="GC6" s="2"/>
      <c r="GD6" s="2"/>
      <c r="GE6" s="3"/>
    </row>
    <row r="7" spans="1:187">
      <c r="A7" s="27">
        <v>1.1000000000000001</v>
      </c>
      <c r="B7" s="15" t="s">
        <v>49</v>
      </c>
      <c r="C7" s="16">
        <v>4088736.7830160912</v>
      </c>
      <c r="D7" s="16">
        <v>3856332.4116156576</v>
      </c>
      <c r="E7" s="16">
        <v>3915654.3505520737</v>
      </c>
      <c r="F7" s="16">
        <v>3597424.9880235889</v>
      </c>
      <c r="G7" s="16">
        <v>3656572.6593437744</v>
      </c>
      <c r="H7" s="16">
        <v>4080198.2508198768</v>
      </c>
      <c r="I7" s="16">
        <v>4194958.3292266522</v>
      </c>
      <c r="J7" s="14">
        <v>4293629.5560686812</v>
      </c>
      <c r="K7" s="14">
        <v>4342994.504270372</v>
      </c>
      <c r="L7" s="5"/>
      <c r="M7" s="5"/>
      <c r="N7" s="5"/>
      <c r="O7" s="4"/>
      <c r="P7" s="5"/>
      <c r="Q7" s="5"/>
      <c r="R7" s="4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2"/>
      <c r="GC7" s="2"/>
      <c r="GD7" s="2"/>
    </row>
    <row r="8" spans="1:187">
      <c r="A8" s="27">
        <v>1.2</v>
      </c>
      <c r="B8" s="15" t="s">
        <v>50</v>
      </c>
      <c r="C8" s="16">
        <v>1889816.5808010323</v>
      </c>
      <c r="D8" s="16">
        <v>2002661.3943916804</v>
      </c>
      <c r="E8" s="16">
        <v>2133604.3549278015</v>
      </c>
      <c r="F8" s="16">
        <v>2280448.860514272</v>
      </c>
      <c r="G8" s="16">
        <v>2446892.854283941</v>
      </c>
      <c r="H8" s="16">
        <v>2641089.0021647164</v>
      </c>
      <c r="I8" s="16">
        <v>2928850.8166726651</v>
      </c>
      <c r="J8" s="14">
        <v>3234455.201331032</v>
      </c>
      <c r="K8" s="14">
        <v>3524721.4126061606</v>
      </c>
      <c r="L8" s="5"/>
      <c r="M8" s="5"/>
      <c r="N8" s="5"/>
      <c r="O8" s="4"/>
      <c r="P8" s="5"/>
      <c r="Q8" s="5"/>
      <c r="R8" s="4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2"/>
      <c r="GC8" s="2"/>
      <c r="GD8" s="2"/>
    </row>
    <row r="9" spans="1:187">
      <c r="A9" s="27">
        <v>1.3</v>
      </c>
      <c r="B9" s="15" t="s">
        <v>51</v>
      </c>
      <c r="C9" s="16">
        <v>389489.72434686485</v>
      </c>
      <c r="D9" s="16">
        <v>377216.10475156963</v>
      </c>
      <c r="E9" s="16">
        <v>367744.88639198139</v>
      </c>
      <c r="F9" s="16">
        <v>389723.56295548048</v>
      </c>
      <c r="G9" s="16">
        <v>398438.35040656244</v>
      </c>
      <c r="H9" s="16">
        <v>287181.37392009079</v>
      </c>
      <c r="I9" s="16">
        <v>283098.53773906897</v>
      </c>
      <c r="J9" s="14">
        <v>280315.95763883443</v>
      </c>
      <c r="K9" s="14">
        <v>283445.72186626872</v>
      </c>
      <c r="L9" s="5"/>
      <c r="M9" s="5"/>
      <c r="N9" s="5"/>
      <c r="O9" s="4"/>
      <c r="P9" s="5"/>
      <c r="Q9" s="5"/>
      <c r="R9" s="4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2"/>
      <c r="GC9" s="2"/>
      <c r="GD9" s="2"/>
    </row>
    <row r="10" spans="1:187">
      <c r="A10" s="27">
        <v>1.4</v>
      </c>
      <c r="B10" s="15" t="s">
        <v>52</v>
      </c>
      <c r="C10" s="16">
        <v>85842.827999999994</v>
      </c>
      <c r="D10" s="16">
        <v>90288.80677290837</v>
      </c>
      <c r="E10" s="16">
        <v>85510.085550602525</v>
      </c>
      <c r="F10" s="16">
        <v>90064.019141713521</v>
      </c>
      <c r="G10" s="16">
        <v>100317.21982967542</v>
      </c>
      <c r="H10" s="16">
        <v>117837.21946617661</v>
      </c>
      <c r="I10" s="16">
        <v>156780.90740044005</v>
      </c>
      <c r="J10" s="14">
        <v>153717.99478278542</v>
      </c>
      <c r="K10" s="14">
        <v>166300.39166452707</v>
      </c>
      <c r="L10" s="5"/>
      <c r="M10" s="5"/>
      <c r="N10" s="5"/>
      <c r="O10" s="4"/>
      <c r="P10" s="5"/>
      <c r="Q10" s="5"/>
      <c r="R10" s="4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2"/>
      <c r="GC10" s="2"/>
      <c r="GD10" s="2"/>
    </row>
    <row r="11" spans="1:187">
      <c r="A11" s="28" t="s">
        <v>63</v>
      </c>
      <c r="B11" s="15" t="s">
        <v>3</v>
      </c>
      <c r="C11" s="16">
        <v>11882.238518400001</v>
      </c>
      <c r="D11" s="16">
        <v>9193.8106887072554</v>
      </c>
      <c r="E11" s="16">
        <v>27239.627648021924</v>
      </c>
      <c r="F11" s="16">
        <v>33090.425419342355</v>
      </c>
      <c r="G11" s="16">
        <v>69522.860166480474</v>
      </c>
      <c r="H11" s="16">
        <v>119115.44708521591</v>
      </c>
      <c r="I11" s="16">
        <v>101263.07854713687</v>
      </c>
      <c r="J11" s="14">
        <v>76234.095669048009</v>
      </c>
      <c r="K11" s="14">
        <v>90585.215909998311</v>
      </c>
      <c r="L11" s="5"/>
      <c r="M11" s="5"/>
      <c r="N11" s="5"/>
      <c r="O11" s="4"/>
      <c r="P11" s="5"/>
      <c r="Q11" s="5"/>
      <c r="R11" s="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2"/>
      <c r="GC11" s="2"/>
      <c r="GD11" s="2"/>
    </row>
    <row r="12" spans="1:187">
      <c r="A12" s="29"/>
      <c r="B12" s="17" t="s">
        <v>28</v>
      </c>
      <c r="C12" s="18">
        <f>C6+C11</f>
        <v>6465768.1546823885</v>
      </c>
      <c r="D12" s="18">
        <f t="shared" ref="D12:K12" si="1">D6+D11</f>
        <v>6335692.5282205222</v>
      </c>
      <c r="E12" s="18">
        <f t="shared" si="1"/>
        <v>6529753.3050704813</v>
      </c>
      <c r="F12" s="18">
        <f t="shared" si="1"/>
        <v>6390751.8560543964</v>
      </c>
      <c r="G12" s="18">
        <f t="shared" si="1"/>
        <v>6671743.9440304348</v>
      </c>
      <c r="H12" s="18">
        <f t="shared" si="1"/>
        <v>7245421.2934560757</v>
      </c>
      <c r="I12" s="18">
        <f t="shared" si="1"/>
        <v>7664951.6695859637</v>
      </c>
      <c r="J12" s="18">
        <f t="shared" si="1"/>
        <v>8038352.805490382</v>
      </c>
      <c r="K12" s="18">
        <f t="shared" si="1"/>
        <v>8408047.246317327</v>
      </c>
      <c r="L12" s="5"/>
      <c r="M12" s="5"/>
      <c r="N12" s="5"/>
      <c r="O12" s="4"/>
      <c r="P12" s="5"/>
      <c r="Q12" s="5"/>
      <c r="R12" s="4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2"/>
      <c r="GC12" s="2"/>
      <c r="GD12" s="2"/>
    </row>
    <row r="13" spans="1:187" s="9" customFormat="1">
      <c r="A13" s="19" t="s">
        <v>64</v>
      </c>
      <c r="B13" s="13" t="s">
        <v>4</v>
      </c>
      <c r="C13" s="14">
        <v>5328609.1896071006</v>
      </c>
      <c r="D13" s="14">
        <v>6331166.1867405269</v>
      </c>
      <c r="E13" s="14">
        <v>6745900.7379387561</v>
      </c>
      <c r="F13" s="14">
        <v>7232084.0279938765</v>
      </c>
      <c r="G13" s="14">
        <v>8493637.7344098296</v>
      </c>
      <c r="H13" s="14">
        <v>9715163.0209015626</v>
      </c>
      <c r="I13" s="14">
        <v>10430635.36302753</v>
      </c>
      <c r="J13" s="14">
        <v>11150349.20307643</v>
      </c>
      <c r="K13" s="14">
        <v>11942023.996494856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2"/>
      <c r="GC13" s="2"/>
      <c r="GD13" s="2"/>
      <c r="GE13" s="3"/>
    </row>
    <row r="14" spans="1:187" ht="28.5">
      <c r="A14" s="28" t="s">
        <v>65</v>
      </c>
      <c r="B14" s="15" t="s">
        <v>5</v>
      </c>
      <c r="C14" s="16">
        <v>344603.77023444977</v>
      </c>
      <c r="D14" s="16">
        <v>337506.84111893724</v>
      </c>
      <c r="E14" s="16">
        <v>291719.322302863</v>
      </c>
      <c r="F14" s="16">
        <v>326777.07213421038</v>
      </c>
      <c r="G14" s="16">
        <v>296061.39502146665</v>
      </c>
      <c r="H14" s="16">
        <v>355934.32811155915</v>
      </c>
      <c r="I14" s="16">
        <v>438661.01595767913</v>
      </c>
      <c r="J14" s="14">
        <v>485480.17439527868</v>
      </c>
      <c r="K14" s="14">
        <v>541391.87334080064</v>
      </c>
      <c r="L14" s="5"/>
      <c r="M14" s="5"/>
      <c r="N14" s="5"/>
      <c r="O14" s="4"/>
      <c r="P14" s="5"/>
      <c r="Q14" s="5"/>
      <c r="R14" s="4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4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4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4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2"/>
      <c r="GC14" s="2"/>
      <c r="GD14" s="2"/>
    </row>
    <row r="15" spans="1:187">
      <c r="A15" s="28" t="s">
        <v>66</v>
      </c>
      <c r="B15" s="15" t="s">
        <v>6</v>
      </c>
      <c r="C15" s="16">
        <v>2975965.8934830818</v>
      </c>
      <c r="D15" s="16">
        <v>2761497.6721345186</v>
      </c>
      <c r="E15" s="16">
        <v>3068675.8511196459</v>
      </c>
      <c r="F15" s="16">
        <v>3014678.1356513822</v>
      </c>
      <c r="G15" s="16">
        <v>2958178.896425765</v>
      </c>
      <c r="H15" s="16">
        <v>3151999.3565410282</v>
      </c>
      <c r="I15" s="16">
        <v>3426542.6389638479</v>
      </c>
      <c r="J15" s="14">
        <v>3686959.8795251013</v>
      </c>
      <c r="K15" s="14">
        <v>3878681.7932604062</v>
      </c>
      <c r="L15" s="5"/>
      <c r="M15" s="5"/>
      <c r="N15" s="5"/>
      <c r="O15" s="4"/>
      <c r="P15" s="5"/>
      <c r="Q15" s="5"/>
      <c r="R15" s="4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4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4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4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2"/>
      <c r="GC15" s="2"/>
      <c r="GD15" s="2"/>
    </row>
    <row r="16" spans="1:187">
      <c r="A16" s="29"/>
      <c r="B16" s="17" t="s">
        <v>29</v>
      </c>
      <c r="C16" s="18">
        <f>+C13+C14+C15</f>
        <v>8649178.8533246331</v>
      </c>
      <c r="D16" s="18">
        <f t="shared" ref="D16:K16" si="2">+D13+D14+D15</f>
        <v>9430170.6999939829</v>
      </c>
      <c r="E16" s="18">
        <f t="shared" si="2"/>
        <v>10106295.911361266</v>
      </c>
      <c r="F16" s="18">
        <f t="shared" si="2"/>
        <v>10573539.23577947</v>
      </c>
      <c r="G16" s="18">
        <f t="shared" si="2"/>
        <v>11747878.025857061</v>
      </c>
      <c r="H16" s="18">
        <f t="shared" si="2"/>
        <v>13223096.70555415</v>
      </c>
      <c r="I16" s="18">
        <f t="shared" si="2"/>
        <v>14295839.017949058</v>
      </c>
      <c r="J16" s="18">
        <f t="shared" si="2"/>
        <v>15322789.256996809</v>
      </c>
      <c r="K16" s="18">
        <f t="shared" si="2"/>
        <v>16362097.663096063</v>
      </c>
      <c r="L16" s="5"/>
      <c r="M16" s="5"/>
      <c r="N16" s="5"/>
      <c r="O16" s="4"/>
      <c r="P16" s="5"/>
      <c r="Q16" s="5"/>
      <c r="R16" s="4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4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4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4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2"/>
      <c r="GC16" s="2"/>
      <c r="GD16" s="2"/>
    </row>
    <row r="17" spans="1:187" s="9" customFormat="1">
      <c r="A17" s="19" t="s">
        <v>67</v>
      </c>
      <c r="B17" s="13" t="s">
        <v>7</v>
      </c>
      <c r="C17" s="14">
        <f>C18+C19</f>
        <v>3310741.617737371</v>
      </c>
      <c r="D17" s="14">
        <f t="shared" ref="D17:K17" si="3">D18+D19</f>
        <v>3623928.6121909963</v>
      </c>
      <c r="E17" s="14">
        <f t="shared" si="3"/>
        <v>3843440.4661615668</v>
      </c>
      <c r="F17" s="14">
        <f t="shared" si="3"/>
        <v>4309744.1106291274</v>
      </c>
      <c r="G17" s="14">
        <f t="shared" si="3"/>
        <v>5032464.7987791523</v>
      </c>
      <c r="H17" s="14">
        <f t="shared" si="3"/>
        <v>5598401.1614586348</v>
      </c>
      <c r="I17" s="14">
        <f t="shared" si="3"/>
        <v>6251255.849619031</v>
      </c>
      <c r="J17" s="14">
        <f t="shared" si="3"/>
        <v>6778029.1467992878</v>
      </c>
      <c r="K17" s="14">
        <f t="shared" si="3"/>
        <v>7557252.1953897467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2"/>
      <c r="GC17" s="2"/>
      <c r="GD17" s="2"/>
      <c r="GE17" s="3"/>
    </row>
    <row r="18" spans="1:187">
      <c r="A18" s="27">
        <v>6.1</v>
      </c>
      <c r="B18" s="15" t="s">
        <v>8</v>
      </c>
      <c r="C18" s="16">
        <v>3191526.0362834204</v>
      </c>
      <c r="D18" s="16">
        <v>3501657.2359339516</v>
      </c>
      <c r="E18" s="16">
        <v>3718167.5582116847</v>
      </c>
      <c r="F18" s="16">
        <v>4180797.4059348237</v>
      </c>
      <c r="G18" s="16">
        <v>4886457.8262662869</v>
      </c>
      <c r="H18" s="16">
        <v>5441186.3876909353</v>
      </c>
      <c r="I18" s="16">
        <v>6088324.9573850883</v>
      </c>
      <c r="J18" s="14">
        <v>6608362.3183286861</v>
      </c>
      <c r="K18" s="14">
        <v>7375403.4049982224</v>
      </c>
      <c r="L18" s="5"/>
      <c r="M18" s="5"/>
      <c r="N18" s="5"/>
      <c r="O18" s="4"/>
      <c r="P18" s="5"/>
      <c r="Q18" s="5"/>
      <c r="R18" s="4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2"/>
      <c r="GC18" s="2"/>
      <c r="GD18" s="2"/>
    </row>
    <row r="19" spans="1:187">
      <c r="A19" s="27">
        <v>6.2</v>
      </c>
      <c r="B19" s="15" t="s">
        <v>9</v>
      </c>
      <c r="C19" s="16">
        <v>119215.58145395068</v>
      </c>
      <c r="D19" s="16">
        <v>122271.37625704495</v>
      </c>
      <c r="E19" s="16">
        <v>125272.90794988188</v>
      </c>
      <c r="F19" s="16">
        <v>128946.70469430392</v>
      </c>
      <c r="G19" s="16">
        <v>146006.97251286506</v>
      </c>
      <c r="H19" s="16">
        <v>157214.77376769937</v>
      </c>
      <c r="I19" s="16">
        <v>162930.89223394255</v>
      </c>
      <c r="J19" s="14">
        <v>169666.82847060164</v>
      </c>
      <c r="K19" s="14">
        <v>181848.79039152389</v>
      </c>
      <c r="L19" s="5"/>
      <c r="M19" s="5"/>
      <c r="N19" s="5"/>
      <c r="O19" s="4"/>
      <c r="P19" s="5"/>
      <c r="Q19" s="5"/>
      <c r="R19" s="4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2"/>
      <c r="GC19" s="2"/>
      <c r="GD19" s="2"/>
    </row>
    <row r="20" spans="1:187" s="9" customFormat="1" ht="28.5">
      <c r="A20" s="19" t="s">
        <v>68</v>
      </c>
      <c r="B20" s="20" t="s">
        <v>10</v>
      </c>
      <c r="C20" s="14">
        <f>SUM(C21:C27)</f>
        <v>1727689.3367471136</v>
      </c>
      <c r="D20" s="14">
        <f t="shared" ref="D20:K20" si="4">SUM(D21:D27)</f>
        <v>1874421.6247176079</v>
      </c>
      <c r="E20" s="14">
        <f t="shared" si="4"/>
        <v>2046979.1889459086</v>
      </c>
      <c r="F20" s="14">
        <f t="shared" si="4"/>
        <v>2293761.2253906899</v>
      </c>
      <c r="G20" s="14">
        <f t="shared" si="4"/>
        <v>2438193.7723567719</v>
      </c>
      <c r="H20" s="14">
        <f t="shared" si="4"/>
        <v>2436366.4807486823</v>
      </c>
      <c r="I20" s="14">
        <f t="shared" si="4"/>
        <v>2540582.9439630122</v>
      </c>
      <c r="J20" s="14">
        <f t="shared" si="4"/>
        <v>2695290.7645480498</v>
      </c>
      <c r="K20" s="14">
        <f t="shared" si="4"/>
        <v>2828093.4483479764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2"/>
      <c r="GC20" s="2"/>
      <c r="GD20" s="2"/>
      <c r="GE20" s="3"/>
    </row>
    <row r="21" spans="1:187">
      <c r="A21" s="27">
        <v>7.1</v>
      </c>
      <c r="B21" s="15" t="s">
        <v>11</v>
      </c>
      <c r="C21" s="16">
        <v>268949</v>
      </c>
      <c r="D21" s="16">
        <v>318532</v>
      </c>
      <c r="E21" s="16">
        <v>324588</v>
      </c>
      <c r="F21" s="16">
        <v>375196</v>
      </c>
      <c r="G21" s="16">
        <v>374015.23515460617</v>
      </c>
      <c r="H21" s="16">
        <v>297771.58644976089</v>
      </c>
      <c r="I21" s="16">
        <v>357708.54315959488</v>
      </c>
      <c r="J21" s="14">
        <v>429607.96033467341</v>
      </c>
      <c r="K21" s="14">
        <v>463546.98920111271</v>
      </c>
      <c r="L21" s="5"/>
      <c r="M21" s="5"/>
      <c r="N21" s="5"/>
      <c r="O21" s="4"/>
      <c r="P21" s="5"/>
      <c r="Q21" s="5"/>
      <c r="R21" s="4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2"/>
      <c r="GC21" s="2"/>
      <c r="GD21" s="2"/>
    </row>
    <row r="22" spans="1:187">
      <c r="A22" s="27">
        <v>7.2</v>
      </c>
      <c r="B22" s="15" t="s">
        <v>12</v>
      </c>
      <c r="C22" s="16">
        <v>1004451.858848094</v>
      </c>
      <c r="D22" s="16">
        <v>1087091.548484365</v>
      </c>
      <c r="E22" s="16">
        <v>1175327.8629562722</v>
      </c>
      <c r="F22" s="16">
        <v>1312160.0521860835</v>
      </c>
      <c r="G22" s="16">
        <v>1375217.9769758172</v>
      </c>
      <c r="H22" s="16">
        <v>1460403.8352431562</v>
      </c>
      <c r="I22" s="16">
        <v>1511826.2897098756</v>
      </c>
      <c r="J22" s="14">
        <v>1575031.2017361447</v>
      </c>
      <c r="K22" s="14">
        <v>1636457.4186038545</v>
      </c>
      <c r="L22" s="5"/>
      <c r="M22" s="5"/>
      <c r="N22" s="5"/>
      <c r="O22" s="4"/>
      <c r="P22" s="5"/>
      <c r="Q22" s="5"/>
      <c r="R22" s="4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2"/>
      <c r="GC22" s="2"/>
      <c r="GD22" s="2"/>
    </row>
    <row r="23" spans="1:187">
      <c r="A23" s="27">
        <v>7.3</v>
      </c>
      <c r="B23" s="15" t="s">
        <v>13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5"/>
      <c r="M23" s="5"/>
      <c r="N23" s="5"/>
      <c r="O23" s="4"/>
      <c r="P23" s="5"/>
      <c r="Q23" s="5"/>
      <c r="R23" s="4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2"/>
      <c r="GC23" s="2"/>
      <c r="GD23" s="2"/>
    </row>
    <row r="24" spans="1:187">
      <c r="A24" s="27">
        <v>7.4</v>
      </c>
      <c r="B24" s="15" t="s">
        <v>14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5"/>
      <c r="M24" s="5"/>
      <c r="N24" s="5"/>
      <c r="O24" s="4"/>
      <c r="P24" s="5"/>
      <c r="Q24" s="5"/>
      <c r="R24" s="4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2"/>
      <c r="GC24" s="2"/>
      <c r="GD24" s="2"/>
    </row>
    <row r="25" spans="1:187">
      <c r="A25" s="27">
        <v>7.5</v>
      </c>
      <c r="B25" s="15" t="s">
        <v>15</v>
      </c>
      <c r="C25" s="16">
        <v>139221.72746904197</v>
      </c>
      <c r="D25" s="16">
        <v>150067.90537436708</v>
      </c>
      <c r="E25" s="16">
        <v>161376.78171281115</v>
      </c>
      <c r="F25" s="16">
        <v>180023.51927593516</v>
      </c>
      <c r="G25" s="16">
        <v>188228.26581653979</v>
      </c>
      <c r="H25" s="16">
        <v>201160.94150789961</v>
      </c>
      <c r="I25" s="16">
        <v>204911.66325636799</v>
      </c>
      <c r="J25" s="14">
        <v>210449.52861006861</v>
      </c>
      <c r="K25" s="14">
        <v>218446.61069725122</v>
      </c>
      <c r="L25" s="5"/>
      <c r="M25" s="5"/>
      <c r="N25" s="5"/>
      <c r="O25" s="4"/>
      <c r="P25" s="5"/>
      <c r="Q25" s="5"/>
      <c r="R25" s="4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2"/>
      <c r="GC25" s="2"/>
      <c r="GD25" s="2"/>
    </row>
    <row r="26" spans="1:187">
      <c r="A26" s="27">
        <v>7.6</v>
      </c>
      <c r="B26" s="15" t="s">
        <v>16</v>
      </c>
      <c r="C26" s="16">
        <v>11954.529576085211</v>
      </c>
      <c r="D26" s="16">
        <v>12872.217751484983</v>
      </c>
      <c r="E26" s="16">
        <v>12458.418168964065</v>
      </c>
      <c r="F26" s="16">
        <v>11861.013913812039</v>
      </c>
      <c r="G26" s="16">
        <v>11994.279535248163</v>
      </c>
      <c r="H26" s="16">
        <v>11873.928192629455</v>
      </c>
      <c r="I26" s="16">
        <v>11605.666487346276</v>
      </c>
      <c r="J26" s="14">
        <v>13057.087490880625</v>
      </c>
      <c r="K26" s="14">
        <v>13461.857203097923</v>
      </c>
      <c r="L26" s="5"/>
      <c r="M26" s="5"/>
      <c r="N26" s="5"/>
      <c r="O26" s="4"/>
      <c r="P26" s="5"/>
      <c r="Q26" s="5"/>
      <c r="R26" s="4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2"/>
      <c r="GC26" s="2"/>
      <c r="GD26" s="2"/>
    </row>
    <row r="27" spans="1:187" ht="28.5">
      <c r="A27" s="27">
        <v>7.7</v>
      </c>
      <c r="B27" s="15" t="s">
        <v>17</v>
      </c>
      <c r="C27" s="16">
        <v>303112.2208538925</v>
      </c>
      <c r="D27" s="16">
        <v>305857.95310739079</v>
      </c>
      <c r="E27" s="16">
        <v>373228.12610786106</v>
      </c>
      <c r="F27" s="16">
        <v>414520.64001485915</v>
      </c>
      <c r="G27" s="16">
        <v>488738.01487456064</v>
      </c>
      <c r="H27" s="16">
        <v>465156.18935523625</v>
      </c>
      <c r="I27" s="16">
        <v>454530.78134982754</v>
      </c>
      <c r="J27" s="14">
        <v>467144.98637628264</v>
      </c>
      <c r="K27" s="14">
        <v>496180.57264265965</v>
      </c>
      <c r="L27" s="5"/>
      <c r="M27" s="5"/>
      <c r="N27" s="5"/>
      <c r="O27" s="4"/>
      <c r="P27" s="5"/>
      <c r="Q27" s="5"/>
      <c r="R27" s="4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2"/>
      <c r="GC27" s="2"/>
      <c r="GD27" s="2"/>
    </row>
    <row r="28" spans="1:187">
      <c r="A28" s="28" t="s">
        <v>69</v>
      </c>
      <c r="B28" s="15" t="s">
        <v>18</v>
      </c>
      <c r="C28" s="16">
        <v>1165659</v>
      </c>
      <c r="D28" s="16">
        <v>1304010</v>
      </c>
      <c r="E28" s="16">
        <v>1432685</v>
      </c>
      <c r="F28" s="16">
        <v>1591068</v>
      </c>
      <c r="G28" s="16">
        <v>1830994.1746036417</v>
      </c>
      <c r="H28" s="16">
        <v>2033725.8896937051</v>
      </c>
      <c r="I28" s="16">
        <v>2056873.034008516</v>
      </c>
      <c r="J28" s="14">
        <v>2262560.3374093678</v>
      </c>
      <c r="K28" s="14">
        <v>2389263.716304292</v>
      </c>
      <c r="L28" s="5"/>
      <c r="M28" s="5"/>
      <c r="N28" s="5"/>
      <c r="O28" s="4"/>
      <c r="P28" s="5"/>
      <c r="Q28" s="5"/>
      <c r="R28" s="4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2"/>
      <c r="GC28" s="2"/>
      <c r="GD28" s="2"/>
    </row>
    <row r="29" spans="1:187" ht="28.5">
      <c r="A29" s="28" t="s">
        <v>70</v>
      </c>
      <c r="B29" s="15" t="s">
        <v>19</v>
      </c>
      <c r="C29" s="16">
        <v>4092799.5589088933</v>
      </c>
      <c r="D29" s="16">
        <v>4643551.574861832</v>
      </c>
      <c r="E29" s="16">
        <v>5433987.0646160273</v>
      </c>
      <c r="F29" s="16">
        <v>5811621.3589459304</v>
      </c>
      <c r="G29" s="16">
        <v>6360766.6981342407</v>
      </c>
      <c r="H29" s="16">
        <v>6946977.233305309</v>
      </c>
      <c r="I29" s="16">
        <v>7451679.4599227626</v>
      </c>
      <c r="J29" s="14">
        <v>8133170.8927566633</v>
      </c>
      <c r="K29" s="14">
        <v>8909812.0398483705</v>
      </c>
      <c r="L29" s="5"/>
      <c r="M29" s="5"/>
      <c r="N29" s="5"/>
      <c r="O29" s="4"/>
      <c r="P29" s="5"/>
      <c r="Q29" s="5"/>
      <c r="R29" s="4"/>
      <c r="S29" s="6"/>
      <c r="T29" s="6"/>
      <c r="U29" s="6"/>
      <c r="V29" s="6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2"/>
      <c r="GC29" s="2"/>
      <c r="GD29" s="2"/>
    </row>
    <row r="30" spans="1:187">
      <c r="A30" s="28" t="s">
        <v>71</v>
      </c>
      <c r="B30" s="15" t="s">
        <v>44</v>
      </c>
      <c r="C30" s="16">
        <v>729813.97006066993</v>
      </c>
      <c r="D30" s="16">
        <v>764028.179258305</v>
      </c>
      <c r="E30" s="16">
        <v>768053.44082187128</v>
      </c>
      <c r="F30" s="16">
        <v>865909.49794735573</v>
      </c>
      <c r="G30" s="16">
        <v>892491.42288942204</v>
      </c>
      <c r="H30" s="16">
        <v>946518.03853524965</v>
      </c>
      <c r="I30" s="16">
        <v>1073461.4046415605</v>
      </c>
      <c r="J30" s="14">
        <v>1178700.6399346804</v>
      </c>
      <c r="K30" s="14">
        <v>1254260.2898958283</v>
      </c>
      <c r="L30" s="5"/>
      <c r="M30" s="5"/>
      <c r="N30" s="5"/>
      <c r="O30" s="4"/>
      <c r="P30" s="5"/>
      <c r="Q30" s="5"/>
      <c r="R30" s="4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2"/>
      <c r="GC30" s="2"/>
      <c r="GD30" s="2"/>
    </row>
    <row r="31" spans="1:187">
      <c r="A31" s="28" t="s">
        <v>72</v>
      </c>
      <c r="B31" s="15" t="s">
        <v>20</v>
      </c>
      <c r="C31" s="16">
        <v>1265812.4366543719</v>
      </c>
      <c r="D31" s="16">
        <v>1384253.3225678336</v>
      </c>
      <c r="E31" s="16">
        <v>1444670.628153366</v>
      </c>
      <c r="F31" s="16">
        <v>1660516.0395427432</v>
      </c>
      <c r="G31" s="16">
        <v>1766267.3782873789</v>
      </c>
      <c r="H31" s="16">
        <v>1925674.4965551719</v>
      </c>
      <c r="I31" s="16">
        <v>2187683.4671855625</v>
      </c>
      <c r="J31" s="14">
        <v>2299913.3721104027</v>
      </c>
      <c r="K31" s="14">
        <v>2474896.3651851811</v>
      </c>
      <c r="L31" s="5"/>
      <c r="M31" s="5"/>
      <c r="N31" s="5"/>
      <c r="O31" s="4"/>
      <c r="P31" s="5"/>
      <c r="Q31" s="5"/>
      <c r="R31" s="4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2"/>
      <c r="GC31" s="2"/>
      <c r="GD31" s="2"/>
    </row>
    <row r="32" spans="1:187">
      <c r="A32" s="29"/>
      <c r="B32" s="17" t="s">
        <v>30</v>
      </c>
      <c r="C32" s="18">
        <f>C17+C20+C28+C29+C30+C31</f>
        <v>12292515.920108421</v>
      </c>
      <c r="D32" s="18">
        <f t="shared" ref="D32:F32" si="5">D17+D20+D28+D29+D30+D31</f>
        <v>13594193.313596575</v>
      </c>
      <c r="E32" s="18">
        <f t="shared" si="5"/>
        <v>14969815.78869874</v>
      </c>
      <c r="F32" s="18">
        <f t="shared" si="5"/>
        <v>16532620.232455848</v>
      </c>
      <c r="G32" s="18">
        <f t="shared" ref="G32:K32" si="6">G17+G20+G28+G29+G30+G31</f>
        <v>18321178.245050609</v>
      </c>
      <c r="H32" s="18">
        <f t="shared" si="6"/>
        <v>19887663.30029675</v>
      </c>
      <c r="I32" s="18">
        <f t="shared" si="6"/>
        <v>21561536.159340449</v>
      </c>
      <c r="J32" s="18">
        <f t="shared" si="6"/>
        <v>23347665.153558455</v>
      </c>
      <c r="K32" s="18">
        <f t="shared" si="6"/>
        <v>25413578.054971397</v>
      </c>
      <c r="L32" s="5"/>
      <c r="M32" s="5"/>
      <c r="N32" s="5"/>
      <c r="O32" s="4"/>
      <c r="P32" s="5"/>
      <c r="Q32" s="5"/>
      <c r="R32" s="4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2"/>
      <c r="GC32" s="2"/>
      <c r="GD32" s="2"/>
    </row>
    <row r="33" spans="1:187" s="9" customFormat="1">
      <c r="A33" s="30" t="s">
        <v>27</v>
      </c>
      <c r="B33" s="21" t="s">
        <v>31</v>
      </c>
      <c r="C33" s="22">
        <f>C6+C11+C13+C14+C15+C17+C20+C28+C29+C30+C31</f>
        <v>27407462.928115439</v>
      </c>
      <c r="D33" s="22">
        <f>D6+D11+D13+D14+D15+D17+D20+D28+D29+D30+D31</f>
        <v>29360056.541811079</v>
      </c>
      <c r="E33" s="22">
        <f>E6+E11+E13+E14+E15+E17+E20+E28+E29+E30+E31</f>
        <v>31605865.005130485</v>
      </c>
      <c r="F33" s="22">
        <f>F6+F11+F13+F14+F15+F17+F20+F28+F29+F30+F31</f>
        <v>33496911.324289709</v>
      </c>
      <c r="G33" s="22">
        <f t="shared" ref="G33:K33" si="7">G6+G11+G13+G14+G15+G17+G20+G28+G29+G30+G31</f>
        <v>36740800.214938104</v>
      </c>
      <c r="H33" s="22">
        <f t="shared" si="7"/>
        <v>40356181.299306981</v>
      </c>
      <c r="I33" s="22">
        <f t="shared" si="7"/>
        <v>43522326.846875466</v>
      </c>
      <c r="J33" s="22">
        <f t="shared" si="7"/>
        <v>46708807.216045648</v>
      </c>
      <c r="K33" s="22">
        <f t="shared" si="7"/>
        <v>50183722.964384787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2"/>
      <c r="GC33" s="2"/>
      <c r="GD33" s="2"/>
      <c r="GE33" s="3"/>
    </row>
    <row r="34" spans="1:187">
      <c r="A34" s="31" t="s">
        <v>33</v>
      </c>
      <c r="B34" s="23" t="s">
        <v>25</v>
      </c>
      <c r="C34" s="16">
        <v>3321210.1401244281</v>
      </c>
      <c r="D34" s="16">
        <v>3814472.2858889904</v>
      </c>
      <c r="E34" s="16">
        <v>4059076.273805229</v>
      </c>
      <c r="F34" s="16">
        <v>4439807.7189423256</v>
      </c>
      <c r="G34" s="16">
        <v>5200196.6127654128</v>
      </c>
      <c r="H34" s="16">
        <v>5878617.0550982384</v>
      </c>
      <c r="I34" s="16">
        <v>6420061.4495754624</v>
      </c>
      <c r="J34" s="14">
        <v>6907321.7252233941</v>
      </c>
      <c r="K34" s="14">
        <v>7529088.8071973762</v>
      </c>
      <c r="L34" s="5"/>
      <c r="M34" s="5"/>
      <c r="N34" s="5"/>
      <c r="O34" s="4"/>
      <c r="P34" s="5"/>
      <c r="Q34" s="5"/>
      <c r="R34" s="4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</row>
    <row r="35" spans="1:187">
      <c r="A35" s="31" t="s">
        <v>34</v>
      </c>
      <c r="B35" s="23" t="s">
        <v>24</v>
      </c>
      <c r="C35" s="16">
        <v>974820.99999999988</v>
      </c>
      <c r="D35" s="16">
        <v>1083337.782339615</v>
      </c>
      <c r="E35" s="16">
        <v>914280.5835489817</v>
      </c>
      <c r="F35" s="16">
        <v>883268.37676105462</v>
      </c>
      <c r="G35" s="16">
        <v>600517.58769707649</v>
      </c>
      <c r="H35" s="16">
        <v>568863.23542600183</v>
      </c>
      <c r="I35" s="16">
        <v>535585.06771199126</v>
      </c>
      <c r="J35" s="14">
        <v>507610.08202477172</v>
      </c>
      <c r="K35" s="14">
        <v>488842.06911684776</v>
      </c>
      <c r="L35" s="5"/>
      <c r="M35" s="5"/>
      <c r="N35" s="5"/>
      <c r="O35" s="4"/>
      <c r="P35" s="5"/>
      <c r="Q35" s="5"/>
      <c r="R35" s="4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</row>
    <row r="36" spans="1:187">
      <c r="A36" s="32" t="s">
        <v>35</v>
      </c>
      <c r="B36" s="24" t="s">
        <v>45</v>
      </c>
      <c r="C36" s="18">
        <f>C33+C34-C35</f>
        <v>29753852.068239868</v>
      </c>
      <c r="D36" s="18">
        <f t="shared" ref="D36:K36" si="8">D33+D34-D35</f>
        <v>32091191.045360457</v>
      </c>
      <c r="E36" s="18">
        <f t="shared" si="8"/>
        <v>34750660.695386738</v>
      </c>
      <c r="F36" s="18">
        <f t="shared" si="8"/>
        <v>37053450.666470982</v>
      </c>
      <c r="G36" s="18">
        <f t="shared" si="8"/>
        <v>41340479.240006447</v>
      </c>
      <c r="H36" s="18">
        <f t="shared" si="8"/>
        <v>45665935.118979216</v>
      </c>
      <c r="I36" s="18">
        <f t="shared" si="8"/>
        <v>49406803.228738934</v>
      </c>
      <c r="J36" s="18">
        <f t="shared" si="8"/>
        <v>53108518.859244272</v>
      </c>
      <c r="K36" s="18">
        <f t="shared" si="8"/>
        <v>57223969.702465318</v>
      </c>
      <c r="L36" s="5"/>
      <c r="M36" s="5"/>
      <c r="N36" s="5"/>
      <c r="O36" s="4"/>
      <c r="P36" s="5"/>
      <c r="Q36" s="5"/>
      <c r="R36" s="4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</row>
    <row r="37" spans="1:187">
      <c r="A37" s="31" t="s">
        <v>36</v>
      </c>
      <c r="B37" s="23" t="s">
        <v>32</v>
      </c>
      <c r="C37" s="11">
        <f>GSVA_cur!C37</f>
        <v>255600</v>
      </c>
      <c r="D37" s="11">
        <f>GSVA_cur!D37</f>
        <v>259220</v>
      </c>
      <c r="E37" s="11">
        <f>GSVA_cur!E37</f>
        <v>262900</v>
      </c>
      <c r="F37" s="11">
        <f>GSVA_cur!F37</f>
        <v>266620</v>
      </c>
      <c r="G37" s="11">
        <f>GSVA_cur!G37</f>
        <v>270400</v>
      </c>
      <c r="H37" s="11">
        <f>GSVA_cur!H37</f>
        <v>274230</v>
      </c>
      <c r="I37" s="11">
        <f>GSVA_cur!I37</f>
        <v>278110</v>
      </c>
      <c r="J37" s="11">
        <f>GSVA_cur!J37</f>
        <v>282060</v>
      </c>
      <c r="K37" s="11">
        <f>GSVA_cur!K37</f>
        <v>286060</v>
      </c>
      <c r="S37" s="2"/>
      <c r="T37" s="2"/>
      <c r="U37" s="2"/>
      <c r="V37" s="2"/>
    </row>
    <row r="38" spans="1:187">
      <c r="A38" s="32" t="s">
        <v>37</v>
      </c>
      <c r="B38" s="24" t="s">
        <v>48</v>
      </c>
      <c r="C38" s="18">
        <f>C36/C37*1000</f>
        <v>116407.87194147053</v>
      </c>
      <c r="D38" s="18">
        <f t="shared" ref="D38:K38" si="9">D36/D37*1000</f>
        <v>123799.05503186659</v>
      </c>
      <c r="E38" s="18">
        <f t="shared" si="9"/>
        <v>132182.04905053912</v>
      </c>
      <c r="F38" s="18">
        <f t="shared" si="9"/>
        <v>138974.76058236809</v>
      </c>
      <c r="G38" s="18">
        <f t="shared" si="9"/>
        <v>152886.38772191736</v>
      </c>
      <c r="H38" s="18">
        <f t="shared" si="9"/>
        <v>166524.21368551659</v>
      </c>
      <c r="I38" s="18">
        <f t="shared" si="9"/>
        <v>177652.01980777006</v>
      </c>
      <c r="J38" s="18">
        <f t="shared" si="9"/>
        <v>188288.01978034555</v>
      </c>
      <c r="K38" s="18">
        <f t="shared" si="9"/>
        <v>200041.84332820147</v>
      </c>
      <c r="R38" s="4"/>
      <c r="S38" s="4"/>
      <c r="T38" s="4"/>
      <c r="U38" s="4"/>
      <c r="V38" s="4"/>
      <c r="BW38" s="5"/>
      <c r="BX38" s="5"/>
      <c r="BY38" s="5"/>
      <c r="BZ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2" max="1048575" man="1"/>
    <brk id="34" max="1048575" man="1"/>
    <brk id="50" max="1048575" man="1"/>
    <brk id="114" max="95" man="1"/>
    <brk id="150" max="1048575" man="1"/>
    <brk id="174" max="1048575" man="1"/>
    <brk id="182" max="9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E38"/>
  <sheetViews>
    <sheetView zoomScale="115" zoomScaleNormal="115" zoomScaleSheetLayoutView="100" workbookViewId="0">
      <pane xSplit="2" ySplit="5" topLeftCell="C33" activePane="bottomRight" state="frozen"/>
      <selection activeCell="A5" sqref="A5:K38"/>
      <selection pane="topRight" activeCell="A5" sqref="A5:K38"/>
      <selection pane="bottomLeft" activeCell="A5" sqref="A5:K38"/>
      <selection pane="bottomRight" activeCell="A5" sqref="A5:K38"/>
    </sheetView>
  </sheetViews>
  <sheetFormatPr defaultColWidth="8.85546875" defaultRowHeight="15"/>
  <cols>
    <col min="1" max="1" width="11" style="1" customWidth="1"/>
    <col min="2" max="2" width="37.28515625" style="1" customWidth="1"/>
    <col min="3" max="5" width="11.28515625" style="1" customWidth="1"/>
    <col min="6" max="9" width="11.28515625" style="3" customWidth="1"/>
    <col min="10" max="11" width="11.85546875" style="2" customWidth="1"/>
    <col min="12" max="12" width="9.140625" style="3" customWidth="1"/>
    <col min="13" max="13" width="11.85546875" style="3" customWidth="1"/>
    <col min="14" max="14" width="11.28515625" style="3" customWidth="1"/>
    <col min="15" max="15" width="11.7109375" style="2" customWidth="1"/>
    <col min="16" max="16" width="9.140625" style="3" customWidth="1"/>
    <col min="17" max="17" width="10.85546875" style="3" customWidth="1"/>
    <col min="18" max="18" width="10.85546875" style="2" customWidth="1"/>
    <col min="19" max="19" width="11" style="3" customWidth="1"/>
    <col min="20" max="22" width="11.42578125" style="3" customWidth="1"/>
    <col min="23" max="50" width="9.140625" style="3" customWidth="1"/>
    <col min="51" max="51" width="12.42578125" style="3" customWidth="1"/>
    <col min="52" max="73" width="9.140625" style="3" customWidth="1"/>
    <col min="74" max="74" width="12.140625" style="3" customWidth="1"/>
    <col min="75" max="78" width="9.140625" style="3" customWidth="1"/>
    <col min="79" max="83" width="9.140625" style="3" hidden="1" customWidth="1"/>
    <col min="84" max="84" width="9.140625" style="3" customWidth="1"/>
    <col min="85" max="89" width="9.140625" style="3" hidden="1" customWidth="1"/>
    <col min="90" max="90" width="9.140625" style="3" customWidth="1"/>
    <col min="91" max="95" width="9.140625" style="3" hidden="1" customWidth="1"/>
    <col min="96" max="96" width="9.140625" style="3" customWidth="1"/>
    <col min="97" max="101" width="9.140625" style="3" hidden="1" customWidth="1"/>
    <col min="102" max="102" width="9.140625" style="3" customWidth="1"/>
    <col min="103" max="107" width="9.140625" style="3" hidden="1" customWidth="1"/>
    <col min="108" max="108" width="9.140625" style="2" customWidth="1"/>
    <col min="109" max="113" width="9.140625" style="2" hidden="1" customWidth="1"/>
    <col min="114" max="114" width="9.140625" style="2" customWidth="1"/>
    <col min="115" max="119" width="9.140625" style="2" hidden="1" customWidth="1"/>
    <col min="120" max="120" width="9.140625" style="2" customWidth="1"/>
    <col min="121" max="125" width="9.140625" style="2" hidden="1" customWidth="1"/>
    <col min="126" max="126" width="9.140625" style="2" customWidth="1"/>
    <col min="127" max="156" width="9.140625" style="3" customWidth="1"/>
    <col min="157" max="157" width="9.140625" style="3" hidden="1" customWidth="1"/>
    <col min="158" max="165" width="9.140625" style="3" customWidth="1"/>
    <col min="166" max="166" width="9.140625" style="3" hidden="1" customWidth="1"/>
    <col min="167" max="171" width="9.140625" style="3" customWidth="1"/>
    <col min="172" max="172" width="9.140625" style="3" hidden="1" customWidth="1"/>
    <col min="173" max="182" width="9.140625" style="3" customWidth="1"/>
    <col min="183" max="186" width="8.85546875" style="3"/>
    <col min="187" max="187" width="12.7109375" style="3" bestFit="1" customWidth="1"/>
    <col min="188" max="16384" width="8.85546875" style="1"/>
  </cols>
  <sheetData>
    <row r="1" spans="1:187" ht="18.75">
      <c r="A1" s="1" t="s">
        <v>43</v>
      </c>
      <c r="B1" s="10" t="s">
        <v>56</v>
      </c>
      <c r="H1" s="3" t="s">
        <v>62</v>
      </c>
      <c r="Q1" s="4"/>
    </row>
    <row r="2" spans="1:187" ht="15.75">
      <c r="A2" s="8" t="s">
        <v>40</v>
      </c>
    </row>
    <row r="3" spans="1:187" ht="15.75">
      <c r="A3" s="8"/>
    </row>
    <row r="4" spans="1:187" ht="15.75">
      <c r="A4" s="8"/>
      <c r="E4" s="7"/>
      <c r="F4" s="7" t="s">
        <v>47</v>
      </c>
      <c r="G4" s="7"/>
      <c r="H4" s="7"/>
      <c r="I4" s="7"/>
    </row>
    <row r="5" spans="1:187">
      <c r="A5" s="25" t="s">
        <v>0</v>
      </c>
      <c r="B5" s="26" t="s">
        <v>1</v>
      </c>
      <c r="C5" s="11" t="s">
        <v>21</v>
      </c>
      <c r="D5" s="11" t="s">
        <v>22</v>
      </c>
      <c r="E5" s="11" t="s">
        <v>23</v>
      </c>
      <c r="F5" s="11" t="s">
        <v>46</v>
      </c>
      <c r="G5" s="11" t="s">
        <v>55</v>
      </c>
      <c r="H5" s="11" t="s">
        <v>57</v>
      </c>
      <c r="I5" s="11" t="s">
        <v>58</v>
      </c>
      <c r="J5" s="12" t="s">
        <v>59</v>
      </c>
      <c r="K5" s="12" t="s">
        <v>60</v>
      </c>
    </row>
    <row r="6" spans="1:187" s="9" customFormat="1">
      <c r="A6" s="19" t="s">
        <v>26</v>
      </c>
      <c r="B6" s="13" t="s">
        <v>2</v>
      </c>
      <c r="C6" s="14">
        <f>SUM(C7:C10)</f>
        <v>6090864.9161639875</v>
      </c>
      <c r="D6" s="14">
        <f t="shared" ref="D6:J6" si="0">SUM(D7:D10)</f>
        <v>6729048.8050115863</v>
      </c>
      <c r="E6" s="14">
        <f t="shared" si="0"/>
        <v>7433188.1509307614</v>
      </c>
      <c r="F6" s="14">
        <f t="shared" si="0"/>
        <v>7459522.9324453343</v>
      </c>
      <c r="G6" s="14">
        <f t="shared" si="0"/>
        <v>7860449.4624519981</v>
      </c>
      <c r="H6" s="14">
        <f t="shared" si="0"/>
        <v>8785913.7620571777</v>
      </c>
      <c r="I6" s="14">
        <f t="shared" si="0"/>
        <v>9880897.9086503703</v>
      </c>
      <c r="J6" s="14">
        <f t="shared" si="0"/>
        <v>10851530.502838185</v>
      </c>
      <c r="K6" s="14">
        <f>SUM(K7:K10)</f>
        <v>12073390.370701145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2"/>
      <c r="GC6" s="2"/>
      <c r="GD6" s="2"/>
      <c r="GE6" s="3"/>
    </row>
    <row r="7" spans="1:187">
      <c r="A7" s="27">
        <v>1.1000000000000001</v>
      </c>
      <c r="B7" s="15" t="s">
        <v>49</v>
      </c>
      <c r="C7" s="16">
        <v>3765608.7830160903</v>
      </c>
      <c r="D7" s="16">
        <v>4083021.8233962506</v>
      </c>
      <c r="E7" s="16">
        <v>4505638.5282991584</v>
      </c>
      <c r="F7" s="16">
        <v>4108872.7679068563</v>
      </c>
      <c r="G7" s="16">
        <v>4135582.1623011152</v>
      </c>
      <c r="H7" s="16">
        <v>4843052.534065525</v>
      </c>
      <c r="I7" s="16">
        <v>5279881.0212981803</v>
      </c>
      <c r="J7" s="14">
        <v>5614098.3794034198</v>
      </c>
      <c r="K7" s="14">
        <v>6220378.3505441966</v>
      </c>
      <c r="L7" s="5"/>
      <c r="M7" s="5"/>
      <c r="N7" s="5"/>
      <c r="O7" s="4"/>
      <c r="P7" s="5"/>
      <c r="Q7" s="5"/>
      <c r="R7" s="4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2"/>
      <c r="GC7" s="2"/>
      <c r="GD7" s="2"/>
    </row>
    <row r="8" spans="1:187">
      <c r="A8" s="27">
        <v>1.2</v>
      </c>
      <c r="B8" s="15" t="s">
        <v>50</v>
      </c>
      <c r="C8" s="16">
        <v>1864272.5808010325</v>
      </c>
      <c r="D8" s="16">
        <v>2129231.7181055048</v>
      </c>
      <c r="E8" s="16">
        <v>2446734.4188698614</v>
      </c>
      <c r="F8" s="16">
        <v>2875316.1353829587</v>
      </c>
      <c r="G8" s="16">
        <v>3245451.3014106746</v>
      </c>
      <c r="H8" s="16">
        <v>3548130.0226524444</v>
      </c>
      <c r="I8" s="16">
        <v>4179097.3386028288</v>
      </c>
      <c r="J8" s="14">
        <v>4785987.326498067</v>
      </c>
      <c r="K8" s="14">
        <v>5386808.4587663878</v>
      </c>
      <c r="L8" s="5"/>
      <c r="M8" s="5"/>
      <c r="N8" s="5"/>
      <c r="O8" s="4"/>
      <c r="P8" s="5"/>
      <c r="Q8" s="5"/>
      <c r="R8" s="4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2"/>
      <c r="GC8" s="2"/>
      <c r="GD8" s="2"/>
    </row>
    <row r="9" spans="1:187">
      <c r="A9" s="27">
        <v>1.3</v>
      </c>
      <c r="B9" s="15" t="s">
        <v>51</v>
      </c>
      <c r="C9" s="16">
        <v>385230.72434686485</v>
      </c>
      <c r="D9" s="16">
        <v>427732.29670983192</v>
      </c>
      <c r="E9" s="16">
        <v>395816.15591674129</v>
      </c>
      <c r="F9" s="16">
        <v>376987.9692624195</v>
      </c>
      <c r="G9" s="16">
        <v>403986.07651598565</v>
      </c>
      <c r="H9" s="16">
        <v>302708.66365940776</v>
      </c>
      <c r="I9" s="16">
        <v>298824.50761437375</v>
      </c>
      <c r="J9" s="14">
        <v>300175.2366357526</v>
      </c>
      <c r="K9" s="14">
        <v>302551.26031072723</v>
      </c>
      <c r="L9" s="5"/>
      <c r="M9" s="5"/>
      <c r="N9" s="5"/>
      <c r="O9" s="4"/>
      <c r="P9" s="5"/>
      <c r="Q9" s="5"/>
      <c r="R9" s="4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2"/>
      <c r="GC9" s="2"/>
      <c r="GD9" s="2"/>
    </row>
    <row r="10" spans="1:187">
      <c r="A10" s="27">
        <v>1.4</v>
      </c>
      <c r="B10" s="15" t="s">
        <v>52</v>
      </c>
      <c r="C10" s="16">
        <v>75752.827999999994</v>
      </c>
      <c r="D10" s="16">
        <v>89062.966799999995</v>
      </c>
      <c r="E10" s="16">
        <v>84999.047845000008</v>
      </c>
      <c r="F10" s="16">
        <v>98346.059893099999</v>
      </c>
      <c r="G10" s="16">
        <v>75429.922224222406</v>
      </c>
      <c r="H10" s="16">
        <v>92022.541679799993</v>
      </c>
      <c r="I10" s="16">
        <v>123095.0411349864</v>
      </c>
      <c r="J10" s="14">
        <v>151269.56030094699</v>
      </c>
      <c r="K10" s="14">
        <v>163652.30107983234</v>
      </c>
      <c r="L10" s="5"/>
      <c r="M10" s="5"/>
      <c r="N10" s="5"/>
      <c r="O10" s="4"/>
      <c r="P10" s="5"/>
      <c r="Q10" s="5"/>
      <c r="R10" s="4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2"/>
      <c r="GC10" s="2"/>
      <c r="GD10" s="2"/>
    </row>
    <row r="11" spans="1:187">
      <c r="A11" s="28" t="s">
        <v>63</v>
      </c>
      <c r="B11" s="15" t="s">
        <v>3</v>
      </c>
      <c r="C11" s="16">
        <v>10415.2385184</v>
      </c>
      <c r="D11" s="16">
        <v>8702.0619244800018</v>
      </c>
      <c r="E11" s="16">
        <v>26240.803642879997</v>
      </c>
      <c r="F11" s="16">
        <v>30040.526810589505</v>
      </c>
      <c r="G11" s="16">
        <v>53299.918790338168</v>
      </c>
      <c r="H11" s="16">
        <v>90696.13778464614</v>
      </c>
      <c r="I11" s="16">
        <v>83513.241702882267</v>
      </c>
      <c r="J11" s="14">
        <v>72541.82592418362</v>
      </c>
      <c r="K11" s="14">
        <v>83495.641638735338</v>
      </c>
      <c r="L11" s="5"/>
      <c r="M11" s="5"/>
      <c r="N11" s="5"/>
      <c r="O11" s="4"/>
      <c r="P11" s="5"/>
      <c r="Q11" s="5"/>
      <c r="R11" s="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2"/>
      <c r="GC11" s="2"/>
      <c r="GD11" s="2"/>
    </row>
    <row r="12" spans="1:187">
      <c r="A12" s="29"/>
      <c r="B12" s="17" t="s">
        <v>28</v>
      </c>
      <c r="C12" s="18">
        <f>C6+C11</f>
        <v>6101280.1546823876</v>
      </c>
      <c r="D12" s="18">
        <f t="shared" ref="D12:K12" si="1">D6+D11</f>
        <v>6737750.8669360662</v>
      </c>
      <c r="E12" s="18">
        <f t="shared" si="1"/>
        <v>7459428.9545736415</v>
      </c>
      <c r="F12" s="18">
        <f t="shared" si="1"/>
        <v>7489563.4592559235</v>
      </c>
      <c r="G12" s="18">
        <f t="shared" si="1"/>
        <v>7913749.3812423367</v>
      </c>
      <c r="H12" s="18">
        <f t="shared" si="1"/>
        <v>8876609.8998418245</v>
      </c>
      <c r="I12" s="18">
        <f t="shared" si="1"/>
        <v>9964411.1503532529</v>
      </c>
      <c r="J12" s="18">
        <f t="shared" si="1"/>
        <v>10924072.328762369</v>
      </c>
      <c r="K12" s="18">
        <f t="shared" si="1"/>
        <v>12156886.012339881</v>
      </c>
      <c r="L12" s="5"/>
      <c r="M12" s="5"/>
      <c r="N12" s="5"/>
      <c r="O12" s="4"/>
      <c r="P12" s="5"/>
      <c r="Q12" s="5"/>
      <c r="R12" s="4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2"/>
      <c r="GC12" s="2"/>
      <c r="GD12" s="2"/>
    </row>
    <row r="13" spans="1:187" s="9" customFormat="1">
      <c r="A13" s="19" t="s">
        <v>64</v>
      </c>
      <c r="B13" s="13" t="s">
        <v>4</v>
      </c>
      <c r="C13" s="14">
        <v>4454729.1896071015</v>
      </c>
      <c r="D13" s="14">
        <v>5544670.0575827733</v>
      </c>
      <c r="E13" s="14">
        <v>6381730.6281899465</v>
      </c>
      <c r="F13" s="14">
        <v>6706794.2942825044</v>
      </c>
      <c r="G13" s="14">
        <v>7402604.1500081522</v>
      </c>
      <c r="H13" s="14">
        <v>8501088.8979510684</v>
      </c>
      <c r="I13" s="14">
        <v>9559696.8960077148</v>
      </c>
      <c r="J13" s="14">
        <v>10599336.548121672</v>
      </c>
      <c r="K13" s="14">
        <v>11807660.914607543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2"/>
      <c r="GC13" s="2"/>
      <c r="GD13" s="2"/>
      <c r="GE13" s="3"/>
    </row>
    <row r="14" spans="1:187" ht="28.5">
      <c r="A14" s="28" t="s">
        <v>65</v>
      </c>
      <c r="B14" s="15" t="s">
        <v>5</v>
      </c>
      <c r="C14" s="16">
        <v>229047.7702344498</v>
      </c>
      <c r="D14" s="16">
        <v>441582.9721471793</v>
      </c>
      <c r="E14" s="16">
        <v>650693.6804766506</v>
      </c>
      <c r="F14" s="16">
        <v>728449.12369999988</v>
      </c>
      <c r="G14" s="16">
        <v>956883.56810000003</v>
      </c>
      <c r="H14" s="16">
        <v>984835.56</v>
      </c>
      <c r="I14" s="16">
        <v>1257313.3509</v>
      </c>
      <c r="J14" s="14">
        <v>1290368.0002374377</v>
      </c>
      <c r="K14" s="14">
        <v>1420770.5474085952</v>
      </c>
      <c r="L14" s="5"/>
      <c r="M14" s="5"/>
      <c r="N14" s="5"/>
      <c r="O14" s="4"/>
      <c r="P14" s="5"/>
      <c r="Q14" s="5"/>
      <c r="R14" s="4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4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4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4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2"/>
      <c r="GC14" s="2"/>
      <c r="GD14" s="2"/>
    </row>
    <row r="15" spans="1:187">
      <c r="A15" s="28" t="s">
        <v>66</v>
      </c>
      <c r="B15" s="15" t="s">
        <v>6</v>
      </c>
      <c r="C15" s="16">
        <v>2839050.8934830818</v>
      </c>
      <c r="D15" s="16">
        <v>2886392.4295434151</v>
      </c>
      <c r="E15" s="16">
        <v>3355026.9820748647</v>
      </c>
      <c r="F15" s="16">
        <v>3447061.6410700744</v>
      </c>
      <c r="G15" s="16">
        <v>3394041.5840940992</v>
      </c>
      <c r="H15" s="16">
        <v>3694109.8014299734</v>
      </c>
      <c r="I15" s="16">
        <v>4076743.7328261649</v>
      </c>
      <c r="J15" s="14">
        <v>4479899.1439811932</v>
      </c>
      <c r="K15" s="14">
        <v>4753172.9917640453</v>
      </c>
      <c r="L15" s="5"/>
      <c r="M15" s="5"/>
      <c r="N15" s="5"/>
      <c r="O15" s="4"/>
      <c r="P15" s="5"/>
      <c r="Q15" s="5"/>
      <c r="R15" s="4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4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4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4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2"/>
      <c r="GC15" s="2"/>
      <c r="GD15" s="2"/>
    </row>
    <row r="16" spans="1:187">
      <c r="A16" s="29"/>
      <c r="B16" s="17" t="s">
        <v>29</v>
      </c>
      <c r="C16" s="18">
        <f>+C13+C14+C15</f>
        <v>7522827.8533246331</v>
      </c>
      <c r="D16" s="18">
        <f t="shared" ref="D16:K16" si="2">+D13+D14+D15</f>
        <v>8872645.4592733681</v>
      </c>
      <c r="E16" s="18">
        <f t="shared" si="2"/>
        <v>10387451.290741462</v>
      </c>
      <c r="F16" s="18">
        <f t="shared" si="2"/>
        <v>10882305.059052579</v>
      </c>
      <c r="G16" s="18">
        <f t="shared" si="2"/>
        <v>11753529.302202251</v>
      </c>
      <c r="H16" s="18">
        <f t="shared" si="2"/>
        <v>13180034.259381043</v>
      </c>
      <c r="I16" s="18">
        <f t="shared" si="2"/>
        <v>14893753.979733881</v>
      </c>
      <c r="J16" s="18">
        <f t="shared" si="2"/>
        <v>16369603.692340303</v>
      </c>
      <c r="K16" s="18">
        <f t="shared" si="2"/>
        <v>17981604.453780185</v>
      </c>
      <c r="L16" s="5"/>
      <c r="M16" s="5"/>
      <c r="N16" s="5"/>
      <c r="O16" s="4"/>
      <c r="P16" s="5"/>
      <c r="Q16" s="5"/>
      <c r="R16" s="4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4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4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4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2"/>
      <c r="GC16" s="2"/>
      <c r="GD16" s="2"/>
    </row>
    <row r="17" spans="1:187" s="9" customFormat="1">
      <c r="A17" s="19" t="s">
        <v>67</v>
      </c>
      <c r="B17" s="13" t="s">
        <v>7</v>
      </c>
      <c r="C17" s="14">
        <f>C18+C19</f>
        <v>3162514.6177373705</v>
      </c>
      <c r="D17" s="14">
        <f t="shared" ref="D17:K17" si="3">D18+D19</f>
        <v>3698448.4702128051</v>
      </c>
      <c r="E17" s="14">
        <f t="shared" si="3"/>
        <v>4117059.5207000002</v>
      </c>
      <c r="F17" s="14">
        <f t="shared" si="3"/>
        <v>4669779.2225000001</v>
      </c>
      <c r="G17" s="14">
        <f t="shared" si="3"/>
        <v>5206157.5076000001</v>
      </c>
      <c r="H17" s="14">
        <f t="shared" si="3"/>
        <v>5890391.8085805038</v>
      </c>
      <c r="I17" s="14">
        <f t="shared" si="3"/>
        <v>6749707.9522421639</v>
      </c>
      <c r="J17" s="14">
        <f t="shared" si="3"/>
        <v>7635848.8717549425</v>
      </c>
      <c r="K17" s="14">
        <f t="shared" si="3"/>
        <v>8640426.6939055957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2"/>
      <c r="GC17" s="2"/>
      <c r="GD17" s="2"/>
      <c r="GE17" s="3"/>
    </row>
    <row r="18" spans="1:187">
      <c r="A18" s="27">
        <v>6.1</v>
      </c>
      <c r="B18" s="15" t="s">
        <v>8</v>
      </c>
      <c r="C18" s="16">
        <v>3048636.501429447</v>
      </c>
      <c r="D18" s="16">
        <v>3573675.2559197848</v>
      </c>
      <c r="E18" s="16">
        <v>3984783.8464000002</v>
      </c>
      <c r="F18" s="16">
        <v>4532115.7039999999</v>
      </c>
      <c r="G18" s="16">
        <v>5060315.6667999998</v>
      </c>
      <c r="H18" s="16">
        <v>5730269.1014943635</v>
      </c>
      <c r="I18" s="16">
        <v>6579626.7730045784</v>
      </c>
      <c r="J18" s="14">
        <v>7450942.763419128</v>
      </c>
      <c r="K18" s="14">
        <v>8439315.4685753286</v>
      </c>
      <c r="L18" s="5"/>
      <c r="M18" s="5"/>
      <c r="N18" s="5"/>
      <c r="O18" s="4"/>
      <c r="P18" s="5"/>
      <c r="Q18" s="5"/>
      <c r="R18" s="4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2"/>
      <c r="GC18" s="2"/>
      <c r="GD18" s="2"/>
    </row>
    <row r="19" spans="1:187">
      <c r="A19" s="27">
        <v>6.2</v>
      </c>
      <c r="B19" s="15" t="s">
        <v>9</v>
      </c>
      <c r="C19" s="16">
        <v>113878.11630792353</v>
      </c>
      <c r="D19" s="16">
        <v>124773.2142930204</v>
      </c>
      <c r="E19" s="16">
        <v>132275.67430000001</v>
      </c>
      <c r="F19" s="16">
        <v>137663.51850000001</v>
      </c>
      <c r="G19" s="16">
        <v>145841.84080000001</v>
      </c>
      <c r="H19" s="16">
        <v>160122.70708614</v>
      </c>
      <c r="I19" s="16">
        <v>170081.17923758551</v>
      </c>
      <c r="J19" s="14">
        <v>184906.1083358149</v>
      </c>
      <c r="K19" s="14">
        <v>201111.22533026725</v>
      </c>
      <c r="L19" s="5"/>
      <c r="M19" s="5"/>
      <c r="N19" s="5"/>
      <c r="O19" s="4"/>
      <c r="P19" s="5"/>
      <c r="Q19" s="5"/>
      <c r="R19" s="4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2"/>
      <c r="GC19" s="2"/>
      <c r="GD19" s="2"/>
    </row>
    <row r="20" spans="1:187" s="9" customFormat="1" ht="28.5">
      <c r="A20" s="19" t="s">
        <v>68</v>
      </c>
      <c r="B20" s="20" t="s">
        <v>10</v>
      </c>
      <c r="C20" s="14">
        <f>SUM(C21:C27)</f>
        <v>1497704.3367471136</v>
      </c>
      <c r="D20" s="14">
        <f t="shared" ref="D20:K20" si="4">SUM(D21:D27)</f>
        <v>1708674.596031683</v>
      </c>
      <c r="E20" s="14">
        <f t="shared" si="4"/>
        <v>1878061.275161328</v>
      </c>
      <c r="F20" s="14">
        <f t="shared" si="4"/>
        <v>2111297.0814551255</v>
      </c>
      <c r="G20" s="14">
        <f t="shared" si="4"/>
        <v>2264063.6911485689</v>
      </c>
      <c r="H20" s="14">
        <f t="shared" si="4"/>
        <v>2336901.7204426317</v>
      </c>
      <c r="I20" s="14">
        <f t="shared" si="4"/>
        <v>2394863.119096295</v>
      </c>
      <c r="J20" s="14">
        <f t="shared" si="4"/>
        <v>2560046.1644545314</v>
      </c>
      <c r="K20" s="14">
        <f t="shared" si="4"/>
        <v>2749473.0568526066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2"/>
      <c r="GC20" s="2"/>
      <c r="GD20" s="2"/>
      <c r="GE20" s="3"/>
    </row>
    <row r="21" spans="1:187">
      <c r="A21" s="27">
        <v>7.1</v>
      </c>
      <c r="B21" s="15" t="s">
        <v>11</v>
      </c>
      <c r="C21" s="16">
        <v>176469.99999999997</v>
      </c>
      <c r="D21" s="16">
        <v>223673.99999999997</v>
      </c>
      <c r="E21" s="16">
        <v>217019</v>
      </c>
      <c r="F21" s="16">
        <v>254067.99999999997</v>
      </c>
      <c r="G21" s="16">
        <v>261754</v>
      </c>
      <c r="H21" s="16">
        <v>233744.99999999997</v>
      </c>
      <c r="I21" s="16">
        <v>197154</v>
      </c>
      <c r="J21" s="14">
        <v>198139.77</v>
      </c>
      <c r="K21" s="14">
        <v>212405.83343999996</v>
      </c>
      <c r="L21" s="5"/>
      <c r="M21" s="5"/>
      <c r="N21" s="5"/>
      <c r="O21" s="4"/>
      <c r="P21" s="5"/>
      <c r="Q21" s="5"/>
      <c r="R21" s="4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2"/>
      <c r="GC21" s="2"/>
      <c r="GD21" s="2"/>
    </row>
    <row r="22" spans="1:187">
      <c r="A22" s="27">
        <v>7.2</v>
      </c>
      <c r="B22" s="15" t="s">
        <v>12</v>
      </c>
      <c r="C22" s="16">
        <v>935221.50923363294</v>
      </c>
      <c r="D22" s="16">
        <v>1060962.0669824553</v>
      </c>
      <c r="E22" s="16">
        <v>1192868.9868760195</v>
      </c>
      <c r="F22" s="16">
        <v>1353076.3854549185</v>
      </c>
      <c r="G22" s="16">
        <v>1431984.5377186006</v>
      </c>
      <c r="H22" s="16">
        <v>1545342.5187917918</v>
      </c>
      <c r="I22" s="16">
        <v>1627235.060609797</v>
      </c>
      <c r="J22" s="14">
        <v>1758811.4206092884</v>
      </c>
      <c r="K22" s="14">
        <v>1885445.8428931576</v>
      </c>
      <c r="L22" s="5"/>
      <c r="M22" s="5"/>
      <c r="N22" s="5"/>
      <c r="O22" s="4"/>
      <c r="P22" s="5"/>
      <c r="Q22" s="5"/>
      <c r="R22" s="4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2"/>
      <c r="GC22" s="2"/>
      <c r="GD22" s="2"/>
    </row>
    <row r="23" spans="1:187">
      <c r="A23" s="27">
        <v>7.3</v>
      </c>
      <c r="B23" s="15" t="s">
        <v>13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5"/>
      <c r="M23" s="5"/>
      <c r="N23" s="5"/>
      <c r="O23" s="4"/>
      <c r="P23" s="5"/>
      <c r="Q23" s="5"/>
      <c r="R23" s="4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2"/>
      <c r="GC23" s="2"/>
      <c r="GD23" s="2"/>
    </row>
    <row r="24" spans="1:187">
      <c r="A24" s="27">
        <v>7.4</v>
      </c>
      <c r="B24" s="15" t="s">
        <v>14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5"/>
      <c r="M24" s="5"/>
      <c r="N24" s="5"/>
      <c r="O24" s="4"/>
      <c r="P24" s="5"/>
      <c r="Q24" s="5"/>
      <c r="R24" s="4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2"/>
      <c r="GC24" s="2"/>
      <c r="GD24" s="2"/>
    </row>
    <row r="25" spans="1:187">
      <c r="A25" s="27">
        <v>7.5</v>
      </c>
      <c r="B25" s="15" t="s">
        <v>15</v>
      </c>
      <c r="C25" s="16">
        <v>129626.07708350306</v>
      </c>
      <c r="D25" s="16">
        <v>146460.85262616313</v>
      </c>
      <c r="E25" s="16">
        <v>142665.98872892748</v>
      </c>
      <c r="F25" s="16">
        <v>134907.79910020693</v>
      </c>
      <c r="G25" s="16">
        <v>132942.98212247601</v>
      </c>
      <c r="H25" s="16">
        <v>142334.70163609946</v>
      </c>
      <c r="I25" s="16">
        <v>167371.13903877963</v>
      </c>
      <c r="J25" s="14">
        <v>174020.63567565577</v>
      </c>
      <c r="K25" s="14">
        <v>191248.67860754568</v>
      </c>
      <c r="L25" s="5"/>
      <c r="M25" s="5"/>
      <c r="N25" s="5"/>
      <c r="O25" s="4"/>
      <c r="P25" s="5"/>
      <c r="Q25" s="5"/>
      <c r="R25" s="4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2"/>
      <c r="GC25" s="2"/>
      <c r="GD25" s="2"/>
    </row>
    <row r="26" spans="1:187">
      <c r="A26" s="27">
        <v>7.6</v>
      </c>
      <c r="B26" s="15" t="s">
        <v>16</v>
      </c>
      <c r="C26" s="16">
        <v>10261.529576085211</v>
      </c>
      <c r="D26" s="16">
        <v>14303.175999999999</v>
      </c>
      <c r="E26" s="16">
        <v>12164.867256381061</v>
      </c>
      <c r="F26" s="16">
        <v>12825.770399999999</v>
      </c>
      <c r="G26" s="16">
        <v>8724.8230000000003</v>
      </c>
      <c r="H26" s="16">
        <v>10652.588299999999</v>
      </c>
      <c r="I26" s="16">
        <v>19304.095000000001</v>
      </c>
      <c r="J26" s="14">
        <v>21578.8976180838</v>
      </c>
      <c r="K26" s="14">
        <v>24254.680922726191</v>
      </c>
      <c r="L26" s="5"/>
      <c r="M26" s="5"/>
      <c r="N26" s="5"/>
      <c r="O26" s="4"/>
      <c r="P26" s="5"/>
      <c r="Q26" s="5"/>
      <c r="R26" s="4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2"/>
      <c r="GC26" s="2"/>
      <c r="GD26" s="2"/>
    </row>
    <row r="27" spans="1:187" ht="28.5">
      <c r="A27" s="27">
        <v>7.7</v>
      </c>
      <c r="B27" s="15" t="s">
        <v>17</v>
      </c>
      <c r="C27" s="16">
        <v>246125.2208538925</v>
      </c>
      <c r="D27" s="16">
        <v>263274.50042306463</v>
      </c>
      <c r="E27" s="16">
        <v>313342.43229999999</v>
      </c>
      <c r="F27" s="16">
        <v>356419.12650000001</v>
      </c>
      <c r="G27" s="16">
        <v>428657.34830749227</v>
      </c>
      <c r="H27" s="16">
        <v>404826.91171474056</v>
      </c>
      <c r="I27" s="16">
        <v>383798.82444771822</v>
      </c>
      <c r="J27" s="14">
        <v>407495.44055150368</v>
      </c>
      <c r="K27" s="14">
        <v>436118.0209891774</v>
      </c>
      <c r="L27" s="5"/>
      <c r="M27" s="5"/>
      <c r="N27" s="5"/>
      <c r="O27" s="4"/>
      <c r="P27" s="5"/>
      <c r="Q27" s="5"/>
      <c r="R27" s="4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2"/>
      <c r="GC27" s="2"/>
      <c r="GD27" s="2"/>
    </row>
    <row r="28" spans="1:187">
      <c r="A28" s="28" t="s">
        <v>69</v>
      </c>
      <c r="B28" s="15" t="s">
        <v>18</v>
      </c>
      <c r="C28" s="16">
        <v>1147252</v>
      </c>
      <c r="D28" s="16">
        <v>1297982</v>
      </c>
      <c r="E28" s="16">
        <v>1459173</v>
      </c>
      <c r="F28" s="16">
        <v>1646873.9999999998</v>
      </c>
      <c r="G28" s="16">
        <v>1936611.1114231832</v>
      </c>
      <c r="H28" s="16">
        <v>2140408.8719161889</v>
      </c>
      <c r="I28" s="16">
        <v>2330625.9317107135</v>
      </c>
      <c r="J28" s="14">
        <v>2621954.1731745526</v>
      </c>
      <c r="K28" s="14">
        <v>2902503.2697042301</v>
      </c>
      <c r="L28" s="5"/>
      <c r="M28" s="5"/>
      <c r="N28" s="5"/>
      <c r="O28" s="4"/>
      <c r="P28" s="5"/>
      <c r="Q28" s="5"/>
      <c r="R28" s="4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2"/>
      <c r="GC28" s="2"/>
      <c r="GD28" s="2"/>
    </row>
    <row r="29" spans="1:187" ht="28.5">
      <c r="A29" s="28" t="s">
        <v>70</v>
      </c>
      <c r="B29" s="15" t="s">
        <v>19</v>
      </c>
      <c r="C29" s="16">
        <v>3577654.5589088937</v>
      </c>
      <c r="D29" s="16">
        <v>4371606.6600703504</v>
      </c>
      <c r="E29" s="16">
        <v>5492108.7650614912</v>
      </c>
      <c r="F29" s="16">
        <v>6039797.9565185858</v>
      </c>
      <c r="G29" s="16">
        <v>6917452.9175000004</v>
      </c>
      <c r="H29" s="16">
        <v>7918237.8728</v>
      </c>
      <c r="I29" s="16">
        <v>8856589.8322000001</v>
      </c>
      <c r="J29" s="14">
        <v>10155925.254756685</v>
      </c>
      <c r="K29" s="14">
        <v>11548440.437350389</v>
      </c>
      <c r="L29" s="5"/>
      <c r="M29" s="5"/>
      <c r="N29" s="5"/>
      <c r="O29" s="4"/>
      <c r="P29" s="5"/>
      <c r="Q29" s="5"/>
      <c r="R29" s="4"/>
      <c r="S29" s="6"/>
      <c r="T29" s="6"/>
      <c r="U29" s="6"/>
      <c r="V29" s="6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2"/>
      <c r="GC29" s="2"/>
      <c r="GD29" s="2"/>
    </row>
    <row r="30" spans="1:187">
      <c r="A30" s="28" t="s">
        <v>71</v>
      </c>
      <c r="B30" s="15" t="s">
        <v>44</v>
      </c>
      <c r="C30" s="16">
        <v>563445.97006066993</v>
      </c>
      <c r="D30" s="16">
        <v>639584</v>
      </c>
      <c r="E30" s="16">
        <v>693296</v>
      </c>
      <c r="F30" s="16">
        <v>829134</v>
      </c>
      <c r="G30" s="16">
        <v>893037.99999999988</v>
      </c>
      <c r="H30" s="16">
        <v>990669</v>
      </c>
      <c r="I30" s="16">
        <v>1184202</v>
      </c>
      <c r="J30" s="14">
        <v>1337829.3920000002</v>
      </c>
      <c r="K30" s="14">
        <v>1456785.9441819999</v>
      </c>
      <c r="L30" s="5"/>
      <c r="M30" s="5"/>
      <c r="N30" s="5"/>
      <c r="O30" s="4"/>
      <c r="P30" s="5"/>
      <c r="Q30" s="5"/>
      <c r="R30" s="4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2"/>
      <c r="GC30" s="2"/>
      <c r="GD30" s="2"/>
    </row>
    <row r="31" spans="1:187">
      <c r="A31" s="28" t="s">
        <v>72</v>
      </c>
      <c r="B31" s="15" t="s">
        <v>20</v>
      </c>
      <c r="C31" s="16">
        <v>1196179.4366543719</v>
      </c>
      <c r="D31" s="16">
        <v>1394856.915159496</v>
      </c>
      <c r="E31" s="16">
        <v>1562927.1075127043</v>
      </c>
      <c r="F31" s="16">
        <v>1903224.3559919717</v>
      </c>
      <c r="G31" s="16">
        <v>2104379.9055466177</v>
      </c>
      <c r="H31" s="16">
        <v>2415310.3937772159</v>
      </c>
      <c r="I31" s="16">
        <v>2871941.2414197912</v>
      </c>
      <c r="J31" s="14">
        <v>3250288.6206421172</v>
      </c>
      <c r="K31" s="14">
        <v>3777315.0191302979</v>
      </c>
      <c r="L31" s="5"/>
      <c r="M31" s="5"/>
      <c r="N31" s="5"/>
      <c r="O31" s="4"/>
      <c r="P31" s="5"/>
      <c r="Q31" s="5"/>
      <c r="R31" s="4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2"/>
      <c r="GC31" s="2"/>
      <c r="GD31" s="2"/>
    </row>
    <row r="32" spans="1:187">
      <c r="A32" s="29"/>
      <c r="B32" s="17" t="s">
        <v>30</v>
      </c>
      <c r="C32" s="18">
        <f>C17+C20+C28+C29+C30+C31</f>
        <v>11144750.920108421</v>
      </c>
      <c r="D32" s="18">
        <f t="shared" ref="D32:K32" si="5">D17+D20+D28+D29+D30+D31</f>
        <v>13111152.641474335</v>
      </c>
      <c r="E32" s="18">
        <f t="shared" si="5"/>
        <v>15202625.668435525</v>
      </c>
      <c r="F32" s="18">
        <f t="shared" si="5"/>
        <v>17200106.61646568</v>
      </c>
      <c r="G32" s="18">
        <f t="shared" si="5"/>
        <v>19321703.13321837</v>
      </c>
      <c r="H32" s="18">
        <f t="shared" si="5"/>
        <v>21691919.667516537</v>
      </c>
      <c r="I32" s="18">
        <f t="shared" si="5"/>
        <v>24387930.076668963</v>
      </c>
      <c r="J32" s="18">
        <f t="shared" si="5"/>
        <v>27561892.476782832</v>
      </c>
      <c r="K32" s="18">
        <f t="shared" si="5"/>
        <v>31074944.421125121</v>
      </c>
      <c r="L32" s="5"/>
      <c r="M32" s="5"/>
      <c r="N32" s="5"/>
      <c r="O32" s="4"/>
      <c r="P32" s="5"/>
      <c r="Q32" s="5"/>
      <c r="R32" s="4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2"/>
      <c r="GC32" s="2"/>
      <c r="GD32" s="2"/>
    </row>
    <row r="33" spans="1:187" s="9" customFormat="1">
      <c r="A33" s="30" t="s">
        <v>27</v>
      </c>
      <c r="B33" s="21" t="s">
        <v>41</v>
      </c>
      <c r="C33" s="22">
        <f>C6+C11+C13+C14+C15+C17+C20+C28+C29+C30+C31</f>
        <v>24768858.928115439</v>
      </c>
      <c r="D33" s="22">
        <f t="shared" ref="D33:K33" si="6">D6+D11+D13+D14+D15+D17+D20+D28+D29+D30+D31</f>
        <v>28721548.967683773</v>
      </c>
      <c r="E33" s="22">
        <f t="shared" si="6"/>
        <v>33049505.91375063</v>
      </c>
      <c r="F33" s="22">
        <f t="shared" si="6"/>
        <v>35571975.134774193</v>
      </c>
      <c r="G33" s="22">
        <f t="shared" si="6"/>
        <v>38988981.816662952</v>
      </c>
      <c r="H33" s="22">
        <f t="shared" si="6"/>
        <v>43748563.826739401</v>
      </c>
      <c r="I33" s="22">
        <f t="shared" si="6"/>
        <v>49246095.2067561</v>
      </c>
      <c r="J33" s="22">
        <f t="shared" si="6"/>
        <v>54855568.49788551</v>
      </c>
      <c r="K33" s="22">
        <f t="shared" si="6"/>
        <v>61213434.887245178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2"/>
      <c r="GC33" s="2"/>
      <c r="GD33" s="2"/>
      <c r="GE33" s="3"/>
    </row>
    <row r="34" spans="1:187">
      <c r="A34" s="31" t="s">
        <v>33</v>
      </c>
      <c r="B34" s="23" t="s">
        <v>25</v>
      </c>
      <c r="C34" s="16">
        <f>GSVA_cur!C34</f>
        <v>3321210.140124429</v>
      </c>
      <c r="D34" s="16">
        <f>GSVA_cur!D34</f>
        <v>3894111.2992424876</v>
      </c>
      <c r="E34" s="16">
        <f>GSVA_cur!E34</f>
        <v>4233416</v>
      </c>
      <c r="F34" s="16">
        <f>GSVA_cur!F34</f>
        <v>4777564</v>
      </c>
      <c r="G34" s="16">
        <f>GSVA_cur!G34</f>
        <v>6335000</v>
      </c>
      <c r="H34" s="16">
        <f>GSVA_cur!H34</f>
        <v>7690639</v>
      </c>
      <c r="I34" s="16">
        <f>GSVA_cur!I34</f>
        <v>10262802</v>
      </c>
      <c r="J34" s="16">
        <f>GSVA_cur!J34</f>
        <v>12422095.540800001</v>
      </c>
      <c r="K34" s="16">
        <f>GSVA_cur!K34</f>
        <v>15035704.442584323</v>
      </c>
      <c r="L34" s="5"/>
      <c r="M34" s="5"/>
      <c r="N34" s="5"/>
      <c r="O34" s="4"/>
      <c r="P34" s="5"/>
      <c r="Q34" s="5"/>
      <c r="R34" s="4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</row>
    <row r="35" spans="1:187">
      <c r="A35" s="31" t="s">
        <v>34</v>
      </c>
      <c r="B35" s="23" t="s">
        <v>24</v>
      </c>
      <c r="C35" s="16">
        <f>GSVA_cur!C35</f>
        <v>974820.99999999988</v>
      </c>
      <c r="D35" s="16">
        <f>GSVA_cur!D35</f>
        <v>1180357.9999999998</v>
      </c>
      <c r="E35" s="16">
        <f>GSVA_cur!E35</f>
        <v>1063281</v>
      </c>
      <c r="F35" s="16">
        <f>GSVA_cur!F35</f>
        <v>1054520</v>
      </c>
      <c r="G35" s="16">
        <f>GSVA_cur!G35</f>
        <v>718080</v>
      </c>
      <c r="H35" s="16">
        <f>GSVA_cur!H35</f>
        <v>693010</v>
      </c>
      <c r="I35" s="16">
        <f>GSVA_cur!I35</f>
        <v>681479</v>
      </c>
      <c r="J35" s="16">
        <f>GSVA_cur!J35</f>
        <v>670139.86441898393</v>
      </c>
      <c r="K35" s="16">
        <f>GSVA_cur!K35</f>
        <v>670139.86441898393</v>
      </c>
      <c r="L35" s="5"/>
      <c r="M35" s="5"/>
      <c r="N35" s="5"/>
      <c r="O35" s="4"/>
      <c r="P35" s="5"/>
      <c r="Q35" s="5"/>
      <c r="R35" s="4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</row>
    <row r="36" spans="1:187">
      <c r="A36" s="32" t="s">
        <v>35</v>
      </c>
      <c r="B36" s="24" t="s">
        <v>53</v>
      </c>
      <c r="C36" s="18">
        <f>C33+C34-C35</f>
        <v>27115248.068239868</v>
      </c>
      <c r="D36" s="18">
        <f t="shared" ref="D36:K36" si="7">D33+D34-D35</f>
        <v>31435302.266926263</v>
      </c>
      <c r="E36" s="18">
        <f t="shared" si="7"/>
        <v>36219640.913750634</v>
      </c>
      <c r="F36" s="18">
        <f t="shared" si="7"/>
        <v>39295019.134774193</v>
      </c>
      <c r="G36" s="18">
        <f t="shared" si="7"/>
        <v>44605901.816662952</v>
      </c>
      <c r="H36" s="18">
        <f t="shared" si="7"/>
        <v>50746192.826739401</v>
      </c>
      <c r="I36" s="18">
        <f t="shared" si="7"/>
        <v>58827418.2067561</v>
      </c>
      <c r="J36" s="18">
        <f t="shared" si="7"/>
        <v>66607524.174266532</v>
      </c>
      <c r="K36" s="18">
        <f t="shared" si="7"/>
        <v>75578999.465410516</v>
      </c>
      <c r="L36" s="5"/>
      <c r="M36" s="5"/>
      <c r="N36" s="5"/>
      <c r="O36" s="4"/>
      <c r="P36" s="5"/>
      <c r="Q36" s="5"/>
      <c r="R36" s="4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</row>
    <row r="37" spans="1:187">
      <c r="A37" s="31" t="s">
        <v>36</v>
      </c>
      <c r="B37" s="23" t="s">
        <v>32</v>
      </c>
      <c r="C37" s="11">
        <f>GSVA_cur!C37</f>
        <v>255600</v>
      </c>
      <c r="D37" s="11">
        <f>GSVA_cur!D37</f>
        <v>259220</v>
      </c>
      <c r="E37" s="11">
        <f>GSVA_cur!E37</f>
        <v>262900</v>
      </c>
      <c r="F37" s="11">
        <f>GSVA_cur!F37</f>
        <v>266620</v>
      </c>
      <c r="G37" s="11">
        <f>GSVA_cur!G37</f>
        <v>270400</v>
      </c>
      <c r="H37" s="11">
        <f>GSVA_cur!H37</f>
        <v>274230</v>
      </c>
      <c r="I37" s="11">
        <f>GSVA_cur!I37</f>
        <v>278110</v>
      </c>
      <c r="J37" s="11">
        <f>GSVA_cur!J37</f>
        <v>282060</v>
      </c>
      <c r="K37" s="11">
        <f>GSVA_cur!K37</f>
        <v>286060</v>
      </c>
      <c r="S37" s="2"/>
      <c r="T37" s="2"/>
      <c r="U37" s="2"/>
      <c r="V37" s="2"/>
    </row>
    <row r="38" spans="1:187">
      <c r="A38" s="32" t="s">
        <v>37</v>
      </c>
      <c r="B38" s="24" t="s">
        <v>54</v>
      </c>
      <c r="C38" s="18">
        <f>C36/C37*1000</f>
        <v>106084.6951026599</v>
      </c>
      <c r="D38" s="18">
        <f t="shared" ref="D38:K38" si="8">D36/D37*1000</f>
        <v>121268.81516444049</v>
      </c>
      <c r="E38" s="18">
        <f t="shared" si="8"/>
        <v>137769.64972898681</v>
      </c>
      <c r="F38" s="18">
        <f t="shared" si="8"/>
        <v>147382.11362528763</v>
      </c>
      <c r="G38" s="18">
        <f t="shared" si="8"/>
        <v>164962.65464742217</v>
      </c>
      <c r="H38" s="18">
        <f t="shared" si="8"/>
        <v>185049.74957787042</v>
      </c>
      <c r="I38" s="18">
        <f t="shared" si="8"/>
        <v>211525.72078226638</v>
      </c>
      <c r="J38" s="18">
        <f t="shared" si="8"/>
        <v>236146.65026684583</v>
      </c>
      <c r="K38" s="18">
        <f t="shared" si="8"/>
        <v>264206.80789138825</v>
      </c>
      <c r="R38" s="4"/>
      <c r="S38" s="4"/>
      <c r="T38" s="4"/>
      <c r="U38" s="4"/>
      <c r="V38" s="4"/>
      <c r="BW38" s="5"/>
      <c r="BX38" s="5"/>
      <c r="BY38" s="5"/>
      <c r="BZ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2" max="1048575" man="1"/>
    <brk id="34" max="1048575" man="1"/>
    <brk id="50" max="1048575" man="1"/>
    <brk id="114" max="95" man="1"/>
    <brk id="150" max="1048575" man="1"/>
    <brk id="174" max="1048575" man="1"/>
    <brk id="182" max="9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E38"/>
  <sheetViews>
    <sheetView zoomScale="130" zoomScaleNormal="130" zoomScaleSheetLayoutView="100" workbookViewId="0">
      <pane xSplit="2" ySplit="5" topLeftCell="C6" activePane="bottomRight" state="frozen"/>
      <selection activeCell="A5" sqref="A5:K38"/>
      <selection pane="topRight" activeCell="A5" sqref="A5:K38"/>
      <selection pane="bottomLeft" activeCell="A5" sqref="A5:K38"/>
      <selection pane="bottomRight" activeCell="A5" sqref="A5:K38"/>
    </sheetView>
  </sheetViews>
  <sheetFormatPr defaultColWidth="8.85546875" defaultRowHeight="15"/>
  <cols>
    <col min="1" max="1" width="11" style="1" customWidth="1"/>
    <col min="2" max="2" width="36.85546875" style="1" customWidth="1"/>
    <col min="3" max="5" width="10.85546875" style="1" customWidth="1"/>
    <col min="6" max="9" width="10.85546875" style="3" customWidth="1"/>
    <col min="10" max="11" width="11.85546875" style="2" customWidth="1"/>
    <col min="12" max="12" width="9.140625" style="3" customWidth="1"/>
    <col min="13" max="13" width="11.85546875" style="3" customWidth="1"/>
    <col min="14" max="14" width="11.28515625" style="3" customWidth="1"/>
    <col min="15" max="15" width="11.7109375" style="2" customWidth="1"/>
    <col min="16" max="16" width="9.140625" style="3" customWidth="1"/>
    <col min="17" max="17" width="10.85546875" style="3" customWidth="1"/>
    <col min="18" max="18" width="10.85546875" style="2" customWidth="1"/>
    <col min="19" max="19" width="11" style="3" customWidth="1"/>
    <col min="20" max="22" width="11.42578125" style="3" customWidth="1"/>
    <col min="23" max="50" width="9.140625" style="3" customWidth="1"/>
    <col min="51" max="51" width="12.42578125" style="3" customWidth="1"/>
    <col min="52" max="73" width="9.140625" style="3" customWidth="1"/>
    <col min="74" max="74" width="12.140625" style="3" customWidth="1"/>
    <col min="75" max="78" width="9.140625" style="3" customWidth="1"/>
    <col min="79" max="83" width="9.140625" style="3" hidden="1" customWidth="1"/>
    <col min="84" max="84" width="9.140625" style="3" customWidth="1"/>
    <col min="85" max="89" width="9.140625" style="3" hidden="1" customWidth="1"/>
    <col min="90" max="90" width="9.140625" style="3" customWidth="1"/>
    <col min="91" max="95" width="9.140625" style="3" hidden="1" customWidth="1"/>
    <col min="96" max="96" width="9.140625" style="3" customWidth="1"/>
    <col min="97" max="101" width="9.140625" style="3" hidden="1" customWidth="1"/>
    <col min="102" max="102" width="9.140625" style="3" customWidth="1"/>
    <col min="103" max="107" width="9.140625" style="3" hidden="1" customWidth="1"/>
    <col min="108" max="108" width="9.140625" style="2" customWidth="1"/>
    <col min="109" max="113" width="9.140625" style="2" hidden="1" customWidth="1"/>
    <col min="114" max="114" width="9.140625" style="2" customWidth="1"/>
    <col min="115" max="119" width="9.140625" style="2" hidden="1" customWidth="1"/>
    <col min="120" max="120" width="9.140625" style="2" customWidth="1"/>
    <col min="121" max="125" width="9.140625" style="2" hidden="1" customWidth="1"/>
    <col min="126" max="126" width="9.140625" style="2" customWidth="1"/>
    <col min="127" max="156" width="9.140625" style="3" customWidth="1"/>
    <col min="157" max="157" width="9.140625" style="3" hidden="1" customWidth="1"/>
    <col min="158" max="165" width="9.140625" style="3" customWidth="1"/>
    <col min="166" max="166" width="9.140625" style="3" hidden="1" customWidth="1"/>
    <col min="167" max="171" width="9.140625" style="3" customWidth="1"/>
    <col min="172" max="172" width="9.140625" style="3" hidden="1" customWidth="1"/>
    <col min="173" max="182" width="9.140625" style="3" customWidth="1"/>
    <col min="183" max="186" width="8.85546875" style="3"/>
    <col min="187" max="187" width="12.7109375" style="3" bestFit="1" customWidth="1"/>
    <col min="188" max="16384" width="8.85546875" style="1"/>
  </cols>
  <sheetData>
    <row r="1" spans="1:187" ht="18.75">
      <c r="A1" s="1" t="s">
        <v>43</v>
      </c>
      <c r="B1" s="10" t="s">
        <v>56</v>
      </c>
      <c r="H1" s="3" t="s">
        <v>62</v>
      </c>
      <c r="Q1" s="4"/>
    </row>
    <row r="2" spans="1:187" ht="15.75">
      <c r="A2" s="8" t="s">
        <v>42</v>
      </c>
    </row>
    <row r="3" spans="1:187" ht="15.75">
      <c r="A3" s="8"/>
    </row>
    <row r="4" spans="1:187" ht="15.75">
      <c r="A4" s="8"/>
      <c r="E4" s="7"/>
      <c r="F4" s="7" t="s">
        <v>47</v>
      </c>
      <c r="G4" s="7"/>
      <c r="H4" s="7"/>
      <c r="I4" s="7"/>
    </row>
    <row r="5" spans="1:187">
      <c r="A5" s="33" t="s">
        <v>0</v>
      </c>
      <c r="B5" s="34" t="s">
        <v>1</v>
      </c>
      <c r="C5" s="35" t="s">
        <v>21</v>
      </c>
      <c r="D5" s="35" t="s">
        <v>22</v>
      </c>
      <c r="E5" s="35" t="s">
        <v>23</v>
      </c>
      <c r="F5" s="35" t="s">
        <v>46</v>
      </c>
      <c r="G5" s="35" t="s">
        <v>55</v>
      </c>
      <c r="H5" s="35" t="s">
        <v>57</v>
      </c>
      <c r="I5" s="35" t="s">
        <v>58</v>
      </c>
      <c r="J5" s="36" t="s">
        <v>59</v>
      </c>
      <c r="K5" s="36" t="s">
        <v>60</v>
      </c>
    </row>
    <row r="6" spans="1:187" s="9" customFormat="1">
      <c r="A6" s="37" t="s">
        <v>26</v>
      </c>
      <c r="B6" s="38" t="s">
        <v>2</v>
      </c>
      <c r="C6" s="39">
        <f>SUM(C7:C10)</f>
        <v>6090864.9161639875</v>
      </c>
      <c r="D6" s="39">
        <f t="shared" ref="D6:K6" si="0">SUM(D7:D10)</f>
        <v>5935276.7175318152</v>
      </c>
      <c r="E6" s="39">
        <f t="shared" si="0"/>
        <v>6075360.8779922063</v>
      </c>
      <c r="F6" s="39">
        <f t="shared" si="0"/>
        <v>5896830.4306350537</v>
      </c>
      <c r="G6" s="39">
        <f t="shared" si="0"/>
        <v>6124377.0838639541</v>
      </c>
      <c r="H6" s="39">
        <f t="shared" si="0"/>
        <v>6627463.0986035205</v>
      </c>
      <c r="I6" s="39">
        <f t="shared" si="0"/>
        <v>7038045.4944502702</v>
      </c>
      <c r="J6" s="39">
        <f t="shared" si="0"/>
        <v>7423371.16579952</v>
      </c>
      <c r="K6" s="39">
        <f t="shared" si="0"/>
        <v>7767990.9186348356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2"/>
      <c r="GC6" s="2"/>
      <c r="GD6" s="2"/>
      <c r="GE6" s="3"/>
    </row>
    <row r="7" spans="1:187">
      <c r="A7" s="40">
        <v>1.1000000000000001</v>
      </c>
      <c r="B7" s="41" t="s">
        <v>49</v>
      </c>
      <c r="C7" s="42">
        <v>3765608.7830160903</v>
      </c>
      <c r="D7" s="42">
        <v>3508882.4116156576</v>
      </c>
      <c r="E7" s="42">
        <v>3533449.3505520732</v>
      </c>
      <c r="F7" s="42">
        <v>3185779.9880235889</v>
      </c>
      <c r="G7" s="42">
        <v>3229283.6593437744</v>
      </c>
      <c r="H7" s="42">
        <v>3631979.2508198763</v>
      </c>
      <c r="I7" s="42">
        <v>3727612.3292266522</v>
      </c>
      <c r="J7" s="39">
        <v>3817036.6753450572</v>
      </c>
      <c r="K7" s="39">
        <v>3860922.1142963609</v>
      </c>
      <c r="L7" s="5"/>
      <c r="M7" s="5"/>
      <c r="N7" s="5"/>
      <c r="O7" s="4"/>
      <c r="P7" s="5"/>
      <c r="Q7" s="5"/>
      <c r="R7" s="4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2"/>
      <c r="GC7" s="2"/>
      <c r="GD7" s="2"/>
    </row>
    <row r="8" spans="1:187">
      <c r="A8" s="40">
        <v>1.2</v>
      </c>
      <c r="B8" s="41" t="s">
        <v>50</v>
      </c>
      <c r="C8" s="42">
        <v>1864272.5808010325</v>
      </c>
      <c r="D8" s="42">
        <v>1973991.3943916804</v>
      </c>
      <c r="E8" s="42">
        <v>2101452.5554975485</v>
      </c>
      <c r="F8" s="42">
        <v>2244856.860514272</v>
      </c>
      <c r="G8" s="42">
        <v>2410504.854283941</v>
      </c>
      <c r="H8" s="42">
        <v>2604322.6707505798</v>
      </c>
      <c r="I8" s="42">
        <v>2890263.0335015384</v>
      </c>
      <c r="J8" s="39">
        <v>3191760.3926734622</v>
      </c>
      <c r="K8" s="39">
        <v>3478195.0899597593</v>
      </c>
      <c r="L8" s="5"/>
      <c r="M8" s="5"/>
      <c r="N8" s="5"/>
      <c r="O8" s="4"/>
      <c r="P8" s="5"/>
      <c r="Q8" s="5"/>
      <c r="R8" s="4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2"/>
      <c r="GC8" s="2"/>
      <c r="GD8" s="2"/>
    </row>
    <row r="9" spans="1:187">
      <c r="A9" s="40">
        <v>1.3</v>
      </c>
      <c r="B9" s="41" t="s">
        <v>51</v>
      </c>
      <c r="C9" s="42">
        <v>385230.72434686485</v>
      </c>
      <c r="D9" s="42">
        <v>372735.10475156963</v>
      </c>
      <c r="E9" s="42">
        <v>363733.88639198139</v>
      </c>
      <c r="F9" s="42">
        <v>386497.56295548048</v>
      </c>
      <c r="G9" s="42">
        <v>395064.35040656244</v>
      </c>
      <c r="H9" s="42">
        <v>285119.95756688778</v>
      </c>
      <c r="I9" s="42">
        <v>280635.1241356876</v>
      </c>
      <c r="J9" s="39">
        <v>277765.08242432104</v>
      </c>
      <c r="K9" s="39">
        <v>280866.36579728569</v>
      </c>
      <c r="L9" s="5"/>
      <c r="M9" s="5"/>
      <c r="N9" s="5"/>
      <c r="O9" s="4"/>
      <c r="P9" s="5"/>
      <c r="Q9" s="5"/>
      <c r="R9" s="4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2"/>
      <c r="GC9" s="2"/>
      <c r="GD9" s="2"/>
    </row>
    <row r="10" spans="1:187">
      <c r="A10" s="40">
        <v>1.4</v>
      </c>
      <c r="B10" s="41" t="s">
        <v>52</v>
      </c>
      <c r="C10" s="42">
        <v>75752.827999999994</v>
      </c>
      <c r="D10" s="42">
        <v>79667.80677290837</v>
      </c>
      <c r="E10" s="42">
        <v>76725.085550602525</v>
      </c>
      <c r="F10" s="42">
        <v>79696.019141713521</v>
      </c>
      <c r="G10" s="42">
        <v>89524.219829675421</v>
      </c>
      <c r="H10" s="42">
        <v>106041.21946617661</v>
      </c>
      <c r="I10" s="42">
        <v>139535.00758639164</v>
      </c>
      <c r="J10" s="39">
        <v>136809.01535667904</v>
      </c>
      <c r="K10" s="39">
        <v>148007.34858142911</v>
      </c>
      <c r="L10" s="5"/>
      <c r="M10" s="5"/>
      <c r="N10" s="5"/>
      <c r="O10" s="4"/>
      <c r="P10" s="5"/>
      <c r="Q10" s="5"/>
      <c r="R10" s="4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2"/>
      <c r="GC10" s="2"/>
      <c r="GD10" s="2"/>
    </row>
    <row r="11" spans="1:187">
      <c r="A11" s="43" t="s">
        <v>63</v>
      </c>
      <c r="B11" s="41" t="s">
        <v>3</v>
      </c>
      <c r="C11" s="42">
        <v>10415.238518400001</v>
      </c>
      <c r="D11" s="42">
        <v>7944.8106887072554</v>
      </c>
      <c r="E11" s="42">
        <v>23207.62764802192</v>
      </c>
      <c r="F11" s="42">
        <v>28486.425419342355</v>
      </c>
      <c r="G11" s="42">
        <v>60815.860166480481</v>
      </c>
      <c r="H11" s="42">
        <v>105903.44708521591</v>
      </c>
      <c r="I11" s="42">
        <v>90388.078547136873</v>
      </c>
      <c r="J11" s="39">
        <v>68077.047432459876</v>
      </c>
      <c r="K11" s="39">
        <v>80892.597807628496</v>
      </c>
      <c r="L11" s="5"/>
      <c r="M11" s="5"/>
      <c r="N11" s="5"/>
      <c r="O11" s="4"/>
      <c r="P11" s="5"/>
      <c r="Q11" s="5"/>
      <c r="R11" s="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2"/>
      <c r="GC11" s="2"/>
      <c r="GD11" s="2"/>
    </row>
    <row r="12" spans="1:187">
      <c r="A12" s="44"/>
      <c r="B12" s="45" t="s">
        <v>28</v>
      </c>
      <c r="C12" s="46">
        <f>C6+C11</f>
        <v>6101280.1546823876</v>
      </c>
      <c r="D12" s="46">
        <f t="shared" ref="D12:K12" si="1">D6+D11</f>
        <v>5943221.5282205222</v>
      </c>
      <c r="E12" s="46">
        <f t="shared" si="1"/>
        <v>6098568.5056402283</v>
      </c>
      <c r="F12" s="46">
        <f t="shared" si="1"/>
        <v>5925316.8560543964</v>
      </c>
      <c r="G12" s="46">
        <f t="shared" si="1"/>
        <v>6185192.9440304348</v>
      </c>
      <c r="H12" s="46">
        <f t="shared" si="1"/>
        <v>6733366.5456887363</v>
      </c>
      <c r="I12" s="46">
        <f t="shared" si="1"/>
        <v>7128433.5729974071</v>
      </c>
      <c r="J12" s="46">
        <f t="shared" si="1"/>
        <v>7491448.2132319799</v>
      </c>
      <c r="K12" s="46">
        <f t="shared" si="1"/>
        <v>7848883.5164424637</v>
      </c>
      <c r="L12" s="5"/>
      <c r="M12" s="5"/>
      <c r="N12" s="5"/>
      <c r="O12" s="4"/>
      <c r="P12" s="5"/>
      <c r="Q12" s="5"/>
      <c r="R12" s="4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2"/>
      <c r="GC12" s="2"/>
      <c r="GD12" s="2"/>
    </row>
    <row r="13" spans="1:187" s="9" customFormat="1">
      <c r="A13" s="37" t="s">
        <v>64</v>
      </c>
      <c r="B13" s="38" t="s">
        <v>4</v>
      </c>
      <c r="C13" s="39">
        <v>4454729.1896071006</v>
      </c>
      <c r="D13" s="39">
        <v>5253032.1867405269</v>
      </c>
      <c r="E13" s="39">
        <v>5804854.5287915058</v>
      </c>
      <c r="F13" s="39">
        <v>6095452.0279938765</v>
      </c>
      <c r="G13" s="39">
        <v>7207707.7344098305</v>
      </c>
      <c r="H13" s="39">
        <v>8334809.0209015626</v>
      </c>
      <c r="I13" s="39">
        <v>8953215.3630275298</v>
      </c>
      <c r="J13" s="39">
        <v>9568114.6511598844</v>
      </c>
      <c r="K13" s="39">
        <v>10247450.791392237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2"/>
      <c r="GC13" s="2"/>
      <c r="GD13" s="2"/>
      <c r="GE13" s="3"/>
    </row>
    <row r="14" spans="1:187" ht="25.5">
      <c r="A14" s="43" t="s">
        <v>65</v>
      </c>
      <c r="B14" s="41" t="s">
        <v>5</v>
      </c>
      <c r="C14" s="42">
        <v>229047.77023444977</v>
      </c>
      <c r="D14" s="42">
        <v>138997.84111893724</v>
      </c>
      <c r="E14" s="42">
        <v>120188.36078877957</v>
      </c>
      <c r="F14" s="42">
        <v>134632.1537192947</v>
      </c>
      <c r="G14" s="42">
        <v>121977.29474884429</v>
      </c>
      <c r="H14" s="42">
        <v>146644.94318196236</v>
      </c>
      <c r="I14" s="42">
        <v>180728.33857456379</v>
      </c>
      <c r="J14" s="39">
        <v>200017.8318508548</v>
      </c>
      <c r="K14" s="39">
        <v>223053.45181640988</v>
      </c>
      <c r="L14" s="5"/>
      <c r="M14" s="5"/>
      <c r="N14" s="5"/>
      <c r="O14" s="4"/>
      <c r="P14" s="5"/>
      <c r="Q14" s="5"/>
      <c r="R14" s="4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4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4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4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2"/>
      <c r="GC14" s="2"/>
      <c r="GD14" s="2"/>
    </row>
    <row r="15" spans="1:187">
      <c r="A15" s="43" t="s">
        <v>66</v>
      </c>
      <c r="B15" s="41" t="s">
        <v>6</v>
      </c>
      <c r="C15" s="42">
        <v>2839050.8934830818</v>
      </c>
      <c r="D15" s="42">
        <v>2612668.6721345186</v>
      </c>
      <c r="E15" s="42">
        <v>2864570.0587741812</v>
      </c>
      <c r="F15" s="42">
        <v>2815256.1356513822</v>
      </c>
      <c r="G15" s="42">
        <v>2758253.896425765</v>
      </c>
      <c r="H15" s="42">
        <v>2921622.4589712732</v>
      </c>
      <c r="I15" s="42">
        <v>3163962.0142051699</v>
      </c>
      <c r="J15" s="39">
        <v>3403063.9688016679</v>
      </c>
      <c r="K15" s="39">
        <v>3580023.295179355</v>
      </c>
      <c r="L15" s="5"/>
      <c r="M15" s="5"/>
      <c r="N15" s="5"/>
      <c r="O15" s="4"/>
      <c r="P15" s="5"/>
      <c r="Q15" s="5"/>
      <c r="R15" s="4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4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4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4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2"/>
      <c r="GC15" s="2"/>
      <c r="GD15" s="2"/>
    </row>
    <row r="16" spans="1:187">
      <c r="A16" s="44"/>
      <c r="B16" s="45" t="s">
        <v>29</v>
      </c>
      <c r="C16" s="46">
        <f>+C13+C14+C15</f>
        <v>7522827.8533246322</v>
      </c>
      <c r="D16" s="46">
        <f t="shared" ref="D16:K16" si="2">+D13+D14+D15</f>
        <v>8004698.6999939829</v>
      </c>
      <c r="E16" s="46">
        <f t="shared" si="2"/>
        <v>8789612.9483544659</v>
      </c>
      <c r="F16" s="46">
        <f t="shared" si="2"/>
        <v>9045340.317364553</v>
      </c>
      <c r="G16" s="46">
        <f t="shared" si="2"/>
        <v>10087938.925584439</v>
      </c>
      <c r="H16" s="46">
        <f t="shared" si="2"/>
        <v>11403076.423054798</v>
      </c>
      <c r="I16" s="46">
        <f t="shared" si="2"/>
        <v>12297905.715807263</v>
      </c>
      <c r="J16" s="46">
        <f t="shared" si="2"/>
        <v>13171196.451812407</v>
      </c>
      <c r="K16" s="46">
        <f t="shared" si="2"/>
        <v>14050527.538388003</v>
      </c>
      <c r="L16" s="5"/>
      <c r="M16" s="5"/>
      <c r="N16" s="5"/>
      <c r="O16" s="4"/>
      <c r="P16" s="5"/>
      <c r="Q16" s="5"/>
      <c r="R16" s="4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4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4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4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2"/>
      <c r="GC16" s="2"/>
      <c r="GD16" s="2"/>
    </row>
    <row r="17" spans="1:187" s="9" customFormat="1">
      <c r="A17" s="37" t="s">
        <v>67</v>
      </c>
      <c r="B17" s="38" t="s">
        <v>7</v>
      </c>
      <c r="C17" s="39">
        <f>C18+C19</f>
        <v>3162514.617737371</v>
      </c>
      <c r="D17" s="39">
        <f t="shared" ref="D17:K17" si="3">D18+D19</f>
        <v>3451158.6121909968</v>
      </c>
      <c r="E17" s="39">
        <f t="shared" si="3"/>
        <v>3643298.4661615668</v>
      </c>
      <c r="F17" s="39">
        <f t="shared" si="3"/>
        <v>4088483.1106291269</v>
      </c>
      <c r="G17" s="39">
        <f t="shared" si="3"/>
        <v>4745355.7987791523</v>
      </c>
      <c r="H17" s="39">
        <f t="shared" si="3"/>
        <v>5273338.1586744329</v>
      </c>
      <c r="I17" s="39">
        <f t="shared" si="3"/>
        <v>5880374.2546418132</v>
      </c>
      <c r="J17" s="39">
        <f t="shared" si="3"/>
        <v>6372865.7554555405</v>
      </c>
      <c r="K17" s="39">
        <f t="shared" si="3"/>
        <v>7105737.0033596149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2"/>
      <c r="GC17" s="2"/>
      <c r="GD17" s="2"/>
      <c r="GE17" s="3"/>
    </row>
    <row r="18" spans="1:187">
      <c r="A18" s="40">
        <v>6.1</v>
      </c>
      <c r="B18" s="41" t="s">
        <v>8</v>
      </c>
      <c r="C18" s="42">
        <v>3048636.5014294474</v>
      </c>
      <c r="D18" s="42">
        <v>3334716.4969201824</v>
      </c>
      <c r="E18" s="42">
        <v>3526527.5582116847</v>
      </c>
      <c r="F18" s="42">
        <v>3968131.4059348232</v>
      </c>
      <c r="G18" s="42">
        <v>4612395.8262662869</v>
      </c>
      <c r="H18" s="42">
        <v>5130032.1930861976</v>
      </c>
      <c r="I18" s="42">
        <v>5732056.9021503683</v>
      </c>
      <c r="J18" s="39">
        <v>6218468.9415472932</v>
      </c>
      <c r="K18" s="39">
        <v>6940254.6041033277</v>
      </c>
      <c r="L18" s="5"/>
      <c r="M18" s="5"/>
      <c r="N18" s="5"/>
      <c r="O18" s="4"/>
      <c r="P18" s="5"/>
      <c r="Q18" s="5"/>
      <c r="R18" s="4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2"/>
      <c r="GC18" s="2"/>
      <c r="GD18" s="2"/>
    </row>
    <row r="19" spans="1:187">
      <c r="A19" s="40">
        <v>6.2</v>
      </c>
      <c r="B19" s="41" t="s">
        <v>9</v>
      </c>
      <c r="C19" s="42">
        <v>113878.11630792356</v>
      </c>
      <c r="D19" s="42">
        <v>116442.11527081438</v>
      </c>
      <c r="E19" s="42">
        <v>116770.90794988188</v>
      </c>
      <c r="F19" s="42">
        <v>120351.7046943039</v>
      </c>
      <c r="G19" s="42">
        <v>132959.97251286506</v>
      </c>
      <c r="H19" s="42">
        <v>143305.96558823553</v>
      </c>
      <c r="I19" s="42">
        <v>148317.35249144485</v>
      </c>
      <c r="J19" s="39">
        <v>154396.81390824748</v>
      </c>
      <c r="K19" s="39">
        <v>165482.39925628674</v>
      </c>
      <c r="L19" s="5"/>
      <c r="M19" s="5"/>
      <c r="N19" s="5"/>
      <c r="O19" s="4"/>
      <c r="P19" s="5"/>
      <c r="Q19" s="5"/>
      <c r="R19" s="4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2"/>
      <c r="GC19" s="2"/>
      <c r="GD19" s="2"/>
    </row>
    <row r="20" spans="1:187" s="9" customFormat="1" ht="25.5">
      <c r="A20" s="37" t="s">
        <v>68</v>
      </c>
      <c r="B20" s="47" t="s">
        <v>10</v>
      </c>
      <c r="C20" s="39">
        <f>SUM(C21:C27)</f>
        <v>1497704.3367471136</v>
      </c>
      <c r="D20" s="39">
        <f t="shared" ref="D20:K20" si="4">SUM(D21:D27)</f>
        <v>1629542.6247176081</v>
      </c>
      <c r="E20" s="39">
        <f t="shared" si="4"/>
        <v>1720861.9384916686</v>
      </c>
      <c r="F20" s="39">
        <f t="shared" si="4"/>
        <v>1937766.2253906899</v>
      </c>
      <c r="G20" s="39">
        <f t="shared" si="4"/>
        <v>2070776.9831130584</v>
      </c>
      <c r="H20" s="39">
        <f t="shared" si="4"/>
        <v>2044208.8942989216</v>
      </c>
      <c r="I20" s="39">
        <f t="shared" si="4"/>
        <v>2084177.4008034172</v>
      </c>
      <c r="J20" s="39">
        <f t="shared" si="4"/>
        <v>2191585.7970404825</v>
      </c>
      <c r="K20" s="39">
        <f t="shared" si="4"/>
        <v>2292735.7465220848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2"/>
      <c r="GC20" s="2"/>
      <c r="GD20" s="2"/>
      <c r="GE20" s="3"/>
    </row>
    <row r="21" spans="1:187">
      <c r="A21" s="40">
        <v>7.1</v>
      </c>
      <c r="B21" s="41" t="s">
        <v>11</v>
      </c>
      <c r="C21" s="42">
        <v>176469.99999999997</v>
      </c>
      <c r="D21" s="42">
        <v>215140</v>
      </c>
      <c r="E21" s="42">
        <v>203421</v>
      </c>
      <c r="F21" s="42">
        <v>222386</v>
      </c>
      <c r="G21" s="42">
        <v>219265</v>
      </c>
      <c r="H21" s="42">
        <v>139347</v>
      </c>
      <c r="I21" s="42">
        <v>172233</v>
      </c>
      <c r="J21" s="39">
        <v>206851.83299999996</v>
      </c>
      <c r="K21" s="39">
        <v>223193.12780699998</v>
      </c>
      <c r="L21" s="5"/>
      <c r="M21" s="5"/>
      <c r="N21" s="5"/>
      <c r="O21" s="4"/>
      <c r="P21" s="5"/>
      <c r="Q21" s="5"/>
      <c r="R21" s="4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2"/>
      <c r="GC21" s="2"/>
      <c r="GD21" s="2"/>
    </row>
    <row r="22" spans="1:187">
      <c r="A22" s="40">
        <v>7.2</v>
      </c>
      <c r="B22" s="41" t="s">
        <v>12</v>
      </c>
      <c r="C22" s="42">
        <v>935221.50923363294</v>
      </c>
      <c r="D22" s="42">
        <v>1014242.9560527322</v>
      </c>
      <c r="E22" s="42">
        <v>1091312.8629562722</v>
      </c>
      <c r="F22" s="42">
        <v>1222945.0521860835</v>
      </c>
      <c r="G22" s="42">
        <v>1290277.9769758172</v>
      </c>
      <c r="H22" s="42">
        <v>1361562.8352431562</v>
      </c>
      <c r="I22" s="42">
        <v>1395204.2897098756</v>
      </c>
      <c r="J22" s="39">
        <v>1453753.7992024615</v>
      </c>
      <c r="K22" s="39">
        <v>1510450.1973713576</v>
      </c>
      <c r="L22" s="5"/>
      <c r="M22" s="5"/>
      <c r="N22" s="5"/>
      <c r="O22" s="4"/>
      <c r="P22" s="5"/>
      <c r="Q22" s="5"/>
      <c r="R22" s="4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2"/>
      <c r="GC22" s="2"/>
      <c r="GD22" s="2"/>
    </row>
    <row r="23" spans="1:187">
      <c r="A23" s="40">
        <v>7.3</v>
      </c>
      <c r="B23" s="41" t="s">
        <v>13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5"/>
      <c r="M23" s="5"/>
      <c r="N23" s="5"/>
      <c r="O23" s="4"/>
      <c r="P23" s="5"/>
      <c r="Q23" s="5"/>
      <c r="R23" s="4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2"/>
      <c r="GC23" s="2"/>
      <c r="GD23" s="2"/>
    </row>
    <row r="24" spans="1:187">
      <c r="A24" s="40">
        <v>7.4</v>
      </c>
      <c r="B24" s="41" t="s">
        <v>14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5"/>
      <c r="M24" s="5"/>
      <c r="N24" s="5"/>
      <c r="O24" s="4"/>
      <c r="P24" s="5"/>
      <c r="Q24" s="5"/>
      <c r="R24" s="4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2"/>
      <c r="GC24" s="2"/>
      <c r="GD24" s="2"/>
    </row>
    <row r="25" spans="1:187">
      <c r="A25" s="40">
        <v>7.5</v>
      </c>
      <c r="B25" s="41" t="s">
        <v>15</v>
      </c>
      <c r="C25" s="42">
        <v>129626.07708350306</v>
      </c>
      <c r="D25" s="42">
        <v>140011.49780599994</v>
      </c>
      <c r="E25" s="42">
        <v>141502.78171281115</v>
      </c>
      <c r="F25" s="42">
        <v>164010.51927593516</v>
      </c>
      <c r="G25" s="42">
        <v>171594.26581653979</v>
      </c>
      <c r="H25" s="42">
        <v>182504.94150789961</v>
      </c>
      <c r="I25" s="42">
        <v>183294.66325636802</v>
      </c>
      <c r="J25" s="39">
        <v>188352.32810601141</v>
      </c>
      <c r="K25" s="39">
        <v>195509.71657403983</v>
      </c>
      <c r="L25" s="5"/>
      <c r="M25" s="5"/>
      <c r="N25" s="5"/>
      <c r="O25" s="4"/>
      <c r="P25" s="5"/>
      <c r="Q25" s="5"/>
      <c r="R25" s="4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2"/>
      <c r="GC25" s="2"/>
      <c r="GD25" s="2"/>
    </row>
    <row r="26" spans="1:187">
      <c r="A26" s="40">
        <v>7.6</v>
      </c>
      <c r="B26" s="41" t="s">
        <v>16</v>
      </c>
      <c r="C26" s="42">
        <v>10261.529576085211</v>
      </c>
      <c r="D26" s="42">
        <v>10773.217751484981</v>
      </c>
      <c r="E26" s="42">
        <v>10447.167714724055</v>
      </c>
      <c r="F26" s="42">
        <v>9820.0139138120394</v>
      </c>
      <c r="G26" s="42">
        <v>10630.279535248163</v>
      </c>
      <c r="H26" s="42">
        <v>10196.928192629455</v>
      </c>
      <c r="I26" s="42">
        <v>8871.666487346276</v>
      </c>
      <c r="J26" s="39">
        <v>10954.896404848845</v>
      </c>
      <c r="K26" s="39">
        <v>11294.498193399157</v>
      </c>
      <c r="L26" s="5"/>
      <c r="M26" s="5"/>
      <c r="N26" s="5"/>
      <c r="O26" s="4"/>
      <c r="P26" s="5"/>
      <c r="Q26" s="5"/>
      <c r="R26" s="4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2"/>
      <c r="GC26" s="2"/>
      <c r="GD26" s="2"/>
    </row>
    <row r="27" spans="1:187" ht="25.5">
      <c r="A27" s="40">
        <v>7.7</v>
      </c>
      <c r="B27" s="41" t="s">
        <v>17</v>
      </c>
      <c r="C27" s="42">
        <v>246125.2208538925</v>
      </c>
      <c r="D27" s="42">
        <v>249374.95310739079</v>
      </c>
      <c r="E27" s="42">
        <v>274178.12610786106</v>
      </c>
      <c r="F27" s="42">
        <v>318604.64001485915</v>
      </c>
      <c r="G27" s="42">
        <v>379009.46078545309</v>
      </c>
      <c r="H27" s="42">
        <v>350597.18935523625</v>
      </c>
      <c r="I27" s="42">
        <v>324573.78134982754</v>
      </c>
      <c r="J27" s="39">
        <v>331672.94032716064</v>
      </c>
      <c r="K27" s="39">
        <v>352288.20657628833</v>
      </c>
      <c r="L27" s="5"/>
      <c r="M27" s="5"/>
      <c r="N27" s="5"/>
      <c r="O27" s="4"/>
      <c r="P27" s="5"/>
      <c r="Q27" s="5"/>
      <c r="R27" s="4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2"/>
      <c r="GC27" s="2"/>
      <c r="GD27" s="2"/>
    </row>
    <row r="28" spans="1:187">
      <c r="A28" s="43" t="s">
        <v>69</v>
      </c>
      <c r="B28" s="41" t="s">
        <v>18</v>
      </c>
      <c r="C28" s="42">
        <v>1147252</v>
      </c>
      <c r="D28" s="42">
        <v>1272448</v>
      </c>
      <c r="E28" s="42">
        <v>1409245</v>
      </c>
      <c r="F28" s="42">
        <v>1563737</v>
      </c>
      <c r="G28" s="42">
        <v>1796281.1746036415</v>
      </c>
      <c r="H28" s="42">
        <v>1991475.2623964599</v>
      </c>
      <c r="I28" s="42">
        <v>2012100.057668543</v>
      </c>
      <c r="J28" s="39">
        <v>2213310.0634353976</v>
      </c>
      <c r="K28" s="39">
        <v>2337255.4269877793</v>
      </c>
      <c r="L28" s="5"/>
      <c r="M28" s="5"/>
      <c r="N28" s="5"/>
      <c r="O28" s="4"/>
      <c r="P28" s="5"/>
      <c r="Q28" s="5"/>
      <c r="R28" s="4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2"/>
      <c r="GC28" s="2"/>
      <c r="GD28" s="2"/>
    </row>
    <row r="29" spans="1:187" ht="25.5">
      <c r="A29" s="43" t="s">
        <v>70</v>
      </c>
      <c r="B29" s="41" t="s">
        <v>19</v>
      </c>
      <c r="C29" s="42">
        <v>3577654.5589088937</v>
      </c>
      <c r="D29" s="42">
        <v>4048175.574861832</v>
      </c>
      <c r="E29" s="42">
        <v>4736923.0646160273</v>
      </c>
      <c r="F29" s="42">
        <v>4985167.3589459304</v>
      </c>
      <c r="G29" s="42">
        <v>5453910.6981342407</v>
      </c>
      <c r="H29" s="42">
        <v>5932623.233305308</v>
      </c>
      <c r="I29" s="42">
        <v>6335025.4599227626</v>
      </c>
      <c r="J29" s="39">
        <v>6913195.2588431649</v>
      </c>
      <c r="K29" s="39">
        <v>7573340.2338711154</v>
      </c>
      <c r="L29" s="5"/>
      <c r="M29" s="5"/>
      <c r="N29" s="5"/>
      <c r="O29" s="4"/>
      <c r="P29" s="5"/>
      <c r="Q29" s="5"/>
      <c r="R29" s="4"/>
      <c r="S29" s="6"/>
      <c r="T29" s="6"/>
      <c r="U29" s="6"/>
      <c r="V29" s="6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2"/>
      <c r="GC29" s="2"/>
      <c r="GD29" s="2"/>
    </row>
    <row r="30" spans="1:187">
      <c r="A30" s="43" t="s">
        <v>71</v>
      </c>
      <c r="B30" s="41" t="s">
        <v>44</v>
      </c>
      <c r="C30" s="42">
        <v>563445.97006066993</v>
      </c>
      <c r="D30" s="42">
        <v>588556.179258305</v>
      </c>
      <c r="E30" s="42">
        <v>588636.44082187128</v>
      </c>
      <c r="F30" s="42">
        <v>667418.49794735573</v>
      </c>
      <c r="G30" s="42">
        <v>691045.42288942204</v>
      </c>
      <c r="H30" s="42">
        <v>734481.76156583638</v>
      </c>
      <c r="I30" s="42">
        <v>843028.40464156051</v>
      </c>
      <c r="J30" s="39">
        <v>925705.36396346521</v>
      </c>
      <c r="K30" s="39">
        <v>985046.95664480352</v>
      </c>
      <c r="L30" s="5"/>
      <c r="M30" s="5"/>
      <c r="N30" s="5"/>
      <c r="O30" s="4"/>
      <c r="P30" s="5"/>
      <c r="Q30" s="5"/>
      <c r="R30" s="4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2"/>
      <c r="GC30" s="2"/>
      <c r="GD30" s="2"/>
    </row>
    <row r="31" spans="1:187">
      <c r="A31" s="43" t="s">
        <v>72</v>
      </c>
      <c r="B31" s="41" t="s">
        <v>20</v>
      </c>
      <c r="C31" s="42">
        <v>1196179.4366543719</v>
      </c>
      <c r="D31" s="42">
        <v>1306686.3225678336</v>
      </c>
      <c r="E31" s="42">
        <v>1361177.628153366</v>
      </c>
      <c r="F31" s="42">
        <v>1566156.0395427432</v>
      </c>
      <c r="G31" s="42">
        <v>1635714.3782873789</v>
      </c>
      <c r="H31" s="42">
        <v>1778297.5234903474</v>
      </c>
      <c r="I31" s="42">
        <v>2002068.3776639281</v>
      </c>
      <c r="J31" s="39">
        <v>2104420.7354810182</v>
      </c>
      <c r="K31" s="39">
        <v>2264530.1741444408</v>
      </c>
      <c r="L31" s="5"/>
      <c r="M31" s="5"/>
      <c r="N31" s="5"/>
      <c r="O31" s="4"/>
      <c r="P31" s="5"/>
      <c r="Q31" s="5"/>
      <c r="R31" s="4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2"/>
      <c r="GC31" s="2"/>
      <c r="GD31" s="2"/>
    </row>
    <row r="32" spans="1:187">
      <c r="A32" s="44"/>
      <c r="B32" s="45" t="s">
        <v>30</v>
      </c>
      <c r="C32" s="46">
        <f>C17+C20+C28+C29+C30+C31</f>
        <v>11144750.920108423</v>
      </c>
      <c r="D32" s="46">
        <f t="shared" ref="D32:F32" si="5">D17+D20+D28+D29+D30+D31</f>
        <v>12296567.313596576</v>
      </c>
      <c r="E32" s="46">
        <f t="shared" si="5"/>
        <v>13460142.538244501</v>
      </c>
      <c r="F32" s="46">
        <f t="shared" si="5"/>
        <v>14808728.232455846</v>
      </c>
      <c r="G32" s="46">
        <f t="shared" ref="G32:K32" si="6">G17+G20+G28+G29+G30+G31</f>
        <v>16393084.455806892</v>
      </c>
      <c r="H32" s="46">
        <f t="shared" si="6"/>
        <v>17754424.833731309</v>
      </c>
      <c r="I32" s="46">
        <f t="shared" si="6"/>
        <v>19156773.955342025</v>
      </c>
      <c r="J32" s="46">
        <f t="shared" si="6"/>
        <v>20721082.974219069</v>
      </c>
      <c r="K32" s="46">
        <f t="shared" si="6"/>
        <v>22558645.541529834</v>
      </c>
      <c r="L32" s="5"/>
      <c r="M32" s="5"/>
      <c r="N32" s="5"/>
      <c r="O32" s="4"/>
      <c r="P32" s="5"/>
      <c r="Q32" s="5"/>
      <c r="R32" s="4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2"/>
      <c r="GC32" s="2"/>
      <c r="GD32" s="2"/>
    </row>
    <row r="33" spans="1:187" s="9" customFormat="1">
      <c r="A33" s="48" t="s">
        <v>27</v>
      </c>
      <c r="B33" s="49" t="s">
        <v>41</v>
      </c>
      <c r="C33" s="50">
        <f>C6+C11+C13+C14+C15+C17+C20+C28+C29+C30+C31</f>
        <v>24768858.928115439</v>
      </c>
      <c r="D33" s="50">
        <f>D6+D11+D13+D14+D15+D17+D20+D28+D29+D30+D31</f>
        <v>26244487.541811079</v>
      </c>
      <c r="E33" s="50">
        <f>E6+E11+E13+E14+E15+E17+E20+E28+E29+E30+E31</f>
        <v>28348323.992239192</v>
      </c>
      <c r="F33" s="50">
        <f>F6+F11+F13+F14+F15+F17+F20+F28+F29+F30+F31</f>
        <v>29779385.405874796</v>
      </c>
      <c r="G33" s="50">
        <f t="shared" ref="G33:K33" si="7">G6+G11+G13+G14+G15+G17+G20+G28+G29+G30+G31</f>
        <v>32666216.325421769</v>
      </c>
      <c r="H33" s="50">
        <f t="shared" si="7"/>
        <v>35890867.802474841</v>
      </c>
      <c r="I33" s="50">
        <f t="shared" si="7"/>
        <v>38583113.244146697</v>
      </c>
      <c r="J33" s="50">
        <f t="shared" si="7"/>
        <v>41383727.639263451</v>
      </c>
      <c r="K33" s="50">
        <f t="shared" si="7"/>
        <v>44458056.596360303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2"/>
      <c r="GC33" s="2"/>
      <c r="GD33" s="2"/>
      <c r="GE33" s="3"/>
    </row>
    <row r="34" spans="1:187">
      <c r="A34" s="51" t="s">
        <v>33</v>
      </c>
      <c r="B34" s="52" t="s">
        <v>25</v>
      </c>
      <c r="C34" s="42">
        <f>GSVA_const!C34</f>
        <v>3321210.1401244281</v>
      </c>
      <c r="D34" s="42">
        <f>GSVA_const!D34</f>
        <v>3814472.2858889904</v>
      </c>
      <c r="E34" s="42">
        <f>GSVA_const!E34</f>
        <v>4059076.273805229</v>
      </c>
      <c r="F34" s="42">
        <f>GSVA_const!F34</f>
        <v>4439807.7189423256</v>
      </c>
      <c r="G34" s="42">
        <f>GSVA_const!G34</f>
        <v>5200196.6127654128</v>
      </c>
      <c r="H34" s="42">
        <f>GSVA_const!H34</f>
        <v>5878617.0550982384</v>
      </c>
      <c r="I34" s="42">
        <f>GSVA_const!I34</f>
        <v>6420061.4495754624</v>
      </c>
      <c r="J34" s="42">
        <f>GSVA_const!J34</f>
        <v>6907321.7252233941</v>
      </c>
      <c r="K34" s="42">
        <f>GSVA_const!K34</f>
        <v>7529088.8071973762</v>
      </c>
      <c r="L34" s="5"/>
      <c r="M34" s="5"/>
      <c r="N34" s="5"/>
      <c r="O34" s="4"/>
      <c r="P34" s="5"/>
      <c r="Q34" s="5"/>
      <c r="R34" s="4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</row>
    <row r="35" spans="1:187">
      <c r="A35" s="51" t="s">
        <v>34</v>
      </c>
      <c r="B35" s="52" t="s">
        <v>24</v>
      </c>
      <c r="C35" s="42">
        <f>GSVA_const!C35</f>
        <v>974820.99999999988</v>
      </c>
      <c r="D35" s="42">
        <f>GSVA_const!D35</f>
        <v>1083337.782339615</v>
      </c>
      <c r="E35" s="42">
        <f>GSVA_const!E35</f>
        <v>914280.5835489817</v>
      </c>
      <c r="F35" s="42">
        <f>GSVA_const!F35</f>
        <v>883268.37676105462</v>
      </c>
      <c r="G35" s="42">
        <f>GSVA_const!G35</f>
        <v>600517.58769707649</v>
      </c>
      <c r="H35" s="42">
        <f>GSVA_const!H35</f>
        <v>568863.23542600183</v>
      </c>
      <c r="I35" s="42">
        <f>GSVA_const!I35</f>
        <v>535585.06771199126</v>
      </c>
      <c r="J35" s="42">
        <f>GSVA_const!J35</f>
        <v>507610.08202477172</v>
      </c>
      <c r="K35" s="42">
        <f>GSVA_const!K35</f>
        <v>488842.06911684776</v>
      </c>
      <c r="L35" s="5"/>
      <c r="M35" s="5"/>
      <c r="N35" s="5"/>
      <c r="O35" s="4"/>
      <c r="P35" s="5"/>
      <c r="Q35" s="5"/>
      <c r="R35" s="4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</row>
    <row r="36" spans="1:187">
      <c r="A36" s="53" t="s">
        <v>35</v>
      </c>
      <c r="B36" s="54" t="s">
        <v>53</v>
      </c>
      <c r="C36" s="46">
        <f>C33+C34-C35</f>
        <v>27115248.068239868</v>
      </c>
      <c r="D36" s="46">
        <f t="shared" ref="D36:K36" si="8">D33+D34-D35</f>
        <v>28975622.045360457</v>
      </c>
      <c r="E36" s="46">
        <f t="shared" si="8"/>
        <v>31493119.682495441</v>
      </c>
      <c r="F36" s="46">
        <f t="shared" si="8"/>
        <v>33335924.748056062</v>
      </c>
      <c r="G36" s="46">
        <f t="shared" si="8"/>
        <v>37265895.350490108</v>
      </c>
      <c r="H36" s="46">
        <f t="shared" si="8"/>
        <v>41200621.622147076</v>
      </c>
      <c r="I36" s="46">
        <f t="shared" si="8"/>
        <v>44467589.626010165</v>
      </c>
      <c r="J36" s="46">
        <f t="shared" si="8"/>
        <v>47783439.282462075</v>
      </c>
      <c r="K36" s="46">
        <f t="shared" si="8"/>
        <v>51498303.334440835</v>
      </c>
      <c r="L36" s="5"/>
      <c r="M36" s="5"/>
      <c r="N36" s="5"/>
      <c r="O36" s="4"/>
      <c r="P36" s="5"/>
      <c r="Q36" s="5"/>
      <c r="R36" s="4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</row>
    <row r="37" spans="1:187">
      <c r="A37" s="51" t="s">
        <v>36</v>
      </c>
      <c r="B37" s="52" t="s">
        <v>32</v>
      </c>
      <c r="C37" s="35">
        <f>GSVA_cur!C37</f>
        <v>255600</v>
      </c>
      <c r="D37" s="35">
        <f>GSVA_cur!D37</f>
        <v>259220</v>
      </c>
      <c r="E37" s="35">
        <f>GSVA_cur!E37</f>
        <v>262900</v>
      </c>
      <c r="F37" s="35">
        <f>GSVA_cur!F37</f>
        <v>266620</v>
      </c>
      <c r="G37" s="35">
        <f>GSVA_cur!G37</f>
        <v>270400</v>
      </c>
      <c r="H37" s="35">
        <f>GSVA_cur!H37</f>
        <v>274230</v>
      </c>
      <c r="I37" s="35">
        <f>GSVA_cur!I37</f>
        <v>278110</v>
      </c>
      <c r="J37" s="35">
        <f>GSVA_cur!J37</f>
        <v>282060</v>
      </c>
      <c r="K37" s="35">
        <f>GSVA_cur!K37</f>
        <v>286060</v>
      </c>
      <c r="S37" s="2"/>
      <c r="T37" s="2"/>
      <c r="U37" s="2"/>
      <c r="V37" s="2"/>
    </row>
    <row r="38" spans="1:187">
      <c r="A38" s="53" t="s">
        <v>37</v>
      </c>
      <c r="B38" s="54" t="s">
        <v>54</v>
      </c>
      <c r="C38" s="46">
        <f>C36/C37*1000</f>
        <v>106084.6951026599</v>
      </c>
      <c r="D38" s="46">
        <f t="shared" ref="D38:J38" si="9">D36/D37*1000</f>
        <v>111780.04029534935</v>
      </c>
      <c r="E38" s="46">
        <f t="shared" si="9"/>
        <v>119791.25021869701</v>
      </c>
      <c r="F38" s="46">
        <f t="shared" si="9"/>
        <v>125031.59833491885</v>
      </c>
      <c r="G38" s="46">
        <f t="shared" si="9"/>
        <v>137817.66031985986</v>
      </c>
      <c r="H38" s="46">
        <f t="shared" si="9"/>
        <v>150241.11739104794</v>
      </c>
      <c r="I38" s="46">
        <f t="shared" si="9"/>
        <v>159892.09171194909</v>
      </c>
      <c r="J38" s="46">
        <f t="shared" si="9"/>
        <v>169408.7757302066</v>
      </c>
      <c r="K38" s="46">
        <f t="shared" ref="K38" si="10">K36/K37*1000</f>
        <v>180026.22993232482</v>
      </c>
      <c r="R38" s="4"/>
      <c r="S38" s="4"/>
      <c r="T38" s="4"/>
      <c r="U38" s="4"/>
      <c r="V38" s="4"/>
      <c r="BW38" s="5"/>
      <c r="BX38" s="5"/>
      <c r="BY38" s="5"/>
      <c r="BZ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2" max="1048575" man="1"/>
    <brk id="34" max="1048575" man="1"/>
    <brk id="50" max="1048575" man="1"/>
    <brk id="114" max="95" man="1"/>
    <brk id="150" max="1048575" man="1"/>
    <brk id="174" max="1048575" man="1"/>
    <brk id="182" max="9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GSVA_cur</vt:lpstr>
      <vt:lpstr>GSVA_const</vt:lpstr>
      <vt:lpstr>NSVA_cur</vt:lpstr>
      <vt:lpstr>NSVA_const</vt:lpstr>
      <vt:lpstr>GSVA_const!Print_Titles</vt:lpstr>
      <vt:lpstr>GSVA_cur!Print_Titles</vt:lpstr>
      <vt:lpstr>NSVA_const!Print_Titles</vt:lpstr>
      <vt:lpstr>NSVA_cur!Print_Titles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2020-08-27T07:55:08Z</dcterms:modified>
</cp:coreProperties>
</file>