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D34" i="11"/>
  <c r="E34"/>
  <c r="F34"/>
  <c r="G34"/>
  <c r="H34"/>
  <c r="I34"/>
  <c r="J34"/>
  <c r="K34"/>
  <c r="D35"/>
  <c r="E35"/>
  <c r="F35"/>
  <c r="G35"/>
  <c r="H35"/>
  <c r="I35"/>
  <c r="J35"/>
  <c r="K35"/>
  <c r="C35"/>
  <c r="C34"/>
  <c r="K37"/>
  <c r="J37"/>
  <c r="I37"/>
  <c r="H37"/>
  <c r="G37"/>
  <c r="F37"/>
  <c r="E37"/>
  <c r="D37"/>
  <c r="C37"/>
  <c r="K20"/>
  <c r="J20"/>
  <c r="I20"/>
  <c r="H20"/>
  <c r="G20"/>
  <c r="F20"/>
  <c r="E20"/>
  <c r="D20"/>
  <c r="C20"/>
  <c r="K17"/>
  <c r="K32" s="1"/>
  <c r="J17"/>
  <c r="J32" s="1"/>
  <c r="I17"/>
  <c r="I32" s="1"/>
  <c r="H17"/>
  <c r="G17"/>
  <c r="F17"/>
  <c r="F32" s="1"/>
  <c r="E17"/>
  <c r="E32" s="1"/>
  <c r="D17"/>
  <c r="C17"/>
  <c r="C32" s="1"/>
  <c r="K16"/>
  <c r="J16"/>
  <c r="I16"/>
  <c r="H16"/>
  <c r="G16"/>
  <c r="F16"/>
  <c r="E16"/>
  <c r="D16"/>
  <c r="C16"/>
  <c r="K6"/>
  <c r="K12" s="1"/>
  <c r="J6"/>
  <c r="J12" s="1"/>
  <c r="I6"/>
  <c r="H6"/>
  <c r="H12" s="1"/>
  <c r="G6"/>
  <c r="G12" s="1"/>
  <c r="F6"/>
  <c r="F12" s="1"/>
  <c r="E6"/>
  <c r="D6"/>
  <c r="D12" s="1"/>
  <c r="C6"/>
  <c r="C12" s="1"/>
  <c r="K20" i="12"/>
  <c r="D20"/>
  <c r="E20"/>
  <c r="F20"/>
  <c r="G20"/>
  <c r="H20"/>
  <c r="I20"/>
  <c r="J20"/>
  <c r="D34"/>
  <c r="E34"/>
  <c r="F34"/>
  <c r="G34"/>
  <c r="H34"/>
  <c r="I34"/>
  <c r="J34"/>
  <c r="K34"/>
  <c r="D35"/>
  <c r="E35"/>
  <c r="F35"/>
  <c r="G35"/>
  <c r="H35"/>
  <c r="I35"/>
  <c r="J35"/>
  <c r="K35"/>
  <c r="D37"/>
  <c r="E37"/>
  <c r="F37"/>
  <c r="G37"/>
  <c r="H37"/>
  <c r="I37"/>
  <c r="J37"/>
  <c r="K37"/>
  <c r="D37" i="1"/>
  <c r="E37"/>
  <c r="F37"/>
  <c r="G37"/>
  <c r="H37"/>
  <c r="I37"/>
  <c r="J37"/>
  <c r="K37"/>
  <c r="H32" i="11" l="1"/>
  <c r="E33"/>
  <c r="E36" s="1"/>
  <c r="E38" s="1"/>
  <c r="D32"/>
  <c r="I33"/>
  <c r="I36" s="1"/>
  <c r="I38" s="1"/>
  <c r="G32"/>
  <c r="D33"/>
  <c r="D36" s="1"/>
  <c r="D38" s="1"/>
  <c r="I12"/>
  <c r="E12"/>
  <c r="H33"/>
  <c r="H36" s="1"/>
  <c r="H38" s="1"/>
  <c r="C33"/>
  <c r="C36" s="1"/>
  <c r="C38" s="1"/>
  <c r="G33"/>
  <c r="G36" s="1"/>
  <c r="G38" s="1"/>
  <c r="K33"/>
  <c r="K36" s="1"/>
  <c r="K38" s="1"/>
  <c r="F33"/>
  <c r="F36" s="1"/>
  <c r="F38" s="1"/>
  <c r="J33"/>
  <c r="J36" s="1"/>
  <c r="J38" s="1"/>
  <c r="K20" i="1" l="1"/>
  <c r="K20" i="10"/>
  <c r="K17" i="1"/>
  <c r="K17" i="12"/>
  <c r="K17" i="10"/>
  <c r="K16" i="1"/>
  <c r="K16" i="12"/>
  <c r="K16" i="10"/>
  <c r="K6" i="1"/>
  <c r="K12" s="1"/>
  <c r="K6" i="12"/>
  <c r="K12" s="1"/>
  <c r="K6" i="10"/>
  <c r="K33" i="12" l="1"/>
  <c r="K36" s="1"/>
  <c r="K38" s="1"/>
  <c r="K32"/>
  <c r="K32" i="1"/>
  <c r="K33"/>
  <c r="K32" i="10"/>
  <c r="K12"/>
  <c r="K33"/>
  <c r="K36" i="1" l="1"/>
  <c r="K36" i="10"/>
  <c r="J17" i="12"/>
  <c r="J17" i="1"/>
  <c r="J17" i="10"/>
  <c r="J20" i="1"/>
  <c r="J20" i="10"/>
  <c r="J16" i="1"/>
  <c r="J16" i="12"/>
  <c r="J16" i="10"/>
  <c r="J6" i="1"/>
  <c r="J6" i="12"/>
  <c r="J6" i="10"/>
  <c r="K38" i="1" l="1"/>
  <c r="K38" i="10"/>
  <c r="J32" i="12"/>
  <c r="J12" i="1"/>
  <c r="J12" i="10"/>
  <c r="J33" i="12"/>
  <c r="J36" s="1"/>
  <c r="J38" s="1"/>
  <c r="J12"/>
  <c r="J32" i="1"/>
  <c r="J33"/>
  <c r="J32" i="10"/>
  <c r="J33"/>
  <c r="I20" i="1"/>
  <c r="I20" i="10"/>
  <c r="I16" i="1"/>
  <c r="I17"/>
  <c r="I16" i="12"/>
  <c r="I17"/>
  <c r="I16" i="10"/>
  <c r="I17"/>
  <c r="I6" i="1"/>
  <c r="I6" i="12"/>
  <c r="I6" i="10"/>
  <c r="I12" i="12" l="1"/>
  <c r="I12" i="1"/>
  <c r="J36"/>
  <c r="J36" i="10"/>
  <c r="J38" s="1"/>
  <c r="I32" i="1"/>
  <c r="I12" i="10"/>
  <c r="I32" i="12"/>
  <c r="I33"/>
  <c r="I36" s="1"/>
  <c r="I38" s="1"/>
  <c r="I33" i="1"/>
  <c r="I33" i="10"/>
  <c r="I32"/>
  <c r="D20" i="1"/>
  <c r="E20"/>
  <c r="F20"/>
  <c r="G20"/>
  <c r="H20"/>
  <c r="D20" i="10"/>
  <c r="E20"/>
  <c r="F20"/>
  <c r="G20"/>
  <c r="H20"/>
  <c r="J38" i="1" l="1"/>
  <c r="I36"/>
  <c r="I36" i="10"/>
  <c r="I38" s="1"/>
  <c r="G17" i="1"/>
  <c r="H17"/>
  <c r="G17" i="12"/>
  <c r="H17"/>
  <c r="G17" i="10"/>
  <c r="H17"/>
  <c r="G16" i="1"/>
  <c r="H16"/>
  <c r="G16" i="12"/>
  <c r="H16"/>
  <c r="G16" i="10"/>
  <c r="H16"/>
  <c r="G6" i="1"/>
  <c r="H6"/>
  <c r="G6" i="12"/>
  <c r="H6"/>
  <c r="G6" i="10"/>
  <c r="H6"/>
  <c r="H32" i="12" l="1"/>
  <c r="G32"/>
  <c r="G12"/>
  <c r="G32" i="1"/>
  <c r="H32"/>
  <c r="I38"/>
  <c r="H12"/>
  <c r="H32" i="10"/>
  <c r="G32"/>
  <c r="G33"/>
  <c r="H33"/>
  <c r="H12" i="12"/>
  <c r="H33"/>
  <c r="H36" s="1"/>
  <c r="H38" s="1"/>
  <c r="G33"/>
  <c r="G36" s="1"/>
  <c r="G38" s="1"/>
  <c r="G33" i="1"/>
  <c r="H33"/>
  <c r="G12"/>
  <c r="H12" i="10"/>
  <c r="G12"/>
  <c r="H36" i="1" l="1"/>
  <c r="G36"/>
  <c r="G36" i="10"/>
  <c r="H36"/>
  <c r="G38" i="1" l="1"/>
  <c r="H38"/>
  <c r="H38" i="10"/>
  <c r="G38"/>
  <c r="C35" i="12" l="1"/>
  <c r="C34"/>
  <c r="C37"/>
  <c r="C37" i="1"/>
  <c r="C20" i="12" l="1"/>
  <c r="F17"/>
  <c r="E17"/>
  <c r="D17"/>
  <c r="C17"/>
  <c r="F16"/>
  <c r="E16"/>
  <c r="D16"/>
  <c r="C16"/>
  <c r="F6"/>
  <c r="E6"/>
  <c r="D6"/>
  <c r="C6"/>
  <c r="C20" i="1"/>
  <c r="F17"/>
  <c r="E17"/>
  <c r="D17"/>
  <c r="C17"/>
  <c r="F16"/>
  <c r="E16"/>
  <c r="D16"/>
  <c r="C16"/>
  <c r="F6"/>
  <c r="E6"/>
  <c r="D6"/>
  <c r="C6"/>
  <c r="F17" i="10"/>
  <c r="F16"/>
  <c r="F6"/>
  <c r="C20"/>
  <c r="E17"/>
  <c r="D17"/>
  <c r="C17"/>
  <c r="E16"/>
  <c r="D16"/>
  <c r="C16"/>
  <c r="E6"/>
  <c r="D6"/>
  <c r="C6"/>
  <c r="C32" i="1" l="1"/>
  <c r="C33" i="12"/>
  <c r="C32"/>
  <c r="D32"/>
  <c r="E32"/>
  <c r="F32"/>
  <c r="D33"/>
  <c r="D36" s="1"/>
  <c r="D38" s="1"/>
  <c r="E12"/>
  <c r="F33"/>
  <c r="F36" s="1"/>
  <c r="F38" s="1"/>
  <c r="D32" i="1"/>
  <c r="F32"/>
  <c r="E32"/>
  <c r="C33"/>
  <c r="D33"/>
  <c r="E33"/>
  <c r="F33"/>
  <c r="C12" i="10"/>
  <c r="F33"/>
  <c r="F32"/>
  <c r="D33"/>
  <c r="F12"/>
  <c r="C12" i="12"/>
  <c r="D12"/>
  <c r="E33"/>
  <c r="E36" s="1"/>
  <c r="E38" s="1"/>
  <c r="F12"/>
  <c r="D12" i="1"/>
  <c r="C12"/>
  <c r="E12"/>
  <c r="F12"/>
  <c r="D12" i="10"/>
  <c r="C33"/>
  <c r="D32"/>
  <c r="E32"/>
  <c r="E33"/>
  <c r="C32"/>
  <c r="E12"/>
  <c r="C36" i="12" l="1"/>
  <c r="C36" i="1"/>
  <c r="C38" s="1"/>
  <c r="E36"/>
  <c r="D36"/>
  <c r="F36"/>
  <c r="D36" i="10"/>
  <c r="F36"/>
  <c r="C36"/>
  <c r="E36"/>
  <c r="C38" i="12" l="1"/>
  <c r="F38" i="1"/>
  <c r="D38"/>
  <c r="E38"/>
  <c r="D38" i="10"/>
  <c r="E38"/>
  <c r="F38"/>
  <c r="C38"/>
</calcChain>
</file>

<file path=xl/sharedStrings.xml><?xml version="1.0" encoding="utf-8"?>
<sst xmlns="http://schemas.openxmlformats.org/spreadsheetml/2006/main" count="265" uniqueCount="73">
  <si>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</si>
  <si>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</si>
  <si>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</si>
  <si>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</si>
  <si>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</si>
  <si>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</si>
  <si>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</si>
  <si>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</si>
  <si>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</si>
  <si>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</si>
  <si>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</si>
  <si>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</si>
  <si>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</si>
  <si>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</si>
  <si>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</si>
  <si>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</si>
  <si>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</si>
  <si>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</si>
  <si>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</si>
  <si>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</si>
  <si>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</si>
  <si>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</si>
  <si>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</si>
  <si>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</si>
  <si>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</si>
  <si>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</si>
  <si>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</si>
  <si>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</si>
  <si>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</si>
  <si>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</si>
  <si>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</si>
  <si>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</si>
  <si>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</si>
  <si>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</si>
  <si>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</si>
  <si>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</si>
  <si>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</si>
  <si>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</si>
  <si>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</si>
  <si>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</si>
  <si>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</si>
  <si>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</si>
  <si>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</si>
  <si>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</si>
  <si>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</si>
  <si>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</si>
  <si>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</si>
  <si>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</si>
  <si>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</si>
  <si>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</si>
  <si>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</si>
  <si>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</si>
  <si>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</si>
  <si>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</si>
  <si>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</si>
  <si>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</si>
  <si>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Himachal Pradesh</t>
  </si>
  <si>
    <t>2016-17</t>
  </si>
  <si>
    <t>2017-18</t>
  </si>
  <si>
    <t>2018-19</t>
  </si>
  <si>
    <t>2019-20</t>
  </si>
  <si>
    <t>Source: Directorate of Economics and Statistics of the respective State/Uts.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</si>
  <si>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</si>
  <si>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</si>
  <si>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</si>
  <si>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</si>
  <si>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</si>
  <si>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</si>
  <si>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</si>
  <si>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</si>
  <si>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</si>
  <si>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</si>
  <si>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As on 31.07.2020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</si>
</sst>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  <protection locked="0"/>
    </xf>
    <xf numFmtId="1" fontId="12" fillId="0" borderId="1" xfId="0" applyNumberFormat="1" applyFont="1" applyFill="1" applyBorder="1" applyProtection="1"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12" fillId="3" borderId="1" xfId="0" applyNumberFormat="1" applyFont="1" applyFill="1" applyBorder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4" fillId="3" borderId="1" xfId="0" applyFont="1" applyFill="1" applyBorder="1" applyAlignment="1" applyProtection="1">
      <alignment horizontal="left" vertical="center" wrapText="1"/>
    </xf>
    <xf numFmtId="1" fontId="12" fillId="3" borderId="1" xfId="0" applyNumberFormat="1" applyFont="1" applyFill="1" applyBorder="1" applyProtection="1"/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1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right"/>
    </xf>
    <xf numFmtId="49" fontId="12" fillId="3" borderId="1" xfId="0" applyNumberFormat="1" applyFont="1" applyFill="1" applyBorder="1" applyAlignment="1" applyProtection="1">
      <alignment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40"/>
  <sheetViews>
    <sheetView tabSelected="1" zoomScale="115" zoomScaleNormal="115" zoomScaleSheetLayoutView="100" workbookViewId="0">
      <pane xSplit="2" ySplit="5" topLeftCell="C33" activePane="bottomRight" state="frozen"/>
      <selection activeCell="A46" sqref="A46:XFD46"/>
      <selection pane="topRight" activeCell="A46" sqref="A46:XFD46"/>
      <selection pane="bottomLeft" activeCell="A46" sqref="A46:XFD46"/>
      <selection pane="bottomRight" activeCell="H2" sqref="H2"/>
    </sheetView>
  </sheetViews>
  <sheetFormatPr defaultColWidth="8.85546875" defaultRowHeight="15"/>
  <cols>
    <col min="1" max="1" width="11" style="1" customWidth="1"/>
    <col min="2" max="2" width="31.85546875" style="1" customWidth="1"/>
    <col min="3" max="5" width="10.7109375" style="1" customWidth="1"/>
    <col min="6" max="6" width="10.7109375" style="3" customWidth="1"/>
    <col min="7" max="11" width="11.85546875" style="2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81" width="8.85546875" style="3"/>
    <col min="182" max="182" width="12.7109375" style="3" bestFit="1" customWidth="1"/>
    <col min="183" max="16384" width="8.85546875" style="1"/>
  </cols>
  <sheetData>
    <row r="1" spans="1:182" ht="18.75">
      <c r="A1" s="1" t="s">
        <v>43</v>
      </c>
      <c r="B1" s="10" t="s">
        <v>56</v>
      </c>
      <c r="H1" s="2" t="s">
        <v>72</v>
      </c>
      <c r="L1" s="4"/>
    </row>
    <row r="2" spans="1:182" ht="15.75">
      <c r="A2" s="8" t="s">
        <v>38</v>
      </c>
    </row>
    <row r="3" spans="1:182" ht="15.75">
      <c r="A3" s="8"/>
    </row>
    <row r="4" spans="1:182" ht="15.75">
      <c r="A4" s="8"/>
      <c r="E4" s="7"/>
      <c r="F4" s="7" t="s">
        <v>47</v>
      </c>
    </row>
    <row r="5" spans="1:182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60</v>
      </c>
    </row>
    <row r="6" spans="1:182" s="9" customFormat="1">
      <c r="A6" s="19" t="s">
        <v>26</v>
      </c>
      <c r="B6" s="13" t="s">
        <v>2</v>
      </c>
      <c r="C6" s="14">
        <f>SUM(C7:C10)</f>
        <v>1162626.0815015535</v>
      </c>
      <c r="D6" s="14">
        <f t="shared" ref="D6:E6" si="0">SUM(D7:D10)</f>
        <v>1313712.0390864338</v>
      </c>
      <c r="E6" s="14">
        <f t="shared" si="0"/>
        <v>1497801.5048263515</v>
      </c>
      <c r="F6" s="14">
        <f t="shared" ref="F6:K6" si="1">SUM(F7:F10)</f>
        <v>1494803.2752997859</v>
      </c>
      <c r="G6" s="14">
        <f t="shared" si="1"/>
        <v>1704691.428102724</v>
      </c>
      <c r="H6" s="14">
        <f t="shared" si="1"/>
        <v>1800694.3971798902</v>
      </c>
      <c r="I6" s="14">
        <f t="shared" si="1"/>
        <v>1624510.6360652845</v>
      </c>
      <c r="J6" s="14">
        <f t="shared" si="1"/>
        <v>1715635.3976574428</v>
      </c>
      <c r="K6" s="14">
        <f t="shared" si="1"/>
        <v>1949646.5126231618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27">
        <v>1.1000000000000001</v>
      </c>
      <c r="B7" s="15" t="s">
        <v>49</v>
      </c>
      <c r="C7" s="16">
        <v>673401.52077943971</v>
      </c>
      <c r="D7" s="16">
        <v>814909.49963819061</v>
      </c>
      <c r="E7" s="16">
        <v>938018.73816574528</v>
      </c>
      <c r="F7" s="16">
        <v>817058.02050313016</v>
      </c>
      <c r="G7" s="14">
        <v>964071.21254272154</v>
      </c>
      <c r="H7" s="14">
        <v>967465.86617772013</v>
      </c>
      <c r="I7" s="14">
        <v>966188.62143136607</v>
      </c>
      <c r="J7" s="14">
        <v>963832.78143516055</v>
      </c>
      <c r="K7" s="14">
        <v>1167136.5722972627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27">
        <v>1.2</v>
      </c>
      <c r="B8" s="15" t="s">
        <v>50</v>
      </c>
      <c r="C8" s="16">
        <v>115315.05736971243</v>
      </c>
      <c r="D8" s="16">
        <v>109696.60203282474</v>
      </c>
      <c r="E8" s="16">
        <v>108442.12381823502</v>
      </c>
      <c r="F8" s="16">
        <v>110868.03019820113</v>
      </c>
      <c r="G8" s="14">
        <v>140565.95143462843</v>
      </c>
      <c r="H8" s="14">
        <v>147717.36982764883</v>
      </c>
      <c r="I8" s="14">
        <v>165889.83869519128</v>
      </c>
      <c r="J8" s="14">
        <v>227275.49059096642</v>
      </c>
      <c r="K8" s="14">
        <v>230523.11876492403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27">
        <v>1.3</v>
      </c>
      <c r="B9" s="15" t="s">
        <v>51</v>
      </c>
      <c r="C9" s="16">
        <v>368734.88310827641</v>
      </c>
      <c r="D9" s="16">
        <v>383149.68248672487</v>
      </c>
      <c r="E9" s="16">
        <v>443091.58659674932</v>
      </c>
      <c r="F9" s="16">
        <v>556908.91598480428</v>
      </c>
      <c r="G9" s="14">
        <v>588813.06576949614</v>
      </c>
      <c r="H9" s="14">
        <v>673102.29260130413</v>
      </c>
      <c r="I9" s="14">
        <v>476234.73782690638</v>
      </c>
      <c r="J9" s="14">
        <v>506964.22980519314</v>
      </c>
      <c r="K9" s="14">
        <v>534755.28419354896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27">
        <v>1.4</v>
      </c>
      <c r="B10" s="15" t="s">
        <v>52</v>
      </c>
      <c r="C10" s="16">
        <v>5174.6202441251453</v>
      </c>
      <c r="D10" s="16">
        <v>5956.2549286936101</v>
      </c>
      <c r="E10" s="16">
        <v>8249.0562456221069</v>
      </c>
      <c r="F10" s="16">
        <v>9968.3086136501533</v>
      </c>
      <c r="G10" s="14">
        <v>11241.198355877923</v>
      </c>
      <c r="H10" s="14">
        <v>12408.868573217243</v>
      </c>
      <c r="I10" s="14">
        <v>16197.438111820777</v>
      </c>
      <c r="J10" s="14">
        <v>17562.895826122724</v>
      </c>
      <c r="K10" s="14">
        <v>17231.537367426008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28" t="s">
        <v>62</v>
      </c>
      <c r="B11" s="15" t="s">
        <v>3</v>
      </c>
      <c r="C11" s="16">
        <v>28639.691893177765</v>
      </c>
      <c r="D11" s="16">
        <v>30543.897727296873</v>
      </c>
      <c r="E11" s="16">
        <v>28476.253413552829</v>
      </c>
      <c r="F11" s="16">
        <v>31699.708740602575</v>
      </c>
      <c r="G11" s="14">
        <v>34621.16411772625</v>
      </c>
      <c r="H11" s="14">
        <v>75496.891457862468</v>
      </c>
      <c r="I11" s="14">
        <v>75525.696417114072</v>
      </c>
      <c r="J11" s="14">
        <v>75204.744915505566</v>
      </c>
      <c r="K11" s="14">
        <v>74366.015065779065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>
      <c r="A12" s="29"/>
      <c r="B12" s="17" t="s">
        <v>28</v>
      </c>
      <c r="C12" s="18">
        <f>C6+C11</f>
        <v>1191265.7733947313</v>
      </c>
      <c r="D12" s="18">
        <f t="shared" ref="D12:E12" si="2">D6+D11</f>
        <v>1344255.9368137307</v>
      </c>
      <c r="E12" s="18">
        <f t="shared" si="2"/>
        <v>1526277.7582399044</v>
      </c>
      <c r="F12" s="18">
        <f t="shared" ref="F12:K12" si="3">F6+F11</f>
        <v>1526502.9840403884</v>
      </c>
      <c r="G12" s="18">
        <f t="shared" si="3"/>
        <v>1739312.5922204503</v>
      </c>
      <c r="H12" s="18">
        <f t="shared" si="3"/>
        <v>1876191.2886377526</v>
      </c>
      <c r="I12" s="18">
        <f t="shared" si="3"/>
        <v>1700036.3324823985</v>
      </c>
      <c r="J12" s="18">
        <f t="shared" si="3"/>
        <v>1790840.1425729485</v>
      </c>
      <c r="K12" s="18">
        <f t="shared" si="3"/>
        <v>2024012.5276889408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9" customFormat="1">
      <c r="A13" s="19" t="s">
        <v>63</v>
      </c>
      <c r="B13" s="13" t="s">
        <v>4</v>
      </c>
      <c r="C13" s="14">
        <v>1799826.1814169879</v>
      </c>
      <c r="D13" s="14">
        <v>2063113.0067930212</v>
      </c>
      <c r="E13" s="14">
        <v>2355433.4908625013</v>
      </c>
      <c r="F13" s="14">
        <v>2598199.3811383462</v>
      </c>
      <c r="G13" s="14">
        <v>2919650.4427197105</v>
      </c>
      <c r="H13" s="14">
        <v>3399754.4480883796</v>
      </c>
      <c r="I13" s="14">
        <v>3814088.9349897821</v>
      </c>
      <c r="J13" s="14">
        <v>4219101.3505558353</v>
      </c>
      <c r="K13" s="14">
        <v>4366128.0216328613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28.5">
      <c r="A14" s="28" t="s">
        <v>64</v>
      </c>
      <c r="B14" s="15" t="s">
        <v>5</v>
      </c>
      <c r="C14" s="16">
        <v>602407.89523970895</v>
      </c>
      <c r="D14" s="16">
        <v>619269.72924054496</v>
      </c>
      <c r="E14" s="16">
        <v>713480.03813751275</v>
      </c>
      <c r="F14" s="16">
        <v>756421.19990737177</v>
      </c>
      <c r="G14" s="14">
        <v>844349.01754716423</v>
      </c>
      <c r="H14" s="14">
        <v>757146.91776214773</v>
      </c>
      <c r="I14" s="14">
        <v>855343.92293978157</v>
      </c>
      <c r="J14" s="14">
        <v>956236.74539366469</v>
      </c>
      <c r="K14" s="14">
        <v>1031072.2149672708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28" t="s">
        <v>65</v>
      </c>
      <c r="B15" s="15" t="s">
        <v>6</v>
      </c>
      <c r="C15" s="16">
        <v>638216.17045650107</v>
      </c>
      <c r="D15" s="16">
        <v>711074.5111044395</v>
      </c>
      <c r="E15" s="16">
        <v>775083.61436557572</v>
      </c>
      <c r="F15" s="16">
        <v>807044.48542269319</v>
      </c>
      <c r="G15" s="14">
        <v>801175.24663065793</v>
      </c>
      <c r="H15" s="14">
        <v>866813.33811869321</v>
      </c>
      <c r="I15" s="14">
        <v>951164.65219961631</v>
      </c>
      <c r="J15" s="14">
        <v>1060865.9672983973</v>
      </c>
      <c r="K15" s="14">
        <v>1169303.357642601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>
      <c r="A16" s="29"/>
      <c r="B16" s="17" t="s">
        <v>29</v>
      </c>
      <c r="C16" s="18">
        <f>+C13+C14+C15</f>
        <v>3040450.247113198</v>
      </c>
      <c r="D16" s="18">
        <f t="shared" ref="D16:E16" si="4">+D13+D14+D15</f>
        <v>3393457.2471380057</v>
      </c>
      <c r="E16" s="18">
        <f t="shared" si="4"/>
        <v>3843997.1433655899</v>
      </c>
      <c r="F16" s="18">
        <f t="shared" ref="F16:H16" si="5">+F13+F14+F15</f>
        <v>4161665.0664684111</v>
      </c>
      <c r="G16" s="18">
        <f t="shared" si="5"/>
        <v>4565174.7068975326</v>
      </c>
      <c r="H16" s="18">
        <f t="shared" si="5"/>
        <v>5023714.7039692206</v>
      </c>
      <c r="I16" s="18">
        <f t="shared" ref="I16:K16" si="6">+I13+I14+I15</f>
        <v>5620597.5101291798</v>
      </c>
      <c r="J16" s="18">
        <f t="shared" si="6"/>
        <v>6236204.0632478967</v>
      </c>
      <c r="K16" s="18">
        <f t="shared" si="6"/>
        <v>6566503.5942427339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9" customFormat="1" ht="28.5">
      <c r="A17" s="19" t="s">
        <v>66</v>
      </c>
      <c r="B17" s="13" t="s">
        <v>7</v>
      </c>
      <c r="C17" s="14">
        <f>C18+C19</f>
        <v>456828.62660000002</v>
      </c>
      <c r="D17" s="14">
        <f t="shared" ref="D17:E17" si="7">D18+D19</f>
        <v>513987.56628742797</v>
      </c>
      <c r="E17" s="14">
        <f t="shared" si="7"/>
        <v>583015.79344533104</v>
      </c>
      <c r="F17" s="14">
        <f t="shared" ref="F17:H17" si="8">F18+F19</f>
        <v>667246.67818449531</v>
      </c>
      <c r="G17" s="14">
        <f t="shared" si="8"/>
        <v>735939.27950114023</v>
      </c>
      <c r="H17" s="14">
        <f t="shared" si="8"/>
        <v>820390.99813728745</v>
      </c>
      <c r="I17" s="14">
        <f t="shared" ref="I17:K17" si="9">I18+I19</f>
        <v>933159.00530821644</v>
      </c>
      <c r="J17" s="14">
        <f t="shared" si="9"/>
        <v>1038872.1975552806</v>
      </c>
      <c r="K17" s="14">
        <f t="shared" si="9"/>
        <v>1118079.4409236377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27">
        <v>6.1</v>
      </c>
      <c r="B18" s="15" t="s">
        <v>8</v>
      </c>
      <c r="C18" s="16">
        <v>357260.09480000002</v>
      </c>
      <c r="D18" s="16">
        <v>407784.44128742797</v>
      </c>
      <c r="E18" s="16">
        <v>473097.78484533104</v>
      </c>
      <c r="F18" s="16">
        <v>552064.53937206883</v>
      </c>
      <c r="G18" s="14">
        <v>609915.00693307247</v>
      </c>
      <c r="H18" s="14">
        <v>683481.48439999996</v>
      </c>
      <c r="I18" s="14">
        <v>786369.2684952094</v>
      </c>
      <c r="J18" s="14">
        <v>881478.38477104902</v>
      </c>
      <c r="K18" s="14">
        <v>951260.59658017987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27">
        <v>6.2</v>
      </c>
      <c r="B19" s="15" t="s">
        <v>9</v>
      </c>
      <c r="C19" s="16">
        <v>99568.531799999997</v>
      </c>
      <c r="D19" s="16">
        <v>106203.125</v>
      </c>
      <c r="E19" s="16">
        <v>109918.0086</v>
      </c>
      <c r="F19" s="16">
        <v>115182.13881242643</v>
      </c>
      <c r="G19" s="14">
        <v>126024.27256806772</v>
      </c>
      <c r="H19" s="14">
        <v>136909.51373728746</v>
      </c>
      <c r="I19" s="14">
        <v>146789.73681300704</v>
      </c>
      <c r="J19" s="14">
        <v>157393.81278423162</v>
      </c>
      <c r="K19" s="14">
        <v>166818.84434345795</v>
      </c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9" customFormat="1" ht="42.75">
      <c r="A20" s="19" t="s">
        <v>67</v>
      </c>
      <c r="B20" s="20" t="s">
        <v>10</v>
      </c>
      <c r="C20" s="14">
        <f>SUM(C21:C27)</f>
        <v>300835.870796</v>
      </c>
      <c r="D20" s="14">
        <f t="shared" ref="D20:K20" si="10">SUM(D21:D27)</f>
        <v>351967.55537084176</v>
      </c>
      <c r="E20" s="14">
        <f t="shared" si="10"/>
        <v>445447.44939499034</v>
      </c>
      <c r="F20" s="14">
        <f t="shared" si="10"/>
        <v>509170.49298156193</v>
      </c>
      <c r="G20" s="14">
        <f t="shared" si="10"/>
        <v>578163.26833007089</v>
      </c>
      <c r="H20" s="14">
        <f t="shared" si="10"/>
        <v>599638.83965897455</v>
      </c>
      <c r="I20" s="14">
        <f t="shared" si="10"/>
        <v>657709.31088391715</v>
      </c>
      <c r="J20" s="14">
        <f t="shared" si="10"/>
        <v>724470.90666337404</v>
      </c>
      <c r="K20" s="14">
        <f t="shared" si="10"/>
        <v>777143.69885218143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27">
        <v>7.1</v>
      </c>
      <c r="B21" s="15" t="s">
        <v>11</v>
      </c>
      <c r="C21" s="16">
        <v>1720</v>
      </c>
      <c r="D21" s="16">
        <v>1919</v>
      </c>
      <c r="E21" s="16">
        <v>2309</v>
      </c>
      <c r="F21" s="16">
        <v>3002</v>
      </c>
      <c r="G21" s="14">
        <v>2936</v>
      </c>
      <c r="H21" s="14">
        <v>2640</v>
      </c>
      <c r="I21" s="14">
        <v>1771</v>
      </c>
      <c r="J21" s="14">
        <v>1944</v>
      </c>
      <c r="K21" s="14">
        <v>2133.899491812535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27">
        <v>7.2</v>
      </c>
      <c r="B22" s="15" t="s">
        <v>12</v>
      </c>
      <c r="C22" s="16">
        <v>169770.73120000001</v>
      </c>
      <c r="D22" s="16">
        <v>212616.78023028758</v>
      </c>
      <c r="E22" s="16">
        <v>273314.16020917322</v>
      </c>
      <c r="F22" s="16">
        <v>308974.29532824561</v>
      </c>
      <c r="G22" s="14">
        <v>341151.974066686</v>
      </c>
      <c r="H22" s="14">
        <v>348388.55300944328</v>
      </c>
      <c r="I22" s="14">
        <v>381091.62221786025</v>
      </c>
      <c r="J22" s="14">
        <v>418860.88383452903</v>
      </c>
      <c r="K22" s="14">
        <v>446734.2796443234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27">
        <v>7.3</v>
      </c>
      <c r="B23" s="15" t="s">
        <v>13</v>
      </c>
      <c r="C23" s="16">
        <v>0</v>
      </c>
      <c r="D23" s="16">
        <v>0</v>
      </c>
      <c r="E23" s="16">
        <v>0</v>
      </c>
      <c r="F23" s="16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27">
        <v>7.4</v>
      </c>
      <c r="B24" s="15" t="s">
        <v>14</v>
      </c>
      <c r="C24" s="16">
        <v>897.60829999999999</v>
      </c>
      <c r="D24" s="16">
        <v>1670.0835</v>
      </c>
      <c r="E24" s="16">
        <v>1451.7888</v>
      </c>
      <c r="F24" s="16">
        <v>2318.8463140896238</v>
      </c>
      <c r="G24" s="14">
        <v>921.90995825075299</v>
      </c>
      <c r="H24" s="14">
        <v>1123.9652000000001</v>
      </c>
      <c r="I24" s="14">
        <v>1341.8099</v>
      </c>
      <c r="J24" s="14">
        <v>1602.0381186128184</v>
      </c>
      <c r="K24" s="14">
        <v>1913.1219207462921</v>
      </c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>
      <c r="A25" s="27">
        <v>7.5</v>
      </c>
      <c r="B25" s="15" t="s">
        <v>15</v>
      </c>
      <c r="C25" s="16">
        <v>813.8578</v>
      </c>
      <c r="D25" s="16">
        <v>1023.9473870033383</v>
      </c>
      <c r="E25" s="16">
        <v>1333.5168000000001</v>
      </c>
      <c r="F25" s="16">
        <v>1504.7832463773091</v>
      </c>
      <c r="G25" s="14">
        <v>1575.6279286467416</v>
      </c>
      <c r="H25" s="14">
        <v>5533.9744000000001</v>
      </c>
      <c r="I25" s="14">
        <v>6088.9184000000005</v>
      </c>
      <c r="J25" s="14">
        <v>6712.8332653052203</v>
      </c>
      <c r="K25" s="14">
        <v>7324.008115235114</v>
      </c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27">
        <v>7.6</v>
      </c>
      <c r="B26" s="15" t="s">
        <v>16</v>
      </c>
      <c r="C26" s="16">
        <v>163.11439999999999</v>
      </c>
      <c r="D26" s="16">
        <v>180.86614915254233</v>
      </c>
      <c r="E26" s="16">
        <v>120.12833220338983</v>
      </c>
      <c r="F26" s="16">
        <v>142.30912726228095</v>
      </c>
      <c r="G26" s="14">
        <v>142.55394158766637</v>
      </c>
      <c r="H26" s="14">
        <v>581.74556102014117</v>
      </c>
      <c r="I26" s="14">
        <v>692.91499999999996</v>
      </c>
      <c r="J26" s="14">
        <v>792.61500000000001</v>
      </c>
      <c r="K26" s="14">
        <v>857.42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8.5">
      <c r="A27" s="27">
        <v>7.7</v>
      </c>
      <c r="B27" s="15" t="s">
        <v>17</v>
      </c>
      <c r="C27" s="16">
        <v>127470.55909600001</v>
      </c>
      <c r="D27" s="16">
        <v>134556.87810439832</v>
      </c>
      <c r="E27" s="16">
        <v>166918.85525361379</v>
      </c>
      <c r="F27" s="16">
        <v>193228.25896558713</v>
      </c>
      <c r="G27" s="14">
        <v>231435.20243489969</v>
      </c>
      <c r="H27" s="14">
        <v>241370.60148851111</v>
      </c>
      <c r="I27" s="14">
        <v>266723.04536605696</v>
      </c>
      <c r="J27" s="14">
        <v>294558.53644492693</v>
      </c>
      <c r="K27" s="14">
        <v>318180.96968006418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28" t="s">
        <v>68</v>
      </c>
      <c r="B28" s="15" t="s">
        <v>18</v>
      </c>
      <c r="C28" s="16">
        <v>287346</v>
      </c>
      <c r="D28" s="16">
        <v>318473</v>
      </c>
      <c r="E28" s="16">
        <v>332560</v>
      </c>
      <c r="F28" s="16">
        <v>376774</v>
      </c>
      <c r="G28" s="14">
        <v>426087</v>
      </c>
      <c r="H28" s="14">
        <v>414225</v>
      </c>
      <c r="I28" s="14">
        <v>459941</v>
      </c>
      <c r="J28" s="14">
        <v>532477</v>
      </c>
      <c r="K28" s="14">
        <v>562296.71199999994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28.5">
      <c r="A29" s="28" t="s">
        <v>69</v>
      </c>
      <c r="B29" s="15" t="s">
        <v>19</v>
      </c>
      <c r="C29" s="16">
        <v>674893.50534000003</v>
      </c>
      <c r="D29" s="16">
        <v>816169.76530083315</v>
      </c>
      <c r="E29" s="16">
        <v>967575.89409083338</v>
      </c>
      <c r="F29" s="16">
        <v>1095658.7986363091</v>
      </c>
      <c r="G29" s="14">
        <v>1167523.7768102095</v>
      </c>
      <c r="H29" s="14">
        <v>1275421.5201000001</v>
      </c>
      <c r="I29" s="14">
        <v>1363739.4876333408</v>
      </c>
      <c r="J29" s="14">
        <v>1471530.0972181996</v>
      </c>
      <c r="K29" s="14">
        <v>1588118.1067236222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28" t="s">
        <v>70</v>
      </c>
      <c r="B30" s="15" t="s">
        <v>44</v>
      </c>
      <c r="C30" s="30">
        <v>375875</v>
      </c>
      <c r="D30" s="30">
        <v>437936</v>
      </c>
      <c r="E30" s="30">
        <v>468316</v>
      </c>
      <c r="F30" s="30">
        <v>522436.2</v>
      </c>
      <c r="G30" s="14">
        <v>543563.67999999993</v>
      </c>
      <c r="H30" s="14">
        <v>616428</v>
      </c>
      <c r="I30" s="14">
        <v>693519</v>
      </c>
      <c r="J30" s="14">
        <v>797663.51491029328</v>
      </c>
      <c r="K30" s="14">
        <v>894411.68763158005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28" t="s">
        <v>71</v>
      </c>
      <c r="B31" s="15" t="s">
        <v>20</v>
      </c>
      <c r="C31" s="31">
        <v>612782.90888360061</v>
      </c>
      <c r="D31" s="31">
        <v>714592.67031176749</v>
      </c>
      <c r="E31" s="31">
        <v>768580.93651047559</v>
      </c>
      <c r="F31" s="31">
        <v>873699.29289455677</v>
      </c>
      <c r="G31" s="14">
        <v>969910.76572550216</v>
      </c>
      <c r="H31" s="14">
        <v>1123455.3969146621</v>
      </c>
      <c r="I31" s="14">
        <v>1307388.4086390284</v>
      </c>
      <c r="J31" s="14">
        <v>1572136.2105339938</v>
      </c>
      <c r="K31" s="14">
        <v>1777738.1882565895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>
      <c r="A32" s="29"/>
      <c r="B32" s="17" t="s">
        <v>30</v>
      </c>
      <c r="C32" s="18">
        <f>C17+C20+C28+C29+C30+C31</f>
        <v>2708561.9116196004</v>
      </c>
      <c r="D32" s="18">
        <f t="shared" ref="D32:E32" si="11">D17+D20+D28+D29+D30+D31</f>
        <v>3153126.5572708705</v>
      </c>
      <c r="E32" s="18">
        <f t="shared" si="11"/>
        <v>3565496.0734416302</v>
      </c>
      <c r="F32" s="18">
        <f t="shared" ref="F32:H32" si="12">F17+F20+F28+F29+F30+F31</f>
        <v>4044985.4626969234</v>
      </c>
      <c r="G32" s="18">
        <f t="shared" si="12"/>
        <v>4421187.770366922</v>
      </c>
      <c r="H32" s="18">
        <f t="shared" si="12"/>
        <v>4849559.7548109237</v>
      </c>
      <c r="I32" s="18">
        <f t="shared" ref="I32:K32" si="13">I17+I20+I28+I29+I30+I31</f>
        <v>5415456.212464503</v>
      </c>
      <c r="J32" s="18">
        <f t="shared" si="13"/>
        <v>6137149.926881142</v>
      </c>
      <c r="K32" s="18">
        <f t="shared" si="13"/>
        <v>6717787.8343876107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9" customFormat="1">
      <c r="A33" s="32" t="s">
        <v>27</v>
      </c>
      <c r="B33" s="21" t="s">
        <v>31</v>
      </c>
      <c r="C33" s="22">
        <f>C6+C11+C13+C14+C15+C17+C20+C28+C29+C30+C31</f>
        <v>6940277.9321275288</v>
      </c>
      <c r="D33" s="22">
        <f>D6+D11+D13+D14+D15+D17+D20+D28+D29+D30+D31</f>
        <v>7890839.741222607</v>
      </c>
      <c r="E33" s="22">
        <f>E6+E11+E13+E14+E15+E17+E20+E28+E29+E30+E31</f>
        <v>8935770.9750471245</v>
      </c>
      <c r="F33" s="22">
        <f>F6+F11+F13+F14+F15+F17+F20+F28+F29+F30+F31</f>
        <v>9733153.513205722</v>
      </c>
      <c r="G33" s="22">
        <f t="shared" ref="G33:H33" si="14">G6+G11+G13+G14+G15+G17+G20+G28+G29+G30+G31</f>
        <v>10725675.069484906</v>
      </c>
      <c r="H33" s="22">
        <f t="shared" si="14"/>
        <v>11749465.747417897</v>
      </c>
      <c r="I33" s="22">
        <f t="shared" ref="I33:K33" si="15">I6+I11+I13+I14+I15+I17+I20+I28+I29+I30+I31</f>
        <v>12736090.055076081</v>
      </c>
      <c r="J33" s="22">
        <f t="shared" si="15"/>
        <v>14164194.132701989</v>
      </c>
      <c r="K33" s="22">
        <f t="shared" si="15"/>
        <v>15308303.956319282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33" t="s">
        <v>33</v>
      </c>
      <c r="B34" s="23" t="s">
        <v>25</v>
      </c>
      <c r="C34" s="16">
        <v>551418</v>
      </c>
      <c r="D34" s="16">
        <v>637988</v>
      </c>
      <c r="E34" s="16">
        <v>759234</v>
      </c>
      <c r="F34" s="16">
        <v>898696</v>
      </c>
      <c r="G34" s="14">
        <v>986997</v>
      </c>
      <c r="H34" s="14">
        <v>1007814</v>
      </c>
      <c r="I34" s="14">
        <v>1335132</v>
      </c>
      <c r="J34" s="14">
        <v>1452623.6159999999</v>
      </c>
      <c r="K34" s="14">
        <v>1488001.8568913576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33" t="s">
        <v>34</v>
      </c>
      <c r="B35" s="23" t="s">
        <v>24</v>
      </c>
      <c r="C35" s="16">
        <v>219713</v>
      </c>
      <c r="D35" s="16">
        <v>246849</v>
      </c>
      <c r="E35" s="16">
        <v>218589</v>
      </c>
      <c r="F35" s="16">
        <v>254617</v>
      </c>
      <c r="G35" s="14">
        <v>288731</v>
      </c>
      <c r="H35" s="14">
        <v>193915</v>
      </c>
      <c r="I35" s="14">
        <v>236116</v>
      </c>
      <c r="J35" s="14">
        <v>232338.144</v>
      </c>
      <c r="K35" s="14">
        <v>249066.38489135759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>
      <c r="A36" s="34" t="s">
        <v>35</v>
      </c>
      <c r="B36" s="24" t="s">
        <v>45</v>
      </c>
      <c r="C36" s="18">
        <f>C33+C34-C35</f>
        <v>7271982.9321275288</v>
      </c>
      <c r="D36" s="18">
        <f t="shared" ref="D36:E36" si="16">D33+D34-D35</f>
        <v>8281978.741222607</v>
      </c>
      <c r="E36" s="18">
        <f t="shared" si="16"/>
        <v>9476415.9750471245</v>
      </c>
      <c r="F36" s="18">
        <f t="shared" ref="F36:K36" si="17">F33+F34-F35</f>
        <v>10377232.513205722</v>
      </c>
      <c r="G36" s="18">
        <f t="shared" si="17"/>
        <v>11423941.069484906</v>
      </c>
      <c r="H36" s="18">
        <f t="shared" si="17"/>
        <v>12563364.747417897</v>
      </c>
      <c r="I36" s="18">
        <f t="shared" si="17"/>
        <v>13835106.055076081</v>
      </c>
      <c r="J36" s="18">
        <f t="shared" si="17"/>
        <v>15384479.60470199</v>
      </c>
      <c r="K36" s="18">
        <f t="shared" si="17"/>
        <v>16547239.428319283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33" t="s">
        <v>36</v>
      </c>
      <c r="B37" s="23" t="s">
        <v>32</v>
      </c>
      <c r="C37" s="11">
        <v>69010</v>
      </c>
      <c r="D37" s="11">
        <v>69620</v>
      </c>
      <c r="E37" s="11">
        <v>70230</v>
      </c>
      <c r="F37" s="11">
        <v>70840</v>
      </c>
      <c r="G37" s="12">
        <v>71470</v>
      </c>
      <c r="H37" s="12">
        <v>72100</v>
      </c>
      <c r="I37" s="12">
        <v>72330</v>
      </c>
      <c r="J37" s="12">
        <v>72800</v>
      </c>
      <c r="K37" s="12">
        <v>73270</v>
      </c>
      <c r="N37" s="2"/>
      <c r="O37" s="2"/>
      <c r="P37" s="2"/>
      <c r="Q37" s="2"/>
    </row>
    <row r="38" spans="1:182">
      <c r="A38" s="34" t="s">
        <v>37</v>
      </c>
      <c r="B38" s="24" t="s">
        <v>48</v>
      </c>
      <c r="C38" s="18">
        <f>C36/C37*1000</f>
        <v>105375.78513443745</v>
      </c>
      <c r="D38" s="18">
        <f t="shared" ref="D38:E38" si="18">D36/D37*1000</f>
        <v>118959.76359124687</v>
      </c>
      <c r="E38" s="18">
        <f t="shared" si="18"/>
        <v>134934.01644663428</v>
      </c>
      <c r="F38" s="18">
        <f t="shared" ref="F38:K38" si="19">F36/F37*1000</f>
        <v>146488.31893288711</v>
      </c>
      <c r="G38" s="18">
        <f t="shared" si="19"/>
        <v>159842.46634231016</v>
      </c>
      <c r="H38" s="18">
        <f t="shared" si="19"/>
        <v>174249.16431924963</v>
      </c>
      <c r="I38" s="18">
        <f t="shared" si="19"/>
        <v>191277.56193939003</v>
      </c>
      <c r="J38" s="18">
        <f t="shared" si="19"/>
        <v>211325.26929535699</v>
      </c>
      <c r="K38" s="18">
        <f t="shared" si="19"/>
        <v>225839.21698265706</v>
      </c>
      <c r="M38" s="4"/>
      <c r="N38" s="4"/>
      <c r="O38" s="4"/>
      <c r="P38" s="4"/>
      <c r="Q38" s="4"/>
      <c r="BR38" s="5"/>
      <c r="BS38" s="5"/>
      <c r="BT38" s="5"/>
      <c r="BU38" s="5"/>
    </row>
    <row r="40" spans="1:182">
      <c r="B40" s="1" t="s">
        <v>61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38"/>
  <sheetViews>
    <sheetView zoomScale="115" zoomScaleNormal="115" zoomScaleSheetLayoutView="100" workbookViewId="0">
      <pane xSplit="2" ySplit="5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1.85546875" style="1" customWidth="1"/>
    <col min="3" max="5" width="11.140625" style="1" customWidth="1"/>
    <col min="6" max="6" width="11.140625" style="3" customWidth="1"/>
    <col min="7" max="11" width="11.85546875" style="2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78" width="9.140625" style="3"/>
    <col min="179" max="181" width="8.85546875" style="3"/>
    <col min="182" max="182" width="12.7109375" style="3" bestFit="1" customWidth="1"/>
    <col min="183" max="16384" width="8.85546875" style="1"/>
  </cols>
  <sheetData>
    <row r="1" spans="1:182" ht="18.75">
      <c r="A1" s="1" t="s">
        <v>43</v>
      </c>
      <c r="B1" s="10" t="s">
        <v>56</v>
      </c>
      <c r="H1" s="2" t="s">
        <v>72</v>
      </c>
      <c r="L1" s="4"/>
    </row>
    <row r="2" spans="1:182" ht="15.75">
      <c r="A2" s="8" t="s">
        <v>39</v>
      </c>
    </row>
    <row r="3" spans="1:182" ht="15.75">
      <c r="A3" s="8"/>
    </row>
    <row r="4" spans="1:182" ht="15.75">
      <c r="A4" s="8"/>
      <c r="E4" s="7"/>
      <c r="F4" s="7" t="s">
        <v>47</v>
      </c>
    </row>
    <row r="5" spans="1:182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60</v>
      </c>
    </row>
    <row r="6" spans="1:182" s="9" customFormat="1">
      <c r="A6" s="19" t="s">
        <v>26</v>
      </c>
      <c r="B6" s="13" t="s">
        <v>2</v>
      </c>
      <c r="C6" s="14">
        <f>SUM(C7:C10)</f>
        <v>1162625.8809306775</v>
      </c>
      <c r="D6" s="14">
        <f t="shared" ref="D6:K6" si="0">SUM(D7:D10)</f>
        <v>1244328.7504611628</v>
      </c>
      <c r="E6" s="14">
        <f t="shared" si="0"/>
        <v>1371208.8264789477</v>
      </c>
      <c r="F6" s="14">
        <f t="shared" si="0"/>
        <v>1327286.8876153619</v>
      </c>
      <c r="G6" s="14">
        <f t="shared" si="0"/>
        <v>1440748.8464835486</v>
      </c>
      <c r="H6" s="14">
        <f t="shared" si="0"/>
        <v>1384302.6043153612</v>
      </c>
      <c r="I6" s="14">
        <f t="shared" si="0"/>
        <v>1365164.4299396386</v>
      </c>
      <c r="J6" s="14">
        <f t="shared" si="0"/>
        <v>1346229.0702057686</v>
      </c>
      <c r="K6" s="14">
        <f t="shared" si="0"/>
        <v>1479989.8496024038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27">
        <v>1.1000000000000001</v>
      </c>
      <c r="B7" s="15" t="s">
        <v>49</v>
      </c>
      <c r="C7" s="16">
        <v>673401.32032995741</v>
      </c>
      <c r="D7" s="16">
        <v>742067.05889990402</v>
      </c>
      <c r="E7" s="16">
        <v>870435.30298086884</v>
      </c>
      <c r="F7" s="16">
        <v>790044.90354195959</v>
      </c>
      <c r="G7" s="14">
        <v>881118.28139325907</v>
      </c>
      <c r="H7" s="14">
        <v>775547.84288453916</v>
      </c>
      <c r="I7" s="14">
        <v>727981.40989532869</v>
      </c>
      <c r="J7" s="14">
        <v>684952.54723703046</v>
      </c>
      <c r="K7" s="14">
        <v>786708.79835068167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27">
        <v>1.2</v>
      </c>
      <c r="B8" s="15" t="s">
        <v>50</v>
      </c>
      <c r="C8" s="16">
        <v>115315.05736971243</v>
      </c>
      <c r="D8" s="16">
        <v>119462.45669272711</v>
      </c>
      <c r="E8" s="16">
        <v>111431.98793879789</v>
      </c>
      <c r="F8" s="16">
        <v>122380.39137705344</v>
      </c>
      <c r="G8" s="14">
        <v>150714.02886293203</v>
      </c>
      <c r="H8" s="14">
        <v>161900.36196932141</v>
      </c>
      <c r="I8" s="14">
        <v>175887.55511708444</v>
      </c>
      <c r="J8" s="14">
        <v>192911.69797191132</v>
      </c>
      <c r="K8" s="14">
        <v>210307.8090014403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27">
        <v>1.3</v>
      </c>
      <c r="B9" s="15" t="s">
        <v>51</v>
      </c>
      <c r="C9" s="16">
        <v>368734.88298690226</v>
      </c>
      <c r="D9" s="16">
        <v>377092.37005685939</v>
      </c>
      <c r="E9" s="16">
        <v>382789.9621708584</v>
      </c>
      <c r="F9" s="16">
        <v>407552.6574870933</v>
      </c>
      <c r="G9" s="14">
        <v>400833.85093922843</v>
      </c>
      <c r="H9" s="14">
        <v>438304.28978421789</v>
      </c>
      <c r="I9" s="14">
        <v>452542.21631419187</v>
      </c>
      <c r="J9" s="14">
        <v>459031.34178593667</v>
      </c>
      <c r="K9" s="14">
        <v>472949.71417882497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27">
        <v>1.4</v>
      </c>
      <c r="B10" s="15" t="s">
        <v>52</v>
      </c>
      <c r="C10" s="16">
        <v>5174.6202441053601</v>
      </c>
      <c r="D10" s="16">
        <v>5706.8648116720969</v>
      </c>
      <c r="E10" s="16">
        <v>6551.5733884225874</v>
      </c>
      <c r="F10" s="16">
        <v>7308.9352092555855</v>
      </c>
      <c r="G10" s="14">
        <v>8082.6852881291388</v>
      </c>
      <c r="H10" s="14">
        <v>8550.1096772827495</v>
      </c>
      <c r="I10" s="14">
        <v>8753.2486130336638</v>
      </c>
      <c r="J10" s="14">
        <v>9333.4832108901483</v>
      </c>
      <c r="K10" s="14">
        <v>10023.52807145688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28" t="s">
        <v>62</v>
      </c>
      <c r="B11" s="15" t="s">
        <v>3</v>
      </c>
      <c r="C11" s="16">
        <v>28639.691858640737</v>
      </c>
      <c r="D11" s="16">
        <v>28186.526634792284</v>
      </c>
      <c r="E11" s="16">
        <v>24214.955873195358</v>
      </c>
      <c r="F11" s="16">
        <v>25227.809703349558</v>
      </c>
      <c r="G11" s="14">
        <v>26695.028990271789</v>
      </c>
      <c r="H11" s="14">
        <v>63460.334472962888</v>
      </c>
      <c r="I11" s="14">
        <v>55966.613432476159</v>
      </c>
      <c r="J11" s="14">
        <v>50548.672059891331</v>
      </c>
      <c r="K11" s="14">
        <v>46498.172430762061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>
      <c r="A12" s="29"/>
      <c r="B12" s="17" t="s">
        <v>28</v>
      </c>
      <c r="C12" s="18">
        <f>C6+C11</f>
        <v>1191265.5727893182</v>
      </c>
      <c r="D12" s="18">
        <f t="shared" ref="D12:K12" si="1">D6+D11</f>
        <v>1272515.2770959551</v>
      </c>
      <c r="E12" s="18">
        <f t="shared" si="1"/>
        <v>1395423.782352143</v>
      </c>
      <c r="F12" s="18">
        <f t="shared" si="1"/>
        <v>1352514.6973187116</v>
      </c>
      <c r="G12" s="18">
        <f t="shared" si="1"/>
        <v>1467443.8754738204</v>
      </c>
      <c r="H12" s="18">
        <f t="shared" si="1"/>
        <v>1447762.9387883241</v>
      </c>
      <c r="I12" s="18">
        <f t="shared" si="1"/>
        <v>1421131.0433721147</v>
      </c>
      <c r="J12" s="18">
        <f t="shared" si="1"/>
        <v>1396777.7422656599</v>
      </c>
      <c r="K12" s="18">
        <f t="shared" si="1"/>
        <v>1526488.0220331659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9" customFormat="1">
      <c r="A13" s="19" t="s">
        <v>63</v>
      </c>
      <c r="B13" s="13" t="s">
        <v>4</v>
      </c>
      <c r="C13" s="14">
        <v>1799826.165519014</v>
      </c>
      <c r="D13" s="14">
        <v>1924071.3494936584</v>
      </c>
      <c r="E13" s="14">
        <v>2052196.5323473581</v>
      </c>
      <c r="F13" s="14">
        <v>2262154.4692559699</v>
      </c>
      <c r="G13" s="14">
        <v>2565355.7116622245</v>
      </c>
      <c r="H13" s="14">
        <v>2984949.1804514611</v>
      </c>
      <c r="I13" s="14">
        <v>3262273.5237374413</v>
      </c>
      <c r="J13" s="14">
        <v>3528704.7999358196</v>
      </c>
      <c r="K13" s="14">
        <v>3634301.6497560199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28.5">
      <c r="A14" s="28" t="s">
        <v>64</v>
      </c>
      <c r="B14" s="15" t="s">
        <v>5</v>
      </c>
      <c r="C14" s="16">
        <v>602407.89523970895</v>
      </c>
      <c r="D14" s="16">
        <v>605272.80282205774</v>
      </c>
      <c r="E14" s="16">
        <v>646998.39660047984</v>
      </c>
      <c r="F14" s="16">
        <v>725438.65947887336</v>
      </c>
      <c r="G14" s="14">
        <v>749877.67542960495</v>
      </c>
      <c r="H14" s="14">
        <v>688524.83614225825</v>
      </c>
      <c r="I14" s="14">
        <v>755755.88339807815</v>
      </c>
      <c r="J14" s="14">
        <v>810663.04604028701</v>
      </c>
      <c r="K14" s="14">
        <v>840574.51376116299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28" t="s">
        <v>65</v>
      </c>
      <c r="B15" s="15" t="s">
        <v>6</v>
      </c>
      <c r="C15" s="16">
        <v>638216.17045650107</v>
      </c>
      <c r="D15" s="16">
        <v>675541.17628886597</v>
      </c>
      <c r="E15" s="16">
        <v>723124.50805049797</v>
      </c>
      <c r="F15" s="16">
        <v>767528.0883578076</v>
      </c>
      <c r="G15" s="14">
        <v>757162.03562007844</v>
      </c>
      <c r="H15" s="14">
        <v>819903.36227246234</v>
      </c>
      <c r="I15" s="14">
        <v>860695.30763259914</v>
      </c>
      <c r="J15" s="14">
        <v>929869.19786125026</v>
      </c>
      <c r="K15" s="14">
        <v>1001914.2279688863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>
      <c r="A16" s="29"/>
      <c r="B16" s="17" t="s">
        <v>29</v>
      </c>
      <c r="C16" s="18">
        <f>+C13+C14+C15</f>
        <v>3040450.2312152241</v>
      </c>
      <c r="D16" s="18">
        <f t="shared" ref="D16:H16" si="2">+D13+D14+D15</f>
        <v>3204885.3286045822</v>
      </c>
      <c r="E16" s="18">
        <f t="shared" si="2"/>
        <v>3422319.4369983361</v>
      </c>
      <c r="F16" s="18">
        <f t="shared" si="2"/>
        <v>3755121.2170926509</v>
      </c>
      <c r="G16" s="18">
        <f t="shared" si="2"/>
        <v>4072395.4227119079</v>
      </c>
      <c r="H16" s="18">
        <f t="shared" si="2"/>
        <v>4493377.3788661817</v>
      </c>
      <c r="I16" s="18">
        <f t="shared" ref="I16:K16" si="3">+I13+I14+I15</f>
        <v>4878724.7147681182</v>
      </c>
      <c r="J16" s="18">
        <f t="shared" si="3"/>
        <v>5269237.0438373573</v>
      </c>
      <c r="K16" s="18">
        <f t="shared" si="3"/>
        <v>5476790.3914860692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9" customFormat="1" ht="28.5">
      <c r="A17" s="19" t="s">
        <v>66</v>
      </c>
      <c r="B17" s="13" t="s">
        <v>7</v>
      </c>
      <c r="C17" s="14">
        <f>C18+C19</f>
        <v>456828.6238031211</v>
      </c>
      <c r="D17" s="14">
        <f t="shared" ref="D17:H17" si="4">D18+D19</f>
        <v>475494.52990059392</v>
      </c>
      <c r="E17" s="14">
        <f t="shared" si="4"/>
        <v>507916.08685638389</v>
      </c>
      <c r="F17" s="14">
        <f t="shared" si="4"/>
        <v>566701.56947093853</v>
      </c>
      <c r="G17" s="14">
        <f t="shared" si="4"/>
        <v>647428.16820385505</v>
      </c>
      <c r="H17" s="14">
        <f t="shared" si="4"/>
        <v>683934.72370552528</v>
      </c>
      <c r="I17" s="14">
        <f t="shared" ref="I17:K17" si="5">I18+I19</f>
        <v>745875.87833803915</v>
      </c>
      <c r="J17" s="14">
        <f t="shared" si="5"/>
        <v>782713.72787316132</v>
      </c>
      <c r="K17" s="14">
        <f t="shared" si="5"/>
        <v>809350.18204585591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27">
        <v>6.1</v>
      </c>
      <c r="B18" s="15" t="s">
        <v>8</v>
      </c>
      <c r="C18" s="16">
        <v>357260.09253922274</v>
      </c>
      <c r="D18" s="16">
        <v>376792.85876779439</v>
      </c>
      <c r="E18" s="16">
        <v>411495.1630469833</v>
      </c>
      <c r="F18" s="16">
        <v>467954.53150847531</v>
      </c>
      <c r="G18" s="14">
        <v>534985.66348974931</v>
      </c>
      <c r="H18" s="14">
        <v>561464.97351257398</v>
      </c>
      <c r="I18" s="14">
        <v>618247.56929611461</v>
      </c>
      <c r="J18" s="14">
        <v>651700.72763554892</v>
      </c>
      <c r="K18" s="14">
        <v>673028.27512730146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27">
        <v>6.2</v>
      </c>
      <c r="B19" s="15" t="s">
        <v>9</v>
      </c>
      <c r="C19" s="16">
        <v>99568.53126389836</v>
      </c>
      <c r="D19" s="16">
        <v>98701.671132799558</v>
      </c>
      <c r="E19" s="16">
        <v>96420.92380940057</v>
      </c>
      <c r="F19" s="16">
        <v>98747.037962463248</v>
      </c>
      <c r="G19" s="14">
        <v>112442.50471410577</v>
      </c>
      <c r="H19" s="14">
        <v>122469.75019295135</v>
      </c>
      <c r="I19" s="14">
        <v>127628.30904192457</v>
      </c>
      <c r="J19" s="14">
        <v>131013.00023761242</v>
      </c>
      <c r="K19" s="14">
        <v>136321.90691855448</v>
      </c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9" customFormat="1" ht="42.75">
      <c r="A20" s="19" t="s">
        <v>67</v>
      </c>
      <c r="B20" s="20" t="s">
        <v>10</v>
      </c>
      <c r="C20" s="14">
        <f>SUM(C21:C27)</f>
        <v>300836.11292592052</v>
      </c>
      <c r="D20" s="14">
        <f t="shared" ref="D20:K20" si="6">SUM(D21:D27)</f>
        <v>328512.89114905556</v>
      </c>
      <c r="E20" s="14">
        <f t="shared" si="6"/>
        <v>405449.13466732285</v>
      </c>
      <c r="F20" s="14">
        <f t="shared" si="6"/>
        <v>443165.00121344591</v>
      </c>
      <c r="G20" s="14">
        <f t="shared" si="6"/>
        <v>498517.33116270439</v>
      </c>
      <c r="H20" s="14">
        <f t="shared" si="6"/>
        <v>523675.65329770249</v>
      </c>
      <c r="I20" s="14">
        <f t="shared" si="6"/>
        <v>530694.5074005567</v>
      </c>
      <c r="J20" s="14">
        <f t="shared" si="6"/>
        <v>552339.19211238227</v>
      </c>
      <c r="K20" s="14">
        <f t="shared" si="6"/>
        <v>577844.16379959078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27">
        <v>7.1</v>
      </c>
      <c r="B21" s="15" t="s">
        <v>11</v>
      </c>
      <c r="C21" s="16">
        <v>1720</v>
      </c>
      <c r="D21" s="16">
        <v>1830</v>
      </c>
      <c r="E21" s="16">
        <v>2142</v>
      </c>
      <c r="F21" s="16">
        <v>2621</v>
      </c>
      <c r="G21" s="14">
        <v>2498</v>
      </c>
      <c r="H21" s="14">
        <v>2707.6571400000003</v>
      </c>
      <c r="I21" s="14">
        <v>1339</v>
      </c>
      <c r="J21" s="14">
        <v>1443</v>
      </c>
      <c r="K21" s="14">
        <v>1932.9786666666671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27">
        <v>7.2</v>
      </c>
      <c r="B22" s="15" t="s">
        <v>12</v>
      </c>
      <c r="C22" s="16">
        <v>169770.5733299205</v>
      </c>
      <c r="D22" s="16">
        <v>195693.92106570254</v>
      </c>
      <c r="E22" s="16">
        <v>245464.46259307026</v>
      </c>
      <c r="F22" s="16">
        <v>267869.85992570751</v>
      </c>
      <c r="G22" s="14">
        <v>282915.82206498191</v>
      </c>
      <c r="H22" s="14">
        <v>295020.57665018959</v>
      </c>
      <c r="I22" s="14">
        <v>302069.62413789582</v>
      </c>
      <c r="J22" s="14">
        <v>315530.58138822019</v>
      </c>
      <c r="K22" s="14">
        <v>329098.36902936985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27">
        <v>7.3</v>
      </c>
      <c r="B23" s="15" t="s">
        <v>13</v>
      </c>
      <c r="C23" s="16">
        <v>0</v>
      </c>
      <c r="D23" s="16">
        <v>0</v>
      </c>
      <c r="E23" s="16">
        <v>0</v>
      </c>
      <c r="F23" s="16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27">
        <v>7.4</v>
      </c>
      <c r="B24" s="15" t="s">
        <v>14</v>
      </c>
      <c r="C24" s="16">
        <v>897.60829999999999</v>
      </c>
      <c r="D24" s="16">
        <v>1519.798813868613</v>
      </c>
      <c r="E24" s="16">
        <v>1277.0468085106384</v>
      </c>
      <c r="F24" s="16">
        <v>2050.2619930058568</v>
      </c>
      <c r="G24" s="14">
        <v>832.02362367006981</v>
      </c>
      <c r="H24" s="14">
        <v>1009.0441720540609</v>
      </c>
      <c r="I24" s="14">
        <v>1125.4910068224103</v>
      </c>
      <c r="J24" s="14">
        <v>1253.6284715201721</v>
      </c>
      <c r="K24" s="14">
        <v>1450.6618754190808</v>
      </c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>
      <c r="A25" s="27">
        <v>7.5</v>
      </c>
      <c r="B25" s="15" t="s">
        <v>15</v>
      </c>
      <c r="C25" s="16">
        <v>813.8578</v>
      </c>
      <c r="D25" s="16">
        <v>1023</v>
      </c>
      <c r="E25" s="16">
        <v>1072.2166258336861</v>
      </c>
      <c r="F25" s="16">
        <v>1275.6354568809354</v>
      </c>
      <c r="G25" s="14">
        <v>1538.9420885730569</v>
      </c>
      <c r="H25" s="14">
        <v>5482.0577084734896</v>
      </c>
      <c r="I25" s="14">
        <v>5956.148331211296</v>
      </c>
      <c r="J25" s="14">
        <v>6526.3794042488616</v>
      </c>
      <c r="K25" s="14">
        <v>7195.6415845172778</v>
      </c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27">
        <v>7.6</v>
      </c>
      <c r="B26" s="15" t="s">
        <v>16</v>
      </c>
      <c r="C26" s="16">
        <v>163.11439999999999</v>
      </c>
      <c r="D26" s="16">
        <v>164.85972419849065</v>
      </c>
      <c r="E26" s="16">
        <v>106.28856839334857</v>
      </c>
      <c r="F26" s="16">
        <v>125.54529647516857</v>
      </c>
      <c r="G26" s="14">
        <v>126.61278971915836</v>
      </c>
      <c r="H26" s="14">
        <v>515.05095984714615</v>
      </c>
      <c r="I26" s="14">
        <v>572.39536886375834</v>
      </c>
      <c r="J26" s="14">
        <v>609.91393343698201</v>
      </c>
      <c r="K26" s="14">
        <v>639.24596142003975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8.5">
      <c r="A27" s="27">
        <v>7.7</v>
      </c>
      <c r="B27" s="15" t="s">
        <v>17</v>
      </c>
      <c r="C27" s="16">
        <v>127470.95909600001</v>
      </c>
      <c r="D27" s="16">
        <v>128281.31154528592</v>
      </c>
      <c r="E27" s="16">
        <v>155387.12007151489</v>
      </c>
      <c r="F27" s="16">
        <v>169222.69854137642</v>
      </c>
      <c r="G27" s="14">
        <v>210605.93059576026</v>
      </c>
      <c r="H27" s="14">
        <v>218941.2666671382</v>
      </c>
      <c r="I27" s="14">
        <v>219631.8485557634</v>
      </c>
      <c r="J27" s="14">
        <v>226975.68891495618</v>
      </c>
      <c r="K27" s="14">
        <v>237527.26668219786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28" t="s">
        <v>68</v>
      </c>
      <c r="B28" s="15" t="s">
        <v>18</v>
      </c>
      <c r="C28" s="16">
        <v>287346</v>
      </c>
      <c r="D28" s="16">
        <v>312147</v>
      </c>
      <c r="E28" s="16">
        <v>304420</v>
      </c>
      <c r="F28" s="16">
        <v>368110</v>
      </c>
      <c r="G28" s="14">
        <v>394899</v>
      </c>
      <c r="H28" s="14">
        <v>400697</v>
      </c>
      <c r="I28" s="14">
        <v>397452</v>
      </c>
      <c r="J28" s="14">
        <v>426950</v>
      </c>
      <c r="K28" s="14">
        <v>458637.27569618466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28.5">
      <c r="A29" s="28" t="s">
        <v>69</v>
      </c>
      <c r="B29" s="15" t="s">
        <v>19</v>
      </c>
      <c r="C29" s="16">
        <v>674893.50534000003</v>
      </c>
      <c r="D29" s="16">
        <v>747652.99210814247</v>
      </c>
      <c r="E29" s="16">
        <v>815871.2430270107</v>
      </c>
      <c r="F29" s="16">
        <v>867315.0689106459</v>
      </c>
      <c r="G29" s="14">
        <v>884412.67818794365</v>
      </c>
      <c r="H29" s="14">
        <v>934352.70327588788</v>
      </c>
      <c r="I29" s="14">
        <v>1004603.6495991668</v>
      </c>
      <c r="J29" s="14">
        <v>1077354.2848251546</v>
      </c>
      <c r="K29" s="14">
        <v>1130522.9415287045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28" t="s">
        <v>70</v>
      </c>
      <c r="B30" s="15" t="s">
        <v>44</v>
      </c>
      <c r="C30" s="16">
        <v>375875</v>
      </c>
      <c r="D30" s="16">
        <v>404422.56250000006</v>
      </c>
      <c r="E30" s="16">
        <v>400849.34527439025</v>
      </c>
      <c r="F30" s="16">
        <v>422785.72060206957</v>
      </c>
      <c r="G30" s="14">
        <v>424547.02994958241</v>
      </c>
      <c r="H30" s="14">
        <v>464357.95467874792</v>
      </c>
      <c r="I30" s="14">
        <v>512324.71469529677</v>
      </c>
      <c r="J30" s="14">
        <v>584893.0571156682</v>
      </c>
      <c r="K30" s="14">
        <v>633286.53832776484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28" t="s">
        <v>71</v>
      </c>
      <c r="B31" s="15" t="s">
        <v>20</v>
      </c>
      <c r="C31" s="16">
        <v>612782.90651559143</v>
      </c>
      <c r="D31" s="16">
        <v>666938.34592199337</v>
      </c>
      <c r="E31" s="16">
        <v>676687.42497888487</v>
      </c>
      <c r="F31" s="16">
        <v>734476.26115297806</v>
      </c>
      <c r="G31" s="14">
        <v>802922.1365403668</v>
      </c>
      <c r="H31" s="14">
        <v>883574.85989833693</v>
      </c>
      <c r="I31" s="14">
        <v>960643.16807573766</v>
      </c>
      <c r="J31" s="14">
        <v>1084009.6324265776</v>
      </c>
      <c r="K31" s="14">
        <v>1164125.1465476134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>
      <c r="A32" s="29"/>
      <c r="B32" s="17" t="s">
        <v>30</v>
      </c>
      <c r="C32" s="18">
        <f>C17+C20+C28+C29+C30+C31</f>
        <v>2708562.1485846331</v>
      </c>
      <c r="D32" s="18">
        <f t="shared" ref="D32:F32" si="7">D17+D20+D28+D29+D30+D31</f>
        <v>2935168.3215797851</v>
      </c>
      <c r="E32" s="18">
        <f t="shared" si="7"/>
        <v>3111193.2348039928</v>
      </c>
      <c r="F32" s="18">
        <f t="shared" si="7"/>
        <v>3402553.6213500779</v>
      </c>
      <c r="G32" s="18">
        <f t="shared" ref="G32:H32" si="8">G17+G20+G28+G29+G30+G31</f>
        <v>3652726.3440444521</v>
      </c>
      <c r="H32" s="18">
        <f t="shared" si="8"/>
        <v>3890592.8948562006</v>
      </c>
      <c r="I32" s="18">
        <f t="shared" ref="I32:K32" si="9">I17+I20+I28+I29+I30+I31</f>
        <v>4151593.9181087972</v>
      </c>
      <c r="J32" s="18">
        <f t="shared" si="9"/>
        <v>4508259.8943529436</v>
      </c>
      <c r="K32" s="18">
        <f t="shared" si="9"/>
        <v>4773766.2479457138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9" customFormat="1">
      <c r="A33" s="32" t="s">
        <v>27</v>
      </c>
      <c r="B33" s="21" t="s">
        <v>31</v>
      </c>
      <c r="C33" s="22">
        <f>C6+C11+C13+C14+C15+C17+C20+C28+C29+C30+C31</f>
        <v>6940277.9525891747</v>
      </c>
      <c r="D33" s="22">
        <f>D6+D11+D13+D14+D15+D17+D20+D28+D29+D30+D31</f>
        <v>7412568.9272803217</v>
      </c>
      <c r="E33" s="22">
        <f>E6+E11+E13+E14+E15+E17+E20+E28+E29+E30+E31</f>
        <v>7928936.4541544719</v>
      </c>
      <c r="F33" s="22">
        <f>F6+F11+F13+F14+F15+F17+F20+F28+F29+F30+F31</f>
        <v>8510189.535761442</v>
      </c>
      <c r="G33" s="22">
        <f t="shared" ref="G33:H33" si="10">G6+G11+G13+G14+G15+G17+G20+G28+G29+G30+G31</f>
        <v>9192565.642230181</v>
      </c>
      <c r="H33" s="22">
        <f t="shared" si="10"/>
        <v>9831733.212510705</v>
      </c>
      <c r="I33" s="22">
        <f t="shared" ref="I33:K33" si="11">I6+I11+I13+I14+I15+I17+I20+I28+I29+I30+I31</f>
        <v>10451449.676249031</v>
      </c>
      <c r="J33" s="22">
        <f t="shared" si="11"/>
        <v>11174274.68045596</v>
      </c>
      <c r="K33" s="22">
        <f t="shared" si="11"/>
        <v>11777044.661464948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33" t="s">
        <v>33</v>
      </c>
      <c r="B34" s="23" t="s">
        <v>25</v>
      </c>
      <c r="C34" s="16">
        <v>551418</v>
      </c>
      <c r="D34" s="16">
        <v>573527.82497359731</v>
      </c>
      <c r="E34" s="16">
        <v>583922.37646954646</v>
      </c>
      <c r="F34" s="16">
        <v>633383.16876686446</v>
      </c>
      <c r="G34" s="14">
        <v>684976</v>
      </c>
      <c r="H34" s="14">
        <v>737379.9944467661</v>
      </c>
      <c r="I34" s="14">
        <v>800794.67015899683</v>
      </c>
      <c r="J34" s="14">
        <v>860184</v>
      </c>
      <c r="K34" s="14">
        <v>918754.17245592375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33" t="s">
        <v>34</v>
      </c>
      <c r="B35" s="23" t="s">
        <v>24</v>
      </c>
      <c r="C35" s="16">
        <v>219713</v>
      </c>
      <c r="D35" s="16">
        <v>247668.82573069356</v>
      </c>
      <c r="E35" s="16">
        <v>228189.59609785286</v>
      </c>
      <c r="F35" s="16">
        <v>237553.51554605889</v>
      </c>
      <c r="G35" s="14">
        <v>250135.49616790123</v>
      </c>
      <c r="H35" s="14">
        <v>263613.34801471885</v>
      </c>
      <c r="I35" s="14">
        <v>248850.99934185841</v>
      </c>
      <c r="J35" s="14">
        <v>249400.96005040393</v>
      </c>
      <c r="K35" s="14">
        <v>255478.1325063277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>
      <c r="A36" s="34" t="s">
        <v>35</v>
      </c>
      <c r="B36" s="24" t="s">
        <v>45</v>
      </c>
      <c r="C36" s="18">
        <f>C33+C34-C35</f>
        <v>7271982.9525891747</v>
      </c>
      <c r="D36" s="18">
        <f t="shared" ref="D36:K36" si="12">D33+D34-D35</f>
        <v>7738427.9265232254</v>
      </c>
      <c r="E36" s="18">
        <f t="shared" si="12"/>
        <v>8284669.2345261648</v>
      </c>
      <c r="F36" s="18">
        <f t="shared" si="12"/>
        <v>8906019.1889822464</v>
      </c>
      <c r="G36" s="18">
        <f t="shared" si="12"/>
        <v>9627406.1460622791</v>
      </c>
      <c r="H36" s="18">
        <f t="shared" si="12"/>
        <v>10305499.858942751</v>
      </c>
      <c r="I36" s="18">
        <f t="shared" si="12"/>
        <v>11003393.34706617</v>
      </c>
      <c r="J36" s="18">
        <f t="shared" si="12"/>
        <v>11785057.720405556</v>
      </c>
      <c r="K36" s="18">
        <f t="shared" si="12"/>
        <v>12440320.701414544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33" t="s">
        <v>36</v>
      </c>
      <c r="B37" s="23" t="s">
        <v>32</v>
      </c>
      <c r="C37" s="11">
        <f>GSVA_cur!C37</f>
        <v>69010</v>
      </c>
      <c r="D37" s="11">
        <f>GSVA_cur!D37</f>
        <v>69620</v>
      </c>
      <c r="E37" s="11">
        <f>GSVA_cur!E37</f>
        <v>70230</v>
      </c>
      <c r="F37" s="11">
        <f>GSVA_cur!F37</f>
        <v>70840</v>
      </c>
      <c r="G37" s="11">
        <f>GSVA_cur!G37</f>
        <v>71470</v>
      </c>
      <c r="H37" s="11">
        <f>GSVA_cur!H37</f>
        <v>72100</v>
      </c>
      <c r="I37" s="11">
        <f>GSVA_cur!I37</f>
        <v>72330</v>
      </c>
      <c r="J37" s="11">
        <f>GSVA_cur!J37</f>
        <v>72800</v>
      </c>
      <c r="K37" s="11">
        <f>GSVA_cur!K37</f>
        <v>73270</v>
      </c>
      <c r="N37" s="2"/>
      <c r="O37" s="2"/>
      <c r="P37" s="2"/>
      <c r="Q37" s="2"/>
    </row>
    <row r="38" spans="1:182">
      <c r="A38" s="34" t="s">
        <v>37</v>
      </c>
      <c r="B38" s="24" t="s">
        <v>48</v>
      </c>
      <c r="C38" s="18">
        <f>C36/C37*1000</f>
        <v>105375.78543094009</v>
      </c>
      <c r="D38" s="18">
        <f t="shared" ref="D38:K38" si="13">D36/D37*1000</f>
        <v>111152.36895322071</v>
      </c>
      <c r="E38" s="18">
        <f t="shared" si="13"/>
        <v>117964.81894526791</v>
      </c>
      <c r="F38" s="18">
        <f t="shared" si="13"/>
        <v>125720.20311945576</v>
      </c>
      <c r="G38" s="18">
        <f t="shared" si="13"/>
        <v>134705.5568219152</v>
      </c>
      <c r="H38" s="18">
        <f t="shared" si="13"/>
        <v>142933.42384109224</v>
      </c>
      <c r="I38" s="18">
        <f t="shared" si="13"/>
        <v>152127.65584219783</v>
      </c>
      <c r="J38" s="18">
        <f t="shared" si="13"/>
        <v>161882.66099458182</v>
      </c>
      <c r="K38" s="18">
        <f t="shared" si="13"/>
        <v>169787.37138548578</v>
      </c>
      <c r="M38" s="4"/>
      <c r="N38" s="4"/>
      <c r="O38" s="4"/>
      <c r="P38" s="4"/>
      <c r="Q38" s="4"/>
      <c r="BR38" s="5"/>
      <c r="BS38" s="5"/>
      <c r="BT38" s="5"/>
      <c r="BU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38"/>
  <sheetViews>
    <sheetView zoomScale="115" zoomScaleNormal="115" zoomScaleSheetLayoutView="100" workbookViewId="0">
      <pane xSplit="2" ySplit="5" topLeftCell="C6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1.85546875" style="1" customWidth="1"/>
    <col min="3" max="5" width="11.28515625" style="1" customWidth="1"/>
    <col min="6" max="6" width="11.28515625" style="3" customWidth="1"/>
    <col min="7" max="11" width="11.85546875" style="2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81" width="8.85546875" style="3"/>
    <col min="182" max="182" width="12.7109375" style="3" bestFit="1" customWidth="1"/>
    <col min="183" max="16384" width="8.85546875" style="1"/>
  </cols>
  <sheetData>
    <row r="1" spans="1:182" ht="18.75">
      <c r="A1" s="1" t="s">
        <v>43</v>
      </c>
      <c r="B1" s="10" t="s">
        <v>56</v>
      </c>
      <c r="H1" s="2" t="s">
        <v>72</v>
      </c>
      <c r="L1" s="4"/>
    </row>
    <row r="2" spans="1:182" ht="15.75">
      <c r="A2" s="8" t="s">
        <v>40</v>
      </c>
    </row>
    <row r="3" spans="1:182" ht="15.75">
      <c r="A3" s="8"/>
    </row>
    <row r="4" spans="1:182" ht="15.75">
      <c r="A4" s="8"/>
      <c r="E4" s="7"/>
      <c r="F4" s="7" t="s">
        <v>47</v>
      </c>
    </row>
    <row r="5" spans="1:182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60</v>
      </c>
    </row>
    <row r="6" spans="1:182" s="9" customFormat="1">
      <c r="A6" s="19" t="s">
        <v>26</v>
      </c>
      <c r="B6" s="13" t="s">
        <v>2</v>
      </c>
      <c r="C6" s="14">
        <f>SUM(C7:C10)</f>
        <v>987742.08150155365</v>
      </c>
      <c r="D6" s="14">
        <f t="shared" ref="D6:K6" si="0">SUM(D7:D10)</f>
        <v>1111535.0390864338</v>
      </c>
      <c r="E6" s="14">
        <f t="shared" si="0"/>
        <v>1258121.5048263515</v>
      </c>
      <c r="F6" s="14">
        <f t="shared" si="0"/>
        <v>1224399.2752997859</v>
      </c>
      <c r="G6" s="14">
        <f t="shared" si="0"/>
        <v>1412755.428102724</v>
      </c>
      <c r="H6" s="14">
        <f t="shared" si="0"/>
        <v>1482730.3971798904</v>
      </c>
      <c r="I6" s="14">
        <f t="shared" si="0"/>
        <v>1285149.9661989766</v>
      </c>
      <c r="J6" s="14">
        <f t="shared" si="0"/>
        <v>1377846.3608518657</v>
      </c>
      <c r="K6" s="14">
        <f t="shared" si="0"/>
        <v>1542063.2310549009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27">
        <v>1.1000000000000001</v>
      </c>
      <c r="B7" s="15" t="s">
        <v>49</v>
      </c>
      <c r="C7" s="16">
        <v>506994.52077943971</v>
      </c>
      <c r="D7" s="16">
        <v>621968.49963819061</v>
      </c>
      <c r="E7" s="16">
        <v>708226.73816574528</v>
      </c>
      <c r="F7" s="16">
        <v>557205.02050313016</v>
      </c>
      <c r="G7" s="14">
        <v>682637.21254272154</v>
      </c>
      <c r="H7" s="14">
        <v>661456.86617772013</v>
      </c>
      <c r="I7" s="14">
        <v>638868.62143136607</v>
      </c>
      <c r="J7" s="14">
        <v>638036.69538030773</v>
      </c>
      <c r="K7" s="14">
        <v>771422.84691902658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27">
        <v>1.2</v>
      </c>
      <c r="B8" s="15" t="s">
        <v>50</v>
      </c>
      <c r="C8" s="16">
        <v>111923.05736971243</v>
      </c>
      <c r="D8" s="16">
        <v>105962.60203282474</v>
      </c>
      <c r="E8" s="16">
        <v>104423.12381823502</v>
      </c>
      <c r="F8" s="16">
        <v>106744.03019820113</v>
      </c>
      <c r="G8" s="14">
        <v>136502.95143462843</v>
      </c>
      <c r="H8" s="14">
        <v>143615.36982764883</v>
      </c>
      <c r="I8" s="14">
        <v>161480.83869519128</v>
      </c>
      <c r="J8" s="14">
        <v>222536.51423796787</v>
      </c>
      <c r="K8" s="14">
        <v>225429.47012027007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27">
        <v>1.3</v>
      </c>
      <c r="B9" s="15" t="s">
        <v>51</v>
      </c>
      <c r="C9" s="16">
        <v>364257.88310827641</v>
      </c>
      <c r="D9" s="16">
        <v>378315.68248672487</v>
      </c>
      <c r="E9" s="16">
        <v>438091.58659674932</v>
      </c>
      <c r="F9" s="16">
        <v>551419.91598480428</v>
      </c>
      <c r="G9" s="14">
        <v>583380.06576949614</v>
      </c>
      <c r="H9" s="14">
        <v>666260.29260130413</v>
      </c>
      <c r="I9" s="14">
        <v>469922.73782690638</v>
      </c>
      <c r="J9" s="14">
        <v>501141.17455818935</v>
      </c>
      <c r="K9" s="14">
        <v>529383.29870405933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27">
        <v>1.4</v>
      </c>
      <c r="B10" s="15" t="s">
        <v>52</v>
      </c>
      <c r="C10" s="16">
        <v>4566.6202441251453</v>
      </c>
      <c r="D10" s="16">
        <v>5288.2549286936101</v>
      </c>
      <c r="E10" s="16">
        <v>7380.0562456221069</v>
      </c>
      <c r="F10" s="16">
        <v>9030.3086136501533</v>
      </c>
      <c r="G10" s="14">
        <v>10235.198355877923</v>
      </c>
      <c r="H10" s="14">
        <v>11397.868573217243</v>
      </c>
      <c r="I10" s="14">
        <v>14877.768245512803</v>
      </c>
      <c r="J10" s="14">
        <v>16131.976675400632</v>
      </c>
      <c r="K10" s="14">
        <v>15827.615311545056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28" t="s">
        <v>62</v>
      </c>
      <c r="B11" s="15" t="s">
        <v>3</v>
      </c>
      <c r="C11" s="16">
        <v>25143.691893177765</v>
      </c>
      <c r="D11" s="16">
        <v>26696.897727296873</v>
      </c>
      <c r="E11" s="16">
        <v>24385.253413552829</v>
      </c>
      <c r="F11" s="16">
        <v>26909.708740602575</v>
      </c>
      <c r="G11" s="14">
        <v>26410.16411772625</v>
      </c>
      <c r="H11" s="14">
        <v>63394.891457862468</v>
      </c>
      <c r="I11" s="14">
        <v>66634.696417114072</v>
      </c>
      <c r="J11" s="14">
        <v>66351.527815050664</v>
      </c>
      <c r="K11" s="14">
        <v>65611.534520532252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>
      <c r="A12" s="29"/>
      <c r="B12" s="17" t="s">
        <v>28</v>
      </c>
      <c r="C12" s="18">
        <f>C6+C11</f>
        <v>1012885.7733947315</v>
      </c>
      <c r="D12" s="18">
        <f t="shared" ref="D12:K12" si="1">D6+D11</f>
        <v>1138231.9368137307</v>
      </c>
      <c r="E12" s="18">
        <f t="shared" si="1"/>
        <v>1282506.7582399044</v>
      </c>
      <c r="F12" s="18">
        <f t="shared" si="1"/>
        <v>1251308.9840403884</v>
      </c>
      <c r="G12" s="18">
        <f t="shared" si="1"/>
        <v>1439165.5922204503</v>
      </c>
      <c r="H12" s="18">
        <f t="shared" si="1"/>
        <v>1546125.2886377529</v>
      </c>
      <c r="I12" s="18">
        <f t="shared" si="1"/>
        <v>1351784.6626160906</v>
      </c>
      <c r="J12" s="18">
        <f t="shared" si="1"/>
        <v>1444197.8886669164</v>
      </c>
      <c r="K12" s="18">
        <f t="shared" si="1"/>
        <v>1607674.7655754331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9" customFormat="1">
      <c r="A13" s="19" t="s">
        <v>63</v>
      </c>
      <c r="B13" s="13" t="s">
        <v>4</v>
      </c>
      <c r="C13" s="14">
        <v>1393182.1814169879</v>
      </c>
      <c r="D13" s="14">
        <v>1643049.0067930212</v>
      </c>
      <c r="E13" s="14">
        <v>1961829.4908625013</v>
      </c>
      <c r="F13" s="14">
        <v>2140258.3811383462</v>
      </c>
      <c r="G13" s="14">
        <v>2448359.037146525</v>
      </c>
      <c r="H13" s="14">
        <v>3031141.4480883796</v>
      </c>
      <c r="I13" s="14">
        <v>3408894.9349897821</v>
      </c>
      <c r="J13" s="14">
        <v>3770880.4040136696</v>
      </c>
      <c r="K13" s="14">
        <v>3902287.5323962765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28.5">
      <c r="A14" s="28" t="s">
        <v>64</v>
      </c>
      <c r="B14" s="15" t="s">
        <v>5</v>
      </c>
      <c r="C14" s="16">
        <v>400222.895239709</v>
      </c>
      <c r="D14" s="16">
        <v>404768.7292405449</v>
      </c>
      <c r="E14" s="16">
        <v>472128.03813751281</v>
      </c>
      <c r="F14" s="16">
        <v>490303.19990737183</v>
      </c>
      <c r="G14" s="14">
        <v>568558.01754716423</v>
      </c>
      <c r="H14" s="14">
        <v>504350.91776214767</v>
      </c>
      <c r="I14" s="14">
        <v>609987.92293978157</v>
      </c>
      <c r="J14" s="14">
        <v>679498.07074562821</v>
      </c>
      <c r="K14" s="14">
        <v>732229.88175085071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28" t="s">
        <v>65</v>
      </c>
      <c r="B15" s="15" t="s">
        <v>6</v>
      </c>
      <c r="C15" s="16">
        <v>608088.36721095419</v>
      </c>
      <c r="D15" s="16">
        <v>673529.77691812511</v>
      </c>
      <c r="E15" s="16">
        <v>728015.53395672329</v>
      </c>
      <c r="F15" s="16">
        <v>759450.48542269319</v>
      </c>
      <c r="G15" s="14">
        <v>753582.24663065793</v>
      </c>
      <c r="H15" s="14">
        <v>813652.33811869321</v>
      </c>
      <c r="I15" s="14">
        <v>891876.65219961631</v>
      </c>
      <c r="J15" s="14">
        <v>994740.06436062965</v>
      </c>
      <c r="K15" s="14">
        <v>1096418.3347313779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>
      <c r="A16" s="29"/>
      <c r="B16" s="17" t="s">
        <v>29</v>
      </c>
      <c r="C16" s="18">
        <f>+C13+C14+C15</f>
        <v>2401493.4438676508</v>
      </c>
      <c r="D16" s="18">
        <f t="shared" ref="D16:K16" si="2">+D13+D14+D15</f>
        <v>2721347.5129516912</v>
      </c>
      <c r="E16" s="18">
        <f t="shared" si="2"/>
        <v>3161973.0629567374</v>
      </c>
      <c r="F16" s="18">
        <f t="shared" si="2"/>
        <v>3390012.0664684111</v>
      </c>
      <c r="G16" s="18">
        <f t="shared" si="2"/>
        <v>3770499.301324347</v>
      </c>
      <c r="H16" s="18">
        <f t="shared" si="2"/>
        <v>4349144.7039692206</v>
      </c>
      <c r="I16" s="18">
        <f t="shared" si="2"/>
        <v>4910759.5101291798</v>
      </c>
      <c r="J16" s="18">
        <f t="shared" si="2"/>
        <v>5445118.5391199272</v>
      </c>
      <c r="K16" s="18">
        <f t="shared" si="2"/>
        <v>5730935.7488785051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9" customFormat="1" ht="28.5">
      <c r="A17" s="19" t="s">
        <v>66</v>
      </c>
      <c r="B17" s="13" t="s">
        <v>7</v>
      </c>
      <c r="C17" s="14">
        <f>C18+C19</f>
        <v>383229.62660000002</v>
      </c>
      <c r="D17" s="14">
        <f t="shared" ref="D17:K17" si="3">D18+D19</f>
        <v>430076.56628742797</v>
      </c>
      <c r="E17" s="14">
        <f t="shared" si="3"/>
        <v>489822.79344533104</v>
      </c>
      <c r="F17" s="14">
        <f t="shared" si="3"/>
        <v>565493.67818449531</v>
      </c>
      <c r="G17" s="14">
        <f t="shared" si="3"/>
        <v>621025.27950114023</v>
      </c>
      <c r="H17" s="14">
        <f t="shared" si="3"/>
        <v>691782.99813728745</v>
      </c>
      <c r="I17" s="14">
        <f t="shared" si="3"/>
        <v>784200.00530821644</v>
      </c>
      <c r="J17" s="14">
        <f t="shared" si="3"/>
        <v>866124.43440516095</v>
      </c>
      <c r="K17" s="14">
        <f t="shared" si="3"/>
        <v>917492.86279426329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27">
        <v>6.1</v>
      </c>
      <c r="B18" s="15" t="s">
        <v>8</v>
      </c>
      <c r="C18" s="16">
        <v>299702.4371004788</v>
      </c>
      <c r="D18" s="16">
        <v>341211.62416652805</v>
      </c>
      <c r="E18" s="16">
        <v>397474.7873917892</v>
      </c>
      <c r="F18" s="16">
        <v>504383.53937206883</v>
      </c>
      <c r="G18" s="14">
        <v>552068.00693307247</v>
      </c>
      <c r="H18" s="14">
        <v>617340.48439999996</v>
      </c>
      <c r="I18" s="14">
        <v>707119.2684952094</v>
      </c>
      <c r="J18" s="14">
        <v>786521.2099475658</v>
      </c>
      <c r="K18" s="14">
        <v>837483.11960279755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27">
        <v>6.2</v>
      </c>
      <c r="B19" s="15" t="s">
        <v>9</v>
      </c>
      <c r="C19" s="16">
        <v>83527.189499521235</v>
      </c>
      <c r="D19" s="16">
        <v>88864.942120899927</v>
      </c>
      <c r="E19" s="16">
        <v>92348.006053541816</v>
      </c>
      <c r="F19" s="16">
        <v>61110.138812426434</v>
      </c>
      <c r="G19" s="14">
        <v>68957.272568067725</v>
      </c>
      <c r="H19" s="14">
        <v>74442.51373728746</v>
      </c>
      <c r="I19" s="14">
        <v>77080.736813007039</v>
      </c>
      <c r="J19" s="14">
        <v>79603.224457595148</v>
      </c>
      <c r="K19" s="14">
        <v>80009.743191465677</v>
      </c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9" customFormat="1" ht="42.75">
      <c r="A20" s="19" t="s">
        <v>67</v>
      </c>
      <c r="B20" s="20" t="s">
        <v>10</v>
      </c>
      <c r="C20" s="14">
        <f>SUM(C21:C27)</f>
        <v>201376.07079600001</v>
      </c>
      <c r="D20" s="14">
        <f t="shared" ref="D20:J20" si="4">SUM(D21:D27)</f>
        <v>242052.55537084176</v>
      </c>
      <c r="E20" s="14">
        <f t="shared" si="4"/>
        <v>300433.74939499039</v>
      </c>
      <c r="F20" s="14">
        <f t="shared" si="4"/>
        <v>350656.49298156193</v>
      </c>
      <c r="G20" s="14">
        <f t="shared" si="4"/>
        <v>411878.26833007089</v>
      </c>
      <c r="H20" s="14">
        <f t="shared" si="4"/>
        <v>403971.83965897455</v>
      </c>
      <c r="I20" s="14">
        <f t="shared" si="4"/>
        <v>424791.23588391719</v>
      </c>
      <c r="J20" s="14">
        <f t="shared" si="4"/>
        <v>468079.01842356101</v>
      </c>
      <c r="K20" s="14">
        <f>SUM(K21:K27)</f>
        <v>502547.05232202238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27">
        <v>7.1</v>
      </c>
      <c r="B21" s="15" t="s">
        <v>11</v>
      </c>
      <c r="C21" s="16">
        <v>1087</v>
      </c>
      <c r="D21" s="16">
        <v>1234</v>
      </c>
      <c r="E21" s="16">
        <v>1349</v>
      </c>
      <c r="F21" s="16">
        <v>1648</v>
      </c>
      <c r="G21" s="14">
        <v>1642</v>
      </c>
      <c r="H21" s="14">
        <v>1182</v>
      </c>
      <c r="I21" s="14">
        <v>792.92500000000007</v>
      </c>
      <c r="J21" s="14">
        <v>870.38181818181829</v>
      </c>
      <c r="K21" s="14">
        <v>955.40499974333966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27">
        <v>7.2</v>
      </c>
      <c r="B22" s="15" t="s">
        <v>12</v>
      </c>
      <c r="C22" s="16">
        <v>95694.731200000009</v>
      </c>
      <c r="D22" s="16">
        <v>128715.78023028756</v>
      </c>
      <c r="E22" s="16">
        <v>171182.46020917321</v>
      </c>
      <c r="F22" s="16">
        <v>204065.29532824561</v>
      </c>
      <c r="G22" s="14">
        <v>229192.974066686</v>
      </c>
      <c r="H22" s="14">
        <v>215328.55300944328</v>
      </c>
      <c r="I22" s="14">
        <v>220233.62221786025</v>
      </c>
      <c r="J22" s="14">
        <v>242060.55518984183</v>
      </c>
      <c r="K22" s="14">
        <v>258168.64722025083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27">
        <v>7.3</v>
      </c>
      <c r="B23" s="15" t="s">
        <v>13</v>
      </c>
      <c r="C23" s="16">
        <v>0</v>
      </c>
      <c r="D23" s="16">
        <v>0</v>
      </c>
      <c r="E23" s="16">
        <v>0</v>
      </c>
      <c r="F23" s="16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27">
        <v>7.4</v>
      </c>
      <c r="B24" s="15" t="s">
        <v>14</v>
      </c>
      <c r="C24" s="16">
        <v>506.00829999999996</v>
      </c>
      <c r="D24" s="16">
        <v>1011.0835</v>
      </c>
      <c r="E24" s="16">
        <v>709.78880000000004</v>
      </c>
      <c r="F24" s="16">
        <v>1548.8463140896238</v>
      </c>
      <c r="G24" s="14">
        <v>759.90995825075299</v>
      </c>
      <c r="H24" s="14">
        <v>946.9652000000001</v>
      </c>
      <c r="I24" s="14">
        <v>1135.8099</v>
      </c>
      <c r="J24" s="14">
        <v>1356.0868460560721</v>
      </c>
      <c r="K24" s="14">
        <v>1619.4118239034112</v>
      </c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>
      <c r="A25" s="27">
        <v>7.5</v>
      </c>
      <c r="B25" s="15" t="s">
        <v>15</v>
      </c>
      <c r="C25" s="16">
        <v>459.25779999999997</v>
      </c>
      <c r="D25" s="16">
        <v>619.94738700333835</v>
      </c>
      <c r="E25" s="16">
        <v>1153.5168000000001</v>
      </c>
      <c r="F25" s="16">
        <v>1326.7832463773091</v>
      </c>
      <c r="G25" s="14">
        <v>1379.6279286467416</v>
      </c>
      <c r="H25" s="14">
        <v>4809.9744000000001</v>
      </c>
      <c r="I25" s="14">
        <v>5279.9184000000005</v>
      </c>
      <c r="J25" s="14">
        <v>5820.9372412704879</v>
      </c>
      <c r="K25" s="14">
        <v>6350.9087606395251</v>
      </c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27">
        <v>7.6</v>
      </c>
      <c r="B26" s="15" t="s">
        <v>16</v>
      </c>
      <c r="C26" s="16">
        <v>140.11439999999999</v>
      </c>
      <c r="D26" s="16">
        <v>156.86614915254233</v>
      </c>
      <c r="E26" s="16">
        <v>102.12833220338983</v>
      </c>
      <c r="F26" s="16">
        <v>120.30912726228095</v>
      </c>
      <c r="G26" s="14">
        <v>119.55394158766637</v>
      </c>
      <c r="H26" s="14">
        <v>488.74556102014117</v>
      </c>
      <c r="I26" s="14">
        <v>671.91499999999996</v>
      </c>
      <c r="J26" s="14">
        <v>768.59341726618709</v>
      </c>
      <c r="K26" s="14">
        <v>831.43438848920857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8.5">
      <c r="A27" s="27">
        <v>7.7</v>
      </c>
      <c r="B27" s="15" t="s">
        <v>17</v>
      </c>
      <c r="C27" s="16">
        <v>103488.95909600001</v>
      </c>
      <c r="D27" s="16">
        <v>110314.87810439832</v>
      </c>
      <c r="E27" s="16">
        <v>125936.85525361379</v>
      </c>
      <c r="F27" s="16">
        <v>141947.25896558713</v>
      </c>
      <c r="G27" s="14">
        <v>178784.20243489969</v>
      </c>
      <c r="H27" s="14">
        <v>181215.60148851111</v>
      </c>
      <c r="I27" s="14">
        <v>196677.04536605696</v>
      </c>
      <c r="J27" s="14">
        <v>217202.46391094464</v>
      </c>
      <c r="K27" s="14">
        <v>234621.24512899603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28" t="s">
        <v>68</v>
      </c>
      <c r="B28" s="15" t="s">
        <v>18</v>
      </c>
      <c r="C28" s="16">
        <v>282809</v>
      </c>
      <c r="D28" s="16">
        <v>312832</v>
      </c>
      <c r="E28" s="16">
        <v>327005</v>
      </c>
      <c r="F28" s="16">
        <v>369861</v>
      </c>
      <c r="G28" s="14">
        <v>417376</v>
      </c>
      <c r="H28" s="14">
        <v>405085</v>
      </c>
      <c r="I28" s="14">
        <v>449801</v>
      </c>
      <c r="J28" s="14">
        <v>520737.84915239131</v>
      </c>
      <c r="K28" s="14">
        <v>549899.14665861917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28.5">
      <c r="A29" s="28" t="s">
        <v>69</v>
      </c>
      <c r="B29" s="15" t="s">
        <v>19</v>
      </c>
      <c r="C29" s="16">
        <v>562842.50534000003</v>
      </c>
      <c r="D29" s="16">
        <v>682424.76530083315</v>
      </c>
      <c r="E29" s="16">
        <v>808910.89409083338</v>
      </c>
      <c r="F29" s="16">
        <v>914975.7986363091</v>
      </c>
      <c r="G29" s="14">
        <v>972827.7768102095</v>
      </c>
      <c r="H29" s="14">
        <v>1059700.5201000001</v>
      </c>
      <c r="I29" s="14">
        <v>1117239.4876333408</v>
      </c>
      <c r="J29" s="14">
        <v>1205546.6214491006</v>
      </c>
      <c r="K29" s="14">
        <v>1301060.9987808587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28" t="s">
        <v>70</v>
      </c>
      <c r="B30" s="15" t="s">
        <v>44</v>
      </c>
      <c r="C30" s="16">
        <v>290117</v>
      </c>
      <c r="D30" s="16">
        <v>340565</v>
      </c>
      <c r="E30" s="16">
        <v>366451</v>
      </c>
      <c r="F30" s="16">
        <v>412911.2</v>
      </c>
      <c r="G30" s="14">
        <v>434038.68</v>
      </c>
      <c r="H30" s="14">
        <v>499013</v>
      </c>
      <c r="I30" s="14">
        <v>560880</v>
      </c>
      <c r="J30" s="14">
        <v>671789.51491029328</v>
      </c>
      <c r="K30" s="14">
        <v>774718.25595948379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28" t="s">
        <v>71</v>
      </c>
      <c r="B31" s="15" t="s">
        <v>20</v>
      </c>
      <c r="C31" s="16">
        <v>587166.90888360061</v>
      </c>
      <c r="D31" s="16">
        <v>684558.67031176749</v>
      </c>
      <c r="E31" s="16">
        <v>735125.93651047559</v>
      </c>
      <c r="F31" s="16">
        <v>835233.29289455677</v>
      </c>
      <c r="G31" s="14">
        <v>919974.76572550216</v>
      </c>
      <c r="H31" s="14">
        <v>1067183.3969146621</v>
      </c>
      <c r="I31" s="14">
        <v>1237754.4086390284</v>
      </c>
      <c r="J31" s="14">
        <v>1488401.2376973561</v>
      </c>
      <c r="K31" s="14">
        <v>1683052.4619773393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>
      <c r="A32" s="29"/>
      <c r="B32" s="17" t="s">
        <v>30</v>
      </c>
      <c r="C32" s="18">
        <f>C17+C20+C28+C29+C30+C31</f>
        <v>2307541.1116196006</v>
      </c>
      <c r="D32" s="18">
        <f t="shared" ref="D32:K32" si="5">D17+D20+D28+D29+D30+D31</f>
        <v>2692509.5572708705</v>
      </c>
      <c r="E32" s="18">
        <f t="shared" si="5"/>
        <v>3027749.37344163</v>
      </c>
      <c r="F32" s="18">
        <f t="shared" si="5"/>
        <v>3449131.4626969234</v>
      </c>
      <c r="G32" s="18">
        <f t="shared" si="5"/>
        <v>3777120.770366923</v>
      </c>
      <c r="H32" s="18">
        <f t="shared" si="5"/>
        <v>4126736.7548109237</v>
      </c>
      <c r="I32" s="18">
        <f t="shared" si="5"/>
        <v>4574666.1374645028</v>
      </c>
      <c r="J32" s="18">
        <f t="shared" si="5"/>
        <v>5220678.6760378629</v>
      </c>
      <c r="K32" s="18">
        <f t="shared" si="5"/>
        <v>5728770.7784925867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9" customFormat="1">
      <c r="A33" s="32" t="s">
        <v>27</v>
      </c>
      <c r="B33" s="21" t="s">
        <v>41</v>
      </c>
      <c r="C33" s="22">
        <f>C6+C11+C13+C14+C15+C17+C20+C28+C29+C30+C31</f>
        <v>5721920.3288819827</v>
      </c>
      <c r="D33" s="22">
        <f>D6+D11+D13+D14+D15+D17+D20+D28+D29+D30+D31</f>
        <v>6552089.0070362929</v>
      </c>
      <c r="E33" s="22">
        <f>E6+E11+E13+E14+E15+E17+E20+E28+E29+E30+E31</f>
        <v>7472229.1946382718</v>
      </c>
      <c r="F33" s="22">
        <f>F6+F11+F13+F14+F15+F17+F20+F28+F29+F30+F31</f>
        <v>8090452.513205722</v>
      </c>
      <c r="G33" s="22">
        <f t="shared" ref="G33:K33" si="6">G6+G11+G13+G14+G15+G17+G20+G28+G29+G30+G31</f>
        <v>8986785.6639117189</v>
      </c>
      <c r="H33" s="22">
        <f t="shared" si="6"/>
        <v>10022006.747417897</v>
      </c>
      <c r="I33" s="22">
        <f t="shared" si="6"/>
        <v>10837210.310209773</v>
      </c>
      <c r="J33" s="22">
        <f t="shared" si="6"/>
        <v>12109995.103824707</v>
      </c>
      <c r="K33" s="22">
        <f t="shared" si="6"/>
        <v>13067381.292946529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33" t="s">
        <v>33</v>
      </c>
      <c r="B34" s="23" t="s">
        <v>25</v>
      </c>
      <c r="C34" s="16">
        <f>GSVA_cur!C34</f>
        <v>551418</v>
      </c>
      <c r="D34" s="16">
        <f>GSVA_cur!D34</f>
        <v>637988</v>
      </c>
      <c r="E34" s="16">
        <f>GSVA_cur!E34</f>
        <v>759234</v>
      </c>
      <c r="F34" s="16">
        <f>GSVA_cur!F34</f>
        <v>898696</v>
      </c>
      <c r="G34" s="16">
        <f>GSVA_cur!G34</f>
        <v>986997</v>
      </c>
      <c r="H34" s="16">
        <f>GSVA_cur!H34</f>
        <v>1007814</v>
      </c>
      <c r="I34" s="16">
        <f>GSVA_cur!I34</f>
        <v>1335132</v>
      </c>
      <c r="J34" s="16">
        <f>GSVA_cur!J34</f>
        <v>1452623.6159999999</v>
      </c>
      <c r="K34" s="16">
        <f>GSVA_cur!K34</f>
        <v>1488001.8568913576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33" t="s">
        <v>34</v>
      </c>
      <c r="B35" s="23" t="s">
        <v>24</v>
      </c>
      <c r="C35" s="16">
        <f>GSVA_cur!C35</f>
        <v>219713</v>
      </c>
      <c r="D35" s="16">
        <f>GSVA_cur!D35</f>
        <v>246849</v>
      </c>
      <c r="E35" s="16">
        <f>GSVA_cur!E35</f>
        <v>218589</v>
      </c>
      <c r="F35" s="16">
        <f>GSVA_cur!F35</f>
        <v>254617</v>
      </c>
      <c r="G35" s="16">
        <f>GSVA_cur!G35</f>
        <v>288731</v>
      </c>
      <c r="H35" s="16">
        <f>GSVA_cur!H35</f>
        <v>193915</v>
      </c>
      <c r="I35" s="16">
        <f>GSVA_cur!I35</f>
        <v>236116</v>
      </c>
      <c r="J35" s="16">
        <f>GSVA_cur!J35</f>
        <v>232338.144</v>
      </c>
      <c r="K35" s="16">
        <f>GSVA_cur!K35</f>
        <v>249066.38489135759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>
      <c r="A36" s="34" t="s">
        <v>35</v>
      </c>
      <c r="B36" s="24" t="s">
        <v>53</v>
      </c>
      <c r="C36" s="18">
        <f>C33+C34-C35</f>
        <v>6053625.3288819827</v>
      </c>
      <c r="D36" s="18">
        <f t="shared" ref="D36:K36" si="7">D33+D34-D35</f>
        <v>6943228.0070362929</v>
      </c>
      <c r="E36" s="18">
        <f t="shared" si="7"/>
        <v>8012874.1946382718</v>
      </c>
      <c r="F36" s="18">
        <f t="shared" si="7"/>
        <v>8734531.513205722</v>
      </c>
      <c r="G36" s="18">
        <f t="shared" si="7"/>
        <v>9685051.6639117189</v>
      </c>
      <c r="H36" s="18">
        <f t="shared" si="7"/>
        <v>10835905.747417897</v>
      </c>
      <c r="I36" s="18">
        <f t="shared" si="7"/>
        <v>11936226.310209773</v>
      </c>
      <c r="J36" s="18">
        <f t="shared" si="7"/>
        <v>13330280.575824708</v>
      </c>
      <c r="K36" s="18">
        <f t="shared" si="7"/>
        <v>14306316.76494653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33" t="s">
        <v>36</v>
      </c>
      <c r="B37" s="23" t="s">
        <v>32</v>
      </c>
      <c r="C37" s="11">
        <f>GSVA_cur!C37</f>
        <v>69010</v>
      </c>
      <c r="D37" s="11">
        <f>GSVA_cur!D37</f>
        <v>69620</v>
      </c>
      <c r="E37" s="11">
        <f>GSVA_cur!E37</f>
        <v>70230</v>
      </c>
      <c r="F37" s="11">
        <f>GSVA_cur!F37</f>
        <v>70840</v>
      </c>
      <c r="G37" s="11">
        <f>GSVA_cur!G37</f>
        <v>71470</v>
      </c>
      <c r="H37" s="11">
        <f>GSVA_cur!H37</f>
        <v>72100</v>
      </c>
      <c r="I37" s="11">
        <f>GSVA_cur!I37</f>
        <v>72330</v>
      </c>
      <c r="J37" s="11">
        <f>GSVA_cur!J37</f>
        <v>72800</v>
      </c>
      <c r="K37" s="11">
        <f>GSVA_cur!K37</f>
        <v>73270</v>
      </c>
      <c r="N37" s="2"/>
      <c r="O37" s="2"/>
      <c r="P37" s="2"/>
      <c r="Q37" s="2"/>
    </row>
    <row r="38" spans="1:182">
      <c r="A38" s="34" t="s">
        <v>37</v>
      </c>
      <c r="B38" s="24" t="s">
        <v>54</v>
      </c>
      <c r="C38" s="18">
        <f>C36/C37*1000</f>
        <v>87720.987232024097</v>
      </c>
      <c r="D38" s="18">
        <f t="shared" ref="D38:K38" si="8">D36/D37*1000</f>
        <v>99730.364938757426</v>
      </c>
      <c r="E38" s="18">
        <f t="shared" si="8"/>
        <v>114094.74860655378</v>
      </c>
      <c r="F38" s="18">
        <f t="shared" si="8"/>
        <v>123299.42847551838</v>
      </c>
      <c r="G38" s="18">
        <f t="shared" si="8"/>
        <v>135512.12626153239</v>
      </c>
      <c r="H38" s="18">
        <f t="shared" si="8"/>
        <v>150289.95488790426</v>
      </c>
      <c r="I38" s="18">
        <f t="shared" si="8"/>
        <v>165024.55841573034</v>
      </c>
      <c r="J38" s="18">
        <f t="shared" si="8"/>
        <v>183108.2496679218</v>
      </c>
      <c r="K38" s="18">
        <f t="shared" si="8"/>
        <v>195254.76682061594</v>
      </c>
      <c r="M38" s="4"/>
      <c r="N38" s="4"/>
      <c r="O38" s="4"/>
      <c r="P38" s="4"/>
      <c r="Q38" s="4"/>
      <c r="BR38" s="5"/>
      <c r="BS38" s="5"/>
      <c r="BT38" s="5"/>
      <c r="BU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38"/>
  <sheetViews>
    <sheetView zoomScale="115" zoomScaleNormal="115" zoomScaleSheetLayoutView="100" workbookViewId="0">
      <pane xSplit="2" ySplit="5" topLeftCell="C6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1.85546875" style="1" customWidth="1"/>
    <col min="3" max="5" width="10.85546875" style="1" customWidth="1"/>
    <col min="6" max="6" width="10.85546875" style="3" customWidth="1"/>
    <col min="7" max="11" width="11.85546875" style="2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81" width="8.85546875" style="3"/>
    <col min="182" max="182" width="12.7109375" style="3" bestFit="1" customWidth="1"/>
    <col min="183" max="16384" width="8.85546875" style="1"/>
  </cols>
  <sheetData>
    <row r="1" spans="1:182" ht="18.75">
      <c r="A1" s="1" t="s">
        <v>43</v>
      </c>
      <c r="B1" s="10" t="s">
        <v>56</v>
      </c>
      <c r="H1" s="2" t="s">
        <v>72</v>
      </c>
      <c r="L1" s="4"/>
    </row>
    <row r="2" spans="1:182" ht="15.75">
      <c r="A2" s="8" t="s">
        <v>42</v>
      </c>
    </row>
    <row r="3" spans="1:182" ht="15.75">
      <c r="A3" s="8"/>
    </row>
    <row r="4" spans="1:182" ht="15.75">
      <c r="A4" s="8"/>
      <c r="E4" s="7"/>
      <c r="F4" s="7" t="s">
        <v>47</v>
      </c>
    </row>
    <row r="5" spans="1:182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60</v>
      </c>
    </row>
    <row r="6" spans="1:182" s="9" customFormat="1">
      <c r="A6" s="19" t="s">
        <v>26</v>
      </c>
      <c r="B6" s="13" t="s">
        <v>2</v>
      </c>
      <c r="C6" s="14">
        <f>SUM(C7:C10)</f>
        <v>987741.88093067741</v>
      </c>
      <c r="D6" s="14">
        <f t="shared" ref="D6:K6" si="0">SUM(D7:D10)</f>
        <v>1056761.7504611628</v>
      </c>
      <c r="E6" s="14">
        <f t="shared" si="0"/>
        <v>1165433.8264789477</v>
      </c>
      <c r="F6" s="14">
        <f t="shared" si="0"/>
        <v>1105896.8876153619</v>
      </c>
      <c r="G6" s="14">
        <f t="shared" si="0"/>
        <v>1211079.8464835486</v>
      </c>
      <c r="H6" s="14">
        <f t="shared" si="0"/>
        <v>1142613.6043153612</v>
      </c>
      <c r="I6" s="14">
        <f t="shared" si="0"/>
        <v>1138757.3091085779</v>
      </c>
      <c r="J6" s="14">
        <f t="shared" si="0"/>
        <v>1130997.8402136089</v>
      </c>
      <c r="K6" s="14">
        <f t="shared" si="0"/>
        <v>1233588.3878346619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27">
        <v>1.1000000000000001</v>
      </c>
      <c r="B7" s="15" t="s">
        <v>49</v>
      </c>
      <c r="C7" s="16">
        <v>506994.32032995741</v>
      </c>
      <c r="D7" s="16">
        <v>563076.05889990402</v>
      </c>
      <c r="E7" s="16">
        <v>673414.30298086884</v>
      </c>
      <c r="F7" s="16">
        <v>577749.90354195959</v>
      </c>
      <c r="G7" s="14">
        <v>660768.28139325907</v>
      </c>
      <c r="H7" s="14">
        <v>544258.84288453916</v>
      </c>
      <c r="I7" s="14">
        <v>511410.289064268</v>
      </c>
      <c r="J7" s="14">
        <v>479666.34252532618</v>
      </c>
      <c r="K7" s="14">
        <v>550374.9870421181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27">
        <v>1.2</v>
      </c>
      <c r="B8" s="15" t="s">
        <v>50</v>
      </c>
      <c r="C8" s="16">
        <v>111923.05736971243</v>
      </c>
      <c r="D8" s="16">
        <v>116003.45669272711</v>
      </c>
      <c r="E8" s="16">
        <v>107869.98793879789</v>
      </c>
      <c r="F8" s="16">
        <v>118829.39137705344</v>
      </c>
      <c r="G8" s="14">
        <v>147074.02886293203</v>
      </c>
      <c r="H8" s="14">
        <v>158304.36196932141</v>
      </c>
      <c r="I8" s="14">
        <v>172252.55511708444</v>
      </c>
      <c r="J8" s="14">
        <v>189237.27500194468</v>
      </c>
      <c r="K8" s="14">
        <v>206593.5355042688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27">
        <v>1.3</v>
      </c>
      <c r="B9" s="15" t="s">
        <v>51</v>
      </c>
      <c r="C9" s="16">
        <v>364257.88298690226</v>
      </c>
      <c r="D9" s="16">
        <v>372605.37005685939</v>
      </c>
      <c r="E9" s="16">
        <v>378360.9621708584</v>
      </c>
      <c r="F9" s="16">
        <v>402837.6574870933</v>
      </c>
      <c r="G9" s="14">
        <v>396033.85093922843</v>
      </c>
      <c r="H9" s="14">
        <v>432400.28978421789</v>
      </c>
      <c r="I9" s="14">
        <v>447391.21631419187</v>
      </c>
      <c r="J9" s="14">
        <v>453880.34178593667</v>
      </c>
      <c r="K9" s="14">
        <v>467798.71417882497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27">
        <v>1.4</v>
      </c>
      <c r="B10" s="15" t="s">
        <v>52</v>
      </c>
      <c r="C10" s="16">
        <v>4566.6202441053601</v>
      </c>
      <c r="D10" s="16">
        <v>5076.8648116720969</v>
      </c>
      <c r="E10" s="16">
        <v>5788.5733884225874</v>
      </c>
      <c r="F10" s="16">
        <v>6479.9352092555855</v>
      </c>
      <c r="G10" s="14">
        <v>7203.6852881291388</v>
      </c>
      <c r="H10" s="14">
        <v>7650.1096772827495</v>
      </c>
      <c r="I10" s="14">
        <v>7703.2486130336638</v>
      </c>
      <c r="J10" s="14">
        <v>8213.8809004014311</v>
      </c>
      <c r="K10" s="14">
        <v>8821.1511094500711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28" t="s">
        <v>62</v>
      </c>
      <c r="B11" s="15" t="s">
        <v>3</v>
      </c>
      <c r="C11" s="16">
        <v>25143.691858640737</v>
      </c>
      <c r="D11" s="16">
        <v>24523.526634792284</v>
      </c>
      <c r="E11" s="16">
        <v>20467.955873195358</v>
      </c>
      <c r="F11" s="16">
        <v>21102.809703349558</v>
      </c>
      <c r="G11" s="14">
        <v>19823.028990271789</v>
      </c>
      <c r="H11" s="14">
        <v>53496.334472962888</v>
      </c>
      <c r="I11" s="14">
        <v>48841.613432476159</v>
      </c>
      <c r="J11" s="14">
        <v>44113.419570275204</v>
      </c>
      <c r="K11" s="14">
        <v>40578.581119972936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>
      <c r="A12" s="29"/>
      <c r="B12" s="17" t="s">
        <v>28</v>
      </c>
      <c r="C12" s="18">
        <f>C6+C11</f>
        <v>1012885.5727893182</v>
      </c>
      <c r="D12" s="18">
        <f t="shared" ref="D12:K12" si="1">D6+D11</f>
        <v>1081285.2770959551</v>
      </c>
      <c r="E12" s="18">
        <f t="shared" si="1"/>
        <v>1185901.782352143</v>
      </c>
      <c r="F12" s="18">
        <f t="shared" si="1"/>
        <v>1126999.6973187116</v>
      </c>
      <c r="G12" s="18">
        <f t="shared" si="1"/>
        <v>1230902.8754738204</v>
      </c>
      <c r="H12" s="18">
        <f t="shared" si="1"/>
        <v>1196109.9387883241</v>
      </c>
      <c r="I12" s="18">
        <f t="shared" si="1"/>
        <v>1187598.922541054</v>
      </c>
      <c r="J12" s="18">
        <f t="shared" si="1"/>
        <v>1175111.259783884</v>
      </c>
      <c r="K12" s="18">
        <f t="shared" si="1"/>
        <v>1274166.9689546349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9" customFormat="1">
      <c r="A13" s="19" t="s">
        <v>63</v>
      </c>
      <c r="B13" s="13" t="s">
        <v>4</v>
      </c>
      <c r="C13" s="14">
        <v>1393182.165519014</v>
      </c>
      <c r="D13" s="14">
        <v>1504007.3494936584</v>
      </c>
      <c r="E13" s="14">
        <v>1683199.5323473581</v>
      </c>
      <c r="F13" s="14">
        <v>1841069.4692559699</v>
      </c>
      <c r="G13" s="14">
        <v>2087831.8181676392</v>
      </c>
      <c r="H13" s="14">
        <v>2654515.1804514611</v>
      </c>
      <c r="I13" s="14">
        <v>2907064.5237374413</v>
      </c>
      <c r="J13" s="14">
        <v>3144485.7287389915</v>
      </c>
      <c r="K13" s="14">
        <v>3238584.783798926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28.5">
      <c r="A14" s="28" t="s">
        <v>64</v>
      </c>
      <c r="B14" s="15" t="s">
        <v>5</v>
      </c>
      <c r="C14" s="16">
        <v>400223.32401821477</v>
      </c>
      <c r="D14" s="16">
        <v>398531.80282205774</v>
      </c>
      <c r="E14" s="16">
        <v>420616.39660047984</v>
      </c>
      <c r="F14" s="16">
        <v>487553.65947887331</v>
      </c>
      <c r="G14" s="14">
        <v>502828.67542960495</v>
      </c>
      <c r="H14" s="14">
        <v>462018.83614225825</v>
      </c>
      <c r="I14" s="14">
        <v>541016.88339807815</v>
      </c>
      <c r="J14" s="14">
        <v>579197.37842051522</v>
      </c>
      <c r="K14" s="14">
        <v>597864.31484564068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28" t="s">
        <v>65</v>
      </c>
      <c r="B15" s="15" t="s">
        <v>6</v>
      </c>
      <c r="C15" s="16">
        <v>608088.17045650107</v>
      </c>
      <c r="D15" s="16">
        <v>642777.42923885596</v>
      </c>
      <c r="E15" s="16">
        <v>678835.28815780743</v>
      </c>
      <c r="F15" s="16">
        <v>723387.0883578076</v>
      </c>
      <c r="G15" s="14">
        <v>712963.03562007844</v>
      </c>
      <c r="H15" s="14">
        <v>769183.36227246234</v>
      </c>
      <c r="I15" s="14">
        <v>804760.30763259914</v>
      </c>
      <c r="J15" s="14">
        <v>869438.71436595591</v>
      </c>
      <c r="K15" s="14">
        <v>936801.67089501629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>
      <c r="A16" s="29"/>
      <c r="B16" s="17" t="s">
        <v>29</v>
      </c>
      <c r="C16" s="18">
        <f>+C13+C14+C15</f>
        <v>2401493.65999373</v>
      </c>
      <c r="D16" s="18">
        <f t="shared" ref="D16:H16" si="2">+D13+D14+D15</f>
        <v>2545316.5815545721</v>
      </c>
      <c r="E16" s="18">
        <f t="shared" si="2"/>
        <v>2782651.2171056457</v>
      </c>
      <c r="F16" s="18">
        <f t="shared" si="2"/>
        <v>3052010.2170926509</v>
      </c>
      <c r="G16" s="18">
        <f t="shared" si="2"/>
        <v>3303623.5292173224</v>
      </c>
      <c r="H16" s="18">
        <f t="shared" si="2"/>
        <v>3885717.3788661817</v>
      </c>
      <c r="I16" s="18">
        <f t="shared" ref="I16:K16" si="3">+I13+I14+I15</f>
        <v>4252841.7147681182</v>
      </c>
      <c r="J16" s="18">
        <f t="shared" si="3"/>
        <v>4593121.821525462</v>
      </c>
      <c r="K16" s="18">
        <f t="shared" si="3"/>
        <v>4773250.7695395835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9" customFormat="1" ht="28.5">
      <c r="A17" s="19" t="s">
        <v>66</v>
      </c>
      <c r="B17" s="13" t="s">
        <v>7</v>
      </c>
      <c r="C17" s="14">
        <f>C18+C19</f>
        <v>383229.6238031211</v>
      </c>
      <c r="D17" s="14">
        <f t="shared" ref="D17:H17" si="4">D18+D19</f>
        <v>396205.52990059392</v>
      </c>
      <c r="E17" s="14">
        <f t="shared" si="4"/>
        <v>422760.08685638389</v>
      </c>
      <c r="F17" s="14">
        <f t="shared" si="4"/>
        <v>477327.56947093853</v>
      </c>
      <c r="G17" s="14">
        <f t="shared" si="4"/>
        <v>547674.16820385505</v>
      </c>
      <c r="H17" s="14">
        <f t="shared" si="4"/>
        <v>570115.72370552528</v>
      </c>
      <c r="I17" s="14">
        <f t="shared" ref="I17:K17" si="5">I18+I19</f>
        <v>619755.87833803915</v>
      </c>
      <c r="J17" s="14">
        <f t="shared" si="5"/>
        <v>642780.98584188544</v>
      </c>
      <c r="K17" s="14">
        <f t="shared" si="5"/>
        <v>653890.60438649764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27">
        <v>6.1</v>
      </c>
      <c r="B18" s="15" t="s">
        <v>8</v>
      </c>
      <c r="C18" s="16">
        <v>299702.43485154217</v>
      </c>
      <c r="D18" s="16">
        <v>313962.42203262233</v>
      </c>
      <c r="E18" s="16">
        <v>342504.86521785188</v>
      </c>
      <c r="F18" s="16">
        <v>426098.53150847531</v>
      </c>
      <c r="G18" s="14">
        <v>488310.66348974931</v>
      </c>
      <c r="H18" s="14">
        <v>502853.97351257398</v>
      </c>
      <c r="I18" s="14">
        <v>551025.56929611461</v>
      </c>
      <c r="J18" s="14">
        <v>574602.61833865929</v>
      </c>
      <c r="K18" s="14">
        <v>584603.08014418371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27">
        <v>6.2</v>
      </c>
      <c r="B19" s="15" t="s">
        <v>9</v>
      </c>
      <c r="C19" s="16">
        <v>83527.188951578937</v>
      </c>
      <c r="D19" s="16">
        <v>82243.107867971616</v>
      </c>
      <c r="E19" s="16">
        <v>80255.221638532006</v>
      </c>
      <c r="F19" s="16">
        <v>51229.037962463248</v>
      </c>
      <c r="G19" s="14">
        <v>59363.504714105773</v>
      </c>
      <c r="H19" s="14">
        <v>67261.750192951353</v>
      </c>
      <c r="I19" s="14">
        <v>68730.309041924571</v>
      </c>
      <c r="J19" s="14">
        <v>68178.367503226094</v>
      </c>
      <c r="K19" s="14">
        <v>69287.524242313972</v>
      </c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9" customFormat="1" ht="42.75">
      <c r="A20" s="19" t="s">
        <v>67</v>
      </c>
      <c r="B20" s="20" t="s">
        <v>10</v>
      </c>
      <c r="C20" s="14">
        <f>SUM(C21:C27)</f>
        <v>201375.71292592052</v>
      </c>
      <c r="D20" s="14">
        <f t="shared" ref="D20:J20" si="6">SUM(D21:D27)</f>
        <v>225316.89114905556</v>
      </c>
      <c r="E20" s="14">
        <f t="shared" si="6"/>
        <v>269150.13466732285</v>
      </c>
      <c r="F20" s="14">
        <f t="shared" si="6"/>
        <v>303719.60121344589</v>
      </c>
      <c r="G20" s="14">
        <f t="shared" si="6"/>
        <v>347997.73116270447</v>
      </c>
      <c r="H20" s="14">
        <f t="shared" si="6"/>
        <v>348179.65329770249</v>
      </c>
      <c r="I20" s="14">
        <f t="shared" si="6"/>
        <v>326594.85854163952</v>
      </c>
      <c r="J20" s="14">
        <f t="shared" si="6"/>
        <v>339730.40276702063</v>
      </c>
      <c r="K20" s="14">
        <f>SUM(K21:K27)</f>
        <v>355615.5128246292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27">
        <v>7.1</v>
      </c>
      <c r="B21" s="15" t="s">
        <v>11</v>
      </c>
      <c r="C21" s="16">
        <v>1087</v>
      </c>
      <c r="D21" s="16">
        <v>1157</v>
      </c>
      <c r="E21" s="16">
        <v>1265</v>
      </c>
      <c r="F21" s="16">
        <v>1443</v>
      </c>
      <c r="G21" s="14">
        <v>1372</v>
      </c>
      <c r="H21" s="14">
        <v>1456.6571400000003</v>
      </c>
      <c r="I21" s="14">
        <v>720.35114108280345</v>
      </c>
      <c r="J21" s="14">
        <v>776.30074427370084</v>
      </c>
      <c r="K21" s="14">
        <v>1039.897974773749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27">
        <v>7.2</v>
      </c>
      <c r="B22" s="15" t="s">
        <v>12</v>
      </c>
      <c r="C22" s="16">
        <v>95695.573329920502</v>
      </c>
      <c r="D22" s="16">
        <v>119166.92106570254</v>
      </c>
      <c r="E22" s="16">
        <v>150951.46259307026</v>
      </c>
      <c r="F22" s="16">
        <v>170166.85992570751</v>
      </c>
      <c r="G22" s="14">
        <v>178476.22206498191</v>
      </c>
      <c r="H22" s="14">
        <v>173009.57665018959</v>
      </c>
      <c r="I22" s="14">
        <v>158304.62413789582</v>
      </c>
      <c r="J22" s="14">
        <v>165359.06327301424</v>
      </c>
      <c r="K22" s="14">
        <v>172469.48865605271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27">
        <v>7.3</v>
      </c>
      <c r="B23" s="15" t="s">
        <v>13</v>
      </c>
      <c r="C23" s="16">
        <v>0</v>
      </c>
      <c r="D23" s="16">
        <v>0</v>
      </c>
      <c r="E23" s="16">
        <v>0</v>
      </c>
      <c r="F23" s="16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27">
        <v>7.4</v>
      </c>
      <c r="B24" s="15" t="s">
        <v>14</v>
      </c>
      <c r="C24" s="16">
        <v>505.60829999999999</v>
      </c>
      <c r="D24" s="16">
        <v>925.79881386861302</v>
      </c>
      <c r="E24" s="16">
        <v>587.04680851063836</v>
      </c>
      <c r="F24" s="16">
        <v>1330.2619930058568</v>
      </c>
      <c r="G24" s="14">
        <v>682.02362367006981</v>
      </c>
      <c r="H24" s="14">
        <v>848.04417205406094</v>
      </c>
      <c r="I24" s="14">
        <v>942.49100682241033</v>
      </c>
      <c r="J24" s="14">
        <v>1049.7938705348704</v>
      </c>
      <c r="K24" s="14">
        <v>1214.7904898704799</v>
      </c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>
      <c r="A25" s="27">
        <v>7.5</v>
      </c>
      <c r="B25" s="15" t="s">
        <v>15</v>
      </c>
      <c r="C25" s="16">
        <v>458.8578</v>
      </c>
      <c r="D25" s="16">
        <v>623</v>
      </c>
      <c r="E25" s="16">
        <v>903.21662583368607</v>
      </c>
      <c r="F25" s="16">
        <v>1118.6354568809354</v>
      </c>
      <c r="G25" s="14">
        <v>1365.9420885730569</v>
      </c>
      <c r="H25" s="14">
        <v>4851.0577084734896</v>
      </c>
      <c r="I25" s="14">
        <v>5273.148331211296</v>
      </c>
      <c r="J25" s="14">
        <v>5777.9901961185378</v>
      </c>
      <c r="K25" s="14">
        <v>6370.5071303479981</v>
      </c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27">
        <v>7.6</v>
      </c>
      <c r="B26" s="15" t="s">
        <v>16</v>
      </c>
      <c r="C26" s="16">
        <v>140.11439999999999</v>
      </c>
      <c r="D26" s="16">
        <v>142.85972419849065</v>
      </c>
      <c r="E26" s="16">
        <v>89.288568393348569</v>
      </c>
      <c r="F26" s="16">
        <v>105.54529647516857</v>
      </c>
      <c r="G26" s="14">
        <v>104.61278971915836</v>
      </c>
      <c r="H26" s="14">
        <v>433.05095984714615</v>
      </c>
      <c r="I26" s="14">
        <v>554.39536886375834</v>
      </c>
      <c r="J26" s="14">
        <v>590.73409481659166</v>
      </c>
      <c r="K26" s="14">
        <v>619.1437245196928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8.5">
      <c r="A27" s="27">
        <v>7.7</v>
      </c>
      <c r="B27" s="15" t="s">
        <v>17</v>
      </c>
      <c r="C27" s="16">
        <v>103488.55909600001</v>
      </c>
      <c r="D27" s="16">
        <v>103301.31154528592</v>
      </c>
      <c r="E27" s="16">
        <v>115354.12007151489</v>
      </c>
      <c r="F27" s="16">
        <v>129555.29854137643</v>
      </c>
      <c r="G27" s="14">
        <v>165996.93059576026</v>
      </c>
      <c r="H27" s="14">
        <v>167581.2666671382</v>
      </c>
      <c r="I27" s="14">
        <v>160799.8485557634</v>
      </c>
      <c r="J27" s="14">
        <v>166176.52058826273</v>
      </c>
      <c r="K27" s="14">
        <v>173901.68484906456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28" t="s">
        <v>68</v>
      </c>
      <c r="B28" s="15" t="s">
        <v>18</v>
      </c>
      <c r="C28" s="16">
        <v>282809</v>
      </c>
      <c r="D28" s="16">
        <v>306678</v>
      </c>
      <c r="E28" s="16">
        <v>299134</v>
      </c>
      <c r="F28" s="16">
        <v>361982</v>
      </c>
      <c r="G28" s="14">
        <v>387335</v>
      </c>
      <c r="H28" s="14">
        <v>392701</v>
      </c>
      <c r="I28" s="14">
        <v>388804</v>
      </c>
      <c r="J28" s="14">
        <v>417660.16474945401</v>
      </c>
      <c r="K28" s="14">
        <v>448657.96961590176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28.5">
      <c r="A29" s="28" t="s">
        <v>69</v>
      </c>
      <c r="B29" s="15" t="s">
        <v>19</v>
      </c>
      <c r="C29" s="16">
        <v>562842.50534000003</v>
      </c>
      <c r="D29" s="16">
        <v>622769.99210814247</v>
      </c>
      <c r="E29" s="16">
        <v>672971.2430270107</v>
      </c>
      <c r="F29" s="16">
        <v>713093.0689106459</v>
      </c>
      <c r="G29" s="14">
        <v>718667.67818794365</v>
      </c>
      <c r="H29" s="14">
        <v>752938.70327588788</v>
      </c>
      <c r="I29" s="14">
        <v>806085.64959916682</v>
      </c>
      <c r="J29" s="14">
        <v>864460.15687702782</v>
      </c>
      <c r="K29" s="14">
        <v>907122.24674132059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28" t="s">
        <v>70</v>
      </c>
      <c r="B30" s="15" t="s">
        <v>44</v>
      </c>
      <c r="C30" s="16">
        <v>290117</v>
      </c>
      <c r="D30" s="16">
        <v>310765.56250000006</v>
      </c>
      <c r="E30" s="16">
        <v>305841.34527439025</v>
      </c>
      <c r="F30" s="16">
        <v>323726.72060206957</v>
      </c>
      <c r="G30" s="14">
        <v>326491.02994958241</v>
      </c>
      <c r="H30" s="14">
        <v>357693.95467874792</v>
      </c>
      <c r="I30" s="14">
        <v>414306.87458061369</v>
      </c>
      <c r="J30" s="14">
        <v>492348.71997836098</v>
      </c>
      <c r="K30" s="14">
        <v>548537.82579146826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28" t="s">
        <v>71</v>
      </c>
      <c r="B31" s="15" t="s">
        <v>20</v>
      </c>
      <c r="C31" s="16">
        <v>587166.90651559143</v>
      </c>
      <c r="D31" s="16">
        <v>637655.34592199337</v>
      </c>
      <c r="E31" s="16">
        <v>645673.42497888487</v>
      </c>
      <c r="F31" s="16">
        <v>700610.26115297806</v>
      </c>
      <c r="G31" s="14">
        <v>758759.1365403668</v>
      </c>
      <c r="H31" s="14">
        <v>833989.85989833693</v>
      </c>
      <c r="I31" s="14">
        <v>901582.16807573766</v>
      </c>
      <c r="J31" s="14">
        <v>1017363.9776940406</v>
      </c>
      <c r="K31" s="14">
        <v>1092553.9351289445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>
      <c r="A32" s="29"/>
      <c r="B32" s="17" t="s">
        <v>30</v>
      </c>
      <c r="C32" s="18">
        <f>C17+C20+C28+C29+C30+C31</f>
        <v>2307540.7485846332</v>
      </c>
      <c r="D32" s="18">
        <f t="shared" ref="D32:F32" si="7">D17+D20+D28+D29+D30+D31</f>
        <v>2499391.3215797851</v>
      </c>
      <c r="E32" s="18">
        <f t="shared" si="7"/>
        <v>2615530.2348039923</v>
      </c>
      <c r="F32" s="18">
        <f t="shared" si="7"/>
        <v>2880459.221350078</v>
      </c>
      <c r="G32" s="18">
        <f t="shared" ref="G32:H32" si="8">G17+G20+G28+G29+G30+G31</f>
        <v>3086924.7440444524</v>
      </c>
      <c r="H32" s="18">
        <f t="shared" si="8"/>
        <v>3255618.8948562006</v>
      </c>
      <c r="I32" s="18">
        <f t="shared" ref="I32:K32" si="9">I17+I20+I28+I29+I30+I31</f>
        <v>3457129.4291351968</v>
      </c>
      <c r="J32" s="18">
        <f t="shared" si="9"/>
        <v>3774344.4079077896</v>
      </c>
      <c r="K32" s="18">
        <f t="shared" si="9"/>
        <v>4006378.0944887619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9" customFormat="1">
      <c r="A33" s="32" t="s">
        <v>27</v>
      </c>
      <c r="B33" s="21" t="s">
        <v>41</v>
      </c>
      <c r="C33" s="22">
        <f>C6+C11+C13+C14+C15+C17+C20+C28+C29+C30+C31</f>
        <v>5721919.9813676812</v>
      </c>
      <c r="D33" s="22">
        <f>D6+D11+D13+D14+D15+D17+D20+D28+D29+D30+D31</f>
        <v>6125993.180230312</v>
      </c>
      <c r="E33" s="22">
        <f>E6+E11+E13+E14+E15+E17+E20+E28+E29+E30+E31</f>
        <v>6584083.234261781</v>
      </c>
      <c r="F33" s="22">
        <f>F6+F11+F13+F14+F15+F17+F20+F28+F29+F30+F31</f>
        <v>7059469.1357614407</v>
      </c>
      <c r="G33" s="22">
        <f t="shared" ref="G33:H33" si="10">G6+G11+G13+G14+G15+G17+G20+G28+G29+G30+G31</f>
        <v>7621451.1487355959</v>
      </c>
      <c r="H33" s="22">
        <f t="shared" si="10"/>
        <v>8337446.2125107069</v>
      </c>
      <c r="I33" s="22">
        <f t="shared" ref="I33:K33" si="11">I6+I11+I13+I14+I15+I17+I20+I28+I29+I30+I31</f>
        <v>8897570.066444369</v>
      </c>
      <c r="J33" s="22">
        <f t="shared" si="11"/>
        <v>9542577.4892171342</v>
      </c>
      <c r="K33" s="22">
        <f t="shared" si="11"/>
        <v>10053795.83298298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33" t="s">
        <v>33</v>
      </c>
      <c r="B34" s="23" t="s">
        <v>25</v>
      </c>
      <c r="C34" s="16">
        <f>GSVA_const!C34</f>
        <v>551418</v>
      </c>
      <c r="D34" s="16">
        <f>GSVA_const!D34</f>
        <v>573527.82497359731</v>
      </c>
      <c r="E34" s="16">
        <f>GSVA_const!E34</f>
        <v>583922.37646954646</v>
      </c>
      <c r="F34" s="16">
        <f>GSVA_const!F34</f>
        <v>633383.16876686446</v>
      </c>
      <c r="G34" s="16">
        <f>GSVA_const!G34</f>
        <v>684976</v>
      </c>
      <c r="H34" s="16">
        <f>GSVA_const!H34</f>
        <v>737379.9944467661</v>
      </c>
      <c r="I34" s="16">
        <f>GSVA_const!I34</f>
        <v>800794.67015899683</v>
      </c>
      <c r="J34" s="16">
        <f>GSVA_const!J34</f>
        <v>860184</v>
      </c>
      <c r="K34" s="16">
        <f>GSVA_const!K34</f>
        <v>918754.17245592375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33" t="s">
        <v>34</v>
      </c>
      <c r="B35" s="23" t="s">
        <v>24</v>
      </c>
      <c r="C35" s="16">
        <f>GSVA_const!C35</f>
        <v>219713</v>
      </c>
      <c r="D35" s="16">
        <f>GSVA_const!D35</f>
        <v>247668.82573069356</v>
      </c>
      <c r="E35" s="16">
        <f>GSVA_const!E35</f>
        <v>228189.59609785286</v>
      </c>
      <c r="F35" s="16">
        <f>GSVA_const!F35</f>
        <v>237553.51554605889</v>
      </c>
      <c r="G35" s="16">
        <f>GSVA_const!G35</f>
        <v>250135.49616790123</v>
      </c>
      <c r="H35" s="16">
        <f>GSVA_const!H35</f>
        <v>263613.34801471885</v>
      </c>
      <c r="I35" s="16">
        <f>GSVA_const!I35</f>
        <v>248850.99934185841</v>
      </c>
      <c r="J35" s="16">
        <f>GSVA_const!J35</f>
        <v>249400.96005040393</v>
      </c>
      <c r="K35" s="16">
        <f>GSVA_const!K35</f>
        <v>255478.1325063277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>
      <c r="A36" s="34" t="s">
        <v>35</v>
      </c>
      <c r="B36" s="24" t="s">
        <v>53</v>
      </c>
      <c r="C36" s="18">
        <f>C33+C34-C35</f>
        <v>6053624.9813676812</v>
      </c>
      <c r="D36" s="18">
        <f t="shared" ref="D36:K36" si="12">D33+D34-D35</f>
        <v>6451852.1794732157</v>
      </c>
      <c r="E36" s="18">
        <f t="shared" si="12"/>
        <v>6939816.0146334749</v>
      </c>
      <c r="F36" s="18">
        <f t="shared" si="12"/>
        <v>7455298.7889822461</v>
      </c>
      <c r="G36" s="18">
        <f t="shared" si="12"/>
        <v>8056291.6525676949</v>
      </c>
      <c r="H36" s="18">
        <f t="shared" si="12"/>
        <v>8811212.8589427546</v>
      </c>
      <c r="I36" s="18">
        <f t="shared" si="12"/>
        <v>9449513.7372615077</v>
      </c>
      <c r="J36" s="18">
        <f t="shared" si="12"/>
        <v>10153360.52916673</v>
      </c>
      <c r="K36" s="18">
        <f t="shared" si="12"/>
        <v>10717071.872932576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33" t="s">
        <v>36</v>
      </c>
      <c r="B37" s="23" t="s">
        <v>32</v>
      </c>
      <c r="C37" s="11">
        <f>GSVA_cur!C37</f>
        <v>69010</v>
      </c>
      <c r="D37" s="11">
        <f>GSVA_cur!D37</f>
        <v>69620</v>
      </c>
      <c r="E37" s="11">
        <f>GSVA_cur!E37</f>
        <v>70230</v>
      </c>
      <c r="F37" s="11">
        <f>GSVA_cur!F37</f>
        <v>70840</v>
      </c>
      <c r="G37" s="11">
        <f>GSVA_cur!G37</f>
        <v>71470</v>
      </c>
      <c r="H37" s="11">
        <f>GSVA_cur!H37</f>
        <v>72100</v>
      </c>
      <c r="I37" s="11">
        <f>GSVA_cur!I37</f>
        <v>72330</v>
      </c>
      <c r="J37" s="11">
        <f>GSVA_cur!J37</f>
        <v>72800</v>
      </c>
      <c r="K37" s="11">
        <f>GSVA_cur!K37</f>
        <v>73270</v>
      </c>
      <c r="N37" s="2"/>
      <c r="O37" s="2"/>
      <c r="P37" s="2"/>
      <c r="Q37" s="2"/>
    </row>
    <row r="38" spans="1:182">
      <c r="A38" s="34" t="s">
        <v>37</v>
      </c>
      <c r="B38" s="24" t="s">
        <v>54</v>
      </c>
      <c r="C38" s="18">
        <f>C36/C37*1000</f>
        <v>87720.982196314755</v>
      </c>
      <c r="D38" s="18">
        <f t="shared" ref="D38:K38" si="13">D36/D37*1000</f>
        <v>92672.395568417342</v>
      </c>
      <c r="E38" s="18">
        <f t="shared" si="13"/>
        <v>98815.549119086922</v>
      </c>
      <c r="F38" s="18">
        <f t="shared" si="13"/>
        <v>105241.3719506246</v>
      </c>
      <c r="G38" s="18">
        <f t="shared" si="13"/>
        <v>112722.70396764649</v>
      </c>
      <c r="H38" s="18">
        <f t="shared" si="13"/>
        <v>122208.22273152226</v>
      </c>
      <c r="I38" s="18">
        <f t="shared" si="13"/>
        <v>130644.45924597689</v>
      </c>
      <c r="J38" s="18">
        <f t="shared" si="13"/>
        <v>139469.23803800452</v>
      </c>
      <c r="K38" s="18">
        <f t="shared" si="13"/>
        <v>146268.21172284122</v>
      </c>
      <c r="M38" s="4"/>
      <c r="N38" s="4"/>
      <c r="O38" s="4"/>
      <c r="P38" s="4"/>
      <c r="Q38" s="4"/>
      <c r="BR38" s="5"/>
      <c r="BS38" s="5"/>
      <c r="BT38" s="5"/>
      <c r="BU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2020-08-27T07:55:29Z</dcterms:modified>
</cp:coreProperties>
</file>