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D34" i="12"/>
  <c r="E34"/>
  <c r="F34"/>
  <c r="G34"/>
  <c r="H34"/>
  <c r="I34"/>
  <c r="J34"/>
  <c r="K34"/>
  <c r="D35"/>
  <c r="E35"/>
  <c r="F35"/>
  <c r="G35"/>
  <c r="H35"/>
  <c r="I35"/>
  <c r="J35"/>
  <c r="K35"/>
  <c r="D37"/>
  <c r="E37"/>
  <c r="F37"/>
  <c r="G37"/>
  <c r="H37"/>
  <c r="I37"/>
  <c r="J37"/>
  <c r="K37"/>
  <c r="D34" i="11"/>
  <c r="E34"/>
  <c r="F34"/>
  <c r="G34"/>
  <c r="H34"/>
  <c r="I34"/>
  <c r="J34"/>
  <c r="K34"/>
  <c r="D35"/>
  <c r="E35"/>
  <c r="F35"/>
  <c r="G35"/>
  <c r="H35"/>
  <c r="I35"/>
  <c r="J35"/>
  <c r="K35"/>
  <c r="D37"/>
  <c r="E37"/>
  <c r="F37"/>
  <c r="G37"/>
  <c r="H37"/>
  <c r="I37"/>
  <c r="J37"/>
  <c r="K37"/>
  <c r="D37" i="1"/>
  <c r="E37"/>
  <c r="F37"/>
  <c r="G37"/>
  <c r="H37"/>
  <c r="I37"/>
  <c r="J37"/>
  <c r="K37"/>
  <c r="K20" i="11"/>
  <c r="K20" i="12"/>
  <c r="K20" i="1"/>
  <c r="K16" i="11"/>
  <c r="K17"/>
  <c r="K16" i="12"/>
  <c r="K17"/>
  <c r="K16" i="1"/>
  <c r="K17"/>
  <c r="K6" i="11"/>
  <c r="K33" s="1"/>
  <c r="K36" s="1"/>
  <c r="K38" s="1"/>
  <c r="K6" i="12"/>
  <c r="K12" s="1"/>
  <c r="K6" i="1"/>
  <c r="K32" i="11" l="1"/>
  <c r="K12" i="1"/>
  <c r="K33"/>
  <c r="K36" s="1"/>
  <c r="K32" i="12"/>
  <c r="K33"/>
  <c r="K36" s="1"/>
  <c r="K38" s="1"/>
  <c r="K12" i="11"/>
  <c r="K32" i="1"/>
  <c r="K38" l="1"/>
  <c r="K20" i="10"/>
  <c r="K17"/>
  <c r="K6"/>
  <c r="K12" s="1"/>
  <c r="K16"/>
  <c r="K32" l="1"/>
  <c r="K33"/>
  <c r="K36" l="1"/>
  <c r="J20" i="1"/>
  <c r="J20" i="11"/>
  <c r="J20" i="12"/>
  <c r="J20" i="10"/>
  <c r="J16" i="1"/>
  <c r="J17"/>
  <c r="J16" i="11"/>
  <c r="J17"/>
  <c r="J16" i="12"/>
  <c r="J17"/>
  <c r="J16" i="10"/>
  <c r="J17"/>
  <c r="J6" i="1"/>
  <c r="J6" i="11"/>
  <c r="J6" i="12"/>
  <c r="J6" i="10"/>
  <c r="K38" l="1"/>
  <c r="J12" i="11"/>
  <c r="J12" i="1"/>
  <c r="J32" i="12"/>
  <c r="J33"/>
  <c r="J36" s="1"/>
  <c r="J38" s="1"/>
  <c r="J12"/>
  <c r="J32" i="11"/>
  <c r="J33"/>
  <c r="J36" s="1"/>
  <c r="J32" i="1"/>
  <c r="J33"/>
  <c r="J32" i="10"/>
  <c r="J33"/>
  <c r="J12"/>
  <c r="I20" i="12"/>
  <c r="I20" i="11"/>
  <c r="I20" i="1"/>
  <c r="H16"/>
  <c r="H17"/>
  <c r="H20"/>
  <c r="I20" i="10"/>
  <c r="I17" i="1"/>
  <c r="H17" i="11"/>
  <c r="I17"/>
  <c r="H17" i="12"/>
  <c r="I17"/>
  <c r="H17" i="10"/>
  <c r="I17"/>
  <c r="I16" i="1"/>
  <c r="H16" i="11"/>
  <c r="I16"/>
  <c r="H16" i="12"/>
  <c r="I16"/>
  <c r="H16" i="10"/>
  <c r="I16"/>
  <c r="H20"/>
  <c r="H20" i="12"/>
  <c r="H20" i="11"/>
  <c r="I6" i="1"/>
  <c r="I6" i="11"/>
  <c r="I6" i="12"/>
  <c r="I6" i="10"/>
  <c r="J38" i="11" l="1"/>
  <c r="I33"/>
  <c r="I36" s="1"/>
  <c r="I32" i="1"/>
  <c r="J36"/>
  <c r="J36" i="10"/>
  <c r="I33" i="12"/>
  <c r="I36" s="1"/>
  <c r="I38" s="1"/>
  <c r="I32" i="11"/>
  <c r="I32" i="12"/>
  <c r="I12"/>
  <c r="I12" i="11"/>
  <c r="I33" i="1"/>
  <c r="I12"/>
  <c r="I32" i="10"/>
  <c r="I33"/>
  <c r="I12"/>
  <c r="H32" i="12"/>
  <c r="H32" i="11"/>
  <c r="H32" i="1"/>
  <c r="H32" i="10"/>
  <c r="C35" i="11"/>
  <c r="C34"/>
  <c r="I38" l="1"/>
  <c r="J38" i="1"/>
  <c r="I36"/>
  <c r="J38" i="10"/>
  <c r="I36"/>
  <c r="I38" s="1"/>
  <c r="H6" i="1"/>
  <c r="H6" i="11"/>
  <c r="H6" i="12"/>
  <c r="H6" i="10"/>
  <c r="H33" i="12" l="1"/>
  <c r="H36" s="1"/>
  <c r="H38" s="1"/>
  <c r="H33" i="11"/>
  <c r="I38" i="1"/>
  <c r="H33" i="10"/>
  <c r="H12" i="1"/>
  <c r="H33"/>
  <c r="H12" i="10"/>
  <c r="H12" i="12"/>
  <c r="H12" i="11"/>
  <c r="C35" i="12"/>
  <c r="C34"/>
  <c r="H36" i="11" l="1"/>
  <c r="H36" i="1"/>
  <c r="H36" i="10"/>
  <c r="C37" i="12"/>
  <c r="C37" i="11"/>
  <c r="C37" i="1"/>
  <c r="H38" i="11" l="1"/>
  <c r="H38" i="1"/>
  <c r="H38" i="10"/>
  <c r="G20" i="12"/>
  <c r="F20"/>
  <c r="E20"/>
  <c r="D20"/>
  <c r="C20"/>
  <c r="G17"/>
  <c r="F17"/>
  <c r="E17"/>
  <c r="D17"/>
  <c r="C17"/>
  <c r="G16"/>
  <c r="F16"/>
  <c r="E16"/>
  <c r="D16"/>
  <c r="C16"/>
  <c r="G6"/>
  <c r="F6"/>
  <c r="E6"/>
  <c r="D6"/>
  <c r="C6"/>
  <c r="G20" i="11"/>
  <c r="F20"/>
  <c r="E20"/>
  <c r="D20"/>
  <c r="C20"/>
  <c r="G17"/>
  <c r="F17"/>
  <c r="E17"/>
  <c r="D17"/>
  <c r="C17"/>
  <c r="G16"/>
  <c r="F16"/>
  <c r="E16"/>
  <c r="D16"/>
  <c r="C16"/>
  <c r="G6"/>
  <c r="F6"/>
  <c r="E6"/>
  <c r="D6"/>
  <c r="C6"/>
  <c r="G20" i="1"/>
  <c r="F20"/>
  <c r="E20"/>
  <c r="D20"/>
  <c r="C20"/>
  <c r="G17"/>
  <c r="F17"/>
  <c r="E17"/>
  <c r="D17"/>
  <c r="C17"/>
  <c r="G16"/>
  <c r="F16"/>
  <c r="E16"/>
  <c r="D16"/>
  <c r="C16"/>
  <c r="G6"/>
  <c r="F6"/>
  <c r="E6"/>
  <c r="D6"/>
  <c r="C6"/>
  <c r="D12" i="12" l="1"/>
  <c r="G12" i="11"/>
  <c r="C12" i="1"/>
  <c r="D12"/>
  <c r="F12"/>
  <c r="E12"/>
  <c r="G12"/>
  <c r="E33"/>
  <c r="C32" i="12"/>
  <c r="D32"/>
  <c r="G33"/>
  <c r="G36" s="1"/>
  <c r="G38" s="1"/>
  <c r="E32"/>
  <c r="E33"/>
  <c r="E36" s="1"/>
  <c r="E38" s="1"/>
  <c r="F33"/>
  <c r="F36" s="1"/>
  <c r="F38" s="1"/>
  <c r="E33" i="11"/>
  <c r="G32" i="12"/>
  <c r="C33"/>
  <c r="E12"/>
  <c r="D33" i="11"/>
  <c r="D36" s="1"/>
  <c r="C33"/>
  <c r="E32"/>
  <c r="F33"/>
  <c r="F36" s="1"/>
  <c r="F32"/>
  <c r="C32"/>
  <c r="G32"/>
  <c r="D12"/>
  <c r="D33" i="1"/>
  <c r="D32"/>
  <c r="E32"/>
  <c r="F32"/>
  <c r="C32"/>
  <c r="F33"/>
  <c r="D33" i="12"/>
  <c r="D36" s="1"/>
  <c r="D38" s="1"/>
  <c r="G32" i="1"/>
  <c r="D32" i="11"/>
  <c r="F32" i="12"/>
  <c r="F12"/>
  <c r="G12"/>
  <c r="C12"/>
  <c r="G33" i="11"/>
  <c r="C12"/>
  <c r="E12"/>
  <c r="F12"/>
  <c r="G33" i="1"/>
  <c r="C33"/>
  <c r="D38" i="11" l="1"/>
  <c r="E36"/>
  <c r="G36"/>
  <c r="F38"/>
  <c r="C36" i="12"/>
  <c r="C38" s="1"/>
  <c r="C36" i="11"/>
  <c r="C36" i="1"/>
  <c r="G36"/>
  <c r="D36"/>
  <c r="F36"/>
  <c r="E36"/>
  <c r="G6" i="10"/>
  <c r="G16"/>
  <c r="G17"/>
  <c r="G20"/>
  <c r="G38" i="11" l="1"/>
  <c r="E38"/>
  <c r="C38"/>
  <c r="E38" i="1"/>
  <c r="F38"/>
  <c r="G38"/>
  <c r="C38"/>
  <c r="D38"/>
  <c r="G12" i="10"/>
  <c r="G32"/>
  <c r="G33"/>
  <c r="G36" l="1"/>
  <c r="G38" l="1"/>
  <c r="F20" l="1"/>
  <c r="F17"/>
  <c r="F16"/>
  <c r="F6"/>
  <c r="E20"/>
  <c r="D20"/>
  <c r="C20"/>
  <c r="E17"/>
  <c r="D17"/>
  <c r="C17"/>
  <c r="E16"/>
  <c r="D16"/>
  <c r="C16"/>
  <c r="E6"/>
  <c r="D6"/>
  <c r="C6"/>
  <c r="F32" l="1"/>
  <c r="C12"/>
  <c r="D33"/>
  <c r="F33"/>
  <c r="F12"/>
  <c r="D12"/>
  <c r="C33"/>
  <c r="D32"/>
  <c r="E32"/>
  <c r="E33"/>
  <c r="C32"/>
  <c r="E12"/>
  <c r="C36" l="1"/>
  <c r="D36"/>
  <c r="F36"/>
  <c r="E36"/>
  <c r="C38" l="1"/>
  <c r="D38"/>
  <c r="F38"/>
  <c r="E38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<sst xmlns="http://schemas.openxmlformats.org/spreadsheetml/2006/main" count="265" uniqueCount="73">
  <si>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</si>
  <si>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</si>
  <si>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</si>
  <si>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</si>
  <si>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</si>
  <si>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</si>
  <si>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</si>
  <si>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</si>
  <si>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</si>
  <si>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</si>
  <si>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</si>
  <si>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</si>
  <si>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</si>
  <si>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</si>
  <si>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</si>
  <si>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</si>
  <si>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</si>
  <si>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</si>
  <si>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</si>
  <si>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</si>
  <si>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</si>
  <si>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</si>
  <si>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</si>
  <si>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</si>
  <si>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</si>
  <si>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</si>
  <si>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</si>
  <si>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</si>
  <si>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</si>
  <si>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</si>
  <si>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</si>
  <si>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</si>
  <si>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</si>
  <si>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</si>
  <si>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</si>
  <si>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</si>
  <si>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</si>
  <si>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</si>
  <si>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</si>
  <si>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</si>
  <si>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</si>
  <si>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</si>
  <si>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</si>
  <si>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</si>
  <si>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</si>
  <si>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</si>
  <si>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</si>
  <si>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</si>
  <si>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</si>
  <si>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</si>
  <si>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</si>
  <si>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</si>
  <si>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</si>
  <si>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</si>
  <si>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</si>
  <si>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</si>
  <si>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Karnataka</t>
  </si>
  <si>
    <t>2016-17</t>
  </si>
  <si>
    <t>2017-18</t>
  </si>
  <si>
    <t>2018-19</t>
  </si>
  <si>
    <t>2019-20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</si>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</sst>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  <xf numFmtId="0" fontId="15" fillId="0" borderId="0" xfId="0" applyFont="1" applyFill="1" applyProtection="1">
      <protection locked="0"/>
    </xf>
    <xf numFmtId="0" fontId="15" fillId="0" borderId="0" xfId="0" quotePrefix="1" applyFont="1" applyFill="1" applyProtection="1">
      <protection locked="0"/>
    </xf>
    <xf numFmtId="0" fontId="15" fillId="0" borderId="0" xfId="0" applyFont="1" applyFill="1" applyBorder="1" applyProtection="1"/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1" fontId="4" fillId="0" borderId="1" xfId="0" applyNumberFormat="1" applyFont="1" applyFill="1" applyBorder="1" applyProtection="1"/>
    <xf numFmtId="1" fontId="4" fillId="0" borderId="1" xfId="0" applyNumberFormat="1" applyFont="1" applyFill="1" applyBorder="1" applyProtection="1">
      <protection locked="0"/>
    </xf>
    <xf numFmtId="1" fontId="4" fillId="3" borderId="1" xfId="0" applyNumberFormat="1" applyFont="1" applyFill="1" applyBorder="1" applyProtection="1">
      <protection locked="0"/>
    </xf>
    <xf numFmtId="1" fontId="4" fillId="3" borderId="1" xfId="0" applyNumberFormat="1" applyFont="1" applyFill="1" applyBorder="1" applyProtection="1"/>
    <xf numFmtId="49" fontId="16" fillId="0" borderId="1" xfId="0" applyNumberFormat="1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 applyProtection="1">
      <alignment vertical="center" wrapText="1"/>
      <protection locked="0"/>
    </xf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7" fillId="3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6" fillId="3" borderId="1" xfId="0" applyFont="1" applyFill="1" applyBorder="1" applyAlignment="1" applyProtection="1">
      <alignment horizontal="left" vertical="center" wrapText="1"/>
    </xf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Fill="1" applyProtection="1">
      <protection locked="0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F42"/>
  <sheetViews>
    <sheetView tabSelected="1" zoomScale="115" zoomScaleNormal="115" zoomScaleSheetLayoutView="100" workbookViewId="0">
      <pane xSplit="2" ySplit="5" topLeftCell="C18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D43" sqref="D43"/>
    </sheetView>
  </sheetViews>
  <sheetFormatPr defaultColWidth="8.85546875" defaultRowHeight="15"/>
  <cols>
    <col min="1" max="1" width="6.42578125" style="1" customWidth="1"/>
    <col min="2" max="2" width="32" style="1" customWidth="1"/>
    <col min="3" max="5" width="11.5703125" style="1" customWidth="1"/>
    <col min="6" max="6" width="11.5703125" style="3" customWidth="1"/>
    <col min="7" max="11" width="11.85546875" style="2" customWidth="1"/>
    <col min="12" max="13" width="9.140625" style="3" customWidth="1"/>
    <col min="14" max="14" width="11.85546875" style="3" customWidth="1"/>
    <col min="15" max="15" width="11.28515625" style="3" customWidth="1"/>
    <col min="16" max="16" width="11.7109375" style="2" customWidth="1"/>
    <col min="17" max="17" width="9.140625" style="3" customWidth="1"/>
    <col min="18" max="18" width="10.85546875" style="3" customWidth="1"/>
    <col min="19" max="19" width="10.85546875" style="2" customWidth="1"/>
    <col min="20" max="20" width="11" style="3" customWidth="1"/>
    <col min="21" max="23" width="11.42578125" style="3" customWidth="1"/>
    <col min="24" max="51" width="9.140625" style="3" customWidth="1"/>
    <col min="52" max="52" width="12.42578125" style="3" customWidth="1"/>
    <col min="53" max="74" width="9.140625" style="3" customWidth="1"/>
    <col min="75" max="75" width="12.140625" style="3" customWidth="1"/>
    <col min="76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3" customWidth="1"/>
    <col min="104" max="108" width="9.140625" style="3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26" width="9.140625" style="2" hidden="1" customWidth="1"/>
    <col min="127" max="127" width="9.140625" style="2" customWidth="1"/>
    <col min="128" max="157" width="9.140625" style="3" customWidth="1"/>
    <col min="158" max="158" width="9.140625" style="3" hidden="1" customWidth="1"/>
    <col min="159" max="166" width="9.140625" style="3" customWidth="1"/>
    <col min="167" max="167" width="9.140625" style="3" hidden="1" customWidth="1"/>
    <col min="168" max="172" width="9.140625" style="3" customWidth="1"/>
    <col min="173" max="173" width="9.140625" style="3" hidden="1" customWidth="1"/>
    <col min="174" max="183" width="9.140625" style="3" customWidth="1"/>
    <col min="184" max="187" width="8.85546875" style="3"/>
    <col min="188" max="188" width="12.7109375" style="3" bestFit="1" customWidth="1"/>
    <col min="189" max="16384" width="8.85546875" style="1"/>
  </cols>
  <sheetData>
    <row r="1" spans="1:188" ht="18.75">
      <c r="A1" s="1" t="s">
        <v>43</v>
      </c>
      <c r="B1" s="10" t="s">
        <v>56</v>
      </c>
      <c r="H1" s="2" t="s">
        <v>62</v>
      </c>
      <c r="R1" s="4"/>
    </row>
    <row r="2" spans="1:188" ht="15.75">
      <c r="A2" s="8" t="s">
        <v>38</v>
      </c>
    </row>
    <row r="3" spans="1:188" ht="15.75">
      <c r="A3" s="8"/>
    </row>
    <row r="4" spans="1:188" ht="15.75">
      <c r="A4" s="8"/>
      <c r="E4" s="7"/>
      <c r="F4" s="7" t="s">
        <v>47</v>
      </c>
    </row>
    <row r="5" spans="1:188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8" s="9" customFormat="1">
      <c r="A6" s="19" t="s">
        <v>26</v>
      </c>
      <c r="B6" s="13" t="s">
        <v>2</v>
      </c>
      <c r="C6" s="14">
        <f>SUM(C7:C10)</f>
        <v>7554867.9524296457</v>
      </c>
      <c r="D6" s="14">
        <f t="shared" ref="D6:E6" si="0">SUM(D7:D10)</f>
        <v>8180609.5240984149</v>
      </c>
      <c r="E6" s="14">
        <f t="shared" si="0"/>
        <v>9666144.9219231214</v>
      </c>
      <c r="F6" s="14">
        <f t="shared" ref="F6:K6" si="1">SUM(F7:F10)</f>
        <v>10895892.385099217</v>
      </c>
      <c r="G6" s="14">
        <f t="shared" si="1"/>
        <v>11240377.134434059</v>
      </c>
      <c r="H6" s="14">
        <f t="shared" si="1"/>
        <v>12055334.973405881</v>
      </c>
      <c r="I6" s="14">
        <f t="shared" si="1"/>
        <v>14919922.733054865</v>
      </c>
      <c r="J6" s="14">
        <f t="shared" si="1"/>
        <v>15469697.168353716</v>
      </c>
      <c r="K6" s="14">
        <f t="shared" si="1"/>
        <v>16657305.077015353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2"/>
      <c r="GD6" s="2"/>
      <c r="GE6" s="2"/>
      <c r="GF6" s="3"/>
    </row>
    <row r="7" spans="1:188">
      <c r="A7" s="27">
        <v>1.1000000000000001</v>
      </c>
      <c r="B7" s="15" t="s">
        <v>49</v>
      </c>
      <c r="C7" s="16">
        <v>5339455.4752606899</v>
      </c>
      <c r="D7" s="16">
        <v>5749543.6471436471</v>
      </c>
      <c r="E7" s="16">
        <v>6988511.3899174426</v>
      </c>
      <c r="F7" s="16">
        <v>7862006.802679088</v>
      </c>
      <c r="G7" s="16">
        <v>7973840.0441999994</v>
      </c>
      <c r="H7" s="16">
        <v>8209875.95480227</v>
      </c>
      <c r="I7" s="16">
        <v>10649927.543230159</v>
      </c>
      <c r="J7" s="16">
        <v>10791169.131751299</v>
      </c>
      <c r="K7" s="16">
        <v>11304808.841741765</v>
      </c>
      <c r="L7" s="5"/>
      <c r="M7" s="4"/>
      <c r="N7" s="5"/>
      <c r="O7" s="5"/>
      <c r="P7" s="4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2"/>
      <c r="GD7" s="2"/>
      <c r="GE7" s="2"/>
    </row>
    <row r="8" spans="1:188">
      <c r="A8" s="27">
        <v>1.2</v>
      </c>
      <c r="B8" s="15" t="s">
        <v>50</v>
      </c>
      <c r="C8" s="16">
        <v>1349661.6805277285</v>
      </c>
      <c r="D8" s="16">
        <v>1506992.5985324606</v>
      </c>
      <c r="E8" s="16">
        <v>1634066.1556250618</v>
      </c>
      <c r="F8" s="16">
        <v>1871678.5040490893</v>
      </c>
      <c r="G8" s="16">
        <v>1976254.3854649358</v>
      </c>
      <c r="H8" s="16">
        <v>2287269.3329929174</v>
      </c>
      <c r="I8" s="16">
        <v>2630952.5672012935</v>
      </c>
      <c r="J8" s="16">
        <v>3110715.3523847321</v>
      </c>
      <c r="K8" s="16">
        <v>3633349.3640946266</v>
      </c>
      <c r="L8" s="5"/>
      <c r="M8" s="4"/>
      <c r="N8" s="5"/>
      <c r="O8" s="5"/>
      <c r="P8" s="4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2"/>
      <c r="GD8" s="2"/>
      <c r="GE8" s="2"/>
    </row>
    <row r="9" spans="1:188">
      <c r="A9" s="27">
        <v>1.3</v>
      </c>
      <c r="B9" s="15" t="s">
        <v>51</v>
      </c>
      <c r="C9" s="16">
        <v>593457.89484602737</v>
      </c>
      <c r="D9" s="16">
        <v>604865.95329954976</v>
      </c>
      <c r="E9" s="16">
        <v>658628.97146774817</v>
      </c>
      <c r="F9" s="16">
        <v>661816.60534174868</v>
      </c>
      <c r="G9" s="16">
        <v>840135.53973045642</v>
      </c>
      <c r="H9" s="16">
        <v>1120189.9271779479</v>
      </c>
      <c r="I9" s="16">
        <v>1019528.0528336549</v>
      </c>
      <c r="J9" s="16">
        <v>1080988.0197519728</v>
      </c>
      <c r="K9" s="16">
        <v>1132229.0538555828</v>
      </c>
      <c r="L9" s="5"/>
      <c r="M9" s="4"/>
      <c r="N9" s="5"/>
      <c r="O9" s="5"/>
      <c r="P9" s="4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2"/>
      <c r="GD9" s="2"/>
      <c r="GE9" s="2"/>
    </row>
    <row r="10" spans="1:188">
      <c r="A10" s="27">
        <v>1.4</v>
      </c>
      <c r="B10" s="15" t="s">
        <v>52</v>
      </c>
      <c r="C10" s="16">
        <v>272292.90179520036</v>
      </c>
      <c r="D10" s="16">
        <v>319207.32512275776</v>
      </c>
      <c r="E10" s="16">
        <v>384938.40491286915</v>
      </c>
      <c r="F10" s="16">
        <v>500390.47302929201</v>
      </c>
      <c r="G10" s="16">
        <v>450147.1650386671</v>
      </c>
      <c r="H10" s="16">
        <v>437999.75843274343</v>
      </c>
      <c r="I10" s="16">
        <v>619514.56978975574</v>
      </c>
      <c r="J10" s="16">
        <v>486824.6644657118</v>
      </c>
      <c r="K10" s="16">
        <v>586917.81732338003</v>
      </c>
      <c r="L10" s="5"/>
      <c r="M10" s="4"/>
      <c r="N10" s="5"/>
      <c r="O10" s="5"/>
      <c r="P10" s="4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2"/>
      <c r="GD10" s="2"/>
      <c r="GE10" s="2"/>
    </row>
    <row r="11" spans="1:188" ht="28.5">
      <c r="A11" s="28" t="s">
        <v>63</v>
      </c>
      <c r="B11" s="15" t="s">
        <v>3</v>
      </c>
      <c r="C11" s="16">
        <v>450254.39698199998</v>
      </c>
      <c r="D11" s="16">
        <v>407345.17996800004</v>
      </c>
      <c r="E11" s="16">
        <v>617181.23750399996</v>
      </c>
      <c r="F11" s="16">
        <v>851636.49215999991</v>
      </c>
      <c r="G11" s="16">
        <v>610227.47307883273</v>
      </c>
      <c r="H11" s="16">
        <v>679147.83160000003</v>
      </c>
      <c r="I11" s="16">
        <v>939076.81721859984</v>
      </c>
      <c r="J11" s="16">
        <v>815909.18385184987</v>
      </c>
      <c r="K11" s="16">
        <v>834668.3483524425</v>
      </c>
      <c r="L11" s="5"/>
      <c r="M11" s="4"/>
      <c r="N11" s="5"/>
      <c r="O11" s="5"/>
      <c r="P11" s="4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2"/>
      <c r="GD11" s="2"/>
      <c r="GE11" s="2"/>
    </row>
    <row r="12" spans="1:188">
      <c r="A12" s="29"/>
      <c r="B12" s="17" t="s">
        <v>28</v>
      </c>
      <c r="C12" s="18">
        <f>C6+C11</f>
        <v>8005122.3494116459</v>
      </c>
      <c r="D12" s="18">
        <f t="shared" ref="D12:E12" si="2">D6+D11</f>
        <v>8587954.7040664144</v>
      </c>
      <c r="E12" s="18">
        <f t="shared" si="2"/>
        <v>10283326.159427121</v>
      </c>
      <c r="F12" s="18">
        <f t="shared" ref="F12:K12" si="3">F6+F11</f>
        <v>11747528.877259217</v>
      </c>
      <c r="G12" s="18">
        <f t="shared" si="3"/>
        <v>11850604.607512891</v>
      </c>
      <c r="H12" s="18">
        <f t="shared" si="3"/>
        <v>12734482.80500588</v>
      </c>
      <c r="I12" s="18">
        <f t="shared" si="3"/>
        <v>15858999.550273465</v>
      </c>
      <c r="J12" s="18">
        <f t="shared" si="3"/>
        <v>16285606.352205565</v>
      </c>
      <c r="K12" s="18">
        <f t="shared" si="3"/>
        <v>17491973.425367795</v>
      </c>
      <c r="L12" s="5"/>
      <c r="M12" s="4"/>
      <c r="N12" s="5"/>
      <c r="O12" s="5"/>
      <c r="P12" s="4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2"/>
      <c r="GD12" s="2"/>
      <c r="GE12" s="2"/>
    </row>
    <row r="13" spans="1:188" s="9" customFormat="1" ht="28.5">
      <c r="A13" s="19" t="s">
        <v>64</v>
      </c>
      <c r="B13" s="13" t="s">
        <v>4</v>
      </c>
      <c r="C13" s="14">
        <v>9713888.4454417452</v>
      </c>
      <c r="D13" s="14">
        <v>10850508.716619244</v>
      </c>
      <c r="E13" s="14">
        <v>11794288.446</v>
      </c>
      <c r="F13" s="14">
        <v>12008489.850378029</v>
      </c>
      <c r="G13" s="14">
        <v>14266143.449109005</v>
      </c>
      <c r="H13" s="14">
        <v>18218381.031520214</v>
      </c>
      <c r="I13" s="14">
        <v>19749253.9573</v>
      </c>
      <c r="J13" s="14">
        <v>21969340.275026303</v>
      </c>
      <c r="K13" s="14">
        <v>23270814.767934259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2"/>
      <c r="GD13" s="2"/>
      <c r="GE13" s="2"/>
      <c r="GF13" s="3"/>
    </row>
    <row r="14" spans="1:188" ht="28.5">
      <c r="A14" s="28" t="s">
        <v>65</v>
      </c>
      <c r="B14" s="15" t="s">
        <v>5</v>
      </c>
      <c r="C14" s="16">
        <v>1082881.6187079297</v>
      </c>
      <c r="D14" s="16">
        <v>1147835.1032008734</v>
      </c>
      <c r="E14" s="16">
        <v>1275594.6333124053</v>
      </c>
      <c r="F14" s="16">
        <v>1446275.4500831719</v>
      </c>
      <c r="G14" s="16">
        <v>1669665.544562032</v>
      </c>
      <c r="H14" s="16">
        <v>1521314.3440106486</v>
      </c>
      <c r="I14" s="16">
        <v>1782366.9291107496</v>
      </c>
      <c r="J14" s="16">
        <v>1969209.3569291602</v>
      </c>
      <c r="K14" s="16">
        <v>2211516.1119083986</v>
      </c>
      <c r="L14" s="5"/>
      <c r="M14" s="4"/>
      <c r="N14" s="5"/>
      <c r="O14" s="5"/>
      <c r="P14" s="4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4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4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4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2"/>
      <c r="GD14" s="2"/>
      <c r="GE14" s="2"/>
    </row>
    <row r="15" spans="1:188" ht="28.5">
      <c r="A15" s="28" t="s">
        <v>66</v>
      </c>
      <c r="B15" s="15" t="s">
        <v>6</v>
      </c>
      <c r="C15" s="16">
        <v>5033145.3525643488</v>
      </c>
      <c r="D15" s="16">
        <v>5233949.7608596962</v>
      </c>
      <c r="E15" s="16">
        <v>5940134.4703135891</v>
      </c>
      <c r="F15" s="16">
        <v>6137487.0414000005</v>
      </c>
      <c r="G15" s="16">
        <v>6110614.2327042911</v>
      </c>
      <c r="H15" s="16">
        <v>6431063.1983411768</v>
      </c>
      <c r="I15" s="16">
        <v>7257298.6996256569</v>
      </c>
      <c r="J15" s="16">
        <v>7990696.6453436604</v>
      </c>
      <c r="K15" s="16">
        <v>8362010.6262873374</v>
      </c>
      <c r="L15" s="5"/>
      <c r="M15" s="4"/>
      <c r="N15" s="5"/>
      <c r="O15" s="5"/>
      <c r="P15" s="4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4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4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4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2"/>
      <c r="GD15" s="2"/>
      <c r="GE15" s="2"/>
    </row>
    <row r="16" spans="1:188">
      <c r="A16" s="29"/>
      <c r="B16" s="17" t="s">
        <v>29</v>
      </c>
      <c r="C16" s="18">
        <f>+C13+C14+C15</f>
        <v>15829915.416714024</v>
      </c>
      <c r="D16" s="18">
        <f t="shared" ref="D16:E16" si="4">+D13+D14+D15</f>
        <v>17232293.580679812</v>
      </c>
      <c r="E16" s="18">
        <f t="shared" si="4"/>
        <v>19010017.549625997</v>
      </c>
      <c r="F16" s="18">
        <f t="shared" ref="F16:I16" si="5">+F13+F14+F15</f>
        <v>19592252.341861203</v>
      </c>
      <c r="G16" s="18">
        <f t="shared" si="5"/>
        <v>22046423.226375327</v>
      </c>
      <c r="H16" s="18">
        <f t="shared" si="5"/>
        <v>26170758.573872037</v>
      </c>
      <c r="I16" s="18">
        <f t="shared" si="5"/>
        <v>28788919.586036406</v>
      </c>
      <c r="J16" s="18">
        <f t="shared" ref="J16:K16" si="6">+J13+J14+J15</f>
        <v>31929246.277299125</v>
      </c>
      <c r="K16" s="18">
        <f t="shared" si="6"/>
        <v>33844341.506129995</v>
      </c>
      <c r="L16" s="5"/>
      <c r="M16" s="4"/>
      <c r="N16" s="5"/>
      <c r="O16" s="5"/>
      <c r="P16" s="4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4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4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4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2"/>
      <c r="GD16" s="2"/>
      <c r="GE16" s="2"/>
    </row>
    <row r="17" spans="1:188" s="9" customFormat="1" ht="28.5">
      <c r="A17" s="19" t="s">
        <v>67</v>
      </c>
      <c r="B17" s="13" t="s">
        <v>7</v>
      </c>
      <c r="C17" s="14">
        <f>C18+C19</f>
        <v>6044367.0367660839</v>
      </c>
      <c r="D17" s="14">
        <f t="shared" ref="D17:E17" si="7">D18+D19</f>
        <v>6965384.0200471953</v>
      </c>
      <c r="E17" s="14">
        <f t="shared" si="7"/>
        <v>8309100.2286999999</v>
      </c>
      <c r="F17" s="14">
        <f t="shared" ref="F17:I17" si="8">F18+F19</f>
        <v>9428260.4294999987</v>
      </c>
      <c r="G17" s="14">
        <f t="shared" si="8"/>
        <v>10070576.163000001</v>
      </c>
      <c r="H17" s="14">
        <f t="shared" si="8"/>
        <v>11588441.2664</v>
      </c>
      <c r="I17" s="14">
        <f t="shared" si="8"/>
        <v>13528661.0473</v>
      </c>
      <c r="J17" s="14">
        <f t="shared" ref="J17:K17" si="9">J18+J19</f>
        <v>15231049.742088523</v>
      </c>
      <c r="K17" s="14">
        <f t="shared" si="9"/>
        <v>16696590.409558875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2"/>
      <c r="GD17" s="2"/>
      <c r="GE17" s="2"/>
      <c r="GF17" s="3"/>
    </row>
    <row r="18" spans="1:188">
      <c r="A18" s="27">
        <v>6.1</v>
      </c>
      <c r="B18" s="15" t="s">
        <v>8</v>
      </c>
      <c r="C18" s="16">
        <v>4957018.5399098033</v>
      </c>
      <c r="D18" s="16">
        <v>5774920.5715124412</v>
      </c>
      <c r="E18" s="16">
        <v>7007815.9451000001</v>
      </c>
      <c r="F18" s="16">
        <v>8059322.4119999995</v>
      </c>
      <c r="G18" s="16">
        <v>8587355.7090000007</v>
      </c>
      <c r="H18" s="16">
        <v>9961713.8763999995</v>
      </c>
      <c r="I18" s="16">
        <v>11640307.7763</v>
      </c>
      <c r="J18" s="16">
        <v>13113130.803207669</v>
      </c>
      <c r="K18" s="16">
        <v>14435207.054604992</v>
      </c>
      <c r="L18" s="5"/>
      <c r="M18" s="4"/>
      <c r="N18" s="5"/>
      <c r="O18" s="5"/>
      <c r="P18" s="4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2"/>
      <c r="GD18" s="2"/>
      <c r="GE18" s="2"/>
    </row>
    <row r="19" spans="1:188">
      <c r="A19" s="27">
        <v>6.2</v>
      </c>
      <c r="B19" s="15" t="s">
        <v>9</v>
      </c>
      <c r="C19" s="16">
        <v>1087348.4968562804</v>
      </c>
      <c r="D19" s="16">
        <v>1190463.4485347539</v>
      </c>
      <c r="E19" s="16">
        <v>1301284.2836</v>
      </c>
      <c r="F19" s="16">
        <v>1368938.0175000001</v>
      </c>
      <c r="G19" s="16">
        <v>1483220.4539999999</v>
      </c>
      <c r="H19" s="16">
        <v>1626727.39</v>
      </c>
      <c r="I19" s="16">
        <v>1888353.2709999999</v>
      </c>
      <c r="J19" s="16">
        <v>2117918.9388808534</v>
      </c>
      <c r="K19" s="16">
        <v>2261383.3549538837</v>
      </c>
      <c r="L19" s="5"/>
      <c r="M19" s="4"/>
      <c r="N19" s="5"/>
      <c r="O19" s="5"/>
      <c r="P19" s="4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2"/>
      <c r="GD19" s="2"/>
      <c r="GE19" s="2"/>
    </row>
    <row r="20" spans="1:188" s="9" customFormat="1" ht="42.75">
      <c r="A20" s="19" t="s">
        <v>68</v>
      </c>
      <c r="B20" s="20" t="s">
        <v>10</v>
      </c>
      <c r="C20" s="14">
        <f>SUM(C21:C27)</f>
        <v>3350992.3441260257</v>
      </c>
      <c r="D20" s="14">
        <f t="shared" ref="D20:E20" si="10">SUM(D21:D27)</f>
        <v>3839458.5753084552</v>
      </c>
      <c r="E20" s="14">
        <f t="shared" si="10"/>
        <v>4405558.0347999996</v>
      </c>
      <c r="F20" s="14">
        <f t="shared" ref="F20:K20" si="11">SUM(F21:F27)</f>
        <v>5096542.9315000009</v>
      </c>
      <c r="G20" s="14">
        <f t="shared" si="11"/>
        <v>5917945.7398366835</v>
      </c>
      <c r="H20" s="14">
        <f t="shared" si="11"/>
        <v>6304323.6174043063</v>
      </c>
      <c r="I20" s="14">
        <f t="shared" si="11"/>
        <v>6465246.3608685397</v>
      </c>
      <c r="J20" s="14">
        <f t="shared" si="11"/>
        <v>7515793.7390560601</v>
      </c>
      <c r="K20" s="14">
        <f t="shared" si="11"/>
        <v>8038608.6404736731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2"/>
      <c r="GD20" s="2"/>
      <c r="GE20" s="2"/>
      <c r="GF20" s="3"/>
    </row>
    <row r="21" spans="1:188">
      <c r="A21" s="27">
        <v>7.1</v>
      </c>
      <c r="B21" s="15" t="s">
        <v>11</v>
      </c>
      <c r="C21" s="16">
        <v>202128</v>
      </c>
      <c r="D21" s="16">
        <v>229644</v>
      </c>
      <c r="E21" s="16">
        <v>229276.00000000003</v>
      </c>
      <c r="F21" s="16">
        <v>266002</v>
      </c>
      <c r="G21" s="16">
        <v>344837</v>
      </c>
      <c r="H21" s="16">
        <v>312990</v>
      </c>
      <c r="I21" s="16">
        <v>290887</v>
      </c>
      <c r="J21" s="16">
        <v>310958.20299999998</v>
      </c>
      <c r="K21" s="16">
        <v>334591.02642800001</v>
      </c>
      <c r="L21" s="5"/>
      <c r="M21" s="4"/>
      <c r="N21" s="5"/>
      <c r="O21" s="5"/>
      <c r="P21" s="4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2"/>
      <c r="GD21" s="2"/>
      <c r="GE21" s="2"/>
    </row>
    <row r="22" spans="1:188">
      <c r="A22" s="27">
        <v>7.2</v>
      </c>
      <c r="B22" s="15" t="s">
        <v>12</v>
      </c>
      <c r="C22" s="16">
        <v>2195730.8942791456</v>
      </c>
      <c r="D22" s="16">
        <v>2533015.144547327</v>
      </c>
      <c r="E22" s="16">
        <v>2870093.8111999999</v>
      </c>
      <c r="F22" s="16">
        <v>3272833.5783000002</v>
      </c>
      <c r="G22" s="16">
        <v>3710607.3905999996</v>
      </c>
      <c r="H22" s="16">
        <v>4056671.6447999999</v>
      </c>
      <c r="I22" s="16">
        <v>4282159.0459000003</v>
      </c>
      <c r="J22" s="16">
        <v>5189169.3142477954</v>
      </c>
      <c r="K22" s="16">
        <v>5523811.766439775</v>
      </c>
      <c r="L22" s="5"/>
      <c r="M22" s="4"/>
      <c r="N22" s="5"/>
      <c r="O22" s="5"/>
      <c r="P22" s="4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2"/>
      <c r="GD22" s="2"/>
      <c r="GE22" s="2"/>
    </row>
    <row r="23" spans="1:188">
      <c r="A23" s="27">
        <v>7.3</v>
      </c>
      <c r="B23" s="15" t="s">
        <v>13</v>
      </c>
      <c r="C23" s="16">
        <v>26907.300038865826</v>
      </c>
      <c r="D23" s="16">
        <v>25330.620648386612</v>
      </c>
      <c r="E23" s="16">
        <v>22459.852800000001</v>
      </c>
      <c r="F23" s="16">
        <v>22870.719300000001</v>
      </c>
      <c r="G23" s="16">
        <v>20179.326000000001</v>
      </c>
      <c r="H23" s="16">
        <v>29656.300399999996</v>
      </c>
      <c r="I23" s="16">
        <v>27621.960299999999</v>
      </c>
      <c r="J23" s="16">
        <v>29539.63259758295</v>
      </c>
      <c r="K23" s="16">
        <v>31076.504035573536</v>
      </c>
      <c r="L23" s="5"/>
      <c r="M23" s="4"/>
      <c r="N23" s="5"/>
      <c r="O23" s="5"/>
      <c r="P23" s="4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2"/>
      <c r="GD23" s="2"/>
      <c r="GE23" s="2"/>
    </row>
    <row r="24" spans="1:188">
      <c r="A24" s="27">
        <v>7.4</v>
      </c>
      <c r="B24" s="15" t="s">
        <v>14</v>
      </c>
      <c r="C24" s="16">
        <v>37364.944093684229</v>
      </c>
      <c r="D24" s="16">
        <v>67807.476079083615</v>
      </c>
      <c r="E24" s="16">
        <v>56344.7808</v>
      </c>
      <c r="F24" s="16">
        <v>100840.74</v>
      </c>
      <c r="G24" s="16">
        <v>189112.91459999999</v>
      </c>
      <c r="H24" s="16">
        <v>207590.15559999997</v>
      </c>
      <c r="I24" s="16">
        <v>219452.4669</v>
      </c>
      <c r="J24" s="16">
        <v>165419.50617535177</v>
      </c>
      <c r="K24" s="16">
        <v>177991.38864467849</v>
      </c>
      <c r="L24" s="5"/>
      <c r="M24" s="4"/>
      <c r="N24" s="5"/>
      <c r="O24" s="5"/>
      <c r="P24" s="4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2"/>
      <c r="GD24" s="2"/>
      <c r="GE24" s="2"/>
    </row>
    <row r="25" spans="1:188">
      <c r="A25" s="27">
        <v>7.5</v>
      </c>
      <c r="B25" s="15" t="s">
        <v>15</v>
      </c>
      <c r="C25" s="16">
        <v>47206.400188240179</v>
      </c>
      <c r="D25" s="16">
        <v>39822.509858116289</v>
      </c>
      <c r="E25" s="16">
        <v>44644.7232</v>
      </c>
      <c r="F25" s="16">
        <v>56294.195100000004</v>
      </c>
      <c r="G25" s="16">
        <v>57874.346400000002</v>
      </c>
      <c r="H25" s="16">
        <v>99979.615600000005</v>
      </c>
      <c r="I25" s="16">
        <v>90288.721999999994</v>
      </c>
      <c r="J25" s="16">
        <v>97700.875760021401</v>
      </c>
      <c r="K25" s="16">
        <v>109915.07774106265</v>
      </c>
      <c r="L25" s="5"/>
      <c r="M25" s="4"/>
      <c r="N25" s="5"/>
      <c r="O25" s="5"/>
      <c r="P25" s="4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2"/>
      <c r="GD25" s="2"/>
      <c r="GE25" s="2"/>
    </row>
    <row r="26" spans="1:188">
      <c r="A26" s="27">
        <v>7.6</v>
      </c>
      <c r="B26" s="15" t="s">
        <v>16</v>
      </c>
      <c r="C26" s="16">
        <v>27641.751288542026</v>
      </c>
      <c r="D26" s="16">
        <v>31513.551593630375</v>
      </c>
      <c r="E26" s="16">
        <v>34985.894999999997</v>
      </c>
      <c r="F26" s="16">
        <v>39058.583299999998</v>
      </c>
      <c r="G26" s="16">
        <v>41029.381999999998</v>
      </c>
      <c r="H26" s="16">
        <v>41745.150699999998</v>
      </c>
      <c r="I26" s="16">
        <v>48452.205999999998</v>
      </c>
      <c r="J26" s="16">
        <v>52425.286892000011</v>
      </c>
      <c r="K26" s="16">
        <v>56409.608695792005</v>
      </c>
      <c r="L26" s="5"/>
      <c r="M26" s="4"/>
      <c r="N26" s="5"/>
      <c r="O26" s="5"/>
      <c r="P26" s="4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2"/>
      <c r="GD26" s="2"/>
      <c r="GE26" s="2"/>
    </row>
    <row r="27" spans="1:188" ht="28.5">
      <c r="A27" s="27">
        <v>7.7</v>
      </c>
      <c r="B27" s="15" t="s">
        <v>17</v>
      </c>
      <c r="C27" s="16">
        <v>814013.05423754768</v>
      </c>
      <c r="D27" s="16">
        <v>912325.27258191095</v>
      </c>
      <c r="E27" s="16">
        <v>1147752.9717999999</v>
      </c>
      <c r="F27" s="16">
        <v>1338643.1155000001</v>
      </c>
      <c r="G27" s="16">
        <v>1554305.3802366836</v>
      </c>
      <c r="H27" s="16">
        <v>1555690.7503043062</v>
      </c>
      <c r="I27" s="16">
        <v>1506384.9597685381</v>
      </c>
      <c r="J27" s="16">
        <v>1670580.9203833088</v>
      </c>
      <c r="K27" s="16">
        <v>1804813.2684887922</v>
      </c>
      <c r="L27" s="5"/>
      <c r="M27" s="4"/>
      <c r="N27" s="5"/>
      <c r="O27" s="5"/>
      <c r="P27" s="4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2"/>
      <c r="GD27" s="2"/>
      <c r="GE27" s="2"/>
    </row>
    <row r="28" spans="1:188" ht="28.5">
      <c r="A28" s="28" t="s">
        <v>69</v>
      </c>
      <c r="B28" s="15" t="s">
        <v>18</v>
      </c>
      <c r="C28" s="16">
        <v>2879395.0239842599</v>
      </c>
      <c r="D28" s="16">
        <v>3211947.1178072821</v>
      </c>
      <c r="E28" s="16">
        <v>3610955.0000000005</v>
      </c>
      <c r="F28" s="16">
        <v>4193233</v>
      </c>
      <c r="G28" s="16">
        <v>4898877</v>
      </c>
      <c r="H28" s="16">
        <v>5153646</v>
      </c>
      <c r="I28" s="16">
        <v>5858404</v>
      </c>
      <c r="J28" s="16">
        <v>6608279.7119999984</v>
      </c>
      <c r="K28" s="16">
        <v>7097292.4106880007</v>
      </c>
      <c r="L28" s="5"/>
      <c r="M28" s="4"/>
      <c r="N28" s="5"/>
      <c r="O28" s="5"/>
      <c r="P28" s="4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2"/>
      <c r="GD28" s="2"/>
      <c r="GE28" s="2"/>
    </row>
    <row r="29" spans="1:188" ht="28.5">
      <c r="A29" s="28" t="s">
        <v>70</v>
      </c>
      <c r="B29" s="15" t="s">
        <v>19</v>
      </c>
      <c r="C29" s="16">
        <v>14366758.833133951</v>
      </c>
      <c r="D29" s="16">
        <v>17695718.666964229</v>
      </c>
      <c r="E29" s="16">
        <v>21856109.522296157</v>
      </c>
      <c r="F29" s="16">
        <v>25454351.872496281</v>
      </c>
      <c r="G29" s="16">
        <v>30975063.044431761</v>
      </c>
      <c r="H29" s="16">
        <v>36900007.080436841</v>
      </c>
      <c r="I29" s="16">
        <v>40845866.666365422</v>
      </c>
      <c r="J29" s="16">
        <v>47582686.512601621</v>
      </c>
      <c r="K29" s="16">
        <v>53621912.025997721</v>
      </c>
      <c r="L29" s="5"/>
      <c r="M29" s="4"/>
      <c r="N29" s="5"/>
      <c r="O29" s="5"/>
      <c r="P29" s="4"/>
      <c r="Q29" s="5"/>
      <c r="R29" s="5"/>
      <c r="S29" s="4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2"/>
      <c r="GD29" s="2"/>
      <c r="GE29" s="2"/>
    </row>
    <row r="30" spans="1:188">
      <c r="A30" s="28" t="s">
        <v>71</v>
      </c>
      <c r="B30" s="15" t="s">
        <v>44</v>
      </c>
      <c r="C30" s="16">
        <v>1488762.3019821355</v>
      </c>
      <c r="D30" s="16">
        <v>1785627.5100288293</v>
      </c>
      <c r="E30" s="16">
        <v>2060700</v>
      </c>
      <c r="F30" s="16">
        <v>2287211</v>
      </c>
      <c r="G30" s="16">
        <v>2444149</v>
      </c>
      <c r="H30" s="16">
        <v>2587516</v>
      </c>
      <c r="I30" s="16">
        <v>2756877</v>
      </c>
      <c r="J30" s="16">
        <v>3468355.8164984197</v>
      </c>
      <c r="K30" s="16">
        <v>3869165.8497279603</v>
      </c>
      <c r="L30" s="5"/>
      <c r="M30" s="4"/>
      <c r="N30" s="5"/>
      <c r="O30" s="5"/>
      <c r="P30" s="4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2"/>
      <c r="GD30" s="2"/>
      <c r="GE30" s="2"/>
    </row>
    <row r="31" spans="1:188">
      <c r="A31" s="28" t="s">
        <v>72</v>
      </c>
      <c r="B31" s="15" t="s">
        <v>20</v>
      </c>
      <c r="C31" s="16">
        <v>3256051.0313242124</v>
      </c>
      <c r="D31" s="16">
        <v>3837408.1879813136</v>
      </c>
      <c r="E31" s="16">
        <v>4501577.7815838279</v>
      </c>
      <c r="F31" s="16">
        <v>5332212.5409064218</v>
      </c>
      <c r="G31" s="16">
        <v>6063233.1956232367</v>
      </c>
      <c r="H31" s="16">
        <v>7053130.049856307</v>
      </c>
      <c r="I31" s="16">
        <v>8113324.3241020888</v>
      </c>
      <c r="J31" s="16">
        <v>9736788.8003808577</v>
      </c>
      <c r="K31" s="16">
        <v>11195481.378817057</v>
      </c>
      <c r="L31" s="5"/>
      <c r="M31" s="4"/>
      <c r="N31" s="5"/>
      <c r="O31" s="5"/>
      <c r="P31" s="4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2"/>
      <c r="GD31" s="2"/>
      <c r="GE31" s="2"/>
    </row>
    <row r="32" spans="1:188">
      <c r="A32" s="29"/>
      <c r="B32" s="17" t="s">
        <v>30</v>
      </c>
      <c r="C32" s="18">
        <f>C17+C20+C28+C29+C30+C31</f>
        <v>31386326.571316667</v>
      </c>
      <c r="D32" s="18">
        <f t="shared" ref="D32:E32" si="12">D17+D20+D28+D29+D30+D31</f>
        <v>37335544.078137301</v>
      </c>
      <c r="E32" s="18">
        <f t="shared" si="12"/>
        <v>44744000.567379989</v>
      </c>
      <c r="F32" s="18">
        <f t="shared" ref="F32:G32" si="13">F17+F20+F28+F29+F30+F31</f>
        <v>51791811.7744027</v>
      </c>
      <c r="G32" s="18">
        <f t="shared" si="13"/>
        <v>60369844.142891675</v>
      </c>
      <c r="H32" s="18">
        <f t="shared" ref="H32:I32" si="14">H17+H20+H28+H29+H30+H31</f>
        <v>69587064.014097452</v>
      </c>
      <c r="I32" s="18">
        <f t="shared" si="14"/>
        <v>77568379.398636058</v>
      </c>
      <c r="J32" s="18">
        <f t="shared" ref="J32" si="15">J17+J20+J28+J29+J30+J31</f>
        <v>90142954.322625473</v>
      </c>
      <c r="K32" s="18">
        <f t="shared" ref="K32" si="16">K17+K20+K28+K29+K30+K31</f>
        <v>100519050.71526328</v>
      </c>
      <c r="L32" s="5"/>
      <c r="M32" s="4"/>
      <c r="N32" s="5"/>
      <c r="O32" s="5"/>
      <c r="P32" s="4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2"/>
      <c r="GD32" s="2"/>
      <c r="GE32" s="2"/>
    </row>
    <row r="33" spans="1:188" s="9" customFormat="1">
      <c r="A33" s="30" t="s">
        <v>27</v>
      </c>
      <c r="B33" s="21" t="s">
        <v>31</v>
      </c>
      <c r="C33" s="22">
        <f t="shared" ref="C33:G33" si="17">C6+C11+C13+C14+C15+C17+C20+C28+C29+C30+C31</f>
        <v>55221364.337442338</v>
      </c>
      <c r="D33" s="22">
        <f t="shared" si="17"/>
        <v>63155792.362883538</v>
      </c>
      <c r="E33" s="22">
        <f t="shared" si="17"/>
        <v>74037344.27643311</v>
      </c>
      <c r="F33" s="22">
        <f t="shared" si="17"/>
        <v>83131592.993523121</v>
      </c>
      <c r="G33" s="22">
        <f t="shared" si="17"/>
        <v>94266871.976779893</v>
      </c>
      <c r="H33" s="22">
        <f t="shared" ref="H33:I33" si="18">H6+H11+H13+H14+H15+H17+H20+H28+H29+H30+H31</f>
        <v>108492305.39297538</v>
      </c>
      <c r="I33" s="22">
        <f t="shared" si="18"/>
        <v>122216298.53494592</v>
      </c>
      <c r="J33" s="22">
        <f t="shared" ref="J33" si="19">J6+J11+J13+J14+J15+J17+J20+J28+J29+J30+J31</f>
        <v>138357806.95213017</v>
      </c>
      <c r="K33" s="22">
        <f t="shared" ref="K33" si="20">K6+K11+K13+K14+K15+K17+K20+K28+K29+K30+K31</f>
        <v>151855365.64676106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2"/>
      <c r="GD33" s="2"/>
      <c r="GE33" s="2"/>
      <c r="GF33" s="3"/>
    </row>
    <row r="34" spans="1:188">
      <c r="A34" s="31" t="s">
        <v>33</v>
      </c>
      <c r="B34" s="23" t="s">
        <v>25</v>
      </c>
      <c r="C34" s="16">
        <v>7019220.6330578076</v>
      </c>
      <c r="D34" s="16">
        <v>8182953.1675144779</v>
      </c>
      <c r="E34" s="16">
        <v>9704436</v>
      </c>
      <c r="F34" s="16">
        <v>10745258</v>
      </c>
      <c r="G34" s="16">
        <v>12637616</v>
      </c>
      <c r="H34" s="16">
        <v>14646146.999999996</v>
      </c>
      <c r="I34" s="16">
        <v>16103371</v>
      </c>
      <c r="J34" s="16">
        <v>18919314.435258493</v>
      </c>
      <c r="K34" s="16">
        <v>21106382.42943399</v>
      </c>
      <c r="L34" s="5"/>
      <c r="M34" s="4"/>
      <c r="N34" s="5"/>
      <c r="O34" s="5"/>
      <c r="P34" s="4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spans="1:188">
      <c r="A35" s="31" t="s">
        <v>34</v>
      </c>
      <c r="B35" s="23" t="s">
        <v>24</v>
      </c>
      <c r="C35" s="16">
        <v>1639604</v>
      </c>
      <c r="D35" s="16">
        <v>1797441</v>
      </c>
      <c r="E35" s="16">
        <v>2075165.0000000002</v>
      </c>
      <c r="F35" s="16">
        <v>2484548</v>
      </c>
      <c r="G35" s="16">
        <v>2387678</v>
      </c>
      <c r="H35" s="16">
        <v>2224817</v>
      </c>
      <c r="I35" s="16">
        <v>2561765</v>
      </c>
      <c r="J35" s="16">
        <v>2837239.7339942609</v>
      </c>
      <c r="K35" s="16">
        <v>3050215.2135223327</v>
      </c>
      <c r="L35" s="5"/>
      <c r="M35" s="4"/>
      <c r="N35" s="5"/>
      <c r="O35" s="5"/>
      <c r="P35" s="4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</row>
    <row r="36" spans="1:188">
      <c r="A36" s="32" t="s">
        <v>35</v>
      </c>
      <c r="B36" s="24" t="s">
        <v>45</v>
      </c>
      <c r="C36" s="18">
        <f>C33+C34-C35</f>
        <v>60600980.970500149</v>
      </c>
      <c r="D36" s="18">
        <f t="shared" ref="D36:E36" si="21">D33+D34-D35</f>
        <v>69541304.530398011</v>
      </c>
      <c r="E36" s="18">
        <f t="shared" si="21"/>
        <v>81666615.27643311</v>
      </c>
      <c r="F36" s="18">
        <f t="shared" ref="F36:K36" si="22">F33+F34-F35</f>
        <v>91392302.993523121</v>
      </c>
      <c r="G36" s="18">
        <f t="shared" si="22"/>
        <v>104516809.97677989</v>
      </c>
      <c r="H36" s="18">
        <f t="shared" si="22"/>
        <v>120913635.39297538</v>
      </c>
      <c r="I36" s="18">
        <f t="shared" si="22"/>
        <v>135757904.53494591</v>
      </c>
      <c r="J36" s="18">
        <f t="shared" si="22"/>
        <v>154439881.65339437</v>
      </c>
      <c r="K36" s="18">
        <f t="shared" si="22"/>
        <v>169911532.86267272</v>
      </c>
      <c r="L36" s="5"/>
      <c r="M36" s="4"/>
      <c r="N36" s="5"/>
      <c r="O36" s="5"/>
      <c r="P36" s="4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</row>
    <row r="37" spans="1:188">
      <c r="A37" s="31" t="s">
        <v>36</v>
      </c>
      <c r="B37" s="23" t="s">
        <v>32</v>
      </c>
      <c r="C37" s="11">
        <v>614820</v>
      </c>
      <c r="D37" s="11">
        <v>621510</v>
      </c>
      <c r="E37" s="11">
        <v>628270</v>
      </c>
      <c r="F37" s="11">
        <v>635100</v>
      </c>
      <c r="G37" s="11">
        <v>642010</v>
      </c>
      <c r="H37" s="11">
        <v>649000</v>
      </c>
      <c r="I37" s="11">
        <v>656060</v>
      </c>
      <c r="J37" s="11">
        <v>663190</v>
      </c>
      <c r="K37" s="11">
        <v>670410</v>
      </c>
      <c r="M37" s="4"/>
      <c r="T37" s="2"/>
      <c r="U37" s="2"/>
      <c r="V37" s="2"/>
      <c r="W37" s="2"/>
    </row>
    <row r="38" spans="1:188">
      <c r="A38" s="32" t="s">
        <v>37</v>
      </c>
      <c r="B38" s="24" t="s">
        <v>48</v>
      </c>
      <c r="C38" s="18">
        <f>C36/C37*1000</f>
        <v>98567.029326469783</v>
      </c>
      <c r="D38" s="18">
        <f t="shared" ref="D38:E38" si="23">D36/D37*1000</f>
        <v>111890.88595581408</v>
      </c>
      <c r="E38" s="18">
        <f t="shared" si="23"/>
        <v>129986.49509993015</v>
      </c>
      <c r="F38" s="18">
        <f t="shared" ref="F38:K38" si="24">F36/F37*1000</f>
        <v>143902.22483628266</v>
      </c>
      <c r="G38" s="18">
        <f t="shared" si="24"/>
        <v>162796.23366735704</v>
      </c>
      <c r="H38" s="18">
        <f t="shared" si="24"/>
        <v>186307.6046116724</v>
      </c>
      <c r="I38" s="18">
        <f t="shared" si="24"/>
        <v>206929.09876375011</v>
      </c>
      <c r="J38" s="18">
        <f t="shared" si="24"/>
        <v>232874.26175514463</v>
      </c>
      <c r="K38" s="18">
        <f t="shared" si="24"/>
        <v>253444.21005455276</v>
      </c>
      <c r="M38" s="4"/>
      <c r="S38" s="4"/>
      <c r="T38" s="4"/>
      <c r="U38" s="4"/>
      <c r="V38" s="4"/>
      <c r="W38" s="4"/>
      <c r="BX38" s="5"/>
      <c r="BY38" s="5"/>
      <c r="BZ38" s="5"/>
      <c r="CA38" s="5"/>
    </row>
    <row r="40" spans="1:188">
      <c r="B40" s="1" t="s">
        <v>61</v>
      </c>
    </row>
    <row r="42" spans="1:188">
      <c r="F42" s="1"/>
      <c r="G42" s="1"/>
      <c r="H42" s="1"/>
      <c r="I42" s="1"/>
      <c r="J42" s="1"/>
      <c r="K42" s="1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F40"/>
  <sheetViews>
    <sheetView zoomScale="115" zoomScaleNormal="115" zoomScaleSheetLayoutView="100" workbookViewId="0">
      <pane xSplit="2" ySplit="5" topLeftCell="C30" activePane="bottomRight" state="frozen"/>
      <selection activeCell="A5" sqref="A5:K38"/>
      <selection pane="topRight" activeCell="A5" sqref="A5:K38"/>
      <selection pane="bottomLeft" activeCell="A5" sqref="A5:K38"/>
      <selection pane="bottomRight" activeCell="D42" sqref="D42"/>
    </sheetView>
  </sheetViews>
  <sheetFormatPr defaultColWidth="8.85546875" defaultRowHeight="15"/>
  <cols>
    <col min="1" max="1" width="11" style="1" customWidth="1"/>
    <col min="2" max="2" width="32" style="1" customWidth="1"/>
    <col min="3" max="5" width="11.140625" style="1" customWidth="1"/>
    <col min="6" max="6" width="11.140625" style="3" customWidth="1"/>
    <col min="7" max="11" width="11.85546875" style="2" customWidth="1"/>
    <col min="12" max="13" width="9.140625" style="3" customWidth="1"/>
    <col min="14" max="14" width="11.85546875" style="3" customWidth="1"/>
    <col min="15" max="15" width="11.28515625" style="3" customWidth="1"/>
    <col min="16" max="16" width="11.7109375" style="2" customWidth="1"/>
    <col min="17" max="17" width="9.140625" style="3" customWidth="1"/>
    <col min="18" max="18" width="10.85546875" style="3" customWidth="1"/>
    <col min="19" max="19" width="10.85546875" style="2" customWidth="1"/>
    <col min="20" max="20" width="11" style="3" customWidth="1"/>
    <col min="21" max="23" width="11.42578125" style="3" customWidth="1"/>
    <col min="24" max="51" width="9.140625" style="3" customWidth="1"/>
    <col min="52" max="52" width="12.42578125" style="3" customWidth="1"/>
    <col min="53" max="74" width="9.140625" style="3" customWidth="1"/>
    <col min="75" max="75" width="12.140625" style="3" customWidth="1"/>
    <col min="76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3" customWidth="1"/>
    <col min="104" max="108" width="9.140625" style="3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26" width="9.140625" style="2" hidden="1" customWidth="1"/>
    <col min="127" max="127" width="9.140625" style="2" customWidth="1"/>
    <col min="128" max="157" width="9.140625" style="3" customWidth="1"/>
    <col min="158" max="158" width="9.140625" style="3" hidden="1" customWidth="1"/>
    <col min="159" max="166" width="9.140625" style="3" customWidth="1"/>
    <col min="167" max="167" width="9.140625" style="3" hidden="1" customWidth="1"/>
    <col min="168" max="172" width="9.140625" style="3" customWidth="1"/>
    <col min="173" max="173" width="9.140625" style="3" hidden="1" customWidth="1"/>
    <col min="174" max="183" width="9.140625" style="3" customWidth="1"/>
    <col min="184" max="184" width="9.140625" style="3"/>
    <col min="185" max="187" width="8.85546875" style="3"/>
    <col min="188" max="188" width="12.7109375" style="3" bestFit="1" customWidth="1"/>
    <col min="189" max="16384" width="8.85546875" style="1"/>
  </cols>
  <sheetData>
    <row r="1" spans="1:188" ht="18.75">
      <c r="A1" s="1" t="s">
        <v>43</v>
      </c>
      <c r="B1" s="10" t="s">
        <v>56</v>
      </c>
      <c r="H1" s="2" t="s">
        <v>62</v>
      </c>
      <c r="R1" s="4"/>
    </row>
    <row r="2" spans="1:188" ht="15.75">
      <c r="A2" s="8" t="s">
        <v>39</v>
      </c>
    </row>
    <row r="3" spans="1:188" ht="15.75">
      <c r="A3" s="8"/>
    </row>
    <row r="4" spans="1:188" ht="15.75">
      <c r="A4" s="8"/>
      <c r="E4" s="7"/>
      <c r="F4" s="7" t="s">
        <v>47</v>
      </c>
    </row>
    <row r="5" spans="1:188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8" s="9" customFormat="1">
      <c r="A6" s="19" t="s">
        <v>26</v>
      </c>
      <c r="B6" s="13" t="s">
        <v>2</v>
      </c>
      <c r="C6" s="14">
        <f>SUM(C7:C10)</f>
        <v>7554868.2489952557</v>
      </c>
      <c r="D6" s="14">
        <f t="shared" ref="D6:K6" si="0">SUM(D7:D10)</f>
        <v>7169530.8955117213</v>
      </c>
      <c r="E6" s="14">
        <f t="shared" si="0"/>
        <v>7687780.7213611212</v>
      </c>
      <c r="F6" s="14">
        <f t="shared" si="0"/>
        <v>8017989.6252911221</v>
      </c>
      <c r="G6" s="14">
        <f t="shared" si="0"/>
        <v>7227764.1258307332</v>
      </c>
      <c r="H6" s="14">
        <f t="shared" si="0"/>
        <v>7534608.5686252723</v>
      </c>
      <c r="I6" s="14">
        <f t="shared" si="0"/>
        <v>9006440.5776136927</v>
      </c>
      <c r="J6" s="14">
        <f t="shared" si="0"/>
        <v>8858979.6515921392</v>
      </c>
      <c r="K6" s="14">
        <f t="shared" si="0"/>
        <v>9200497.6342995688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2"/>
      <c r="GD6" s="2"/>
      <c r="GE6" s="2"/>
      <c r="GF6" s="3"/>
    </row>
    <row r="7" spans="1:188">
      <c r="A7" s="27">
        <v>1.1000000000000001</v>
      </c>
      <c r="B7" s="15" t="s">
        <v>49</v>
      </c>
      <c r="C7" s="16">
        <v>5339455.9516273709</v>
      </c>
      <c r="D7" s="16">
        <v>4919526.7076574583</v>
      </c>
      <c r="E7" s="16">
        <v>5397979.9132867083</v>
      </c>
      <c r="F7" s="16">
        <v>5651753.8970641652</v>
      </c>
      <c r="G7" s="16">
        <v>4827054.9359727222</v>
      </c>
      <c r="H7" s="16">
        <v>4925093.2970095379</v>
      </c>
      <c r="I7" s="16">
        <v>6211828.8474773318</v>
      </c>
      <c r="J7" s="16">
        <v>5866353.4661015067</v>
      </c>
      <c r="K7" s="16">
        <v>5940103.6144705415</v>
      </c>
      <c r="L7" s="5"/>
      <c r="M7" s="5"/>
      <c r="N7" s="5"/>
      <c r="O7" s="5"/>
      <c r="P7" s="4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2"/>
      <c r="GD7" s="2"/>
      <c r="GE7" s="2"/>
    </row>
    <row r="8" spans="1:188">
      <c r="A8" s="27">
        <v>1.2</v>
      </c>
      <c r="B8" s="15" t="s">
        <v>50</v>
      </c>
      <c r="C8" s="16">
        <v>1349661.6803449811</v>
      </c>
      <c r="D8" s="16">
        <v>1407783.4834563727</v>
      </c>
      <c r="E8" s="16">
        <v>1451498.4425341506</v>
      </c>
      <c r="F8" s="16">
        <v>1517455.6559562357</v>
      </c>
      <c r="G8" s="16">
        <v>1572748.4491939035</v>
      </c>
      <c r="H8" s="16">
        <v>1635955.3777454037</v>
      </c>
      <c r="I8" s="16">
        <v>1756904.3995549432</v>
      </c>
      <c r="J8" s="16">
        <v>2012042.8291495237</v>
      </c>
      <c r="K8" s="16">
        <v>2242989.2990229442</v>
      </c>
      <c r="L8" s="5"/>
      <c r="M8" s="5"/>
      <c r="N8" s="5"/>
      <c r="O8" s="5"/>
      <c r="P8" s="4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2"/>
      <c r="GD8" s="2"/>
      <c r="GE8" s="2"/>
    </row>
    <row r="9" spans="1:188">
      <c r="A9" s="27">
        <v>1.3</v>
      </c>
      <c r="B9" s="15" t="s">
        <v>51</v>
      </c>
      <c r="C9" s="16">
        <v>593457.7152382317</v>
      </c>
      <c r="D9" s="16">
        <v>576359.00908556744</v>
      </c>
      <c r="E9" s="16">
        <v>560553.52595412103</v>
      </c>
      <c r="F9" s="16">
        <v>538082.14645879657</v>
      </c>
      <c r="G9" s="16">
        <v>532444.71123451157</v>
      </c>
      <c r="H9" s="16">
        <v>692311.53677389713</v>
      </c>
      <c r="I9" s="16">
        <v>693570.13549083192</v>
      </c>
      <c r="J9" s="16">
        <v>677646.82196667395</v>
      </c>
      <c r="K9" s="16">
        <v>674762.77085996082</v>
      </c>
      <c r="L9" s="5"/>
      <c r="M9" s="5"/>
      <c r="N9" s="5"/>
      <c r="O9" s="5"/>
      <c r="P9" s="4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2"/>
      <c r="GD9" s="2"/>
      <c r="GE9" s="2"/>
    </row>
    <row r="10" spans="1:188">
      <c r="A10" s="27">
        <v>1.4</v>
      </c>
      <c r="B10" s="15" t="s">
        <v>52</v>
      </c>
      <c r="C10" s="16">
        <v>272292.90178467159</v>
      </c>
      <c r="D10" s="16">
        <v>265861.695312322</v>
      </c>
      <c r="E10" s="16">
        <v>277748.8395861414</v>
      </c>
      <c r="F10" s="16">
        <v>310697.92581192544</v>
      </c>
      <c r="G10" s="16">
        <v>295516.02942959621</v>
      </c>
      <c r="H10" s="16">
        <v>281248.35709643352</v>
      </c>
      <c r="I10" s="16">
        <v>344137.19509058405</v>
      </c>
      <c r="J10" s="16">
        <v>302936.5343744338</v>
      </c>
      <c r="K10" s="16">
        <v>342641.94994612149</v>
      </c>
      <c r="L10" s="5"/>
      <c r="M10" s="5"/>
      <c r="N10" s="5"/>
      <c r="O10" s="5"/>
      <c r="P10" s="4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2"/>
      <c r="GD10" s="2"/>
      <c r="GE10" s="2"/>
    </row>
    <row r="11" spans="1:188">
      <c r="A11" s="28" t="s">
        <v>63</v>
      </c>
      <c r="B11" s="15" t="s">
        <v>3</v>
      </c>
      <c r="C11" s="16">
        <v>450254.39643903158</v>
      </c>
      <c r="D11" s="16">
        <v>391982.62199293589</v>
      </c>
      <c r="E11" s="16">
        <v>559639.99251989461</v>
      </c>
      <c r="F11" s="16">
        <v>737326.72749333607</v>
      </c>
      <c r="G11" s="16">
        <v>904832.13009231095</v>
      </c>
      <c r="H11" s="16">
        <v>849979.058317099</v>
      </c>
      <c r="I11" s="16">
        <v>874564.76888741041</v>
      </c>
      <c r="J11" s="16">
        <v>740270.71231349977</v>
      </c>
      <c r="K11" s="16">
        <v>751318.07707142853</v>
      </c>
      <c r="L11" s="5"/>
      <c r="M11" s="5"/>
      <c r="N11" s="5"/>
      <c r="O11" s="5"/>
      <c r="P11" s="4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2"/>
      <c r="GD11" s="2"/>
      <c r="GE11" s="2"/>
    </row>
    <row r="12" spans="1:188">
      <c r="A12" s="29"/>
      <c r="B12" s="17" t="s">
        <v>28</v>
      </c>
      <c r="C12" s="18">
        <f>C6+C11</f>
        <v>8005122.6454342874</v>
      </c>
      <c r="D12" s="18">
        <f t="shared" ref="D12:K12" si="1">D6+D11</f>
        <v>7561513.5175046567</v>
      </c>
      <c r="E12" s="18">
        <f t="shared" si="1"/>
        <v>8247420.7138810158</v>
      </c>
      <c r="F12" s="18">
        <f t="shared" si="1"/>
        <v>8755316.3527844585</v>
      </c>
      <c r="G12" s="18">
        <f t="shared" si="1"/>
        <v>8132596.2559230439</v>
      </c>
      <c r="H12" s="18">
        <f t="shared" si="1"/>
        <v>8384587.626942371</v>
      </c>
      <c r="I12" s="18">
        <f t="shared" si="1"/>
        <v>9881005.3465011027</v>
      </c>
      <c r="J12" s="18">
        <f t="shared" si="1"/>
        <v>9599250.3639056385</v>
      </c>
      <c r="K12" s="18">
        <f t="shared" si="1"/>
        <v>9951815.7113709971</v>
      </c>
      <c r="L12" s="5"/>
      <c r="M12" s="5"/>
      <c r="N12" s="5"/>
      <c r="O12" s="5"/>
      <c r="P12" s="4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2"/>
      <c r="GD12" s="2"/>
      <c r="GE12" s="2"/>
    </row>
    <row r="13" spans="1:188" s="9" customFormat="1">
      <c r="A13" s="19" t="s">
        <v>64</v>
      </c>
      <c r="B13" s="13" t="s">
        <v>4</v>
      </c>
      <c r="C13" s="16">
        <v>9713888.359638378</v>
      </c>
      <c r="D13" s="16">
        <v>10278581.372488013</v>
      </c>
      <c r="E13" s="16">
        <v>10790065.986629725</v>
      </c>
      <c r="F13" s="16">
        <v>10737587.255750684</v>
      </c>
      <c r="G13" s="16">
        <v>13009331.542521834</v>
      </c>
      <c r="H13" s="16">
        <v>16645107.970617887</v>
      </c>
      <c r="I13" s="16">
        <v>17482754.844294008</v>
      </c>
      <c r="J13" s="16">
        <v>18600570.833896101</v>
      </c>
      <c r="K13" s="16">
        <v>19650516.536108389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2"/>
      <c r="GD13" s="2"/>
      <c r="GE13" s="2"/>
      <c r="GF13" s="3"/>
    </row>
    <row r="14" spans="1:188" ht="28.5">
      <c r="A14" s="28" t="s">
        <v>65</v>
      </c>
      <c r="B14" s="15" t="s">
        <v>5</v>
      </c>
      <c r="C14" s="16">
        <v>1082881.59778616</v>
      </c>
      <c r="D14" s="16">
        <v>1057959.1492006187</v>
      </c>
      <c r="E14" s="16">
        <v>1116769.0409755106</v>
      </c>
      <c r="F14" s="16">
        <v>1236437.0450926772</v>
      </c>
      <c r="G14" s="16">
        <v>1366619.4696302034</v>
      </c>
      <c r="H14" s="16">
        <v>1173035.1675931127</v>
      </c>
      <c r="I14" s="16">
        <v>1327395.935956171</v>
      </c>
      <c r="J14" s="16">
        <v>1395803.456175464</v>
      </c>
      <c r="K14" s="16">
        <v>1493903.6727934747</v>
      </c>
      <c r="L14" s="5"/>
      <c r="M14" s="5"/>
      <c r="N14" s="5"/>
      <c r="O14" s="5"/>
      <c r="P14" s="4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4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4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4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2"/>
      <c r="GD14" s="2"/>
      <c r="GE14" s="2"/>
    </row>
    <row r="15" spans="1:188">
      <c r="A15" s="28" t="s">
        <v>66</v>
      </c>
      <c r="B15" s="15" t="s">
        <v>6</v>
      </c>
      <c r="C15" s="16">
        <v>5033145.3193633705</v>
      </c>
      <c r="D15" s="16">
        <v>4772392.2304591546</v>
      </c>
      <c r="E15" s="16">
        <v>5381966.9033279298</v>
      </c>
      <c r="F15" s="16">
        <v>5400227.618941132</v>
      </c>
      <c r="G15" s="16">
        <v>5549240.4798124069</v>
      </c>
      <c r="H15" s="16">
        <v>5578935.2031497657</v>
      </c>
      <c r="I15" s="16">
        <v>5924509.2580537144</v>
      </c>
      <c r="J15" s="16">
        <v>6300604.2902532546</v>
      </c>
      <c r="K15" s="16">
        <v>6450364.9766074698</v>
      </c>
      <c r="L15" s="5"/>
      <c r="M15" s="5"/>
      <c r="N15" s="5"/>
      <c r="O15" s="5"/>
      <c r="P15" s="4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4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4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4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2"/>
      <c r="GD15" s="2"/>
      <c r="GE15" s="2"/>
    </row>
    <row r="16" spans="1:188">
      <c r="A16" s="29"/>
      <c r="B16" s="17" t="s">
        <v>29</v>
      </c>
      <c r="C16" s="18">
        <f>+C13+C14+C15</f>
        <v>15829915.276787909</v>
      </c>
      <c r="D16" s="18">
        <f t="shared" ref="D16:I16" si="2">+D13+D14+D15</f>
        <v>16108932.752147786</v>
      </c>
      <c r="E16" s="18">
        <f t="shared" si="2"/>
        <v>17288801.930933166</v>
      </c>
      <c r="F16" s="18">
        <f t="shared" si="2"/>
        <v>17374251.919784494</v>
      </c>
      <c r="G16" s="18">
        <f t="shared" si="2"/>
        <v>19925191.491964445</v>
      </c>
      <c r="H16" s="18">
        <f t="shared" si="2"/>
        <v>23397078.341360766</v>
      </c>
      <c r="I16" s="18">
        <f t="shared" si="2"/>
        <v>24734660.038303897</v>
      </c>
      <c r="J16" s="18">
        <f t="shared" ref="J16:K16" si="3">+J13+J14+J15</f>
        <v>26296978.580324821</v>
      </c>
      <c r="K16" s="18">
        <f t="shared" si="3"/>
        <v>27594785.185509332</v>
      </c>
      <c r="L16" s="5"/>
      <c r="M16" s="5"/>
      <c r="N16" s="5"/>
      <c r="O16" s="5"/>
      <c r="P16" s="4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4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4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4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2"/>
      <c r="GD16" s="2"/>
      <c r="GE16" s="2"/>
    </row>
    <row r="17" spans="1:188" s="9" customFormat="1" ht="28.5">
      <c r="A17" s="19" t="s">
        <v>67</v>
      </c>
      <c r="B17" s="13" t="s">
        <v>7</v>
      </c>
      <c r="C17" s="14">
        <f>C18+C19</f>
        <v>6044366.9995430242</v>
      </c>
      <c r="D17" s="14">
        <f t="shared" ref="D17:I17" si="4">D18+D19</f>
        <v>6441601.6856466215</v>
      </c>
      <c r="E17" s="14">
        <f t="shared" si="4"/>
        <v>7093957.794866791</v>
      </c>
      <c r="F17" s="14">
        <f t="shared" si="4"/>
        <v>7560180.8915575091</v>
      </c>
      <c r="G17" s="14">
        <f t="shared" si="4"/>
        <v>7734152.4663601657</v>
      </c>
      <c r="H17" s="14">
        <f t="shared" si="4"/>
        <v>8556629.6229359973</v>
      </c>
      <c r="I17" s="14">
        <f t="shared" si="4"/>
        <v>9761431.8360183723</v>
      </c>
      <c r="J17" s="14">
        <f t="shared" ref="J17:K17" si="5">J18+J19</f>
        <v>10449218.32146574</v>
      </c>
      <c r="K17" s="14">
        <f t="shared" si="5"/>
        <v>11076672.747307874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2"/>
      <c r="GD17" s="2"/>
      <c r="GE17" s="2"/>
      <c r="GF17" s="3"/>
    </row>
    <row r="18" spans="1:188">
      <c r="A18" s="27">
        <v>6.1</v>
      </c>
      <c r="B18" s="15" t="s">
        <v>8</v>
      </c>
      <c r="C18" s="16">
        <v>4957018.5085412981</v>
      </c>
      <c r="D18" s="16">
        <v>5340549.9931312567</v>
      </c>
      <c r="E18" s="16">
        <v>5983018.6251683068</v>
      </c>
      <c r="F18" s="16">
        <v>6465043.9873534581</v>
      </c>
      <c r="G18" s="16">
        <v>6598018.4670306789</v>
      </c>
      <c r="H18" s="16">
        <v>7359934.7590813702</v>
      </c>
      <c r="I18" s="16">
        <v>8402761.9939942583</v>
      </c>
      <c r="J18" s="16">
        <v>9001459.3226247635</v>
      </c>
      <c r="K18" s="16">
        <v>9582687.832875777</v>
      </c>
      <c r="L18" s="5"/>
      <c r="M18" s="5"/>
      <c r="N18" s="5"/>
      <c r="O18" s="5"/>
      <c r="P18" s="4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2"/>
      <c r="GD18" s="2"/>
      <c r="GE18" s="2"/>
    </row>
    <row r="19" spans="1:188">
      <c r="A19" s="27">
        <v>6.2</v>
      </c>
      <c r="B19" s="15" t="s">
        <v>9</v>
      </c>
      <c r="C19" s="16">
        <v>1087348.4910017266</v>
      </c>
      <c r="D19" s="16">
        <v>1101051.6925153648</v>
      </c>
      <c r="E19" s="16">
        <v>1110939.1696984845</v>
      </c>
      <c r="F19" s="16">
        <v>1095136.9042040505</v>
      </c>
      <c r="G19" s="16">
        <v>1136133.9993294869</v>
      </c>
      <c r="H19" s="16">
        <v>1196694.8638546276</v>
      </c>
      <c r="I19" s="16">
        <v>1358669.8420241133</v>
      </c>
      <c r="J19" s="16">
        <v>1447758.9988409763</v>
      </c>
      <c r="K19" s="16">
        <v>1493984.9144320968</v>
      </c>
      <c r="L19" s="5"/>
      <c r="M19" s="5"/>
      <c r="N19" s="5"/>
      <c r="O19" s="5"/>
      <c r="P19" s="4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2"/>
      <c r="GD19" s="2"/>
      <c r="GE19" s="2"/>
    </row>
    <row r="20" spans="1:188" s="9" customFormat="1" ht="42.75">
      <c r="A20" s="19" t="s">
        <v>68</v>
      </c>
      <c r="B20" s="20" t="s">
        <v>10</v>
      </c>
      <c r="C20" s="14">
        <f>SUM(C21:C27)</f>
        <v>3350992.3343946012</v>
      </c>
      <c r="D20" s="14">
        <f t="shared" ref="D20:K20" si="6">SUM(D21:D27)</f>
        <v>3631323.5835214751</v>
      </c>
      <c r="E20" s="14">
        <f t="shared" si="6"/>
        <v>3929180.0812818981</v>
      </c>
      <c r="F20" s="14">
        <f t="shared" si="6"/>
        <v>4409021.3818688057</v>
      </c>
      <c r="G20" s="14">
        <f t="shared" si="6"/>
        <v>5172131.1108941417</v>
      </c>
      <c r="H20" s="14">
        <f t="shared" si="6"/>
        <v>5369959.2409818089</v>
      </c>
      <c r="I20" s="14">
        <f t="shared" si="6"/>
        <v>5628616.4859835021</v>
      </c>
      <c r="J20" s="14">
        <f t="shared" si="6"/>
        <v>5975510.1367356032</v>
      </c>
      <c r="K20" s="14">
        <f t="shared" si="6"/>
        <v>6300917.4600655101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2"/>
      <c r="GD20" s="2"/>
      <c r="GE20" s="2"/>
      <c r="GF20" s="3"/>
    </row>
    <row r="21" spans="1:188">
      <c r="A21" s="27">
        <v>7.1</v>
      </c>
      <c r="B21" s="15" t="s">
        <v>11</v>
      </c>
      <c r="C21" s="16">
        <v>202128</v>
      </c>
      <c r="D21" s="16">
        <v>219689</v>
      </c>
      <c r="E21" s="16">
        <v>214601.00000000003</v>
      </c>
      <c r="F21" s="16">
        <v>232230.00000000003</v>
      </c>
      <c r="G21" s="16">
        <v>293346</v>
      </c>
      <c r="H21" s="16">
        <v>205989</v>
      </c>
      <c r="I21" s="16">
        <v>247452</v>
      </c>
      <c r="J21" s="16">
        <v>259824.6</v>
      </c>
      <c r="K21" s="16">
        <v>275154.25140000001</v>
      </c>
      <c r="L21" s="5"/>
      <c r="M21" s="5"/>
      <c r="N21" s="5"/>
      <c r="O21" s="5"/>
      <c r="P21" s="4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2"/>
      <c r="GD21" s="2"/>
      <c r="GE21" s="2"/>
    </row>
    <row r="22" spans="1:188">
      <c r="A22" s="27">
        <v>7.2</v>
      </c>
      <c r="B22" s="15" t="s">
        <v>12</v>
      </c>
      <c r="C22" s="16">
        <v>2195730.8879469852</v>
      </c>
      <c r="D22" s="16">
        <v>2395682.9431923954</v>
      </c>
      <c r="E22" s="16">
        <v>2574600.5671468484</v>
      </c>
      <c r="F22" s="16">
        <v>2878306.353540313</v>
      </c>
      <c r="G22" s="16">
        <v>3319752.4943033918</v>
      </c>
      <c r="H22" s="16">
        <v>3587133.8422408085</v>
      </c>
      <c r="I22" s="16">
        <v>3844166.0439717993</v>
      </c>
      <c r="J22" s="16">
        <v>4138040.2240515919</v>
      </c>
      <c r="K22" s="16">
        <v>4352888.9892421402</v>
      </c>
      <c r="L22" s="5"/>
      <c r="M22" s="5"/>
      <c r="N22" s="5"/>
      <c r="O22" s="5"/>
      <c r="P22" s="4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2"/>
      <c r="GD22" s="2"/>
      <c r="GE22" s="2"/>
    </row>
    <row r="23" spans="1:188">
      <c r="A23" s="27">
        <v>7.3</v>
      </c>
      <c r="B23" s="15" t="s">
        <v>13</v>
      </c>
      <c r="C23" s="16">
        <v>26907.299961269182</v>
      </c>
      <c r="D23" s="16">
        <v>23957.273196114947</v>
      </c>
      <c r="E23" s="16">
        <v>19596.787397843385</v>
      </c>
      <c r="F23" s="16">
        <v>19012.383712191044</v>
      </c>
      <c r="G23" s="16">
        <v>16891.54096602053</v>
      </c>
      <c r="H23" s="16">
        <v>24216.879178656091</v>
      </c>
      <c r="I23" s="16">
        <v>22739.08454490437</v>
      </c>
      <c r="J23" s="16">
        <v>23556.02226292414</v>
      </c>
      <c r="K23" s="16">
        <v>24488.990204634236</v>
      </c>
      <c r="L23" s="5"/>
      <c r="M23" s="5"/>
      <c r="N23" s="5"/>
      <c r="O23" s="5"/>
      <c r="P23" s="4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2"/>
      <c r="GD23" s="2"/>
      <c r="GE23" s="2"/>
    </row>
    <row r="24" spans="1:188">
      <c r="A24" s="27">
        <v>7.4</v>
      </c>
      <c r="B24" s="15" t="s">
        <v>14</v>
      </c>
      <c r="C24" s="16">
        <v>37364.943985929305</v>
      </c>
      <c r="D24" s="16">
        <v>64131.16566368474</v>
      </c>
      <c r="E24" s="16">
        <v>49162.240738981505</v>
      </c>
      <c r="F24" s="16">
        <v>83828.70768307196</v>
      </c>
      <c r="G24" s="16">
        <v>158301.05248160625</v>
      </c>
      <c r="H24" s="16">
        <v>169514.93102772921</v>
      </c>
      <c r="I24" s="16">
        <v>180658.72748455612</v>
      </c>
      <c r="J24" s="16">
        <v>131911.781817738</v>
      </c>
      <c r="K24" s="16">
        <v>140261.25229656426</v>
      </c>
      <c r="L24" s="5"/>
      <c r="M24" s="5"/>
      <c r="N24" s="5"/>
      <c r="O24" s="5"/>
      <c r="P24" s="4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2"/>
      <c r="GD24" s="2"/>
      <c r="GE24" s="2"/>
    </row>
    <row r="25" spans="1:188">
      <c r="A25" s="27">
        <v>7.5</v>
      </c>
      <c r="B25" s="15" t="s">
        <v>15</v>
      </c>
      <c r="C25" s="16">
        <v>47206.400052103956</v>
      </c>
      <c r="D25" s="16">
        <v>37663.45725471351</v>
      </c>
      <c r="E25" s="16">
        <v>38953.6457240702</v>
      </c>
      <c r="F25" s="16">
        <v>46797.253027811203</v>
      </c>
      <c r="G25" s="16">
        <v>48444.972497954725</v>
      </c>
      <c r="H25" s="16">
        <v>81641.817713502795</v>
      </c>
      <c r="I25" s="16">
        <v>74327.920998762987</v>
      </c>
      <c r="J25" s="16">
        <v>77910.380127698765</v>
      </c>
      <c r="K25" s="16">
        <v>86615.5748748724</v>
      </c>
      <c r="L25" s="5"/>
      <c r="M25" s="5"/>
      <c r="N25" s="5"/>
      <c r="O25" s="5"/>
      <c r="P25" s="4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2"/>
      <c r="GD25" s="2"/>
      <c r="GE25" s="2"/>
    </row>
    <row r="26" spans="1:188">
      <c r="A26" s="27">
        <v>7.6</v>
      </c>
      <c r="B26" s="15" t="s">
        <v>16</v>
      </c>
      <c r="C26" s="16">
        <v>27641.751259532892</v>
      </c>
      <c r="D26" s="16">
        <v>29197.2126579289</v>
      </c>
      <c r="E26" s="16">
        <v>29948.09692298279</v>
      </c>
      <c r="F26" s="16">
        <v>31442.309190397315</v>
      </c>
      <c r="G26" s="16">
        <v>31669.660090325895</v>
      </c>
      <c r="H26" s="16">
        <v>31059.994747317534</v>
      </c>
      <c r="I26" s="16">
        <v>35171.698848473221</v>
      </c>
      <c r="J26" s="16">
        <v>36174.692737871992</v>
      </c>
      <c r="K26" s="16">
        <v>37620.107857159448</v>
      </c>
      <c r="L26" s="5"/>
      <c r="M26" s="5"/>
      <c r="N26" s="5"/>
      <c r="O26" s="5"/>
      <c r="P26" s="4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2"/>
      <c r="GD26" s="2"/>
      <c r="GE26" s="2"/>
    </row>
    <row r="27" spans="1:188" ht="28.5">
      <c r="A27" s="27">
        <v>7.7</v>
      </c>
      <c r="B27" s="15" t="s">
        <v>17</v>
      </c>
      <c r="C27" s="16">
        <v>814013.05118878058</v>
      </c>
      <c r="D27" s="16">
        <v>861002.53155663761</v>
      </c>
      <c r="E27" s="16">
        <v>1002317.7433511717</v>
      </c>
      <c r="F27" s="16">
        <v>1117404.3747150218</v>
      </c>
      <c r="G27" s="16">
        <v>1303725.3905548428</v>
      </c>
      <c r="H27" s="16">
        <v>1270402.7760737948</v>
      </c>
      <c r="I27" s="16">
        <v>1224101.0101350066</v>
      </c>
      <c r="J27" s="16">
        <v>1308092.4357377782</v>
      </c>
      <c r="K27" s="16">
        <v>1383888.29419014</v>
      </c>
      <c r="L27" s="5"/>
      <c r="M27" s="5"/>
      <c r="N27" s="5"/>
      <c r="O27" s="5"/>
      <c r="P27" s="4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2"/>
      <c r="GD27" s="2"/>
      <c r="GE27" s="2"/>
    </row>
    <row r="28" spans="1:188">
      <c r="A28" s="28" t="s">
        <v>69</v>
      </c>
      <c r="B28" s="15" t="s">
        <v>18</v>
      </c>
      <c r="C28" s="16">
        <v>2879395.0239842599</v>
      </c>
      <c r="D28" s="16">
        <v>3169902</v>
      </c>
      <c r="E28" s="16">
        <v>3481860</v>
      </c>
      <c r="F28" s="16">
        <v>3976689</v>
      </c>
      <c r="G28" s="16">
        <v>4538028</v>
      </c>
      <c r="H28" s="16">
        <v>4788732</v>
      </c>
      <c r="I28" s="16">
        <v>5056379</v>
      </c>
      <c r="J28" s="16">
        <v>5294028.8130000001</v>
      </c>
      <c r="K28" s="16">
        <v>5632846.6570320008</v>
      </c>
      <c r="L28" s="5"/>
      <c r="M28" s="5"/>
      <c r="N28" s="5"/>
      <c r="O28" s="5"/>
      <c r="P28" s="4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2"/>
      <c r="GD28" s="2"/>
      <c r="GE28" s="2"/>
    </row>
    <row r="29" spans="1:188" ht="28.5">
      <c r="A29" s="28" t="s">
        <v>70</v>
      </c>
      <c r="B29" s="15" t="s">
        <v>19</v>
      </c>
      <c r="C29" s="16">
        <v>14366758.814402254</v>
      </c>
      <c r="D29" s="16">
        <v>16384561.092776801</v>
      </c>
      <c r="E29" s="16">
        <v>18568376.819160096</v>
      </c>
      <c r="F29" s="16">
        <v>20283776.712183435</v>
      </c>
      <c r="G29" s="16">
        <v>23621210.949667111</v>
      </c>
      <c r="H29" s="16">
        <v>27089040.004498634</v>
      </c>
      <c r="I29" s="16">
        <v>29124460.769686174</v>
      </c>
      <c r="J29" s="16">
        <v>32269034.379691746</v>
      </c>
      <c r="K29" s="16">
        <v>35049018.690086365</v>
      </c>
      <c r="L29" s="5"/>
      <c r="M29" s="5"/>
      <c r="N29" s="5"/>
      <c r="O29" s="5"/>
      <c r="P29" s="4"/>
      <c r="Q29" s="5"/>
      <c r="R29" s="5"/>
      <c r="S29" s="4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2"/>
      <c r="GD29" s="2"/>
      <c r="GE29" s="2"/>
    </row>
    <row r="30" spans="1:188">
      <c r="A30" s="28" t="s">
        <v>71</v>
      </c>
      <c r="B30" s="15" t="s">
        <v>44</v>
      </c>
      <c r="C30" s="16">
        <v>1488762.3019821355</v>
      </c>
      <c r="D30" s="16">
        <v>1666149.0561933853</v>
      </c>
      <c r="E30" s="16">
        <v>1796173.2473210457</v>
      </c>
      <c r="F30" s="16">
        <v>1887868.4141324512</v>
      </c>
      <c r="G30" s="16">
        <v>1952165.6384097766</v>
      </c>
      <c r="H30" s="16">
        <v>1993021.6187508206</v>
      </c>
      <c r="I30" s="16">
        <v>2079860.793035018</v>
      </c>
      <c r="J30" s="16">
        <v>2492481.7647229182</v>
      </c>
      <c r="K30" s="16">
        <v>2692142.3604620602</v>
      </c>
      <c r="L30" s="5"/>
      <c r="M30" s="5"/>
      <c r="N30" s="5"/>
      <c r="O30" s="5"/>
      <c r="P30" s="4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2"/>
      <c r="GD30" s="2"/>
      <c r="GE30" s="2"/>
    </row>
    <row r="31" spans="1:188">
      <c r="A31" s="28" t="s">
        <v>72</v>
      </c>
      <c r="B31" s="15" t="s">
        <v>20</v>
      </c>
      <c r="C31" s="16">
        <v>3256051.018741684</v>
      </c>
      <c r="D31" s="16">
        <v>3548366.9899040558</v>
      </c>
      <c r="E31" s="16">
        <v>3794977.2565370155</v>
      </c>
      <c r="F31" s="16">
        <v>4147328.2309297314</v>
      </c>
      <c r="G31" s="16">
        <v>4455970.2480724109</v>
      </c>
      <c r="H31" s="16">
        <v>4985609.4893020084</v>
      </c>
      <c r="I31" s="16">
        <v>5582857.7916070744</v>
      </c>
      <c r="J31" s="16">
        <v>6355646.5346417772</v>
      </c>
      <c r="K31" s="16">
        <v>7066500.2538014567</v>
      </c>
      <c r="L31" s="5"/>
      <c r="M31" s="5"/>
      <c r="N31" s="5"/>
      <c r="O31" s="5"/>
      <c r="P31" s="4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2"/>
      <c r="GD31" s="2"/>
      <c r="GE31" s="2"/>
    </row>
    <row r="32" spans="1:188">
      <c r="A32" s="29"/>
      <c r="B32" s="17" t="s">
        <v>30</v>
      </c>
      <c r="C32" s="18">
        <f>C17+C20+C28+C29+C30+C31</f>
        <v>31386326.49304796</v>
      </c>
      <c r="D32" s="18">
        <f t="shared" ref="D32:G32" si="7">D17+D20+D28+D29+D30+D31</f>
        <v>34841904.408042341</v>
      </c>
      <c r="E32" s="18">
        <f t="shared" si="7"/>
        <v>38664525.199166842</v>
      </c>
      <c r="F32" s="18">
        <f t="shared" si="7"/>
        <v>42264864.630671933</v>
      </c>
      <c r="G32" s="18">
        <f t="shared" si="7"/>
        <v>47473658.413403608</v>
      </c>
      <c r="H32" s="18">
        <f t="shared" ref="H32:I32" si="8">H17+H20+H28+H29+H30+H31</f>
        <v>52782991.976469271</v>
      </c>
      <c r="I32" s="18">
        <f t="shared" si="8"/>
        <v>57233606.676330142</v>
      </c>
      <c r="J32" s="18">
        <f t="shared" ref="J32:K32" si="9">J17+J20+J28+J29+J30+J31</f>
        <v>62835919.950257793</v>
      </c>
      <c r="K32" s="18">
        <f t="shared" si="9"/>
        <v>67818098.168755263</v>
      </c>
      <c r="L32" s="5"/>
      <c r="M32" s="5"/>
      <c r="N32" s="5"/>
      <c r="O32" s="5"/>
      <c r="P32" s="4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2"/>
      <c r="GD32" s="2"/>
      <c r="GE32" s="2"/>
    </row>
    <row r="33" spans="1:188" s="9" customFormat="1">
      <c r="A33" s="30" t="s">
        <v>27</v>
      </c>
      <c r="B33" s="21" t="s">
        <v>31</v>
      </c>
      <c r="C33" s="22">
        <f t="shared" ref="C33:G33" si="10">C6+C11+C13+C14+C15+C17+C20+C28+C29+C30+C31</f>
        <v>55221364.415270142</v>
      </c>
      <c r="D33" s="22">
        <f t="shared" si="10"/>
        <v>58512350.677694775</v>
      </c>
      <c r="E33" s="22">
        <f t="shared" si="10"/>
        <v>64200747.843981028</v>
      </c>
      <c r="F33" s="22">
        <f t="shared" si="10"/>
        <v>68394432.903240874</v>
      </c>
      <c r="G33" s="22">
        <f t="shared" si="10"/>
        <v>75531446.161291108</v>
      </c>
      <c r="H33" s="22">
        <f t="shared" ref="H33:I33" si="11">H6+H11+H13+H14+H15+H17+H20+H28+H29+H30+H31</f>
        <v>84564657.944772407</v>
      </c>
      <c r="I33" s="22">
        <f t="shared" si="11"/>
        <v>91849272.061135143</v>
      </c>
      <c r="J33" s="22">
        <f t="shared" ref="J33:K33" si="12">J6+J11+J13+J14+J15+J17+J20+J28+J29+J30+J31</f>
        <v>98732148.89448823</v>
      </c>
      <c r="K33" s="22">
        <f t="shared" si="12"/>
        <v>105364699.06563558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2"/>
      <c r="GD33" s="2"/>
      <c r="GE33" s="2"/>
      <c r="GF33" s="3"/>
    </row>
    <row r="34" spans="1:188">
      <c r="A34" s="31" t="s">
        <v>33</v>
      </c>
      <c r="B34" s="23" t="s">
        <v>25</v>
      </c>
      <c r="C34" s="16">
        <v>7019220.6330578076</v>
      </c>
      <c r="D34" s="16">
        <v>7456237.7287568636</v>
      </c>
      <c r="E34" s="16">
        <v>8045314.5811906196</v>
      </c>
      <c r="F34" s="16">
        <v>8492577.4395905696</v>
      </c>
      <c r="G34" s="16">
        <v>9514675.0557021815</v>
      </c>
      <c r="H34" s="16">
        <v>11391587.750744252</v>
      </c>
      <c r="I34" s="16">
        <v>14429309.831892157</v>
      </c>
      <c r="J34" s="16">
        <v>15734794.922608981</v>
      </c>
      <c r="K34" s="16">
        <v>16854816.850346226</v>
      </c>
      <c r="L34" s="5"/>
      <c r="M34" s="5"/>
      <c r="N34" s="5"/>
      <c r="O34" s="5"/>
      <c r="P34" s="4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spans="1:188">
      <c r="A35" s="31" t="s">
        <v>34</v>
      </c>
      <c r="B35" s="23" t="s">
        <v>24</v>
      </c>
      <c r="C35" s="16">
        <v>1639604</v>
      </c>
      <c r="D35" s="16">
        <v>1665286.6535212051</v>
      </c>
      <c r="E35" s="16">
        <v>1799458.7218340104</v>
      </c>
      <c r="F35" s="16">
        <v>2044099.5458143174</v>
      </c>
      <c r="G35" s="16">
        <v>1913129.91006981</v>
      </c>
      <c r="H35" s="16">
        <v>1734140.3882352784</v>
      </c>
      <c r="I35" s="16">
        <v>1925244.4498997356</v>
      </c>
      <c r="J35" s="16">
        <v>2024654.6402907309</v>
      </c>
      <c r="K35" s="16">
        <v>2116388.8854990811</v>
      </c>
      <c r="L35" s="5"/>
      <c r="M35" s="5"/>
      <c r="N35" s="5"/>
      <c r="O35" s="5"/>
      <c r="P35" s="4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</row>
    <row r="36" spans="1:188">
      <c r="A36" s="32" t="s">
        <v>35</v>
      </c>
      <c r="B36" s="24" t="s">
        <v>45</v>
      </c>
      <c r="C36" s="18">
        <f>C33+C34-C35</f>
        <v>60600981.048327953</v>
      </c>
      <c r="D36" s="18">
        <f t="shared" ref="D36:K36" si="13">D33+D34-D35</f>
        <v>64303301.75293044</v>
      </c>
      <c r="E36" s="18">
        <f t="shared" si="13"/>
        <v>70446603.70333764</v>
      </c>
      <c r="F36" s="18">
        <f t="shared" si="13"/>
        <v>74842910.797017127</v>
      </c>
      <c r="G36" s="18">
        <f t="shared" si="13"/>
        <v>83132991.306923479</v>
      </c>
      <c r="H36" s="18">
        <f t="shared" si="13"/>
        <v>94222105.307281375</v>
      </c>
      <c r="I36" s="18">
        <f t="shared" si="13"/>
        <v>104353337.44312757</v>
      </c>
      <c r="J36" s="18">
        <f t="shared" si="13"/>
        <v>112442289.17680648</v>
      </c>
      <c r="K36" s="18">
        <f t="shared" si="13"/>
        <v>120103127.03048272</v>
      </c>
      <c r="L36" s="5"/>
      <c r="M36" s="5"/>
      <c r="N36" s="5"/>
      <c r="O36" s="5"/>
      <c r="P36" s="4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</row>
    <row r="37" spans="1:188">
      <c r="A37" s="31" t="s">
        <v>36</v>
      </c>
      <c r="B37" s="23" t="s">
        <v>32</v>
      </c>
      <c r="C37" s="16">
        <f>GSVA_cur!C37</f>
        <v>614820</v>
      </c>
      <c r="D37" s="16">
        <f>GSVA_cur!D37</f>
        <v>621510</v>
      </c>
      <c r="E37" s="16">
        <f>GSVA_cur!E37</f>
        <v>628270</v>
      </c>
      <c r="F37" s="16">
        <f>GSVA_cur!F37</f>
        <v>635100</v>
      </c>
      <c r="G37" s="16">
        <f>GSVA_cur!G37</f>
        <v>642010</v>
      </c>
      <c r="H37" s="16">
        <f>GSVA_cur!H37</f>
        <v>649000</v>
      </c>
      <c r="I37" s="16">
        <f>GSVA_cur!I37</f>
        <v>656060</v>
      </c>
      <c r="J37" s="16">
        <f>GSVA_cur!J37</f>
        <v>663190</v>
      </c>
      <c r="K37" s="16">
        <f>GSVA_cur!K37</f>
        <v>670410</v>
      </c>
      <c r="T37" s="2"/>
      <c r="U37" s="2"/>
      <c r="V37" s="2"/>
      <c r="W37" s="2"/>
    </row>
    <row r="38" spans="1:188">
      <c r="A38" s="32" t="s">
        <v>37</v>
      </c>
      <c r="B38" s="24" t="s">
        <v>48</v>
      </c>
      <c r="C38" s="18">
        <f>C36/C37*1000</f>
        <v>98567.029453056108</v>
      </c>
      <c r="D38" s="18">
        <f t="shared" ref="D38:K38" si="14">D36/D37*1000</f>
        <v>103463.0203101003</v>
      </c>
      <c r="E38" s="18">
        <f t="shared" si="14"/>
        <v>112127.91268616619</v>
      </c>
      <c r="F38" s="18">
        <f t="shared" si="14"/>
        <v>117844.29349239038</v>
      </c>
      <c r="G38" s="18">
        <f t="shared" si="14"/>
        <v>129488.62370823426</v>
      </c>
      <c r="H38" s="18">
        <f t="shared" si="14"/>
        <v>145180.43961060303</v>
      </c>
      <c r="I38" s="18">
        <f t="shared" si="14"/>
        <v>159060.6612857476</v>
      </c>
      <c r="J38" s="18">
        <f t="shared" si="14"/>
        <v>169547.62462764289</v>
      </c>
      <c r="K38" s="18">
        <f t="shared" si="14"/>
        <v>179148.7702010452</v>
      </c>
      <c r="S38" s="4"/>
      <c r="T38" s="4"/>
      <c r="U38" s="4"/>
      <c r="V38" s="4"/>
      <c r="W38" s="4"/>
      <c r="BX38" s="5"/>
      <c r="BY38" s="5"/>
      <c r="BZ38" s="5"/>
      <c r="CA38" s="5"/>
    </row>
    <row r="40" spans="1:188">
      <c r="F40" s="1"/>
      <c r="G40" s="1"/>
      <c r="H40" s="1"/>
      <c r="I40" s="1"/>
      <c r="J40" s="1"/>
      <c r="K40" s="1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F40"/>
  <sheetViews>
    <sheetView zoomScale="115" zoomScaleNormal="115" zoomScaleSheetLayoutView="100" workbookViewId="0">
      <pane xSplit="2" ySplit="5" topLeftCell="C6" activePane="bottomRight" state="frozen"/>
      <selection activeCell="A5" sqref="A5:K38"/>
      <selection pane="topRight" activeCell="A5" sqref="A5:K38"/>
      <selection pane="bottomLeft" activeCell="A5" sqref="A5:K38"/>
      <selection pane="bottomRight" activeCell="C40" sqref="C40:K40"/>
    </sheetView>
  </sheetViews>
  <sheetFormatPr defaultColWidth="8.85546875" defaultRowHeight="15"/>
  <cols>
    <col min="1" max="1" width="11" style="1" customWidth="1"/>
    <col min="2" max="2" width="32" style="1" customWidth="1"/>
    <col min="3" max="5" width="11.28515625" style="1" customWidth="1"/>
    <col min="6" max="6" width="11.28515625" style="3" customWidth="1"/>
    <col min="7" max="11" width="11.85546875" style="2" customWidth="1"/>
    <col min="12" max="13" width="9.140625" style="3" customWidth="1"/>
    <col min="14" max="14" width="11.85546875" style="3" customWidth="1"/>
    <col min="15" max="15" width="11.28515625" style="3" customWidth="1"/>
    <col min="16" max="16" width="11.7109375" style="2" customWidth="1"/>
    <col min="17" max="17" width="9.140625" style="3" customWidth="1"/>
    <col min="18" max="18" width="10.85546875" style="3" customWidth="1"/>
    <col min="19" max="19" width="10.85546875" style="2" customWidth="1"/>
    <col min="20" max="20" width="11" style="3" customWidth="1"/>
    <col min="21" max="23" width="11.42578125" style="3" customWidth="1"/>
    <col min="24" max="51" width="9.140625" style="3" customWidth="1"/>
    <col min="52" max="52" width="12.42578125" style="3" customWidth="1"/>
    <col min="53" max="74" width="9.140625" style="3" customWidth="1"/>
    <col min="75" max="75" width="12.140625" style="3" customWidth="1"/>
    <col min="76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3" customWidth="1"/>
    <col min="104" max="108" width="9.140625" style="3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26" width="9.140625" style="2" hidden="1" customWidth="1"/>
    <col min="127" max="127" width="9.140625" style="2" customWidth="1"/>
    <col min="128" max="157" width="9.140625" style="3" customWidth="1"/>
    <col min="158" max="158" width="9.140625" style="3" hidden="1" customWidth="1"/>
    <col min="159" max="166" width="9.140625" style="3" customWidth="1"/>
    <col min="167" max="167" width="9.140625" style="3" hidden="1" customWidth="1"/>
    <col min="168" max="172" width="9.140625" style="3" customWidth="1"/>
    <col min="173" max="173" width="9.140625" style="3" hidden="1" customWidth="1"/>
    <col min="174" max="183" width="9.140625" style="3" customWidth="1"/>
    <col min="184" max="187" width="8.85546875" style="3"/>
    <col min="188" max="188" width="12.7109375" style="3" bestFit="1" customWidth="1"/>
    <col min="189" max="16384" width="8.85546875" style="1"/>
  </cols>
  <sheetData>
    <row r="1" spans="1:188" ht="18.75">
      <c r="A1" s="1" t="s">
        <v>43</v>
      </c>
      <c r="B1" s="10" t="s">
        <v>56</v>
      </c>
      <c r="H1" s="2" t="s">
        <v>62</v>
      </c>
      <c r="R1" s="4"/>
    </row>
    <row r="2" spans="1:188" ht="15.75">
      <c r="A2" s="8" t="s">
        <v>40</v>
      </c>
    </row>
    <row r="3" spans="1:188" ht="15.75">
      <c r="A3" s="8"/>
    </row>
    <row r="4" spans="1:188" ht="15.75">
      <c r="A4" s="8"/>
      <c r="E4" s="7"/>
      <c r="F4" s="7" t="s">
        <v>47</v>
      </c>
    </row>
    <row r="5" spans="1:188">
      <c r="A5" s="25" t="s">
        <v>0</v>
      </c>
      <c r="B5" s="26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60</v>
      </c>
    </row>
    <row r="6" spans="1:188" s="9" customFormat="1">
      <c r="A6" s="19" t="s">
        <v>26</v>
      </c>
      <c r="B6" s="13" t="s">
        <v>2</v>
      </c>
      <c r="C6" s="14">
        <f>SUM(C7:C10)</f>
        <v>6964391.7537701679</v>
      </c>
      <c r="D6" s="14">
        <f t="shared" ref="D6:K6" si="0">SUM(D7:D10)</f>
        <v>7510318.3523837943</v>
      </c>
      <c r="E6" s="14">
        <f t="shared" si="0"/>
        <v>8897659.6823612861</v>
      </c>
      <c r="F6" s="14">
        <f t="shared" si="0"/>
        <v>10097582.385099217</v>
      </c>
      <c r="G6" s="14">
        <f t="shared" si="0"/>
        <v>10395311.134434059</v>
      </c>
      <c r="H6" s="14">
        <f t="shared" si="0"/>
        <v>11150696.250024443</v>
      </c>
      <c r="I6" s="14">
        <f t="shared" si="0"/>
        <v>13951268.159859136</v>
      </c>
      <c r="J6" s="14">
        <f t="shared" si="0"/>
        <v>14492920.480197033</v>
      </c>
      <c r="K6" s="14">
        <f t="shared" si="0"/>
        <v>15624119.418719612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2"/>
      <c r="GD6" s="2"/>
      <c r="GE6" s="2"/>
      <c r="GF6" s="3"/>
    </row>
    <row r="7" spans="1:188">
      <c r="A7" s="27">
        <v>1.1000000000000001</v>
      </c>
      <c r="B7" s="15" t="s">
        <v>49</v>
      </c>
      <c r="C7" s="16">
        <v>4807445.9322397728</v>
      </c>
      <c r="D7" s="16">
        <v>5143511.636370617</v>
      </c>
      <c r="E7" s="16">
        <v>6293219.1503556073</v>
      </c>
      <c r="F7" s="16">
        <v>7144327.802679088</v>
      </c>
      <c r="G7" s="16">
        <v>7202738.0442000013</v>
      </c>
      <c r="H7" s="16">
        <v>7377515.8321646508</v>
      </c>
      <c r="I7" s="16">
        <v>9765537.7172696032</v>
      </c>
      <c r="J7" s="16">
        <v>9895050.3411209304</v>
      </c>
      <c r="K7" s="16">
        <v>10366036.452588687</v>
      </c>
      <c r="L7" s="4"/>
      <c r="M7" s="5"/>
      <c r="N7" s="5"/>
      <c r="O7" s="5"/>
      <c r="P7" s="4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2"/>
      <c r="GD7" s="2"/>
      <c r="GE7" s="2"/>
    </row>
    <row r="8" spans="1:188">
      <c r="A8" s="27">
        <v>1.2</v>
      </c>
      <c r="B8" s="15" t="s">
        <v>50</v>
      </c>
      <c r="C8" s="16">
        <v>1329695.0605227009</v>
      </c>
      <c r="D8" s="16">
        <v>1484130.531382852</v>
      </c>
      <c r="E8" s="16">
        <v>1608825.1556250618</v>
      </c>
      <c r="F8" s="16">
        <v>1844195.504049089</v>
      </c>
      <c r="G8" s="16">
        <v>1950450.3854649356</v>
      </c>
      <c r="H8" s="16">
        <v>2259473.7322490998</v>
      </c>
      <c r="I8" s="16">
        <v>2600645.8199661211</v>
      </c>
      <c r="J8" s="16">
        <v>3074882.0709031201</v>
      </c>
      <c r="K8" s="16">
        <v>3591495.7015970829</v>
      </c>
      <c r="L8" s="4"/>
      <c r="M8" s="5"/>
      <c r="N8" s="5"/>
      <c r="O8" s="5"/>
      <c r="P8" s="4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2"/>
      <c r="GD8" s="2"/>
      <c r="GE8" s="2"/>
    </row>
    <row r="9" spans="1:188">
      <c r="A9" s="27">
        <v>1.3</v>
      </c>
      <c r="B9" s="15" t="s">
        <v>51</v>
      </c>
      <c r="C9" s="16">
        <v>586959.38511839288</v>
      </c>
      <c r="D9" s="16">
        <v>598145.40889911714</v>
      </c>
      <c r="E9" s="16">
        <v>651242.97146774817</v>
      </c>
      <c r="F9" s="16">
        <v>655290.60534174868</v>
      </c>
      <c r="G9" s="16">
        <v>832281.53973045631</v>
      </c>
      <c r="H9" s="16">
        <v>1111409.9271779479</v>
      </c>
      <c r="I9" s="16">
        <v>1010698.0528336549</v>
      </c>
      <c r="J9" s="16">
        <v>1071625.7229638849</v>
      </c>
      <c r="K9" s="16">
        <v>1122422.9651287864</v>
      </c>
      <c r="L9" s="4"/>
      <c r="M9" s="5"/>
      <c r="N9" s="5"/>
      <c r="O9" s="5"/>
      <c r="P9" s="4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2"/>
      <c r="GD9" s="2"/>
      <c r="GE9" s="2"/>
    </row>
    <row r="10" spans="1:188">
      <c r="A10" s="27">
        <v>1.4</v>
      </c>
      <c r="B10" s="15" t="s">
        <v>52</v>
      </c>
      <c r="C10" s="16">
        <v>240291.37588930136</v>
      </c>
      <c r="D10" s="16">
        <v>284530.77573120809</v>
      </c>
      <c r="E10" s="16">
        <v>344372.40491286915</v>
      </c>
      <c r="F10" s="16">
        <v>453768.47302929201</v>
      </c>
      <c r="G10" s="16">
        <v>409841.1650386671</v>
      </c>
      <c r="H10" s="16">
        <v>402296.75843274343</v>
      </c>
      <c r="I10" s="16">
        <v>574386.56978975574</v>
      </c>
      <c r="J10" s="16">
        <v>451362.34520909714</v>
      </c>
      <c r="K10" s="16">
        <v>544164.29940505535</v>
      </c>
      <c r="L10" s="4"/>
      <c r="M10" s="5"/>
      <c r="N10" s="5"/>
      <c r="O10" s="5"/>
      <c r="P10" s="4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2"/>
      <c r="GD10" s="2"/>
      <c r="GE10" s="2"/>
    </row>
    <row r="11" spans="1:188">
      <c r="A11" s="28" t="s">
        <v>63</v>
      </c>
      <c r="B11" s="15" t="s">
        <v>3</v>
      </c>
      <c r="C11" s="16">
        <v>395905.82543950673</v>
      </c>
      <c r="D11" s="16">
        <v>357911.58713232237</v>
      </c>
      <c r="E11" s="16">
        <v>528514.23750399996</v>
      </c>
      <c r="F11" s="16">
        <v>723797.49216000002</v>
      </c>
      <c r="G11" s="16">
        <v>510603.47307883273</v>
      </c>
      <c r="H11" s="16">
        <v>570277.83160000003</v>
      </c>
      <c r="I11" s="16">
        <v>793935.81721859996</v>
      </c>
      <c r="J11" s="16">
        <v>689804.61744993553</v>
      </c>
      <c r="K11" s="16">
        <v>705664.41967807326</v>
      </c>
      <c r="L11" s="4"/>
      <c r="M11" s="5"/>
      <c r="N11" s="5"/>
      <c r="O11" s="5"/>
      <c r="P11" s="4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2"/>
      <c r="GD11" s="2"/>
      <c r="GE11" s="2"/>
    </row>
    <row r="12" spans="1:188">
      <c r="A12" s="29"/>
      <c r="B12" s="17" t="s">
        <v>28</v>
      </c>
      <c r="C12" s="18">
        <f>C6+C11</f>
        <v>7360297.5792096751</v>
      </c>
      <c r="D12" s="18">
        <f t="shared" ref="D12:K12" si="1">D6+D11</f>
        <v>7868229.9395161169</v>
      </c>
      <c r="E12" s="18">
        <f t="shared" si="1"/>
        <v>9426173.919865286</v>
      </c>
      <c r="F12" s="18">
        <f t="shared" si="1"/>
        <v>10821379.877259217</v>
      </c>
      <c r="G12" s="18">
        <f t="shared" si="1"/>
        <v>10905914.607512891</v>
      </c>
      <c r="H12" s="18">
        <f t="shared" si="1"/>
        <v>11720974.081624443</v>
      </c>
      <c r="I12" s="18">
        <f t="shared" si="1"/>
        <v>14745203.977077736</v>
      </c>
      <c r="J12" s="18">
        <f t="shared" si="1"/>
        <v>15182725.097646968</v>
      </c>
      <c r="K12" s="18">
        <f t="shared" si="1"/>
        <v>16329783.838397685</v>
      </c>
      <c r="L12" s="4"/>
      <c r="M12" s="5"/>
      <c r="N12" s="5"/>
      <c r="O12" s="5"/>
      <c r="P12" s="4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2"/>
      <c r="GD12" s="2"/>
      <c r="GE12" s="2"/>
    </row>
    <row r="13" spans="1:188" s="9" customFormat="1">
      <c r="A13" s="19" t="s">
        <v>64</v>
      </c>
      <c r="B13" s="13" t="s">
        <v>4</v>
      </c>
      <c r="C13" s="16">
        <v>8343501.3432913413</v>
      </c>
      <c r="D13" s="16">
        <v>9292604.0087183975</v>
      </c>
      <c r="E13" s="16">
        <v>9971262.4460000005</v>
      </c>
      <c r="F13" s="16">
        <v>10098360.850378029</v>
      </c>
      <c r="G13" s="16">
        <v>12358288.449109005</v>
      </c>
      <c r="H13" s="16">
        <v>16256230.031520212</v>
      </c>
      <c r="I13" s="16">
        <v>17583869.9573</v>
      </c>
      <c r="J13" s="16">
        <v>19560537.490629818</v>
      </c>
      <c r="K13" s="16">
        <v>20719313.325176083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2"/>
      <c r="GD13" s="2"/>
      <c r="GE13" s="2"/>
      <c r="GF13" s="3"/>
    </row>
    <row r="14" spans="1:188" ht="28.5">
      <c r="A14" s="28" t="s">
        <v>65</v>
      </c>
      <c r="B14" s="15" t="s">
        <v>5</v>
      </c>
      <c r="C14" s="16">
        <v>719384.26684064069</v>
      </c>
      <c r="D14" s="16">
        <v>750505.43196773599</v>
      </c>
      <c r="E14" s="16">
        <v>837634.63331240532</v>
      </c>
      <c r="F14" s="16">
        <v>937348.45008317183</v>
      </c>
      <c r="G14" s="16">
        <v>1117304.544562032</v>
      </c>
      <c r="H14" s="16">
        <v>1013295.3440106484</v>
      </c>
      <c r="I14" s="16">
        <v>1215101.9291107496</v>
      </c>
      <c r="J14" s="16">
        <v>1342478.9527605078</v>
      </c>
      <c r="K14" s="16">
        <v>1507667.9498200149</v>
      </c>
      <c r="L14" s="4"/>
      <c r="M14" s="5"/>
      <c r="N14" s="5"/>
      <c r="O14" s="5"/>
      <c r="P14" s="4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4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4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4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2"/>
      <c r="GD14" s="2"/>
      <c r="GE14" s="2"/>
    </row>
    <row r="15" spans="1:188">
      <c r="A15" s="28" t="s">
        <v>66</v>
      </c>
      <c r="B15" s="15" t="s">
        <v>6</v>
      </c>
      <c r="C15" s="16">
        <v>4801597.8171082055</v>
      </c>
      <c r="D15" s="16">
        <v>4965441.933527749</v>
      </c>
      <c r="E15" s="16">
        <v>5579221.4703135891</v>
      </c>
      <c r="F15" s="16">
        <v>5776508.0414000005</v>
      </c>
      <c r="G15" s="16">
        <v>5747323.2327042911</v>
      </c>
      <c r="H15" s="16">
        <v>6036654.1983411768</v>
      </c>
      <c r="I15" s="16">
        <v>6795772.699625656</v>
      </c>
      <c r="J15" s="16">
        <v>7482530.3960849512</v>
      </c>
      <c r="K15" s="16">
        <v>7830230.7621752322</v>
      </c>
      <c r="L15" s="4"/>
      <c r="M15" s="5"/>
      <c r="N15" s="5"/>
      <c r="O15" s="5"/>
      <c r="P15" s="4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4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4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4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2"/>
      <c r="GD15" s="2"/>
      <c r="GE15" s="2"/>
    </row>
    <row r="16" spans="1:188">
      <c r="A16" s="29"/>
      <c r="B16" s="17" t="s">
        <v>29</v>
      </c>
      <c r="C16" s="18">
        <f>+C13+C14+C15</f>
        <v>13864483.427240189</v>
      </c>
      <c r="D16" s="18">
        <f t="shared" ref="D16:I16" si="2">+D13+D14+D15</f>
        <v>15008551.374213882</v>
      </c>
      <c r="E16" s="18">
        <f t="shared" si="2"/>
        <v>16388118.549625997</v>
      </c>
      <c r="F16" s="18">
        <f t="shared" si="2"/>
        <v>16812217.341861203</v>
      </c>
      <c r="G16" s="18">
        <f t="shared" si="2"/>
        <v>19222916.226375327</v>
      </c>
      <c r="H16" s="18">
        <f t="shared" si="2"/>
        <v>23306179.573872037</v>
      </c>
      <c r="I16" s="18">
        <f t="shared" si="2"/>
        <v>25594744.586036406</v>
      </c>
      <c r="J16" s="18">
        <f t="shared" ref="J16:K16" si="3">+J13+J14+J15</f>
        <v>28385546.839475274</v>
      </c>
      <c r="K16" s="18">
        <f t="shared" si="3"/>
        <v>30057212.03717133</v>
      </c>
      <c r="L16" s="4"/>
      <c r="M16" s="5"/>
      <c r="N16" s="5"/>
      <c r="O16" s="5"/>
      <c r="P16" s="4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4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4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4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2"/>
      <c r="GD16" s="2"/>
      <c r="GE16" s="2"/>
    </row>
    <row r="17" spans="1:188" s="9" customFormat="1" ht="28.5">
      <c r="A17" s="19" t="s">
        <v>67</v>
      </c>
      <c r="B17" s="13" t="s">
        <v>7</v>
      </c>
      <c r="C17" s="14">
        <f>C18+C19</f>
        <v>5794547.1372169759</v>
      </c>
      <c r="D17" s="14">
        <f t="shared" ref="D17:I17" si="4">D18+D19</f>
        <v>6673157.0267323181</v>
      </c>
      <c r="E17" s="14">
        <f t="shared" si="4"/>
        <v>7969885.2286999999</v>
      </c>
      <c r="F17" s="14">
        <f t="shared" si="4"/>
        <v>9028827.4294999987</v>
      </c>
      <c r="G17" s="14">
        <f t="shared" si="4"/>
        <v>9666400.1630000006</v>
      </c>
      <c r="H17" s="14">
        <f t="shared" si="4"/>
        <v>11135564.2664</v>
      </c>
      <c r="I17" s="14">
        <f t="shared" si="4"/>
        <v>12997003.0473</v>
      </c>
      <c r="J17" s="14">
        <f t="shared" ref="J17:K17" si="5">J18+J19</f>
        <v>14632490.179137876</v>
      </c>
      <c r="K17" s="14">
        <f t="shared" si="5"/>
        <v>16040437.089364868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2"/>
      <c r="GD17" s="2"/>
      <c r="GE17" s="2"/>
      <c r="GF17" s="3"/>
    </row>
    <row r="18" spans="1:188">
      <c r="A18" s="27">
        <v>6.1</v>
      </c>
      <c r="B18" s="15" t="s">
        <v>8</v>
      </c>
      <c r="C18" s="16">
        <v>4752139.8708662549</v>
      </c>
      <c r="D18" s="16">
        <v>5532638.4991402309</v>
      </c>
      <c r="E18" s="16">
        <v>6737004.9451000001</v>
      </c>
      <c r="F18" s="16">
        <v>7737797.4119999995</v>
      </c>
      <c r="G18" s="16">
        <v>8283977.7090000007</v>
      </c>
      <c r="H18" s="16">
        <v>9616745.8763999995</v>
      </c>
      <c r="I18" s="16">
        <v>11232830.7763</v>
      </c>
      <c r="J18" s="16">
        <v>12597802.577288136</v>
      </c>
      <c r="K18" s="16">
        <v>13867923.028092343</v>
      </c>
      <c r="L18" s="4"/>
      <c r="M18" s="5"/>
      <c r="N18" s="5"/>
      <c r="O18" s="5"/>
      <c r="P18" s="4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2"/>
      <c r="GD18" s="2"/>
      <c r="GE18" s="2"/>
    </row>
    <row r="19" spans="1:188">
      <c r="A19" s="27">
        <v>6.2</v>
      </c>
      <c r="B19" s="15" t="s">
        <v>9</v>
      </c>
      <c r="C19" s="16">
        <v>1042407.266350721</v>
      </c>
      <c r="D19" s="16">
        <v>1140518.5275920874</v>
      </c>
      <c r="E19" s="16">
        <v>1232880.2836</v>
      </c>
      <c r="F19" s="16">
        <v>1291030.0175000001</v>
      </c>
      <c r="G19" s="16">
        <v>1382422.4539999999</v>
      </c>
      <c r="H19" s="16">
        <v>1518818.39</v>
      </c>
      <c r="I19" s="16">
        <v>1764172.2709999997</v>
      </c>
      <c r="J19" s="16">
        <v>2034687.6018497406</v>
      </c>
      <c r="K19" s="16">
        <v>2172514.0612725243</v>
      </c>
      <c r="L19" s="4"/>
      <c r="M19" s="5"/>
      <c r="N19" s="5"/>
      <c r="O19" s="5"/>
      <c r="P19" s="4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2"/>
      <c r="GD19" s="2"/>
      <c r="GE19" s="2"/>
    </row>
    <row r="20" spans="1:188" s="9" customFormat="1" ht="42.75">
      <c r="A20" s="19" t="s">
        <v>68</v>
      </c>
      <c r="B20" s="20" t="s">
        <v>10</v>
      </c>
      <c r="C20" s="14">
        <f>SUM(C21:C27)</f>
        <v>2940286.2767409445</v>
      </c>
      <c r="D20" s="14">
        <f t="shared" ref="D20:K20" si="6">SUM(D21:D27)</f>
        <v>3394690.0892944192</v>
      </c>
      <c r="E20" s="14">
        <f t="shared" si="6"/>
        <v>3893865.5642233985</v>
      </c>
      <c r="F20" s="14">
        <f t="shared" si="6"/>
        <v>4418574.9315000009</v>
      </c>
      <c r="G20" s="14">
        <f t="shared" si="6"/>
        <v>5156946.7398366844</v>
      </c>
      <c r="H20" s="14">
        <f t="shared" si="6"/>
        <v>5447969.6174043063</v>
      </c>
      <c r="I20" s="14">
        <f t="shared" si="6"/>
        <v>5497992.3608685387</v>
      </c>
      <c r="J20" s="14">
        <f t="shared" si="6"/>
        <v>6414351.2339817276</v>
      </c>
      <c r="K20" s="14">
        <f t="shared" si="6"/>
        <v>6856486.236682686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2"/>
      <c r="GD20" s="2"/>
      <c r="GE20" s="2"/>
      <c r="GF20" s="3"/>
    </row>
    <row r="21" spans="1:188">
      <c r="A21" s="27">
        <v>7.1</v>
      </c>
      <c r="B21" s="15" t="s">
        <v>11</v>
      </c>
      <c r="C21" s="16">
        <v>157682.53690188372</v>
      </c>
      <c r="D21" s="16">
        <v>179679.44982949673</v>
      </c>
      <c r="E21" s="16">
        <v>167621</v>
      </c>
      <c r="F21" s="16">
        <v>189386</v>
      </c>
      <c r="G21" s="16">
        <v>251017.99999999997</v>
      </c>
      <c r="H21" s="16">
        <v>217606</v>
      </c>
      <c r="I21" s="16">
        <v>189369</v>
      </c>
      <c r="J21" s="16">
        <v>202435.46099999998</v>
      </c>
      <c r="K21" s="16">
        <v>217820.55603600002</v>
      </c>
      <c r="L21" s="4"/>
      <c r="M21" s="5"/>
      <c r="N21" s="5"/>
      <c r="O21" s="5"/>
      <c r="P21" s="4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2"/>
      <c r="GD21" s="2"/>
      <c r="GE21" s="2"/>
    </row>
    <row r="22" spans="1:188">
      <c r="A22" s="27">
        <v>7.2</v>
      </c>
      <c r="B22" s="15" t="s">
        <v>12</v>
      </c>
      <c r="C22" s="16">
        <v>1996702.6050015881</v>
      </c>
      <c r="D22" s="16">
        <v>2318108.0264747129</v>
      </c>
      <c r="E22" s="16">
        <v>2648772.8111999999</v>
      </c>
      <c r="F22" s="16">
        <v>3042512.5783000002</v>
      </c>
      <c r="G22" s="16">
        <v>3448588.3906000005</v>
      </c>
      <c r="H22" s="16">
        <v>3744871.6447999999</v>
      </c>
      <c r="I22" s="16">
        <v>3911961.0459000003</v>
      </c>
      <c r="J22" s="16">
        <v>4711680.41267143</v>
      </c>
      <c r="K22" s="16">
        <v>5015530.2567904294</v>
      </c>
      <c r="L22" s="4"/>
      <c r="M22" s="5"/>
      <c r="N22" s="5"/>
      <c r="O22" s="5"/>
      <c r="P22" s="4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2"/>
      <c r="GD22" s="2"/>
      <c r="GE22" s="2"/>
    </row>
    <row r="23" spans="1:188">
      <c r="A23" s="27">
        <v>7.3</v>
      </c>
      <c r="B23" s="15" t="s">
        <v>13</v>
      </c>
      <c r="C23" s="16">
        <v>24468.333629199504</v>
      </c>
      <c r="D23" s="16">
        <v>23181.509659352923</v>
      </c>
      <c r="E23" s="16">
        <v>12482.852800000001</v>
      </c>
      <c r="F23" s="16">
        <v>14479.719299999999</v>
      </c>
      <c r="G23" s="16">
        <v>12261.326000000001</v>
      </c>
      <c r="H23" s="16">
        <v>20559.3004</v>
      </c>
      <c r="I23" s="16">
        <v>18483.960299999999</v>
      </c>
      <c r="J23" s="16">
        <v>26821.500683239377</v>
      </c>
      <c r="K23" s="16">
        <v>28216.954678408176</v>
      </c>
      <c r="L23" s="4"/>
      <c r="M23" s="5"/>
      <c r="N23" s="5"/>
      <c r="O23" s="5"/>
      <c r="P23" s="4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2"/>
      <c r="GD23" s="2"/>
      <c r="GE23" s="2"/>
    </row>
    <row r="24" spans="1:188">
      <c r="A24" s="27">
        <v>7.4</v>
      </c>
      <c r="B24" s="15" t="s">
        <v>14</v>
      </c>
      <c r="C24" s="16">
        <v>33978.062339962307</v>
      </c>
      <c r="D24" s="16">
        <v>62054.526161155765</v>
      </c>
      <c r="E24" s="16">
        <v>27526.7808</v>
      </c>
      <c r="F24" s="16">
        <v>67355.740000000005</v>
      </c>
      <c r="G24" s="16">
        <v>155849.91459999999</v>
      </c>
      <c r="H24" s="16">
        <v>174911.1556</v>
      </c>
      <c r="I24" s="16">
        <v>185693.4669</v>
      </c>
      <c r="J24" s="16">
        <v>150198.19164123101</v>
      </c>
      <c r="K24" s="16">
        <v>161613.25420596453</v>
      </c>
      <c r="L24" s="4"/>
      <c r="M24" s="5"/>
      <c r="N24" s="5"/>
      <c r="O24" s="5"/>
      <c r="P24" s="4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2"/>
      <c r="GD24" s="2"/>
      <c r="GE24" s="2"/>
    </row>
    <row r="25" spans="1:188">
      <c r="A25" s="27">
        <v>7.5</v>
      </c>
      <c r="B25" s="15" t="s">
        <v>15</v>
      </c>
      <c r="C25" s="16">
        <v>42927.456399228307</v>
      </c>
      <c r="D25" s="16">
        <v>36443.8720136294</v>
      </c>
      <c r="E25" s="16">
        <v>38621.7232</v>
      </c>
      <c r="F25" s="16">
        <v>49625.195099999997</v>
      </c>
      <c r="G25" s="16">
        <v>50656.346400000002</v>
      </c>
      <c r="H25" s="16">
        <v>86907.615600000005</v>
      </c>
      <c r="I25" s="16">
        <v>78311.721999999994</v>
      </c>
      <c r="J25" s="16">
        <v>88710.78871051762</v>
      </c>
      <c r="K25" s="16">
        <v>99801.083273169934</v>
      </c>
      <c r="L25" s="4"/>
      <c r="M25" s="5"/>
      <c r="N25" s="5"/>
      <c r="O25" s="5"/>
      <c r="P25" s="4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2"/>
      <c r="GD25" s="2"/>
      <c r="GE25" s="2"/>
    </row>
    <row r="26" spans="1:188">
      <c r="A26" s="27">
        <v>7.6</v>
      </c>
      <c r="B26" s="15" t="s">
        <v>16</v>
      </c>
      <c r="C26" s="16">
        <v>23663.989187820229</v>
      </c>
      <c r="D26" s="16">
        <v>27285.661879593936</v>
      </c>
      <c r="E26" s="16">
        <v>29664.846522854117</v>
      </c>
      <c r="F26" s="16">
        <v>32883.583299999998</v>
      </c>
      <c r="G26" s="16">
        <v>34457.381999999998</v>
      </c>
      <c r="H26" s="16">
        <v>35138.150699999998</v>
      </c>
      <c r="I26" s="16">
        <v>41228.205999999998</v>
      </c>
      <c r="J26" s="16">
        <v>44608.918892000002</v>
      </c>
      <c r="K26" s="16">
        <v>47999.196727792012</v>
      </c>
      <c r="L26" s="4"/>
      <c r="M26" s="5"/>
      <c r="N26" s="5"/>
      <c r="O26" s="5"/>
      <c r="P26" s="4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2"/>
      <c r="GD26" s="2"/>
      <c r="GE26" s="2"/>
    </row>
    <row r="27" spans="1:188" ht="28.5">
      <c r="A27" s="27">
        <v>7.7</v>
      </c>
      <c r="B27" s="15" t="s">
        <v>17</v>
      </c>
      <c r="C27" s="16">
        <v>660863.29328126216</v>
      </c>
      <c r="D27" s="16">
        <v>747937.04327647772</v>
      </c>
      <c r="E27" s="16">
        <v>969175.54970054445</v>
      </c>
      <c r="F27" s="16">
        <v>1022332.1155000002</v>
      </c>
      <c r="G27" s="16">
        <v>1204115.3802366836</v>
      </c>
      <c r="H27" s="16">
        <v>1167975.7503043062</v>
      </c>
      <c r="I27" s="16">
        <v>1072944.9597685381</v>
      </c>
      <c r="J27" s="16">
        <v>1189895.9603833088</v>
      </c>
      <c r="K27" s="16">
        <v>1285504.934970923</v>
      </c>
      <c r="L27" s="4"/>
      <c r="M27" s="5"/>
      <c r="N27" s="5"/>
      <c r="O27" s="5"/>
      <c r="P27" s="4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2"/>
      <c r="GD27" s="2"/>
      <c r="GE27" s="2"/>
    </row>
    <row r="28" spans="1:188">
      <c r="A28" s="28" t="s">
        <v>69</v>
      </c>
      <c r="B28" s="15" t="s">
        <v>18</v>
      </c>
      <c r="C28" s="16">
        <v>2833927.1554829152</v>
      </c>
      <c r="D28" s="16">
        <v>3155050.4262483297</v>
      </c>
      <c r="E28" s="16">
        <v>3542558.1496788696</v>
      </c>
      <c r="F28" s="16">
        <v>4117711</v>
      </c>
      <c r="G28" s="16">
        <v>4799058</v>
      </c>
      <c r="H28" s="16">
        <v>5039935</v>
      </c>
      <c r="I28" s="16">
        <v>5729342</v>
      </c>
      <c r="J28" s="16">
        <v>6462697.7759999996</v>
      </c>
      <c r="K28" s="16">
        <v>6940937.4114239998</v>
      </c>
      <c r="L28" s="4"/>
      <c r="M28" s="5"/>
      <c r="N28" s="5"/>
      <c r="O28" s="5"/>
      <c r="P28" s="4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2"/>
      <c r="GD28" s="2"/>
      <c r="GE28" s="2"/>
    </row>
    <row r="29" spans="1:188" ht="28.5">
      <c r="A29" s="28" t="s">
        <v>70</v>
      </c>
      <c r="B29" s="15" t="s">
        <v>19</v>
      </c>
      <c r="C29" s="16">
        <v>13359757.534623539</v>
      </c>
      <c r="D29" s="16">
        <v>16352977.327915125</v>
      </c>
      <c r="E29" s="16">
        <v>20207282.647808086</v>
      </c>
      <c r="F29" s="16">
        <v>22538677.872496281</v>
      </c>
      <c r="G29" s="16">
        <v>27571500.044431757</v>
      </c>
      <c r="H29" s="16">
        <v>32762654.080436837</v>
      </c>
      <c r="I29" s="16">
        <v>35978558.666365422</v>
      </c>
      <c r="J29" s="16">
        <v>41912600.170303762</v>
      </c>
      <c r="K29" s="16">
        <v>47232174.638093278</v>
      </c>
      <c r="L29" s="4"/>
      <c r="M29" s="5"/>
      <c r="N29" s="5"/>
      <c r="O29" s="5"/>
      <c r="P29" s="4"/>
      <c r="Q29" s="5"/>
      <c r="R29" s="5"/>
      <c r="S29" s="4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2"/>
      <c r="GD29" s="2"/>
      <c r="GE29" s="2"/>
    </row>
    <row r="30" spans="1:188">
      <c r="A30" s="28" t="s">
        <v>71</v>
      </c>
      <c r="B30" s="15" t="s">
        <v>44</v>
      </c>
      <c r="C30" s="16">
        <v>1148694.932827201</v>
      </c>
      <c r="D30" s="16">
        <v>1388450</v>
      </c>
      <c r="E30" s="16">
        <v>1612487</v>
      </c>
      <c r="F30" s="16">
        <v>1807940.0000000002</v>
      </c>
      <c r="G30" s="16">
        <v>1958322</v>
      </c>
      <c r="H30" s="16">
        <v>2093618.9999999998</v>
      </c>
      <c r="I30" s="16">
        <v>2260108</v>
      </c>
      <c r="J30" s="16">
        <v>2843383.5559999999</v>
      </c>
      <c r="K30" s="16">
        <v>3171970.563176</v>
      </c>
      <c r="L30" s="4"/>
      <c r="M30" s="5"/>
      <c r="N30" s="5"/>
      <c r="O30" s="5"/>
      <c r="P30" s="4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2"/>
      <c r="GD30" s="2"/>
      <c r="GE30" s="2"/>
    </row>
    <row r="31" spans="1:188">
      <c r="A31" s="28" t="s">
        <v>72</v>
      </c>
      <c r="B31" s="15" t="s">
        <v>20</v>
      </c>
      <c r="C31" s="16">
        <v>2813609.475655762</v>
      </c>
      <c r="D31" s="16">
        <v>3365765.0678254054</v>
      </c>
      <c r="E31" s="16">
        <v>3987261.9919366823</v>
      </c>
      <c r="F31" s="16">
        <v>4772210.5409064218</v>
      </c>
      <c r="G31" s="16">
        <v>5555643.1956232367</v>
      </c>
      <c r="H31" s="16">
        <v>6488266.049856307</v>
      </c>
      <c r="I31" s="16">
        <v>7496636.3241020879</v>
      </c>
      <c r="J31" s="16">
        <v>8996702.4224837422</v>
      </c>
      <c r="K31" s="16">
        <v>10344520.817554887</v>
      </c>
      <c r="L31" s="4"/>
      <c r="M31" s="5"/>
      <c r="N31" s="5"/>
      <c r="O31" s="5"/>
      <c r="P31" s="4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2"/>
      <c r="GD31" s="2"/>
      <c r="GE31" s="2"/>
    </row>
    <row r="32" spans="1:188">
      <c r="A32" s="29"/>
      <c r="B32" s="17" t="s">
        <v>30</v>
      </c>
      <c r="C32" s="18">
        <f>C17+C20+C28+C29+C30+C31</f>
        <v>28890822.512547337</v>
      </c>
      <c r="D32" s="18">
        <f t="shared" ref="D32:G32" si="7">D17+D20+D28+D29+D30+D31</f>
        <v>34330089.938015595</v>
      </c>
      <c r="E32" s="18">
        <f t="shared" si="7"/>
        <v>41213340.582347035</v>
      </c>
      <c r="F32" s="18">
        <f t="shared" si="7"/>
        <v>46683941.7744027</v>
      </c>
      <c r="G32" s="18">
        <f t="shared" si="7"/>
        <v>54707870.142891675</v>
      </c>
      <c r="H32" s="18">
        <f t="shared" ref="H32:I32" si="8">H17+H20+H28+H29+H30+H31</f>
        <v>62968008.014097452</v>
      </c>
      <c r="I32" s="18">
        <f t="shared" si="8"/>
        <v>69959640.398636043</v>
      </c>
      <c r="J32" s="18">
        <f t="shared" ref="J32:K32" si="9">J17+J20+J28+J29+J30+J31</f>
        <v>81262225.337907106</v>
      </c>
      <c r="K32" s="18">
        <f t="shared" si="9"/>
        <v>90586526.756295726</v>
      </c>
      <c r="L32" s="4"/>
      <c r="M32" s="5"/>
      <c r="N32" s="5"/>
      <c r="O32" s="5"/>
      <c r="P32" s="4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2"/>
      <c r="GD32" s="2"/>
      <c r="GE32" s="2"/>
    </row>
    <row r="33" spans="1:188" s="9" customFormat="1">
      <c r="A33" s="30" t="s">
        <v>27</v>
      </c>
      <c r="B33" s="21" t="s">
        <v>41</v>
      </c>
      <c r="C33" s="22">
        <f t="shared" ref="C33:G33" si="10">C6+C11+C13+C14+C15+C17+C20+C28+C29+C30+C31</f>
        <v>50115603.518997207</v>
      </c>
      <c r="D33" s="22">
        <f t="shared" si="10"/>
        <v>57206871.251745597</v>
      </c>
      <c r="E33" s="22">
        <f t="shared" si="10"/>
        <v>67027633.051838323</v>
      </c>
      <c r="F33" s="22">
        <f t="shared" si="10"/>
        <v>74317538.993523121</v>
      </c>
      <c r="G33" s="22">
        <f t="shared" si="10"/>
        <v>84836700.976779893</v>
      </c>
      <c r="H33" s="22">
        <f t="shared" ref="H33:I33" si="11">H6+H11+H13+H14+H15+H17+H20+H28+H29+H30+H31</f>
        <v>97995161.66959393</v>
      </c>
      <c r="I33" s="22">
        <f t="shared" si="11"/>
        <v>110299588.96175019</v>
      </c>
      <c r="J33" s="22">
        <f t="shared" ref="J33:K33" si="12">J6+J11+J13+J14+J15+J17+J20+J28+J29+J30+J31</f>
        <v>124830497.27502935</v>
      </c>
      <c r="K33" s="22">
        <f t="shared" si="12"/>
        <v>136973522.63186473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2"/>
      <c r="GD33" s="2"/>
      <c r="GE33" s="2"/>
      <c r="GF33" s="3"/>
    </row>
    <row r="34" spans="1:188">
      <c r="A34" s="31" t="s">
        <v>33</v>
      </c>
      <c r="B34" s="23" t="s">
        <v>25</v>
      </c>
      <c r="C34" s="16">
        <f>GSVA_cur!C34</f>
        <v>7019220.6330578076</v>
      </c>
      <c r="D34" s="16">
        <f>GSVA_cur!D34</f>
        <v>8182953.1675144779</v>
      </c>
      <c r="E34" s="16">
        <f>GSVA_cur!E34</f>
        <v>9704436</v>
      </c>
      <c r="F34" s="16">
        <f>GSVA_cur!F34</f>
        <v>10745258</v>
      </c>
      <c r="G34" s="16">
        <f>GSVA_cur!G34</f>
        <v>12637616</v>
      </c>
      <c r="H34" s="16">
        <f>GSVA_cur!H34</f>
        <v>14646146.999999996</v>
      </c>
      <c r="I34" s="16">
        <f>GSVA_cur!I34</f>
        <v>16103371</v>
      </c>
      <c r="J34" s="16">
        <f>GSVA_cur!J34</f>
        <v>18919314.435258493</v>
      </c>
      <c r="K34" s="16">
        <f>GSVA_cur!K34</f>
        <v>21106382.42943399</v>
      </c>
      <c r="L34" s="4"/>
      <c r="M34" s="5"/>
      <c r="N34" s="5"/>
      <c r="O34" s="5"/>
      <c r="P34" s="4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spans="1:188">
      <c r="A35" s="31" t="s">
        <v>34</v>
      </c>
      <c r="B35" s="23" t="s">
        <v>24</v>
      </c>
      <c r="C35" s="16">
        <f>GSVA_cur!C35</f>
        <v>1639604</v>
      </c>
      <c r="D35" s="16">
        <f>GSVA_cur!D35</f>
        <v>1797441</v>
      </c>
      <c r="E35" s="16">
        <f>GSVA_cur!E35</f>
        <v>2075165.0000000002</v>
      </c>
      <c r="F35" s="16">
        <f>GSVA_cur!F35</f>
        <v>2484548</v>
      </c>
      <c r="G35" s="16">
        <f>GSVA_cur!G35</f>
        <v>2387678</v>
      </c>
      <c r="H35" s="16">
        <f>GSVA_cur!H35</f>
        <v>2224817</v>
      </c>
      <c r="I35" s="16">
        <f>GSVA_cur!I35</f>
        <v>2561765</v>
      </c>
      <c r="J35" s="16">
        <f>GSVA_cur!J35</f>
        <v>2837239.7339942609</v>
      </c>
      <c r="K35" s="16">
        <f>GSVA_cur!K35</f>
        <v>3050215.2135223327</v>
      </c>
      <c r="L35" s="4"/>
      <c r="M35" s="5"/>
      <c r="N35" s="5"/>
      <c r="O35" s="5"/>
      <c r="P35" s="4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</row>
    <row r="36" spans="1:188">
      <c r="A36" s="32" t="s">
        <v>35</v>
      </c>
      <c r="B36" s="24" t="s">
        <v>53</v>
      </c>
      <c r="C36" s="18">
        <f>C33+C34-C35</f>
        <v>55495220.152055018</v>
      </c>
      <c r="D36" s="18">
        <f t="shared" ref="D36:K36" si="13">D33+D34-D35</f>
        <v>63592383.419260077</v>
      </c>
      <c r="E36" s="18">
        <f t="shared" si="13"/>
        <v>74656904.051838323</v>
      </c>
      <c r="F36" s="18">
        <f t="shared" si="13"/>
        <v>82578248.993523121</v>
      </c>
      <c r="G36" s="18">
        <f t="shared" si="13"/>
        <v>95086638.976779893</v>
      </c>
      <c r="H36" s="18">
        <f t="shared" si="13"/>
        <v>110416491.66959393</v>
      </c>
      <c r="I36" s="18">
        <f t="shared" si="13"/>
        <v>123841194.96175019</v>
      </c>
      <c r="J36" s="18">
        <f t="shared" si="13"/>
        <v>140912571.97629356</v>
      </c>
      <c r="K36" s="18">
        <f t="shared" si="13"/>
        <v>155029689.84777638</v>
      </c>
      <c r="L36" s="4"/>
      <c r="M36" s="5"/>
      <c r="N36" s="5"/>
      <c r="O36" s="5"/>
      <c r="P36" s="4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</row>
    <row r="37" spans="1:188">
      <c r="A37" s="31" t="s">
        <v>36</v>
      </c>
      <c r="B37" s="23" t="s">
        <v>32</v>
      </c>
      <c r="C37" s="16">
        <f>GSVA_cur!C37</f>
        <v>614820</v>
      </c>
      <c r="D37" s="16">
        <f>GSVA_cur!D37</f>
        <v>621510</v>
      </c>
      <c r="E37" s="16">
        <f>GSVA_cur!E37</f>
        <v>628270</v>
      </c>
      <c r="F37" s="16">
        <f>GSVA_cur!F37</f>
        <v>635100</v>
      </c>
      <c r="G37" s="16">
        <f>GSVA_cur!G37</f>
        <v>642010</v>
      </c>
      <c r="H37" s="16">
        <f>GSVA_cur!H37</f>
        <v>649000</v>
      </c>
      <c r="I37" s="16">
        <f>GSVA_cur!I37</f>
        <v>656060</v>
      </c>
      <c r="J37" s="16">
        <f>GSVA_cur!J37</f>
        <v>663190</v>
      </c>
      <c r="K37" s="16">
        <f>GSVA_cur!K37</f>
        <v>670410</v>
      </c>
      <c r="L37" s="4"/>
      <c r="T37" s="2"/>
      <c r="U37" s="2"/>
      <c r="V37" s="2"/>
      <c r="W37" s="2"/>
    </row>
    <row r="38" spans="1:188">
      <c r="A38" s="32" t="s">
        <v>37</v>
      </c>
      <c r="B38" s="24" t="s">
        <v>54</v>
      </c>
      <c r="C38" s="18">
        <f>C36/C37*1000</f>
        <v>90262.54863546243</v>
      </c>
      <c r="D38" s="18">
        <f t="shared" ref="D38:K38" si="14">D36/D37*1000</f>
        <v>102319.16368080977</v>
      </c>
      <c r="E38" s="18">
        <f t="shared" si="14"/>
        <v>118829.33142094692</v>
      </c>
      <c r="F38" s="18">
        <f t="shared" si="14"/>
        <v>130024.01038186604</v>
      </c>
      <c r="G38" s="18">
        <f t="shared" si="14"/>
        <v>148107.72258497513</v>
      </c>
      <c r="H38" s="18">
        <f t="shared" si="14"/>
        <v>170133.26913650837</v>
      </c>
      <c r="I38" s="18">
        <f t="shared" si="14"/>
        <v>188765.04429739687</v>
      </c>
      <c r="J38" s="18">
        <f t="shared" si="14"/>
        <v>212476.92512898802</v>
      </c>
      <c r="K38" s="18">
        <f t="shared" si="14"/>
        <v>231246.08798761413</v>
      </c>
      <c r="L38" s="4"/>
      <c r="S38" s="4"/>
      <c r="T38" s="4"/>
      <c r="U38" s="4"/>
      <c r="V38" s="4"/>
      <c r="W38" s="4"/>
      <c r="BX38" s="5"/>
      <c r="BY38" s="5"/>
      <c r="BZ38" s="5"/>
      <c r="CA38" s="5"/>
    </row>
    <row r="40" spans="1:188">
      <c r="C40" s="58"/>
      <c r="D40" s="58"/>
      <c r="E40" s="58"/>
      <c r="F40" s="58"/>
      <c r="G40" s="58"/>
      <c r="H40" s="58"/>
      <c r="I40" s="58"/>
      <c r="J40" s="58"/>
      <c r="K40" s="58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F38"/>
  <sheetViews>
    <sheetView zoomScale="130" zoomScaleNormal="130" zoomScaleSheetLayoutView="100" workbookViewId="0">
      <pane xSplit="2" ySplit="5" topLeftCell="C21" activePane="bottomRight" state="frozen"/>
      <selection activeCell="A5" sqref="A5:K38"/>
      <selection pane="topRight" activeCell="A5" sqref="A5:K38"/>
      <selection pane="bottomLeft" activeCell="A5" sqref="A5:K38"/>
      <selection pane="bottomRight" activeCell="B41" sqref="B41"/>
    </sheetView>
  </sheetViews>
  <sheetFormatPr defaultColWidth="8.85546875" defaultRowHeight="15"/>
  <cols>
    <col min="1" max="1" width="8.42578125" style="1" customWidth="1"/>
    <col min="2" max="2" width="32" style="1" customWidth="1"/>
    <col min="3" max="5" width="10.85546875" style="1" customWidth="1"/>
    <col min="6" max="6" width="10.85546875" style="3" customWidth="1"/>
    <col min="7" max="11" width="11.85546875" style="2" customWidth="1"/>
    <col min="12" max="13" width="9.140625" style="3" customWidth="1"/>
    <col min="14" max="14" width="11.85546875" style="3" customWidth="1"/>
    <col min="15" max="15" width="11.28515625" style="3" customWidth="1"/>
    <col min="16" max="16" width="11.7109375" style="2" customWidth="1"/>
    <col min="17" max="17" width="9.140625" style="3" customWidth="1"/>
    <col min="18" max="18" width="10.85546875" style="3" customWidth="1"/>
    <col min="19" max="19" width="10.85546875" style="2" customWidth="1"/>
    <col min="20" max="20" width="11" style="3" customWidth="1"/>
    <col min="21" max="23" width="11.42578125" style="3" customWidth="1"/>
    <col min="24" max="51" width="9.140625" style="3" customWidth="1"/>
    <col min="52" max="52" width="12.42578125" style="3" customWidth="1"/>
    <col min="53" max="74" width="9.140625" style="3" customWidth="1"/>
    <col min="75" max="75" width="12.140625" style="3" customWidth="1"/>
    <col min="76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3" customWidth="1"/>
    <col min="104" max="108" width="9.140625" style="3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26" width="9.140625" style="2" hidden="1" customWidth="1"/>
    <col min="127" max="127" width="9.140625" style="2" customWidth="1"/>
    <col min="128" max="157" width="9.140625" style="3" customWidth="1"/>
    <col min="158" max="158" width="9.140625" style="3" hidden="1" customWidth="1"/>
    <col min="159" max="166" width="9.140625" style="3" customWidth="1"/>
    <col min="167" max="167" width="9.140625" style="3" hidden="1" customWidth="1"/>
    <col min="168" max="172" width="9.140625" style="3" customWidth="1"/>
    <col min="173" max="173" width="9.140625" style="3" hidden="1" customWidth="1"/>
    <col min="174" max="183" width="9.140625" style="3" customWidth="1"/>
    <col min="184" max="187" width="8.85546875" style="3"/>
    <col min="188" max="188" width="12.7109375" style="3" bestFit="1" customWidth="1"/>
    <col min="189" max="16384" width="8.85546875" style="1"/>
  </cols>
  <sheetData>
    <row r="1" spans="1:188" ht="18.75">
      <c r="A1" s="1" t="s">
        <v>43</v>
      </c>
      <c r="B1" s="10" t="s">
        <v>56</v>
      </c>
      <c r="H1" s="2" t="s">
        <v>62</v>
      </c>
      <c r="R1" s="4"/>
    </row>
    <row r="2" spans="1:188" ht="15.75">
      <c r="A2" s="8" t="s">
        <v>42</v>
      </c>
    </row>
    <row r="3" spans="1:188" ht="15.75">
      <c r="A3" s="8"/>
    </row>
    <row r="4" spans="1:188" ht="15.75">
      <c r="A4" s="8"/>
      <c r="C4" s="33"/>
      <c r="D4" s="33"/>
      <c r="E4" s="34"/>
      <c r="F4" s="34" t="s">
        <v>47</v>
      </c>
      <c r="G4" s="35"/>
      <c r="H4" s="35"/>
      <c r="I4" s="35"/>
      <c r="J4" s="35"/>
      <c r="K4" s="35"/>
    </row>
    <row r="5" spans="1:188">
      <c r="A5" s="42" t="s">
        <v>0</v>
      </c>
      <c r="B5" s="43" t="s">
        <v>1</v>
      </c>
      <c r="C5" s="36" t="s">
        <v>21</v>
      </c>
      <c r="D5" s="36" t="s">
        <v>22</v>
      </c>
      <c r="E5" s="36" t="s">
        <v>23</v>
      </c>
      <c r="F5" s="36" t="s">
        <v>46</v>
      </c>
      <c r="G5" s="37" t="s">
        <v>55</v>
      </c>
      <c r="H5" s="37" t="s">
        <v>57</v>
      </c>
      <c r="I5" s="37" t="s">
        <v>58</v>
      </c>
      <c r="J5" s="37" t="s">
        <v>59</v>
      </c>
      <c r="K5" s="37" t="s">
        <v>60</v>
      </c>
    </row>
    <row r="6" spans="1:188" s="9" customFormat="1">
      <c r="A6" s="44" t="s">
        <v>26</v>
      </c>
      <c r="B6" s="45" t="s">
        <v>2</v>
      </c>
      <c r="C6" s="38">
        <f>SUM(C7:C10)</f>
        <v>6964392.050335777</v>
      </c>
      <c r="D6" s="38">
        <f t="shared" ref="D6:K6" si="0">SUM(D7:D10)</f>
        <v>6548061.6701517263</v>
      </c>
      <c r="E6" s="38">
        <f t="shared" si="0"/>
        <v>7032797.5300765652</v>
      </c>
      <c r="F6" s="38">
        <f t="shared" si="0"/>
        <v>7365068.6252911221</v>
      </c>
      <c r="G6" s="38">
        <f t="shared" si="0"/>
        <v>6563560.1258307332</v>
      </c>
      <c r="H6" s="38">
        <f t="shared" si="0"/>
        <v>6847533.2347096801</v>
      </c>
      <c r="I6" s="38">
        <f t="shared" si="0"/>
        <v>8287458.1038716631</v>
      </c>
      <c r="J6" s="38">
        <f t="shared" si="0"/>
        <v>8177310.6758111808</v>
      </c>
      <c r="K6" s="38">
        <f t="shared" si="0"/>
        <v>8503254.020141121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2"/>
      <c r="GD6" s="2"/>
      <c r="GE6" s="2"/>
      <c r="GF6" s="3"/>
    </row>
    <row r="7" spans="1:188">
      <c r="A7" s="46">
        <v>1.1000000000000001</v>
      </c>
      <c r="B7" s="47" t="s">
        <v>49</v>
      </c>
      <c r="C7" s="39">
        <v>4807446.4086064538</v>
      </c>
      <c r="D7" s="39">
        <v>4358182.8066517264</v>
      </c>
      <c r="E7" s="39">
        <v>4807503.7220021524</v>
      </c>
      <c r="F7" s="39">
        <v>5069293.8970641652</v>
      </c>
      <c r="G7" s="39">
        <v>4228125.9359727222</v>
      </c>
      <c r="H7" s="39">
        <v>4301751.6443992211</v>
      </c>
      <c r="I7" s="39">
        <v>5565290.075369983</v>
      </c>
      <c r="J7" s="39">
        <v>5255772.4182574004</v>
      </c>
      <c r="K7" s="39">
        <v>5321846.5131581211</v>
      </c>
      <c r="L7" s="5"/>
      <c r="M7" s="5"/>
      <c r="N7" s="5"/>
      <c r="O7" s="5"/>
      <c r="P7" s="4"/>
      <c r="Q7" s="5"/>
      <c r="R7" s="5"/>
      <c r="S7" s="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2"/>
      <c r="GD7" s="2"/>
      <c r="GE7" s="2"/>
    </row>
    <row r="8" spans="1:188">
      <c r="A8" s="46">
        <v>1.2</v>
      </c>
      <c r="B8" s="47" t="s">
        <v>50</v>
      </c>
      <c r="C8" s="39">
        <v>1329695.0603399535</v>
      </c>
      <c r="D8" s="39">
        <v>1386606.110411057</v>
      </c>
      <c r="E8" s="39">
        <v>1429126.4425341506</v>
      </c>
      <c r="F8" s="39">
        <v>1493795.6559562357</v>
      </c>
      <c r="G8" s="39">
        <v>1549628.4491939035</v>
      </c>
      <c r="H8" s="39">
        <v>1611586.6964401288</v>
      </c>
      <c r="I8" s="39">
        <v>1731917.697920264</v>
      </c>
      <c r="J8" s="39">
        <v>1983427.547714239</v>
      </c>
      <c r="K8" s="39">
        <v>2211089.4959382331</v>
      </c>
      <c r="L8" s="5"/>
      <c r="M8" s="5"/>
      <c r="N8" s="5"/>
      <c r="O8" s="5"/>
      <c r="P8" s="4"/>
      <c r="Q8" s="5"/>
      <c r="R8" s="5"/>
      <c r="S8" s="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2"/>
      <c r="GD8" s="2"/>
      <c r="GE8" s="2"/>
    </row>
    <row r="9" spans="1:188">
      <c r="A9" s="46">
        <v>1.3</v>
      </c>
      <c r="B9" s="47" t="s">
        <v>51</v>
      </c>
      <c r="C9" s="39">
        <v>586959.20551059721</v>
      </c>
      <c r="D9" s="39">
        <v>570121.8843812698</v>
      </c>
      <c r="E9" s="39">
        <v>554011.52595412103</v>
      </c>
      <c r="F9" s="39">
        <v>532477.14645879657</v>
      </c>
      <c r="G9" s="39">
        <v>525505.71123451157</v>
      </c>
      <c r="H9" s="39">
        <v>684734.53677389713</v>
      </c>
      <c r="I9" s="39">
        <v>686364.13549083192</v>
      </c>
      <c r="J9" s="39">
        <v>670606.26074695517</v>
      </c>
      <c r="K9" s="39">
        <v>667752.17412575183</v>
      </c>
      <c r="L9" s="5"/>
      <c r="M9" s="5"/>
      <c r="N9" s="5"/>
      <c r="O9" s="5"/>
      <c r="P9" s="4"/>
      <c r="Q9" s="5"/>
      <c r="R9" s="5"/>
      <c r="S9" s="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2"/>
      <c r="GD9" s="2"/>
      <c r="GE9" s="2"/>
    </row>
    <row r="10" spans="1:188">
      <c r="A10" s="46">
        <v>1.4</v>
      </c>
      <c r="B10" s="47" t="s">
        <v>52</v>
      </c>
      <c r="C10" s="39">
        <v>240291.37587877258</v>
      </c>
      <c r="D10" s="39">
        <v>233150.86870767272</v>
      </c>
      <c r="E10" s="39">
        <v>242155.83958614137</v>
      </c>
      <c r="F10" s="39">
        <v>269501.92581192544</v>
      </c>
      <c r="G10" s="39">
        <v>260300.02942959624</v>
      </c>
      <c r="H10" s="39">
        <v>249460.35709643352</v>
      </c>
      <c r="I10" s="39">
        <v>303886.19509058405</v>
      </c>
      <c r="J10" s="39">
        <v>267504.44909258641</v>
      </c>
      <c r="K10" s="39">
        <v>302565.83691901591</v>
      </c>
      <c r="L10" s="5"/>
      <c r="M10" s="5"/>
      <c r="N10" s="5"/>
      <c r="O10" s="5"/>
      <c r="P10" s="4"/>
      <c r="Q10" s="5"/>
      <c r="R10" s="5"/>
      <c r="S10" s="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2"/>
      <c r="GD10" s="2"/>
      <c r="GE10" s="2"/>
    </row>
    <row r="11" spans="1:188">
      <c r="A11" s="48" t="s">
        <v>63</v>
      </c>
      <c r="B11" s="47" t="s">
        <v>3</v>
      </c>
      <c r="C11" s="39">
        <v>395905.82489653834</v>
      </c>
      <c r="D11" s="39">
        <v>344918.03279629216</v>
      </c>
      <c r="E11" s="39">
        <v>478435.99251989461</v>
      </c>
      <c r="F11" s="39">
        <v>627235.72749333607</v>
      </c>
      <c r="G11" s="39">
        <v>821458.13009231095</v>
      </c>
      <c r="H11" s="39">
        <v>760346.05831709912</v>
      </c>
      <c r="I11" s="39">
        <v>758246.76888741041</v>
      </c>
      <c r="J11" s="39">
        <v>641813.95784759137</v>
      </c>
      <c r="K11" s="39">
        <v>651392.01190421265</v>
      </c>
      <c r="L11" s="5"/>
      <c r="M11" s="5"/>
      <c r="N11" s="5"/>
      <c r="O11" s="5"/>
      <c r="P11" s="4"/>
      <c r="Q11" s="5"/>
      <c r="R11" s="5"/>
      <c r="S11" s="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2"/>
      <c r="GD11" s="2"/>
      <c r="GE11" s="2"/>
    </row>
    <row r="12" spans="1:188">
      <c r="A12" s="49"/>
      <c r="B12" s="50" t="s">
        <v>28</v>
      </c>
      <c r="C12" s="40">
        <f>C6+C11</f>
        <v>7360297.8752323156</v>
      </c>
      <c r="D12" s="40">
        <f t="shared" ref="D12:K12" si="1">D6+D11</f>
        <v>6892979.7029480189</v>
      </c>
      <c r="E12" s="40">
        <f t="shared" si="1"/>
        <v>7511233.5225964598</v>
      </c>
      <c r="F12" s="40">
        <f t="shared" si="1"/>
        <v>7992304.3527844585</v>
      </c>
      <c r="G12" s="40">
        <f t="shared" si="1"/>
        <v>7385018.2559230439</v>
      </c>
      <c r="H12" s="40">
        <f t="shared" si="1"/>
        <v>7607879.2930267788</v>
      </c>
      <c r="I12" s="40">
        <f t="shared" si="1"/>
        <v>9045704.872759074</v>
      </c>
      <c r="J12" s="40">
        <f t="shared" si="1"/>
        <v>8819124.6336587723</v>
      </c>
      <c r="K12" s="40">
        <f t="shared" si="1"/>
        <v>9154646.0320453346</v>
      </c>
      <c r="L12" s="5"/>
      <c r="M12" s="5"/>
      <c r="N12" s="5"/>
      <c r="O12" s="5"/>
      <c r="P12" s="4"/>
      <c r="Q12" s="5"/>
      <c r="R12" s="5"/>
      <c r="S12" s="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2"/>
      <c r="GD12" s="2"/>
      <c r="GE12" s="2"/>
    </row>
    <row r="13" spans="1:188" s="9" customFormat="1">
      <c r="A13" s="44" t="s">
        <v>64</v>
      </c>
      <c r="B13" s="45" t="s">
        <v>4</v>
      </c>
      <c r="C13" s="39">
        <v>8343501.2574879741</v>
      </c>
      <c r="D13" s="39">
        <v>8778246.9163748343</v>
      </c>
      <c r="E13" s="39">
        <v>9081836.9866297245</v>
      </c>
      <c r="F13" s="39">
        <v>9019470.2557506841</v>
      </c>
      <c r="G13" s="39">
        <v>11302091.542521834</v>
      </c>
      <c r="H13" s="39">
        <v>14886278.970617885</v>
      </c>
      <c r="I13" s="39">
        <v>15584174.844294006</v>
      </c>
      <c r="J13" s="39">
        <v>16580599.033779919</v>
      </c>
      <c r="K13" s="39">
        <v>17516523.465942949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2"/>
      <c r="GD13" s="2"/>
      <c r="GE13" s="2"/>
      <c r="GF13" s="3"/>
    </row>
    <row r="14" spans="1:188" ht="25.5">
      <c r="A14" s="48" t="s">
        <v>65</v>
      </c>
      <c r="B14" s="47" t="s">
        <v>5</v>
      </c>
      <c r="C14" s="39">
        <v>719384.2459188709</v>
      </c>
      <c r="D14" s="39">
        <v>694460.79733332968</v>
      </c>
      <c r="E14" s="39">
        <v>705974.04097551061</v>
      </c>
      <c r="F14" s="39">
        <v>781504.04509267723</v>
      </c>
      <c r="G14" s="39">
        <v>871824.46963020344</v>
      </c>
      <c r="H14" s="39">
        <v>717849.16759311268</v>
      </c>
      <c r="I14" s="39">
        <v>830915.93595617102</v>
      </c>
      <c r="J14" s="39">
        <v>873737.29554434097</v>
      </c>
      <c r="K14" s="39">
        <v>935145.5243181776</v>
      </c>
      <c r="L14" s="5"/>
      <c r="M14" s="5"/>
      <c r="N14" s="5"/>
      <c r="O14" s="5"/>
      <c r="P14" s="4"/>
      <c r="Q14" s="5"/>
      <c r="R14" s="5"/>
      <c r="S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4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4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4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2"/>
      <c r="GD14" s="2"/>
      <c r="GE14" s="2"/>
    </row>
    <row r="15" spans="1:188">
      <c r="A15" s="48" t="s">
        <v>66</v>
      </c>
      <c r="B15" s="47" t="s">
        <v>6</v>
      </c>
      <c r="C15" s="39">
        <v>4801597.7839072272</v>
      </c>
      <c r="D15" s="39">
        <v>4516224.3448872641</v>
      </c>
      <c r="E15" s="39">
        <v>5042356.9033279298</v>
      </c>
      <c r="F15" s="39">
        <v>5065439.618941132</v>
      </c>
      <c r="G15" s="39">
        <v>5210481.4798124069</v>
      </c>
      <c r="H15" s="39">
        <v>5202635.2031497657</v>
      </c>
      <c r="I15" s="39">
        <v>5489086.2580537144</v>
      </c>
      <c r="J15" s="39">
        <v>5837540.1101871068</v>
      </c>
      <c r="K15" s="39">
        <v>5976294.1047641486</v>
      </c>
      <c r="L15" s="5"/>
      <c r="M15" s="5"/>
      <c r="N15" s="5"/>
      <c r="O15" s="5"/>
      <c r="P15" s="4"/>
      <c r="Q15" s="5"/>
      <c r="R15" s="5"/>
      <c r="S15" s="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4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4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4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2"/>
      <c r="GD15" s="2"/>
      <c r="GE15" s="2"/>
    </row>
    <row r="16" spans="1:188">
      <c r="A16" s="49"/>
      <c r="B16" s="50" t="s">
        <v>29</v>
      </c>
      <c r="C16" s="40">
        <f>+C13+C14+C15</f>
        <v>13864483.287314072</v>
      </c>
      <c r="D16" s="40">
        <f t="shared" ref="D16:I16" si="2">+D13+D14+D15</f>
        <v>13988932.058595428</v>
      </c>
      <c r="E16" s="40">
        <f t="shared" si="2"/>
        <v>14830167.930933166</v>
      </c>
      <c r="F16" s="40">
        <f t="shared" si="2"/>
        <v>14866413.919784494</v>
      </c>
      <c r="G16" s="40">
        <f t="shared" si="2"/>
        <v>17384397.491964445</v>
      </c>
      <c r="H16" s="40">
        <f t="shared" si="2"/>
        <v>20806763.341360763</v>
      </c>
      <c r="I16" s="40">
        <f t="shared" si="2"/>
        <v>21904177.038303889</v>
      </c>
      <c r="J16" s="40">
        <f t="shared" ref="J16:K16" si="3">+J13+J14+J15</f>
        <v>23291876.439511366</v>
      </c>
      <c r="K16" s="40">
        <f t="shared" si="3"/>
        <v>24427963.095025275</v>
      </c>
      <c r="L16" s="5"/>
      <c r="M16" s="5"/>
      <c r="N16" s="5"/>
      <c r="O16" s="5"/>
      <c r="P16" s="4"/>
      <c r="Q16" s="5"/>
      <c r="R16" s="5"/>
      <c r="S16" s="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4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4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4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2"/>
      <c r="GD16" s="2"/>
      <c r="GE16" s="2"/>
    </row>
    <row r="17" spans="1:188" s="9" customFormat="1">
      <c r="A17" s="44" t="s">
        <v>67</v>
      </c>
      <c r="B17" s="45" t="s">
        <v>7</v>
      </c>
      <c r="C17" s="38">
        <f>C18+C19</f>
        <v>5794547.0999939172</v>
      </c>
      <c r="D17" s="38">
        <f t="shared" ref="D17:I17" si="4">D18+D19</f>
        <v>6166059.7775286818</v>
      </c>
      <c r="E17" s="38">
        <f t="shared" si="4"/>
        <v>6784889.794866791</v>
      </c>
      <c r="F17" s="38">
        <f t="shared" si="4"/>
        <v>7209469.8915575091</v>
      </c>
      <c r="G17" s="38">
        <f t="shared" si="4"/>
        <v>7372682.4663601648</v>
      </c>
      <c r="H17" s="38">
        <f t="shared" si="4"/>
        <v>8155564.6229359992</v>
      </c>
      <c r="I17" s="38">
        <f t="shared" si="4"/>
        <v>9310880.8360183723</v>
      </c>
      <c r="J17" s="38">
        <f t="shared" ref="J17:K17" si="5">J18+J19</f>
        <v>9966920.6122504324</v>
      </c>
      <c r="K17" s="38">
        <f t="shared" si="5"/>
        <v>10565414.036139052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2"/>
      <c r="GD17" s="2"/>
      <c r="GE17" s="2"/>
      <c r="GF17" s="3"/>
    </row>
    <row r="18" spans="1:188">
      <c r="A18" s="46">
        <v>6.1</v>
      </c>
      <c r="B18" s="47" t="s">
        <v>8</v>
      </c>
      <c r="C18" s="39">
        <v>4752139.8395325374</v>
      </c>
      <c r="D18" s="39">
        <v>5112105.9807072068</v>
      </c>
      <c r="E18" s="39">
        <v>5736688.6251683068</v>
      </c>
      <c r="F18" s="39">
        <v>6182797.9873534581</v>
      </c>
      <c r="G18" s="39">
        <v>6326607.4670306779</v>
      </c>
      <c r="H18" s="39">
        <v>7054239.7590813711</v>
      </c>
      <c r="I18" s="39">
        <v>8057131.9939942583</v>
      </c>
      <c r="J18" s="39">
        <v>8585984.8749353867</v>
      </c>
      <c r="K18" s="39">
        <v>9140386.0024673678</v>
      </c>
      <c r="L18" s="5"/>
      <c r="M18" s="5"/>
      <c r="N18" s="5"/>
      <c r="O18" s="5"/>
      <c r="P18" s="4"/>
      <c r="Q18" s="5"/>
      <c r="R18" s="5"/>
      <c r="S18" s="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2"/>
      <c r="GD18" s="2"/>
      <c r="GE18" s="2"/>
    </row>
    <row r="19" spans="1:188">
      <c r="A19" s="46">
        <v>6.2</v>
      </c>
      <c r="B19" s="47" t="s">
        <v>9</v>
      </c>
      <c r="C19" s="39">
        <v>1042407.26046138</v>
      </c>
      <c r="D19" s="39">
        <v>1053953.7968214748</v>
      </c>
      <c r="E19" s="39">
        <v>1048201.1696984844</v>
      </c>
      <c r="F19" s="39">
        <v>1026671.9042040505</v>
      </c>
      <c r="G19" s="39">
        <v>1046074.9993294869</v>
      </c>
      <c r="H19" s="39">
        <v>1101324.8638546276</v>
      </c>
      <c r="I19" s="39">
        <v>1253748.8420241133</v>
      </c>
      <c r="J19" s="39">
        <v>1380935.7373150457</v>
      </c>
      <c r="K19" s="39">
        <v>1425028.0336716846</v>
      </c>
      <c r="L19" s="5"/>
      <c r="M19" s="5"/>
      <c r="N19" s="5"/>
      <c r="O19" s="5"/>
      <c r="P19" s="4"/>
      <c r="Q19" s="5"/>
      <c r="R19" s="5"/>
      <c r="S19" s="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2"/>
      <c r="GD19" s="2"/>
      <c r="GE19" s="2"/>
    </row>
    <row r="20" spans="1:188" s="9" customFormat="1" ht="25.5">
      <c r="A20" s="44" t="s">
        <v>68</v>
      </c>
      <c r="B20" s="51" t="s">
        <v>10</v>
      </c>
      <c r="C20" s="38">
        <f>SUM(C21:C27)</f>
        <v>2940286.2670095195</v>
      </c>
      <c r="D20" s="38">
        <f t="shared" ref="D20:K20" si="6">SUM(D21:D27)</f>
        <v>3203295.3373199198</v>
      </c>
      <c r="E20" s="38">
        <f t="shared" si="6"/>
        <v>3449628.3863554201</v>
      </c>
      <c r="F20" s="38">
        <f t="shared" si="6"/>
        <v>3802259.3818688062</v>
      </c>
      <c r="G20" s="38">
        <f t="shared" si="6"/>
        <v>4499043.1108941417</v>
      </c>
      <c r="H20" s="38">
        <f t="shared" si="6"/>
        <v>4615790.2409818089</v>
      </c>
      <c r="I20" s="38">
        <f t="shared" si="6"/>
        <v>4795113.4859835021</v>
      </c>
      <c r="J20" s="38">
        <f t="shared" si="6"/>
        <v>5089690.8681029817</v>
      </c>
      <c r="K20" s="38">
        <f t="shared" si="6"/>
        <v>5365670.6995726451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2"/>
      <c r="GD20" s="2"/>
      <c r="GE20" s="2"/>
      <c r="GF20" s="3"/>
    </row>
    <row r="21" spans="1:188">
      <c r="A21" s="46">
        <v>7.1</v>
      </c>
      <c r="B21" s="47" t="s">
        <v>11</v>
      </c>
      <c r="C21" s="39">
        <v>157682.53690188372</v>
      </c>
      <c r="D21" s="39">
        <v>172832.5030524155</v>
      </c>
      <c r="E21" s="39">
        <v>158329</v>
      </c>
      <c r="F21" s="39">
        <v>165592</v>
      </c>
      <c r="G21" s="39">
        <v>211704</v>
      </c>
      <c r="H21" s="39">
        <v>124126</v>
      </c>
      <c r="I21" s="39">
        <v>163146</v>
      </c>
      <c r="J21" s="39">
        <v>171303.3</v>
      </c>
      <c r="K21" s="39">
        <v>181410.19469999999</v>
      </c>
      <c r="L21" s="5"/>
      <c r="M21" s="5"/>
      <c r="N21" s="5"/>
      <c r="O21" s="5"/>
      <c r="P21" s="4"/>
      <c r="Q21" s="5"/>
      <c r="R21" s="5"/>
      <c r="S21" s="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2"/>
      <c r="GD21" s="2"/>
      <c r="GE21" s="2"/>
    </row>
    <row r="22" spans="1:188">
      <c r="A22" s="46">
        <v>7.2</v>
      </c>
      <c r="B22" s="47" t="s">
        <v>12</v>
      </c>
      <c r="C22" s="39">
        <v>1996702.5986694277</v>
      </c>
      <c r="D22" s="39">
        <v>2189848.7260340825</v>
      </c>
      <c r="E22" s="39">
        <v>2369791.5671468484</v>
      </c>
      <c r="F22" s="39">
        <v>2663805.353540313</v>
      </c>
      <c r="G22" s="39">
        <v>3075329.4943033918</v>
      </c>
      <c r="H22" s="39">
        <v>3301225.8422408085</v>
      </c>
      <c r="I22" s="39">
        <v>3513306.0439717984</v>
      </c>
      <c r="J22" s="39">
        <v>3757461.0372204557</v>
      </c>
      <c r="K22" s="39">
        <v>3952549.9731390127</v>
      </c>
      <c r="L22" s="5"/>
      <c r="M22" s="5"/>
      <c r="N22" s="5"/>
      <c r="O22" s="5"/>
      <c r="P22" s="4"/>
      <c r="Q22" s="5"/>
      <c r="R22" s="5"/>
      <c r="S22" s="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2"/>
      <c r="GD22" s="2"/>
      <c r="GE22" s="2"/>
    </row>
    <row r="23" spans="1:188">
      <c r="A23" s="46">
        <v>7.3</v>
      </c>
      <c r="B23" s="47" t="s">
        <v>13</v>
      </c>
      <c r="C23" s="39">
        <v>24468.333551602864</v>
      </c>
      <c r="D23" s="39">
        <v>21898.892896842546</v>
      </c>
      <c r="E23" s="39">
        <v>10324.787397843385</v>
      </c>
      <c r="F23" s="39">
        <v>11189.383712191044</v>
      </c>
      <c r="G23" s="39">
        <v>9496.5409660205296</v>
      </c>
      <c r="H23" s="39">
        <v>15858.879178656091</v>
      </c>
      <c r="I23" s="39">
        <v>14548.08454490437</v>
      </c>
      <c r="J23" s="39">
        <v>21389.554246085445</v>
      </c>
      <c r="K23" s="39">
        <v>22236.716308352472</v>
      </c>
      <c r="L23" s="5"/>
      <c r="M23" s="5"/>
      <c r="N23" s="5"/>
      <c r="O23" s="5"/>
      <c r="P23" s="4"/>
      <c r="Q23" s="5"/>
      <c r="R23" s="5"/>
      <c r="S23" s="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2"/>
      <c r="GD23" s="2"/>
      <c r="GE23" s="2"/>
    </row>
    <row r="24" spans="1:188">
      <c r="A24" s="46">
        <v>7.4</v>
      </c>
      <c r="B24" s="47" t="s">
        <v>14</v>
      </c>
      <c r="C24" s="39">
        <v>33978.062232207383</v>
      </c>
      <c r="D24" s="39">
        <v>58621.092505905246</v>
      </c>
      <c r="E24" s="39">
        <v>22387.240738981505</v>
      </c>
      <c r="F24" s="39">
        <v>52563.70768307196</v>
      </c>
      <c r="G24" s="39">
        <v>127562.05248160625</v>
      </c>
      <c r="H24" s="39">
        <v>139797.93102772921</v>
      </c>
      <c r="I24" s="39">
        <v>150730.72748455612</v>
      </c>
      <c r="J24" s="39">
        <v>119779.7396094854</v>
      </c>
      <c r="K24" s="39">
        <v>127361.30196918975</v>
      </c>
      <c r="L24" s="5"/>
      <c r="M24" s="5"/>
      <c r="N24" s="5"/>
      <c r="O24" s="5"/>
      <c r="P24" s="4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2"/>
      <c r="GD24" s="2"/>
      <c r="GE24" s="2"/>
    </row>
    <row r="25" spans="1:188">
      <c r="A25" s="46">
        <v>7.5</v>
      </c>
      <c r="B25" s="47" t="s">
        <v>15</v>
      </c>
      <c r="C25" s="39">
        <v>42927.456263092085</v>
      </c>
      <c r="D25" s="39">
        <v>34427.457991318108</v>
      </c>
      <c r="E25" s="39">
        <v>33282.6457240702</v>
      </c>
      <c r="F25" s="39">
        <v>40903.253027811203</v>
      </c>
      <c r="G25" s="39">
        <v>42102.972497954725</v>
      </c>
      <c r="H25" s="39">
        <v>70245.817713502795</v>
      </c>
      <c r="I25" s="39">
        <v>64212.920998762987</v>
      </c>
      <c r="J25" s="39">
        <v>70744.894170756408</v>
      </c>
      <c r="K25" s="39">
        <v>78649.464526018695</v>
      </c>
      <c r="L25" s="5"/>
      <c r="M25" s="5"/>
      <c r="N25" s="5"/>
      <c r="O25" s="5"/>
      <c r="P25" s="4"/>
      <c r="Q25" s="5"/>
      <c r="R25" s="5"/>
      <c r="S25" s="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2"/>
      <c r="GD25" s="2"/>
      <c r="GE25" s="2"/>
    </row>
    <row r="26" spans="1:188">
      <c r="A26" s="46">
        <v>7.6</v>
      </c>
      <c r="B26" s="47" t="s">
        <v>16</v>
      </c>
      <c r="C26" s="39">
        <v>23663.989158811095</v>
      </c>
      <c r="D26" s="39">
        <v>25210.772523202977</v>
      </c>
      <c r="E26" s="39">
        <v>25130.074711179404</v>
      </c>
      <c r="F26" s="39">
        <v>26055.309190397315</v>
      </c>
      <c r="G26" s="39">
        <v>25827.660090325895</v>
      </c>
      <c r="H26" s="39">
        <v>25160.994747317534</v>
      </c>
      <c r="I26" s="39">
        <v>29117.698848473221</v>
      </c>
      <c r="J26" s="39">
        <v>29948.050380373708</v>
      </c>
      <c r="K26" s="39">
        <v>31144.670490643675</v>
      </c>
      <c r="L26" s="5"/>
      <c r="M26" s="5"/>
      <c r="N26" s="5"/>
      <c r="O26" s="5"/>
      <c r="P26" s="4"/>
      <c r="Q26" s="5"/>
      <c r="R26" s="5"/>
      <c r="S26" s="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2"/>
      <c r="GD26" s="2"/>
      <c r="GE26" s="2"/>
    </row>
    <row r="27" spans="1:188" ht="25.5">
      <c r="A27" s="46">
        <v>7.7</v>
      </c>
      <c r="B27" s="47" t="s">
        <v>17</v>
      </c>
      <c r="C27" s="39">
        <v>660863.29023249494</v>
      </c>
      <c r="D27" s="39">
        <v>700455.89231615292</v>
      </c>
      <c r="E27" s="39">
        <v>830383.07063649734</v>
      </c>
      <c r="F27" s="39">
        <v>842150.37471502181</v>
      </c>
      <c r="G27" s="39">
        <v>1007020.3905548428</v>
      </c>
      <c r="H27" s="39">
        <v>939374.77607379481</v>
      </c>
      <c r="I27" s="39">
        <v>860052.01013500663</v>
      </c>
      <c r="J27" s="39">
        <v>919064.29247582541</v>
      </c>
      <c r="K27" s="39">
        <v>972318.37843942782</v>
      </c>
      <c r="L27" s="5"/>
      <c r="M27" s="5"/>
      <c r="N27" s="5"/>
      <c r="O27" s="5"/>
      <c r="P27" s="4"/>
      <c r="Q27" s="5"/>
      <c r="R27" s="5"/>
      <c r="S27" s="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2"/>
      <c r="GD27" s="2"/>
      <c r="GE27" s="2"/>
    </row>
    <row r="28" spans="1:188">
      <c r="A28" s="48" t="s">
        <v>69</v>
      </c>
      <c r="B28" s="47" t="s">
        <v>18</v>
      </c>
      <c r="C28" s="39">
        <v>2833927.1554829152</v>
      </c>
      <c r="D28" s="39">
        <v>3114741.6633990756</v>
      </c>
      <c r="E28" s="39">
        <v>3416594.6460934561</v>
      </c>
      <c r="F28" s="39">
        <v>3909744</v>
      </c>
      <c r="G28" s="39">
        <v>4451354</v>
      </c>
      <c r="H28" s="39">
        <v>4689246</v>
      </c>
      <c r="I28" s="39">
        <v>4946314</v>
      </c>
      <c r="J28" s="39">
        <v>5178790.7580000004</v>
      </c>
      <c r="K28" s="39">
        <v>5510233.3665120006</v>
      </c>
      <c r="L28" s="5"/>
      <c r="M28" s="5"/>
      <c r="N28" s="5"/>
      <c r="O28" s="5"/>
      <c r="P28" s="4"/>
      <c r="Q28" s="5"/>
      <c r="R28" s="5"/>
      <c r="S28" s="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2"/>
      <c r="GD28" s="2"/>
      <c r="GE28" s="2"/>
    </row>
    <row r="29" spans="1:188" ht="25.5">
      <c r="A29" s="48" t="s">
        <v>70</v>
      </c>
      <c r="B29" s="47" t="s">
        <v>19</v>
      </c>
      <c r="C29" s="39">
        <v>13359757.515891844</v>
      </c>
      <c r="D29" s="39">
        <v>15114598.45266542</v>
      </c>
      <c r="E29" s="39">
        <v>17056282.799804579</v>
      </c>
      <c r="F29" s="39">
        <v>17789698.712183435</v>
      </c>
      <c r="G29" s="39">
        <v>20783394.949667111</v>
      </c>
      <c r="H29" s="39">
        <v>23617712.004498634</v>
      </c>
      <c r="I29" s="39">
        <v>25150917.769686174</v>
      </c>
      <c r="J29" s="39">
        <v>27866467.180588715</v>
      </c>
      <c r="K29" s="39">
        <v>30267169.371941466</v>
      </c>
      <c r="L29" s="5"/>
      <c r="M29" s="5"/>
      <c r="N29" s="5"/>
      <c r="O29" s="5"/>
      <c r="P29" s="4"/>
      <c r="Q29" s="5"/>
      <c r="R29" s="5"/>
      <c r="S29" s="4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2"/>
      <c r="GD29" s="2"/>
      <c r="GE29" s="2"/>
    </row>
    <row r="30" spans="1:188">
      <c r="A30" s="48" t="s">
        <v>71</v>
      </c>
      <c r="B30" s="47" t="s">
        <v>44</v>
      </c>
      <c r="C30" s="39">
        <v>1148694.932827201</v>
      </c>
      <c r="D30" s="39">
        <v>1284481.0307749351</v>
      </c>
      <c r="E30" s="39">
        <v>1378127.2473210457</v>
      </c>
      <c r="F30" s="39">
        <v>1454395.4141324514</v>
      </c>
      <c r="G30" s="39">
        <v>1509793.6384097764</v>
      </c>
      <c r="H30" s="39">
        <v>1544345.6187508204</v>
      </c>
      <c r="I30" s="39">
        <v>1641728.793035018</v>
      </c>
      <c r="J30" s="39">
        <v>1967429.3072706875</v>
      </c>
      <c r="K30" s="39">
        <v>2125030.5034455294</v>
      </c>
      <c r="L30" s="5"/>
      <c r="M30" s="5"/>
      <c r="N30" s="5"/>
      <c r="O30" s="5"/>
      <c r="P30" s="4"/>
      <c r="Q30" s="5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2"/>
      <c r="GD30" s="2"/>
      <c r="GE30" s="2"/>
    </row>
    <row r="31" spans="1:188">
      <c r="A31" s="48" t="s">
        <v>72</v>
      </c>
      <c r="B31" s="47" t="s">
        <v>20</v>
      </c>
      <c r="C31" s="39">
        <v>2813609.4630732336</v>
      </c>
      <c r="D31" s="39">
        <v>3099121.7501390139</v>
      </c>
      <c r="E31" s="39">
        <v>3321235.6731587197</v>
      </c>
      <c r="F31" s="39">
        <v>3655586.2309297305</v>
      </c>
      <c r="G31" s="39">
        <v>4007932.2480724105</v>
      </c>
      <c r="H31" s="39">
        <v>4489350.4893020084</v>
      </c>
      <c r="I31" s="39">
        <v>5060506.7916070744</v>
      </c>
      <c r="J31" s="39">
        <v>5760990.8140523024</v>
      </c>
      <c r="K31" s="39">
        <v>6405334.662296948</v>
      </c>
      <c r="L31" s="5"/>
      <c r="M31" s="5"/>
      <c r="N31" s="5"/>
      <c r="O31" s="5"/>
      <c r="P31" s="4"/>
      <c r="Q31" s="5"/>
      <c r="R31" s="5"/>
      <c r="S31" s="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2"/>
      <c r="GD31" s="2"/>
      <c r="GE31" s="2"/>
    </row>
    <row r="32" spans="1:188">
      <c r="A32" s="49"/>
      <c r="B32" s="50" t="s">
        <v>30</v>
      </c>
      <c r="C32" s="40">
        <f>C17+C20+C28+C29+C30+C31</f>
        <v>28890822.43427863</v>
      </c>
      <c r="D32" s="40">
        <f t="shared" ref="D32:G32" si="7">D17+D20+D28+D29+D30+D31</f>
        <v>31982298.011827048</v>
      </c>
      <c r="E32" s="40">
        <f t="shared" si="7"/>
        <v>35406758.547600016</v>
      </c>
      <c r="F32" s="40">
        <f t="shared" si="7"/>
        <v>37821153.630671933</v>
      </c>
      <c r="G32" s="40">
        <f t="shared" si="7"/>
        <v>42624200.413403608</v>
      </c>
      <c r="H32" s="40">
        <f t="shared" ref="H32:I32" si="8">H17+H20+H28+H29+H30+H31</f>
        <v>47112008.976469271</v>
      </c>
      <c r="I32" s="40">
        <f t="shared" si="8"/>
        <v>50905461.676330142</v>
      </c>
      <c r="J32" s="40">
        <f t="shared" ref="J32:K32" si="9">J17+J20+J28+J29+J30+J31</f>
        <v>55830289.540265128</v>
      </c>
      <c r="K32" s="40">
        <f t="shared" si="9"/>
        <v>60238852.639907643</v>
      </c>
      <c r="L32" s="5"/>
      <c r="M32" s="5"/>
      <c r="N32" s="5"/>
      <c r="O32" s="5"/>
      <c r="P32" s="4"/>
      <c r="Q32" s="5"/>
      <c r="R32" s="5"/>
      <c r="S32" s="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2"/>
      <c r="GD32" s="2"/>
      <c r="GE32" s="2"/>
    </row>
    <row r="33" spans="1:188" s="9" customFormat="1">
      <c r="A33" s="52" t="s">
        <v>27</v>
      </c>
      <c r="B33" s="53" t="s">
        <v>41</v>
      </c>
      <c r="C33" s="41">
        <f t="shared" ref="C33:G33" si="10">C6+C11+C13+C14+C15+C17+C20+C28+C29+C30+C31</f>
        <v>50115603.596825019</v>
      </c>
      <c r="D33" s="41">
        <f t="shared" si="10"/>
        <v>52864209.773370489</v>
      </c>
      <c r="E33" s="41">
        <f t="shared" si="10"/>
        <v>57748160.001129635</v>
      </c>
      <c r="F33" s="41">
        <f t="shared" si="10"/>
        <v>60679871.903240882</v>
      </c>
      <c r="G33" s="41">
        <f t="shared" si="10"/>
        <v>67393616.161291093</v>
      </c>
      <c r="H33" s="41">
        <f t="shared" ref="H33:I33" si="11">H6+H11+H13+H14+H15+H17+H20+H28+H29+H30+H31</f>
        <v>75526651.610856831</v>
      </c>
      <c r="I33" s="41">
        <f t="shared" si="11"/>
        <v>81855343.587393105</v>
      </c>
      <c r="J33" s="41">
        <f t="shared" ref="J33:K33" si="12">J6+J11+J13+J14+J15+J17+J20+J28+J29+J30+J31</f>
        <v>87941290.613435268</v>
      </c>
      <c r="K33" s="41">
        <f t="shared" si="12"/>
        <v>93821461.766978264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2"/>
      <c r="GD33" s="2"/>
      <c r="GE33" s="2"/>
      <c r="GF33" s="3"/>
    </row>
    <row r="34" spans="1:188">
      <c r="A34" s="54" t="s">
        <v>33</v>
      </c>
      <c r="B34" s="55" t="s">
        <v>25</v>
      </c>
      <c r="C34" s="39">
        <f>GSVA_const!C34</f>
        <v>7019220.6330578076</v>
      </c>
      <c r="D34" s="39">
        <f>GSVA_const!D34</f>
        <v>7456237.7287568636</v>
      </c>
      <c r="E34" s="39">
        <f>GSVA_const!E34</f>
        <v>8045314.5811906196</v>
      </c>
      <c r="F34" s="39">
        <f>GSVA_const!F34</f>
        <v>8492577.4395905696</v>
      </c>
      <c r="G34" s="39">
        <f>GSVA_const!G34</f>
        <v>9514675.0557021815</v>
      </c>
      <c r="H34" s="39">
        <f>GSVA_const!H34</f>
        <v>11391587.750744252</v>
      </c>
      <c r="I34" s="39">
        <f>GSVA_const!I34</f>
        <v>14429309.831892157</v>
      </c>
      <c r="J34" s="39">
        <f>GSVA_const!J34</f>
        <v>15734794.922608981</v>
      </c>
      <c r="K34" s="39">
        <f>GSVA_const!K34</f>
        <v>16854816.850346226</v>
      </c>
      <c r="L34" s="5"/>
      <c r="M34" s="5"/>
      <c r="N34" s="5"/>
      <c r="O34" s="5"/>
      <c r="P34" s="4"/>
      <c r="Q34" s="5"/>
      <c r="R34" s="5"/>
      <c r="S34" s="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spans="1:188">
      <c r="A35" s="54" t="s">
        <v>34</v>
      </c>
      <c r="B35" s="55" t="s">
        <v>24</v>
      </c>
      <c r="C35" s="39">
        <f>GSVA_const!C35</f>
        <v>1639604</v>
      </c>
      <c r="D35" s="39">
        <f>GSVA_const!D35</f>
        <v>1665286.6535212051</v>
      </c>
      <c r="E35" s="39">
        <f>GSVA_const!E35</f>
        <v>1799458.7218340104</v>
      </c>
      <c r="F35" s="39">
        <f>GSVA_const!F35</f>
        <v>2044099.5458143174</v>
      </c>
      <c r="G35" s="39">
        <f>GSVA_const!G35</f>
        <v>1913129.91006981</v>
      </c>
      <c r="H35" s="39">
        <f>GSVA_const!H35</f>
        <v>1734140.3882352784</v>
      </c>
      <c r="I35" s="39">
        <f>GSVA_const!I35</f>
        <v>1925244.4498997356</v>
      </c>
      <c r="J35" s="39">
        <f>GSVA_const!J35</f>
        <v>2024654.6402907309</v>
      </c>
      <c r="K35" s="39">
        <f>GSVA_const!K35</f>
        <v>2116388.8854990811</v>
      </c>
      <c r="L35" s="5"/>
      <c r="M35" s="5"/>
      <c r="N35" s="5"/>
      <c r="O35" s="5"/>
      <c r="P35" s="4"/>
      <c r="Q35" s="5"/>
      <c r="R35" s="5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</row>
    <row r="36" spans="1:188">
      <c r="A36" s="56" t="s">
        <v>35</v>
      </c>
      <c r="B36" s="57" t="s">
        <v>53</v>
      </c>
      <c r="C36" s="40">
        <f>C33+C34-C35</f>
        <v>55495220.229882829</v>
      </c>
      <c r="D36" s="40">
        <f t="shared" ref="D36:K36" si="13">D33+D34-D35</f>
        <v>58655160.848606147</v>
      </c>
      <c r="E36" s="40">
        <f t="shared" si="13"/>
        <v>63994015.860486247</v>
      </c>
      <c r="F36" s="40">
        <f t="shared" si="13"/>
        <v>67128349.797017127</v>
      </c>
      <c r="G36" s="40">
        <f t="shared" si="13"/>
        <v>74995161.306923464</v>
      </c>
      <c r="H36" s="40">
        <f t="shared" si="13"/>
        <v>85184098.973365813</v>
      </c>
      <c r="I36" s="40">
        <f t="shared" si="13"/>
        <v>94359408.969385535</v>
      </c>
      <c r="J36" s="40">
        <f t="shared" si="13"/>
        <v>101651430.89575352</v>
      </c>
      <c r="K36" s="40">
        <f t="shared" si="13"/>
        <v>108559889.73182541</v>
      </c>
      <c r="L36" s="5"/>
      <c r="M36" s="5"/>
      <c r="N36" s="5"/>
      <c r="O36" s="5"/>
      <c r="P36" s="4"/>
      <c r="Q36" s="5"/>
      <c r="R36" s="5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</row>
    <row r="37" spans="1:188">
      <c r="A37" s="54" t="s">
        <v>36</v>
      </c>
      <c r="B37" s="55" t="s">
        <v>32</v>
      </c>
      <c r="C37" s="39">
        <f>GSVA_cur!C37</f>
        <v>614820</v>
      </c>
      <c r="D37" s="39">
        <f>GSVA_cur!D37</f>
        <v>621510</v>
      </c>
      <c r="E37" s="39">
        <f>GSVA_cur!E37</f>
        <v>628270</v>
      </c>
      <c r="F37" s="39">
        <f>GSVA_cur!F37</f>
        <v>635100</v>
      </c>
      <c r="G37" s="39">
        <f>GSVA_cur!G37</f>
        <v>642010</v>
      </c>
      <c r="H37" s="39">
        <f>GSVA_cur!H37</f>
        <v>649000</v>
      </c>
      <c r="I37" s="39">
        <f>GSVA_cur!I37</f>
        <v>656060</v>
      </c>
      <c r="J37" s="39">
        <f>GSVA_cur!J37</f>
        <v>663190</v>
      </c>
      <c r="K37" s="39">
        <f>GSVA_cur!K37</f>
        <v>670410</v>
      </c>
      <c r="T37" s="2"/>
      <c r="U37" s="2"/>
      <c r="V37" s="2"/>
      <c r="W37" s="2"/>
    </row>
    <row r="38" spans="1:188">
      <c r="A38" s="56" t="s">
        <v>37</v>
      </c>
      <c r="B38" s="57" t="s">
        <v>54</v>
      </c>
      <c r="C38" s="40">
        <f>C36/C37*1000</f>
        <v>90262.548762048784</v>
      </c>
      <c r="D38" s="40">
        <f t="shared" ref="D38:K38" si="14">D36/D37*1000</f>
        <v>94375.248746771802</v>
      </c>
      <c r="E38" s="40">
        <f t="shared" si="14"/>
        <v>101857.50690067367</v>
      </c>
      <c r="F38" s="40">
        <f t="shared" si="14"/>
        <v>105697.29144546864</v>
      </c>
      <c r="G38" s="40">
        <f t="shared" si="14"/>
        <v>116813.07348315987</v>
      </c>
      <c r="H38" s="40">
        <f t="shared" si="14"/>
        <v>131254.38978946966</v>
      </c>
      <c r="I38" s="40">
        <f t="shared" si="14"/>
        <v>143827.40750752299</v>
      </c>
      <c r="J38" s="40">
        <f t="shared" si="14"/>
        <v>153276.48320353671</v>
      </c>
      <c r="K38" s="40">
        <f t="shared" si="14"/>
        <v>161930.59431068363</v>
      </c>
      <c r="S38" s="4"/>
      <c r="T38" s="4"/>
      <c r="U38" s="4"/>
      <c r="V38" s="4"/>
      <c r="W38" s="4"/>
      <c r="BX38" s="5"/>
      <c r="BY38" s="5"/>
      <c r="BZ38" s="5"/>
      <c r="CA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3" max="1048575" man="1"/>
    <brk id="35" max="1048575" man="1"/>
    <brk id="51" max="1048575" man="1"/>
    <brk id="115" max="95" man="1"/>
    <brk id="151" max="1048575" man="1"/>
    <brk id="175" max="1048575" man="1"/>
    <brk id="183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2020-08-27T07:56:34Z</dcterms:modified>
</cp:coreProperties>
</file>