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-15" yWindow="-15" windowWidth="20520" windowHeight="391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D37" i="12"/>
  <c r="E37"/>
  <c r="F37"/>
  <c r="G37"/>
  <c r="H37"/>
  <c r="I37"/>
  <c r="J37"/>
  <c r="D34"/>
  <c r="E34"/>
  <c r="F34"/>
  <c r="G34"/>
  <c r="H34"/>
  <c r="I34"/>
  <c r="J34"/>
  <c r="D35"/>
  <c r="E35"/>
  <c r="F35"/>
  <c r="G35"/>
  <c r="H35"/>
  <c r="I35"/>
  <c r="J35"/>
  <c r="D37" i="11"/>
  <c r="E37"/>
  <c r="F37"/>
  <c r="G37"/>
  <c r="H37"/>
  <c r="I37"/>
  <c r="J37"/>
  <c r="D34"/>
  <c r="E34"/>
  <c r="F34"/>
  <c r="G34"/>
  <c r="H34"/>
  <c r="I34"/>
  <c r="J34"/>
  <c r="D35"/>
  <c r="E35"/>
  <c r="F35"/>
  <c r="G35"/>
  <c r="H35"/>
  <c r="I35"/>
  <c r="J35"/>
  <c r="D37" i="1"/>
  <c r="E37"/>
  <c r="F37"/>
  <c r="G37"/>
  <c r="H37"/>
  <c r="I37"/>
  <c r="J37"/>
  <c r="C37"/>
  <c r="I20" l="1"/>
  <c r="J20"/>
  <c r="I20" i="11"/>
  <c r="J20"/>
  <c r="I20" i="12"/>
  <c r="J20"/>
  <c r="I20" i="10"/>
  <c r="J20"/>
  <c r="I17" i="1"/>
  <c r="J17"/>
  <c r="I17" i="11"/>
  <c r="J17"/>
  <c r="I17" i="12"/>
  <c r="J17"/>
  <c r="I17" i="10"/>
  <c r="J17"/>
  <c r="I16" i="1"/>
  <c r="J16"/>
  <c r="I16" i="11"/>
  <c r="J16"/>
  <c r="I16" i="12"/>
  <c r="J16"/>
  <c r="I16" i="10"/>
  <c r="J16"/>
  <c r="I6" i="1"/>
  <c r="I12" s="1"/>
  <c r="J6"/>
  <c r="I6" i="11"/>
  <c r="J6"/>
  <c r="I6" i="12"/>
  <c r="I12" s="1"/>
  <c r="J6"/>
  <c r="I6" i="10"/>
  <c r="J6"/>
  <c r="J32" i="12" l="1"/>
  <c r="I32"/>
  <c r="J12"/>
  <c r="J33"/>
  <c r="J32" i="11"/>
  <c r="J33"/>
  <c r="J36" s="1"/>
  <c r="J12"/>
  <c r="J32" i="1"/>
  <c r="J12"/>
  <c r="J33"/>
  <c r="J32" i="10"/>
  <c r="J33"/>
  <c r="J36" s="1"/>
  <c r="J12"/>
  <c r="I33" i="12"/>
  <c r="I32" i="11"/>
  <c r="I12"/>
  <c r="I33"/>
  <c r="I32" i="1"/>
  <c r="I33"/>
  <c r="I32" i="10"/>
  <c r="I12"/>
  <c r="I33"/>
  <c r="I36" i="12" l="1"/>
  <c r="J36"/>
  <c r="I36" i="11"/>
  <c r="I38" s="1"/>
  <c r="J38"/>
  <c r="I36" i="1"/>
  <c r="J36"/>
  <c r="I36" i="10"/>
  <c r="J38"/>
  <c r="I38" i="12" l="1"/>
  <c r="J38"/>
  <c r="I38" i="1"/>
  <c r="J38"/>
  <c r="I38" i="10"/>
  <c r="H20" i="1" l="1"/>
  <c r="H20" i="11"/>
  <c r="H20" i="12"/>
  <c r="H20" i="10"/>
  <c r="H17" i="1"/>
  <c r="H17" i="11"/>
  <c r="H17" i="12"/>
  <c r="H17" i="10"/>
  <c r="H16" i="1"/>
  <c r="H16" i="11"/>
  <c r="H16" i="12"/>
  <c r="H16" i="10"/>
  <c r="H6" i="1"/>
  <c r="H6" i="11"/>
  <c r="H6" i="12"/>
  <c r="H6" i="10"/>
  <c r="H12" i="11" l="1"/>
  <c r="H12" i="10"/>
  <c r="H32" i="12"/>
  <c r="H33"/>
  <c r="H12"/>
  <c r="H32" i="11"/>
  <c r="H33"/>
  <c r="H32" i="1"/>
  <c r="H33"/>
  <c r="H12"/>
  <c r="H32" i="10"/>
  <c r="H33"/>
  <c r="G6" i="1"/>
  <c r="G16"/>
  <c r="G17"/>
  <c r="G20"/>
  <c r="G6" i="11"/>
  <c r="G16"/>
  <c r="G17"/>
  <c r="G20"/>
  <c r="G6" i="12"/>
  <c r="G16"/>
  <c r="G17"/>
  <c r="G20"/>
  <c r="G6" i="10"/>
  <c r="G16"/>
  <c r="G17"/>
  <c r="G20"/>
  <c r="H36" i="12" l="1"/>
  <c r="H36" i="11"/>
  <c r="G12"/>
  <c r="G12" i="1"/>
  <c r="H36"/>
  <c r="G12" i="10"/>
  <c r="H36"/>
  <c r="G32" i="12"/>
  <c r="G33"/>
  <c r="G32" i="11"/>
  <c r="G32" i="1"/>
  <c r="G33"/>
  <c r="G32" i="10"/>
  <c r="G33"/>
  <c r="G33" i="11"/>
  <c r="G12" i="12"/>
  <c r="H38" l="1"/>
  <c r="G36"/>
  <c r="G38" s="1"/>
  <c r="H38" i="11"/>
  <c r="G36"/>
  <c r="H38" i="1"/>
  <c r="G36"/>
  <c r="G36" i="10"/>
  <c r="H38"/>
  <c r="C6"/>
  <c r="D6"/>
  <c r="E6"/>
  <c r="F6"/>
  <c r="C16"/>
  <c r="D16"/>
  <c r="E16"/>
  <c r="F16"/>
  <c r="C17"/>
  <c r="D17"/>
  <c r="E17"/>
  <c r="F17"/>
  <c r="C20"/>
  <c r="D20"/>
  <c r="E20"/>
  <c r="F20"/>
  <c r="G38" i="11" l="1"/>
  <c r="G38" i="1"/>
  <c r="D32" i="10"/>
  <c r="F12"/>
  <c r="G38"/>
  <c r="E12"/>
  <c r="D12"/>
  <c r="C12"/>
  <c r="C32"/>
  <c r="E33"/>
  <c r="E32"/>
  <c r="F33"/>
  <c r="F32"/>
  <c r="D33"/>
  <c r="C33"/>
  <c r="D36" l="1"/>
  <c r="F36"/>
  <c r="C36"/>
  <c r="E36"/>
  <c r="F38" l="1"/>
  <c r="D38"/>
  <c r="E38"/>
  <c r="C38"/>
  <c r="C35" i="12" l="1"/>
  <c r="C34"/>
  <c r="C35" i="11"/>
  <c r="C34"/>
  <c r="C37" i="12"/>
  <c r="C37" i="11"/>
  <c r="F20" i="12" l="1"/>
  <c r="E20"/>
  <c r="D20"/>
  <c r="C20"/>
  <c r="F17"/>
  <c r="E17"/>
  <c r="D17"/>
  <c r="C17"/>
  <c r="F16"/>
  <c r="E16"/>
  <c r="D16"/>
  <c r="C16"/>
  <c r="F6"/>
  <c r="E6"/>
  <c r="D6"/>
  <c r="C6"/>
  <c r="F20" i="11"/>
  <c r="E20"/>
  <c r="D20"/>
  <c r="C20"/>
  <c r="F17"/>
  <c r="E17"/>
  <c r="D17"/>
  <c r="C17"/>
  <c r="F16"/>
  <c r="E16"/>
  <c r="D16"/>
  <c r="C16"/>
  <c r="F6"/>
  <c r="E6"/>
  <c r="D6"/>
  <c r="C6"/>
  <c r="F20" i="1"/>
  <c r="E20"/>
  <c r="D20"/>
  <c r="C20"/>
  <c r="F17"/>
  <c r="E17"/>
  <c r="D17"/>
  <c r="C17"/>
  <c r="F16"/>
  <c r="E16"/>
  <c r="D16"/>
  <c r="C16"/>
  <c r="F6"/>
  <c r="E6"/>
  <c r="D6"/>
  <c r="C6"/>
  <c r="C32" l="1"/>
  <c r="C33" i="11"/>
  <c r="C32"/>
  <c r="C33" i="12"/>
  <c r="C32"/>
  <c r="D32" i="1"/>
  <c r="D32" i="11"/>
  <c r="D32" i="12"/>
  <c r="E12"/>
  <c r="E12" i="11"/>
  <c r="E32" i="1"/>
  <c r="D33"/>
  <c r="E33"/>
  <c r="F32"/>
  <c r="C33"/>
  <c r="F33"/>
  <c r="E32" i="12"/>
  <c r="F32"/>
  <c r="F33"/>
  <c r="D33"/>
  <c r="F32" i="11"/>
  <c r="E32"/>
  <c r="D33"/>
  <c r="F33"/>
  <c r="C12" i="12"/>
  <c r="D12"/>
  <c r="E33"/>
  <c r="F12"/>
  <c r="C12" i="11"/>
  <c r="D12"/>
  <c r="E33"/>
  <c r="F12"/>
  <c r="D12" i="1"/>
  <c r="C12"/>
  <c r="E12"/>
  <c r="F12"/>
  <c r="C36" i="12" l="1"/>
  <c r="C38" s="1"/>
  <c r="D36"/>
  <c r="C36" i="11"/>
  <c r="D36"/>
  <c r="E36" i="12"/>
  <c r="F36"/>
  <c r="E36" i="11"/>
  <c r="F36"/>
  <c r="D36" i="1"/>
  <c r="F36"/>
  <c r="E36"/>
  <c r="C36"/>
  <c r="E38" i="11" l="1"/>
  <c r="D38"/>
  <c r="C38"/>
  <c r="D38" i="12"/>
  <c r="E38"/>
  <c r="F38"/>
  <c r="F38" i="11"/>
  <c r="E38" i="1"/>
  <c r="F38"/>
  <c r="C38"/>
  <c r="D38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<sst xmlns="http://schemas.openxmlformats.org/spreadsheetml/2006/main" count="261" uniqueCount="72">
  <si>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</si>
  <si>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</si>
  <si>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</si>
  <si>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</si>
  <si>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</si>
  <si>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</si>
  <si>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</si>
  <si>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</si>
  <si>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</si>
  <si>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</si>
  <si>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</si>
  <si>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</si>
  <si>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</si>
  <si>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</si>
  <si>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</si>
  <si>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</si>
  <si>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</si>
  <si>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</si>
  <si>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</si>
  <si>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</si>
  <si>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</si>
  <si>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</si>
  <si>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</si>
  <si>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</si>
  <si>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</si>
  <si>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</si>
  <si>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</si>
  <si>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</si>
  <si>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</si>
  <si>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</si>
  <si>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</si>
  <si>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</si>
  <si>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</si>
  <si>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</si>
  <si>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</si>
  <si>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</si>
  <si>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</si>
  <si>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</si>
  <si>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</si>
  <si>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</si>
  <si>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</si>
  <si>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</si>
  <si>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</si>
  <si>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</si>
  <si>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</si>
  <si>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</si>
  <si>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</si>
  <si>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</si>
  <si>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</si>
  <si>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</si>
  <si>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</si>
  <si>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</si>
  <si>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</si>
  <si>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</si>
  <si>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</si>
  <si>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</si>
  <si>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Kerala</t>
  </si>
  <si>
    <t>2016-17</t>
  </si>
  <si>
    <t>2017-18</t>
  </si>
  <si>
    <t>2018-19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</si>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</sst>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4"/>
      <name val="Calibri"/>
      <family val="2"/>
      <scheme val="minor"/>
    </font>
    <font>
      <b/>
      <i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56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1" fontId="11" fillId="0" borderId="1" xfId="0" applyNumberFormat="1" applyFont="1" applyBorder="1" applyAlignment="1">
      <alignment wrapText="1"/>
    </xf>
    <xf numFmtId="0" fontId="12" fillId="0" borderId="0" xfId="0" applyFont="1" applyFill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1" fillId="0" borderId="1" xfId="0" applyFont="1" applyFill="1" applyBorder="1" applyAlignment="1" applyProtection="1">
      <alignment horizontal="left" vertical="center" wrapText="1"/>
    </xf>
    <xf numFmtId="1" fontId="11" fillId="0" borderId="1" xfId="0" applyNumberFormat="1" applyFont="1" applyFill="1" applyBorder="1" applyProtection="1"/>
    <xf numFmtId="0" fontId="11" fillId="0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1" fillId="3" borderId="1" xfId="0" applyNumberFormat="1" applyFont="1" applyFill="1" applyBorder="1" applyProtection="1">
      <protection locked="0"/>
    </xf>
    <xf numFmtId="49" fontId="11" fillId="0" borderId="1" xfId="0" applyNumberFormat="1" applyFont="1" applyFill="1" applyBorder="1" applyAlignment="1" applyProtection="1">
      <alignment vertical="center" wrapText="1"/>
    </xf>
    <xf numFmtId="0" fontId="11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1" fillId="3" borderId="1" xfId="0" applyNumberFormat="1" applyFont="1" applyFill="1" applyBorder="1" applyProtection="1"/>
    <xf numFmtId="0" fontId="11" fillId="0" borderId="1" xfId="0" applyFont="1" applyFill="1" applyBorder="1" applyAlignment="1" applyProtection="1">
      <alignment vertical="center" wrapText="1"/>
      <protection locked="0"/>
    </xf>
    <xf numFmtId="0" fontId="11" fillId="3" borderId="1" xfId="0" applyFont="1" applyFill="1" applyBorder="1" applyAlignment="1" applyProtection="1">
      <alignment vertical="center" wrapText="1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6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5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1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1" fillId="0" borderId="1" xfId="0" applyNumberFormat="1" applyFont="1" applyFill="1" applyBorder="1" applyAlignment="1" applyProtection="1">
      <alignment vertical="center" wrapText="1"/>
      <protection locked="0"/>
    </xf>
    <xf numFmtId="49" fontId="11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1" xfId="0" applyNumberFormat="1" applyFont="1" applyFill="1" applyBorder="1" applyAlignment="1" applyProtection="1">
      <alignment vertical="center" wrapText="1"/>
    </xf>
    <xf numFmtId="49" fontId="11" fillId="0" borderId="1" xfId="0" quotePrefix="1" applyNumberFormat="1" applyFont="1" applyFill="1" applyBorder="1" applyAlignment="1" applyProtection="1">
      <alignment vertical="center" wrapText="1"/>
    </xf>
    <xf numFmtId="49" fontId="11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40"/>
  <sheetViews>
    <sheetView tabSelected="1" topLeftCell="A22" zoomScaleSheetLayoutView="100" workbookViewId="0">
      <selection activeCell="H2" sqref="H2"/>
    </sheetView>
  </sheetViews>
  <sheetFormatPr defaultColWidth="8.85546875" defaultRowHeight="15"/>
  <cols>
    <col min="1" max="1" width="11" style="1" customWidth="1"/>
    <col min="2" max="2" width="35.85546875" style="1" customWidth="1"/>
    <col min="3" max="5" width="14.28515625" style="1" customWidth="1"/>
    <col min="6" max="6" width="14.28515625" style="3" customWidth="1"/>
    <col min="7" max="10" width="14.28515625" style="2" customWidth="1"/>
    <col min="11" max="11" width="10.855468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1" t="s">
        <v>56</v>
      </c>
      <c r="H1" s="2" t="s">
        <v>71</v>
      </c>
      <c r="K1" s="4"/>
    </row>
    <row r="2" spans="1:181" ht="15.75">
      <c r="A2" s="8" t="s">
        <v>38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48" t="s">
        <v>0</v>
      </c>
      <c r="B5" s="49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3" t="s">
        <v>55</v>
      </c>
      <c r="H5" s="13" t="s">
        <v>57</v>
      </c>
      <c r="I5" s="13" t="s">
        <v>58</v>
      </c>
      <c r="J5" s="13" t="s">
        <v>59</v>
      </c>
    </row>
    <row r="6" spans="1:181" s="9" customFormat="1">
      <c r="A6" s="20" t="s">
        <v>26</v>
      </c>
      <c r="B6" s="14" t="s">
        <v>2</v>
      </c>
      <c r="C6" s="15">
        <f>SUM(C7:C10)</f>
        <v>4837593.557436089</v>
      </c>
      <c r="D6" s="15">
        <f t="shared" ref="D6:E6" si="0">SUM(D7:D10)</f>
        <v>5036408.5546619827</v>
      </c>
      <c r="E6" s="15">
        <f t="shared" si="0"/>
        <v>5501260.9948549438</v>
      </c>
      <c r="F6" s="15">
        <f t="shared" ref="F6:J6" si="1">SUM(F7:F10)</f>
        <v>6093554.0957982261</v>
      </c>
      <c r="G6" s="15">
        <f t="shared" si="1"/>
        <v>6399310.0162388263</v>
      </c>
      <c r="H6" s="15">
        <f t="shared" si="1"/>
        <v>6920980.0379860029</v>
      </c>
      <c r="I6" s="15">
        <f t="shared" si="1"/>
        <v>7465025</v>
      </c>
      <c r="J6" s="15">
        <f t="shared" si="1"/>
        <v>7473360.400959041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50">
        <v>1.1000000000000001</v>
      </c>
      <c r="B7" s="16" t="s">
        <v>49</v>
      </c>
      <c r="C7" s="17">
        <v>2904593.3658975204</v>
      </c>
      <c r="D7" s="17">
        <v>2640014.7312028334</v>
      </c>
      <c r="E7" s="17">
        <v>2837347.3139407421</v>
      </c>
      <c r="F7" s="17">
        <v>3048090.9047906441</v>
      </c>
      <c r="G7" s="17">
        <v>2617784.0350625413</v>
      </c>
      <c r="H7" s="17">
        <v>2917374</v>
      </c>
      <c r="I7" s="17">
        <v>3163931</v>
      </c>
      <c r="J7" s="17">
        <v>3005739.3267132319</v>
      </c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50">
        <v>1.2</v>
      </c>
      <c r="B8" s="16" t="s">
        <v>50</v>
      </c>
      <c r="C8" s="17">
        <v>1125351.1906918595</v>
      </c>
      <c r="D8" s="17">
        <v>1411392.551489722</v>
      </c>
      <c r="E8" s="17">
        <v>1548294.396110941</v>
      </c>
      <c r="F8" s="17">
        <v>1686130.9688710272</v>
      </c>
      <c r="G8" s="17">
        <v>1857357.8433648252</v>
      </c>
      <c r="H8" s="17">
        <v>1933214</v>
      </c>
      <c r="I8" s="17">
        <v>2164262</v>
      </c>
      <c r="J8" s="17">
        <v>2278606.0742458086</v>
      </c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50">
        <v>1.3</v>
      </c>
      <c r="B9" s="16" t="s">
        <v>51</v>
      </c>
      <c r="C9" s="17">
        <v>430286.19107655704</v>
      </c>
      <c r="D9" s="17">
        <v>469818.68595273269</v>
      </c>
      <c r="E9" s="17">
        <v>492781.867775861</v>
      </c>
      <c r="F9" s="17">
        <v>655012.74365880212</v>
      </c>
      <c r="G9" s="17">
        <v>1089809.1378114598</v>
      </c>
      <c r="H9" s="17">
        <v>1096968</v>
      </c>
      <c r="I9" s="17">
        <v>1017788</v>
      </c>
      <c r="J9" s="17">
        <v>1041692</v>
      </c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50">
        <v>1.4</v>
      </c>
      <c r="B10" s="16" t="s">
        <v>52</v>
      </c>
      <c r="C10" s="17">
        <v>377362.80977015157</v>
      </c>
      <c r="D10" s="17">
        <v>515182.58601669472</v>
      </c>
      <c r="E10" s="17">
        <v>622837.41702740011</v>
      </c>
      <c r="F10" s="17">
        <v>704319.47847775312</v>
      </c>
      <c r="G10" s="17">
        <v>834359</v>
      </c>
      <c r="H10" s="17">
        <v>973424.03798600251</v>
      </c>
      <c r="I10" s="17">
        <v>1119044</v>
      </c>
      <c r="J10" s="17">
        <v>1147323</v>
      </c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51" t="s">
        <v>61</v>
      </c>
      <c r="B11" s="16" t="s">
        <v>3</v>
      </c>
      <c r="C11" s="17">
        <v>272483.20135236508</v>
      </c>
      <c r="D11" s="17">
        <v>267682.53890123434</v>
      </c>
      <c r="E11" s="17">
        <v>401835.51950063615</v>
      </c>
      <c r="F11" s="17">
        <v>645947.76981107204</v>
      </c>
      <c r="G11" s="17">
        <v>207373</v>
      </c>
      <c r="H11" s="17">
        <v>301386</v>
      </c>
      <c r="I11" s="17">
        <v>358112</v>
      </c>
      <c r="J11" s="17">
        <v>305722.22133073752</v>
      </c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52"/>
      <c r="B12" s="18" t="s">
        <v>28</v>
      </c>
      <c r="C12" s="19">
        <f>C6+C11</f>
        <v>5110076.7587884543</v>
      </c>
      <c r="D12" s="19">
        <f t="shared" ref="D12:E12" si="2">D6+D11</f>
        <v>5304091.0935632167</v>
      </c>
      <c r="E12" s="19">
        <f t="shared" si="2"/>
        <v>5903096.5143555803</v>
      </c>
      <c r="F12" s="19">
        <f t="shared" ref="F12:J12" si="3">F6+F11</f>
        <v>6739501.8656092985</v>
      </c>
      <c r="G12" s="19">
        <f t="shared" si="3"/>
        <v>6606683.0162388263</v>
      </c>
      <c r="H12" s="19">
        <f t="shared" si="3"/>
        <v>7222366.0379860029</v>
      </c>
      <c r="I12" s="19">
        <f t="shared" si="3"/>
        <v>7823137</v>
      </c>
      <c r="J12" s="19">
        <f t="shared" si="3"/>
        <v>7779082.6222897787</v>
      </c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20" t="s">
        <v>62</v>
      </c>
      <c r="B13" s="14" t="s">
        <v>4</v>
      </c>
      <c r="C13" s="15">
        <v>3420403.5387228979</v>
      </c>
      <c r="D13" s="15">
        <v>4054145.1367559633</v>
      </c>
      <c r="E13" s="15">
        <v>4069128.950495786</v>
      </c>
      <c r="F13" s="15">
        <v>4295380.5965999998</v>
      </c>
      <c r="G13" s="15">
        <v>5161951.8106351895</v>
      </c>
      <c r="H13" s="15">
        <v>6200810.9216455305</v>
      </c>
      <c r="I13" s="15">
        <v>6664314.9729081653</v>
      </c>
      <c r="J13" s="15">
        <v>7536865.2192039723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8.5">
      <c r="A14" s="51" t="s">
        <v>63</v>
      </c>
      <c r="B14" s="16" t="s">
        <v>5</v>
      </c>
      <c r="C14" s="17">
        <v>467897.98699940188</v>
      </c>
      <c r="D14" s="17">
        <v>538744.55061341065</v>
      </c>
      <c r="E14" s="17">
        <v>570824.20418471599</v>
      </c>
      <c r="F14" s="17">
        <v>490186.04263222392</v>
      </c>
      <c r="G14" s="17">
        <v>609792.2695699241</v>
      </c>
      <c r="H14" s="17">
        <v>576841.64938488812</v>
      </c>
      <c r="I14" s="17">
        <v>777908.90258496138</v>
      </c>
      <c r="J14" s="17">
        <v>886991</v>
      </c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51" t="s">
        <v>64</v>
      </c>
      <c r="B15" s="16" t="s">
        <v>6</v>
      </c>
      <c r="C15" s="10">
        <v>5308793.6540133515</v>
      </c>
      <c r="D15" s="10">
        <v>5544176.7973459838</v>
      </c>
      <c r="E15" s="10">
        <v>6436556.4393869229</v>
      </c>
      <c r="F15" s="10">
        <v>7013905.6487827366</v>
      </c>
      <c r="G15" s="10">
        <v>7028829</v>
      </c>
      <c r="H15" s="10">
        <v>7667316</v>
      </c>
      <c r="I15" s="10">
        <v>8374779</v>
      </c>
      <c r="J15" s="10">
        <v>9198587</v>
      </c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52"/>
      <c r="B16" s="18" t="s">
        <v>29</v>
      </c>
      <c r="C16" s="19">
        <f>+C13+C14+C15</f>
        <v>9197095.1797356512</v>
      </c>
      <c r="D16" s="19">
        <f t="shared" ref="D16:E16" si="4">+D13+D14+D15</f>
        <v>10137066.484715357</v>
      </c>
      <c r="E16" s="19">
        <f t="shared" si="4"/>
        <v>11076509.594067425</v>
      </c>
      <c r="F16" s="19">
        <f t="shared" ref="F16:J16" si="5">+F13+F14+F15</f>
        <v>11799472.28801496</v>
      </c>
      <c r="G16" s="19">
        <f t="shared" si="5"/>
        <v>12800573.080205113</v>
      </c>
      <c r="H16" s="19">
        <f t="shared" si="5"/>
        <v>14444968.571030419</v>
      </c>
      <c r="I16" s="19">
        <f t="shared" si="5"/>
        <v>15817002.875493128</v>
      </c>
      <c r="J16" s="19">
        <f t="shared" si="5"/>
        <v>17622443.219203971</v>
      </c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>
      <c r="A17" s="20" t="s">
        <v>65</v>
      </c>
      <c r="B17" s="14" t="s">
        <v>7</v>
      </c>
      <c r="C17" s="15">
        <f>C18+C19</f>
        <v>5321692</v>
      </c>
      <c r="D17" s="15">
        <f t="shared" ref="D17:E17" si="6">D18+D19</f>
        <v>6502369</v>
      </c>
      <c r="E17" s="15">
        <f t="shared" si="6"/>
        <v>7368354.6537317866</v>
      </c>
      <c r="F17" s="15">
        <f t="shared" ref="F17:J17" si="7">F18+F19</f>
        <v>8399611.625298338</v>
      </c>
      <c r="G17" s="15">
        <f t="shared" si="7"/>
        <v>9410509.739069432</v>
      </c>
      <c r="H17" s="15">
        <f t="shared" si="7"/>
        <v>10329662.9</v>
      </c>
      <c r="I17" s="15">
        <f t="shared" si="7"/>
        <v>11950020.056299999</v>
      </c>
      <c r="J17" s="15">
        <f t="shared" si="7"/>
        <v>13442726.903190533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50">
        <v>6.1</v>
      </c>
      <c r="B18" s="16" t="s">
        <v>8</v>
      </c>
      <c r="C18" s="10">
        <v>4732163</v>
      </c>
      <c r="D18" s="10">
        <v>5849587</v>
      </c>
      <c r="E18" s="10">
        <v>6657208.7737480002</v>
      </c>
      <c r="F18" s="10">
        <v>7656876.7040436072</v>
      </c>
      <c r="G18" s="10">
        <v>8600466.5617181994</v>
      </c>
      <c r="H18" s="10">
        <v>9394721.9000000004</v>
      </c>
      <c r="I18" s="10">
        <v>10929584.056299999</v>
      </c>
      <c r="J18" s="10">
        <v>12317148.528881326</v>
      </c>
      <c r="K18" s="5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50">
        <v>6.2</v>
      </c>
      <c r="B19" s="16" t="s">
        <v>9</v>
      </c>
      <c r="C19" s="17">
        <v>589529</v>
      </c>
      <c r="D19" s="17">
        <v>652782</v>
      </c>
      <c r="E19" s="17">
        <v>711145.87998378638</v>
      </c>
      <c r="F19" s="17">
        <v>742734.92125473125</v>
      </c>
      <c r="G19" s="17">
        <v>810043.17735123343</v>
      </c>
      <c r="H19" s="17">
        <v>934941</v>
      </c>
      <c r="I19" s="17">
        <v>1020436</v>
      </c>
      <c r="J19" s="17">
        <v>1125578.3743092066</v>
      </c>
      <c r="K19" s="5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8.5">
      <c r="A20" s="20" t="s">
        <v>66</v>
      </c>
      <c r="B20" s="21" t="s">
        <v>10</v>
      </c>
      <c r="C20" s="15">
        <f>SUM(C21:C27)</f>
        <v>2797969.0205678376</v>
      </c>
      <c r="D20" s="15">
        <f t="shared" ref="D20:E20" si="8">SUM(D21:D27)</f>
        <v>3110217.0202982472</v>
      </c>
      <c r="E20" s="15">
        <f t="shared" si="8"/>
        <v>3608615.1169770863</v>
      </c>
      <c r="F20" s="15">
        <f t="shared" ref="F20:J20" si="9">SUM(F21:F27)</f>
        <v>3890330.4752606302</v>
      </c>
      <c r="G20" s="15">
        <f t="shared" si="9"/>
        <v>4137765.0324344002</v>
      </c>
      <c r="H20" s="15">
        <f t="shared" si="9"/>
        <v>4397273.0895999996</v>
      </c>
      <c r="I20" s="15">
        <f t="shared" si="9"/>
        <v>4424149.1348999999</v>
      </c>
      <c r="J20" s="15">
        <f t="shared" si="9"/>
        <v>4573317.7548453892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50">
        <v>7.1</v>
      </c>
      <c r="B21" s="16" t="s">
        <v>11</v>
      </c>
      <c r="C21" s="17">
        <v>98139.54</v>
      </c>
      <c r="D21" s="17">
        <v>119547.73000000001</v>
      </c>
      <c r="E21" s="17">
        <v>126961.93000000001</v>
      </c>
      <c r="F21" s="17">
        <v>150752</v>
      </c>
      <c r="G21" s="17">
        <v>169675</v>
      </c>
      <c r="H21" s="17">
        <v>184701</v>
      </c>
      <c r="I21" s="17">
        <v>200700</v>
      </c>
      <c r="J21" s="17">
        <v>217511.92710091124</v>
      </c>
      <c r="K21" s="5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50">
        <v>7.2</v>
      </c>
      <c r="B22" s="16" t="s">
        <v>12</v>
      </c>
      <c r="C22" s="10">
        <v>2001208</v>
      </c>
      <c r="D22" s="10">
        <v>2237489</v>
      </c>
      <c r="E22" s="10">
        <v>2591554.3503179024</v>
      </c>
      <c r="F22" s="10">
        <v>2715969.9236368393</v>
      </c>
      <c r="G22" s="10">
        <v>2754527.068</v>
      </c>
      <c r="H22" s="10">
        <v>2900482.4907999998</v>
      </c>
      <c r="I22" s="10">
        <v>2887803.6335999998</v>
      </c>
      <c r="J22" s="10">
        <v>2972116.2147292965</v>
      </c>
      <c r="K22" s="5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50">
        <v>7.3</v>
      </c>
      <c r="B23" s="16" t="s">
        <v>13</v>
      </c>
      <c r="C23" s="17">
        <v>28281</v>
      </c>
      <c r="D23" s="17">
        <v>24400</v>
      </c>
      <c r="E23" s="17">
        <v>20105.338442111999</v>
      </c>
      <c r="F23" s="17">
        <v>24841.922327877419</v>
      </c>
      <c r="G23" s="17">
        <v>21537.198</v>
      </c>
      <c r="H23" s="17">
        <v>30392.4532</v>
      </c>
      <c r="I23" s="17">
        <v>33434.826699999998</v>
      </c>
      <c r="J23" s="17">
        <v>40726.788699999997</v>
      </c>
      <c r="K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50">
        <v>7.4</v>
      </c>
      <c r="B24" s="16" t="s">
        <v>14</v>
      </c>
      <c r="C24" s="17">
        <v>26891</v>
      </c>
      <c r="D24" s="17">
        <v>52009</v>
      </c>
      <c r="E24" s="17">
        <v>42831.277517951996</v>
      </c>
      <c r="F24" s="17">
        <v>72886.873033336189</v>
      </c>
      <c r="G24" s="17">
        <v>122926.592</v>
      </c>
      <c r="H24" s="17">
        <v>129954.65240000001</v>
      </c>
      <c r="I24" s="17">
        <v>132262.42860000001</v>
      </c>
      <c r="J24" s="17">
        <v>134697.61035000003</v>
      </c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50">
        <v>7.5</v>
      </c>
      <c r="B25" s="16" t="s">
        <v>15</v>
      </c>
      <c r="C25" s="17">
        <v>61793</v>
      </c>
      <c r="D25" s="17">
        <v>59010</v>
      </c>
      <c r="E25" s="17">
        <v>69439.630641919983</v>
      </c>
      <c r="F25" s="17">
        <v>76288.984015046532</v>
      </c>
      <c r="G25" s="17">
        <v>83761.686000000002</v>
      </c>
      <c r="H25" s="17">
        <v>136620.4932</v>
      </c>
      <c r="I25" s="17">
        <v>152459.24600000001</v>
      </c>
      <c r="J25" s="17">
        <v>174660.70878710528</v>
      </c>
      <c r="K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50">
        <v>7.6</v>
      </c>
      <c r="B26" s="16" t="s">
        <v>16</v>
      </c>
      <c r="C26" s="10">
        <v>3316.6514949458247</v>
      </c>
      <c r="D26" s="10">
        <v>3736.0835459076179</v>
      </c>
      <c r="E26" s="10">
        <v>2877.0578999999998</v>
      </c>
      <c r="F26" s="10">
        <v>3040.7722475305382</v>
      </c>
      <c r="G26" s="10">
        <v>3327.0895</v>
      </c>
      <c r="H26" s="10">
        <v>5061</v>
      </c>
      <c r="I26" s="10">
        <v>6375</v>
      </c>
      <c r="J26" s="10">
        <v>7557.8403739612186</v>
      </c>
      <c r="K26" s="5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8.5">
      <c r="A27" s="50">
        <v>7.7</v>
      </c>
      <c r="B27" s="16" t="s">
        <v>17</v>
      </c>
      <c r="C27" s="10">
        <v>578339.82907289173</v>
      </c>
      <c r="D27" s="10">
        <v>614025.20675234008</v>
      </c>
      <c r="E27" s="10">
        <v>754845.53215720004</v>
      </c>
      <c r="F27" s="10">
        <v>846550</v>
      </c>
      <c r="G27" s="10">
        <v>982010.39893439994</v>
      </c>
      <c r="H27" s="10">
        <v>1010061</v>
      </c>
      <c r="I27" s="10">
        <v>1011114</v>
      </c>
      <c r="J27" s="10">
        <v>1026046.6648041152</v>
      </c>
      <c r="K27" s="5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51" t="s">
        <v>67</v>
      </c>
      <c r="B28" s="16" t="s">
        <v>18</v>
      </c>
      <c r="C28" s="10">
        <v>1430847.6360385877</v>
      </c>
      <c r="D28" s="10">
        <v>1629698.1934752641</v>
      </c>
      <c r="E28" s="10">
        <v>1853055.4621963154</v>
      </c>
      <c r="F28" s="10">
        <v>2083412.2952706215</v>
      </c>
      <c r="G28" s="10">
        <v>2233509.707387716</v>
      </c>
      <c r="H28" s="10">
        <v>2342845.3306237506</v>
      </c>
      <c r="I28" s="10">
        <v>2541583.4728945158</v>
      </c>
      <c r="J28" s="10">
        <v>2757180.1114035794</v>
      </c>
      <c r="K28" s="5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8.5">
      <c r="A29" s="51" t="s">
        <v>68</v>
      </c>
      <c r="B29" s="16" t="s">
        <v>19</v>
      </c>
      <c r="C29" s="10">
        <v>4220948.1398907667</v>
      </c>
      <c r="D29" s="10">
        <v>5223391.3255815636</v>
      </c>
      <c r="E29" s="10">
        <v>6190741.5546269808</v>
      </c>
      <c r="F29" s="10">
        <v>7131836.5724079553</v>
      </c>
      <c r="G29" s="10">
        <v>7824713.9031770388</v>
      </c>
      <c r="H29" s="10">
        <v>8875742</v>
      </c>
      <c r="I29" s="10">
        <v>10086904</v>
      </c>
      <c r="J29" s="10">
        <v>11407095.453769688</v>
      </c>
      <c r="K29" s="5"/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51" t="s">
        <v>69</v>
      </c>
      <c r="B30" s="16" t="s">
        <v>44</v>
      </c>
      <c r="C30" s="10">
        <v>1585584.8375022381</v>
      </c>
      <c r="D30" s="10">
        <v>1718356.5706458085</v>
      </c>
      <c r="E30" s="10">
        <v>1874509</v>
      </c>
      <c r="F30" s="10">
        <v>1746538.1732212815</v>
      </c>
      <c r="G30" s="10">
        <v>1849345.6521598322</v>
      </c>
      <c r="H30" s="10">
        <v>2176900</v>
      </c>
      <c r="I30" s="10">
        <v>2478081.4564733836</v>
      </c>
      <c r="J30" s="10">
        <v>2736203.2794415229</v>
      </c>
      <c r="K30" s="5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51" t="s">
        <v>70</v>
      </c>
      <c r="B31" s="16" t="s">
        <v>20</v>
      </c>
      <c r="C31" s="10">
        <v>3965096.2850987329</v>
      </c>
      <c r="D31" s="10">
        <v>4503097.6683186414</v>
      </c>
      <c r="E31" s="10">
        <v>5035147.432869982</v>
      </c>
      <c r="F31" s="10">
        <v>5390216.3126051072</v>
      </c>
      <c r="G31" s="10">
        <v>6050637.9977922225</v>
      </c>
      <c r="H31" s="10">
        <v>7235061</v>
      </c>
      <c r="I31" s="10">
        <v>8244241.1600000001</v>
      </c>
      <c r="J31" s="10">
        <v>9713092.1904653758</v>
      </c>
      <c r="K31" s="5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52"/>
      <c r="B32" s="18" t="s">
        <v>30</v>
      </c>
      <c r="C32" s="19">
        <f>C17+C20+C28+C29+C30+C31</f>
        <v>19322137.919098161</v>
      </c>
      <c r="D32" s="19">
        <f t="shared" ref="D32:E32" si="10">D17+D20+D28+D29+D30+D31</f>
        <v>22687129.778319523</v>
      </c>
      <c r="E32" s="19">
        <f t="shared" si="10"/>
        <v>25930423.220402151</v>
      </c>
      <c r="F32" s="19">
        <f t="shared" ref="F32:G32" si="11">F17+F20+F28+F29+F30+F31</f>
        <v>28641945.454063937</v>
      </c>
      <c r="G32" s="19">
        <f t="shared" si="11"/>
        <v>31506482.03202064</v>
      </c>
      <c r="H32" s="19">
        <f t="shared" ref="H32:J32" si="12">H17+H20+H28+H29+H30+H31</f>
        <v>35357484.320223749</v>
      </c>
      <c r="I32" s="19">
        <f t="shared" si="12"/>
        <v>39724979.280567899</v>
      </c>
      <c r="J32" s="19">
        <f t="shared" si="12"/>
        <v>44629615.693116091</v>
      </c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53" t="s">
        <v>27</v>
      </c>
      <c r="B33" s="22" t="s">
        <v>31</v>
      </c>
      <c r="C33" s="23">
        <f t="shared" ref="C33:H33" si="13">C6+C11+C13+C14+C15+C17+C20+C28+C29+C30+C31</f>
        <v>33629309.857622266</v>
      </c>
      <c r="D33" s="23">
        <f t="shared" si="13"/>
        <v>38128287.356598102</v>
      </c>
      <c r="E33" s="23">
        <f t="shared" si="13"/>
        <v>42910029.328825161</v>
      </c>
      <c r="F33" s="23">
        <f t="shared" si="13"/>
        <v>47180919.607688189</v>
      </c>
      <c r="G33" s="23">
        <f t="shared" si="13"/>
        <v>50913738.12846458</v>
      </c>
      <c r="H33" s="23">
        <f t="shared" si="13"/>
        <v>57024818.929240167</v>
      </c>
      <c r="I33" s="23">
        <f t="shared" ref="I33:J33" si="14">I6+I11+I13+I14+I15+I17+I20+I28+I29+I30+I31</f>
        <v>63365119.156061023</v>
      </c>
      <c r="J33" s="23">
        <f t="shared" si="14"/>
        <v>70031141.534609839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54" t="s">
        <v>33</v>
      </c>
      <c r="B34" s="24" t="s">
        <v>25</v>
      </c>
      <c r="C34" s="10">
        <v>3407148</v>
      </c>
      <c r="D34" s="10">
        <v>3997082</v>
      </c>
      <c r="E34" s="10">
        <v>4455259.4984515188</v>
      </c>
      <c r="F34" s="10">
        <v>4890426</v>
      </c>
      <c r="G34" s="10">
        <v>6001213</v>
      </c>
      <c r="H34" s="10">
        <v>7010436</v>
      </c>
      <c r="I34" s="10">
        <v>7473921</v>
      </c>
      <c r="J34" s="10">
        <v>8831746</v>
      </c>
      <c r="K34" s="5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54" t="s">
        <v>34</v>
      </c>
      <c r="B35" s="24" t="s">
        <v>24</v>
      </c>
      <c r="C35" s="10">
        <v>631670</v>
      </c>
      <c r="D35" s="10">
        <v>894069</v>
      </c>
      <c r="E35" s="10">
        <v>861168</v>
      </c>
      <c r="F35" s="10">
        <v>814941</v>
      </c>
      <c r="G35" s="10">
        <v>715590</v>
      </c>
      <c r="H35" s="10">
        <v>546615</v>
      </c>
      <c r="I35" s="10">
        <v>681302</v>
      </c>
      <c r="J35" s="10">
        <v>697562</v>
      </c>
      <c r="K35" s="5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55" t="s">
        <v>35</v>
      </c>
      <c r="B36" s="25" t="s">
        <v>45</v>
      </c>
      <c r="C36" s="19">
        <f>C33+C34-C35</f>
        <v>36404787.857622266</v>
      </c>
      <c r="D36" s="19">
        <f t="shared" ref="D36:E36" si="15">D33+D34-D35</f>
        <v>41231300.356598102</v>
      </c>
      <c r="E36" s="19">
        <f t="shared" si="15"/>
        <v>46504120.827276677</v>
      </c>
      <c r="F36" s="19">
        <f t="shared" ref="F36:J36" si="16">F33+F34-F35</f>
        <v>51256404.607688189</v>
      </c>
      <c r="G36" s="19">
        <f t="shared" si="16"/>
        <v>56199361.12846458</v>
      </c>
      <c r="H36" s="19">
        <f t="shared" si="16"/>
        <v>63488639.929240167</v>
      </c>
      <c r="I36" s="19">
        <f t="shared" si="16"/>
        <v>70157738.156061023</v>
      </c>
      <c r="J36" s="19">
        <f t="shared" si="16"/>
        <v>78165325.534609839</v>
      </c>
      <c r="K36" s="5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54" t="s">
        <v>36</v>
      </c>
      <c r="B37" s="24" t="s">
        <v>32</v>
      </c>
      <c r="C37" s="10">
        <v>335014.83</v>
      </c>
      <c r="D37" s="10">
        <v>336661.74</v>
      </c>
      <c r="E37" s="10">
        <v>338173.86535729998</v>
      </c>
      <c r="F37" s="10">
        <v>339842.743309749</v>
      </c>
      <c r="G37" s="10">
        <v>341525</v>
      </c>
      <c r="H37" s="10">
        <v>343221</v>
      </c>
      <c r="I37" s="10">
        <v>344932</v>
      </c>
      <c r="J37" s="10">
        <v>346656</v>
      </c>
      <c r="M37" s="2"/>
      <c r="N37" s="2"/>
      <c r="O37" s="2"/>
      <c r="P37" s="2"/>
    </row>
    <row r="38" spans="1:181">
      <c r="A38" s="55" t="s">
        <v>37</v>
      </c>
      <c r="B38" s="25" t="s">
        <v>48</v>
      </c>
      <c r="C38" s="19">
        <f>C36/C37*1000</f>
        <v>108666.19802359873</v>
      </c>
      <c r="D38" s="19">
        <f t="shared" ref="D38:E38" si="17">D36/D37*1000</f>
        <v>122471.00117939776</v>
      </c>
      <c r="E38" s="19">
        <f t="shared" si="17"/>
        <v>137515.41911183001</v>
      </c>
      <c r="F38" s="19">
        <f t="shared" ref="F38:J38" si="18">F36/F37*1000</f>
        <v>150823.89021610105</v>
      </c>
      <c r="G38" s="19">
        <f t="shared" si="18"/>
        <v>164554.16478578313</v>
      </c>
      <c r="H38" s="19">
        <f t="shared" si="18"/>
        <v>184978.89094560113</v>
      </c>
      <c r="I38" s="19">
        <f t="shared" si="18"/>
        <v>203395.85238847375</v>
      </c>
      <c r="J38" s="19">
        <f t="shared" si="18"/>
        <v>225483.83854486822</v>
      </c>
      <c r="L38" s="4"/>
      <c r="M38" s="4"/>
      <c r="N38" s="4"/>
      <c r="O38" s="4"/>
      <c r="P38" s="4"/>
      <c r="BQ38" s="5"/>
      <c r="BR38" s="5"/>
      <c r="BS38" s="5"/>
      <c r="BT38" s="5"/>
    </row>
    <row r="40" spans="1:181">
      <c r="B40" s="1" t="s">
        <v>60</v>
      </c>
    </row>
  </sheetData>
  <sheetProtection formatColumns="0" formatRows="0"/>
  <pageMargins left="0.70866141732283472" right="0.70866141732283472" top="0.74803149606299213" bottom="0.74803149606299213" header="0.31496062992125984" footer="0.31496062992125984"/>
  <pageSetup paperSize="9" scale="65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="130" zoomScaleNormal="130" zoomScaleSheetLayoutView="100" workbookViewId="0">
      <pane xSplit="2" ySplit="5" topLeftCell="C33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25.7109375" style="1" customWidth="1"/>
    <col min="3" max="5" width="11.140625" style="1" customWidth="1"/>
    <col min="6" max="6" width="11.140625" style="3" customWidth="1"/>
    <col min="7" max="10" width="11.85546875" style="2" customWidth="1"/>
    <col min="11" max="11" width="10.855468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77" width="9.140625" style="3"/>
    <col min="178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1" t="s">
        <v>56</v>
      </c>
      <c r="H1" s="2" t="s">
        <v>71</v>
      </c>
      <c r="K1" s="4"/>
    </row>
    <row r="2" spans="1:181" ht="15.75">
      <c r="A2" s="8" t="s">
        <v>39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26" t="s">
        <v>0</v>
      </c>
      <c r="B5" s="27" t="s">
        <v>1</v>
      </c>
      <c r="C5" s="28" t="s">
        <v>21</v>
      </c>
      <c r="D5" s="28" t="s">
        <v>22</v>
      </c>
      <c r="E5" s="28" t="s">
        <v>23</v>
      </c>
      <c r="F5" s="28" t="s">
        <v>46</v>
      </c>
      <c r="G5" s="29" t="s">
        <v>55</v>
      </c>
      <c r="H5" s="29" t="s">
        <v>57</v>
      </c>
      <c r="I5" s="29" t="s">
        <v>58</v>
      </c>
      <c r="J5" s="29" t="s">
        <v>59</v>
      </c>
    </row>
    <row r="6" spans="1:181" s="9" customFormat="1" ht="25.5">
      <c r="A6" s="30" t="s">
        <v>26</v>
      </c>
      <c r="B6" s="31" t="s">
        <v>2</v>
      </c>
      <c r="C6" s="32">
        <f>SUM(C7:C10)</f>
        <v>4837593.557436089</v>
      </c>
      <c r="D6" s="32">
        <f t="shared" ref="D6:F6" si="0">SUM(D7:D10)</f>
        <v>4906807.2332517561</v>
      </c>
      <c r="E6" s="32">
        <f t="shared" si="0"/>
        <v>4597158.9533944698</v>
      </c>
      <c r="F6" s="32">
        <f t="shared" si="0"/>
        <v>4598265.0951404897</v>
      </c>
      <c r="G6" s="32">
        <f t="shared" ref="G6:J6" si="1">SUM(G7:G10)</f>
        <v>4363784.605828641</v>
      </c>
      <c r="H6" s="32">
        <f t="shared" si="1"/>
        <v>4335471.7415874563</v>
      </c>
      <c r="I6" s="32">
        <f t="shared" si="1"/>
        <v>4410011</v>
      </c>
      <c r="J6" s="32">
        <f t="shared" si="1"/>
        <v>4387253.5931471651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33">
        <v>1.1000000000000001</v>
      </c>
      <c r="B7" s="34" t="s">
        <v>49</v>
      </c>
      <c r="C7" s="35">
        <v>2904593.3658975204</v>
      </c>
      <c r="D7" s="35">
        <v>2869262.8027326856</v>
      </c>
      <c r="E7" s="35">
        <v>2599876.3253019531</v>
      </c>
      <c r="F7" s="35">
        <v>2474419.6011056951</v>
      </c>
      <c r="G7" s="35">
        <v>2278769.3300840887</v>
      </c>
      <c r="H7" s="35">
        <v>2319185</v>
      </c>
      <c r="I7" s="35">
        <v>2328079</v>
      </c>
      <c r="J7" s="35">
        <v>2278950.2546446151</v>
      </c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33">
        <v>1.2</v>
      </c>
      <c r="B8" s="34" t="s">
        <v>50</v>
      </c>
      <c r="C8" s="35">
        <v>1125351.1906918595</v>
      </c>
      <c r="D8" s="35">
        <v>1230403.9538934468</v>
      </c>
      <c r="E8" s="35">
        <v>1238024.4568697612</v>
      </c>
      <c r="F8" s="35">
        <v>1280113.8737786734</v>
      </c>
      <c r="G8" s="35">
        <v>1271846.7796212758</v>
      </c>
      <c r="H8" s="35">
        <v>1175115</v>
      </c>
      <c r="I8" s="35">
        <v>1196531</v>
      </c>
      <c r="J8" s="35">
        <v>1193330.3385025498</v>
      </c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33">
        <v>1.3</v>
      </c>
      <c r="B9" s="34" t="s">
        <v>51</v>
      </c>
      <c r="C9" s="35">
        <v>430286.19107655704</v>
      </c>
      <c r="D9" s="35">
        <v>430721.62902327406</v>
      </c>
      <c r="E9" s="35">
        <v>361412.71490475832</v>
      </c>
      <c r="F9" s="35">
        <v>412369.52984090161</v>
      </c>
      <c r="G9" s="35">
        <v>415171.49612327648</v>
      </c>
      <c r="H9" s="35">
        <v>435912</v>
      </c>
      <c r="I9" s="35">
        <v>435014</v>
      </c>
      <c r="J9" s="35">
        <v>435083</v>
      </c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33">
        <v>1.4</v>
      </c>
      <c r="B10" s="34" t="s">
        <v>52</v>
      </c>
      <c r="C10" s="35">
        <v>377362.80977015157</v>
      </c>
      <c r="D10" s="35">
        <v>376418.84760234988</v>
      </c>
      <c r="E10" s="35">
        <v>397845.45631799783</v>
      </c>
      <c r="F10" s="35">
        <v>431362.0904152196</v>
      </c>
      <c r="G10" s="35">
        <v>397997</v>
      </c>
      <c r="H10" s="35">
        <v>405259.74158745626</v>
      </c>
      <c r="I10" s="35">
        <v>450387</v>
      </c>
      <c r="J10" s="35">
        <v>479890</v>
      </c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36" t="s">
        <v>61</v>
      </c>
      <c r="B11" s="34" t="s">
        <v>3</v>
      </c>
      <c r="C11" s="35">
        <v>272483.20135236508</v>
      </c>
      <c r="D11" s="35">
        <v>228952.68179636239</v>
      </c>
      <c r="E11" s="35">
        <v>343746.29089982819</v>
      </c>
      <c r="F11" s="35">
        <v>552610.61270350253</v>
      </c>
      <c r="G11" s="35">
        <v>177538</v>
      </c>
      <c r="H11" s="35">
        <v>258222</v>
      </c>
      <c r="I11" s="35">
        <v>307119</v>
      </c>
      <c r="J11" s="35">
        <v>262289.83809269022</v>
      </c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37"/>
      <c r="B12" s="38" t="s">
        <v>28</v>
      </c>
      <c r="C12" s="39">
        <f>C6+C11</f>
        <v>5110076.7587884543</v>
      </c>
      <c r="D12" s="39">
        <f t="shared" ref="D12:F12" si="2">D6+D11</f>
        <v>5135759.9150481187</v>
      </c>
      <c r="E12" s="39">
        <f t="shared" si="2"/>
        <v>4940905.2442942979</v>
      </c>
      <c r="F12" s="39">
        <f t="shared" si="2"/>
        <v>5150875.7078439919</v>
      </c>
      <c r="G12" s="39">
        <f t="shared" ref="G12:J12" si="3">G6+G11</f>
        <v>4541322.605828641</v>
      </c>
      <c r="H12" s="39">
        <f t="shared" si="3"/>
        <v>4593693.7415874563</v>
      </c>
      <c r="I12" s="39">
        <f t="shared" si="3"/>
        <v>4717130</v>
      </c>
      <c r="J12" s="39">
        <f t="shared" si="3"/>
        <v>4649543.4312398555</v>
      </c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30" t="s">
        <v>62</v>
      </c>
      <c r="B13" s="31" t="s">
        <v>4</v>
      </c>
      <c r="C13" s="32">
        <v>3420403.5387228979</v>
      </c>
      <c r="D13" s="32">
        <v>3846914.7760743401</v>
      </c>
      <c r="E13" s="32">
        <v>3668087.0201837793</v>
      </c>
      <c r="F13" s="32">
        <v>3772759.7805029158</v>
      </c>
      <c r="G13" s="32">
        <v>4845374</v>
      </c>
      <c r="H13" s="32">
        <v>5726838.2226364417</v>
      </c>
      <c r="I13" s="32">
        <v>5936834.0489035761</v>
      </c>
      <c r="J13" s="32">
        <v>6599315.2398251127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36" t="s">
        <v>63</v>
      </c>
      <c r="B14" s="34" t="s">
        <v>5</v>
      </c>
      <c r="C14" s="35">
        <v>467897.98699940188</v>
      </c>
      <c r="D14" s="35">
        <v>463167.97645250137</v>
      </c>
      <c r="E14" s="35">
        <v>500727.65921084199</v>
      </c>
      <c r="F14" s="35">
        <v>474326.5549845238</v>
      </c>
      <c r="G14" s="35">
        <v>474729.13411831466</v>
      </c>
      <c r="H14" s="35">
        <v>412109.16690260282</v>
      </c>
      <c r="I14" s="35">
        <v>524130.85150869796</v>
      </c>
      <c r="J14" s="35">
        <v>587037.55583306728</v>
      </c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36" t="s">
        <v>64</v>
      </c>
      <c r="B15" s="34" t="s">
        <v>6</v>
      </c>
      <c r="C15" s="35">
        <v>5308793.6540133515</v>
      </c>
      <c r="D15" s="35">
        <v>5144715.1595220864</v>
      </c>
      <c r="E15" s="35">
        <v>5615518.9242783822</v>
      </c>
      <c r="F15" s="35">
        <v>5744060.134909166</v>
      </c>
      <c r="G15" s="35">
        <v>5741786</v>
      </c>
      <c r="H15" s="35">
        <v>6190002</v>
      </c>
      <c r="I15" s="35">
        <v>6438107</v>
      </c>
      <c r="J15" s="35">
        <v>6846911</v>
      </c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37"/>
      <c r="B16" s="38" t="s">
        <v>29</v>
      </c>
      <c r="C16" s="39">
        <f>+C13+C14+C15</f>
        <v>9197095.1797356512</v>
      </c>
      <c r="D16" s="39">
        <f t="shared" ref="D16:F16" si="4">+D13+D14+D15</f>
        <v>9454797.9120489284</v>
      </c>
      <c r="E16" s="39">
        <f t="shared" si="4"/>
        <v>9784333.6036730036</v>
      </c>
      <c r="F16" s="39">
        <f t="shared" si="4"/>
        <v>9991146.4703966044</v>
      </c>
      <c r="G16" s="39">
        <f t="shared" ref="G16:J16" si="5">+G13+G14+G15</f>
        <v>11061889.134118315</v>
      </c>
      <c r="H16" s="39">
        <f t="shared" si="5"/>
        <v>12328949.389539044</v>
      </c>
      <c r="I16" s="39">
        <f t="shared" si="5"/>
        <v>12899071.900412275</v>
      </c>
      <c r="J16" s="39">
        <f t="shared" si="5"/>
        <v>14033263.79565818</v>
      </c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 ht="25.5">
      <c r="A17" s="30" t="s">
        <v>65</v>
      </c>
      <c r="B17" s="31" t="s">
        <v>7</v>
      </c>
      <c r="C17" s="32">
        <f>C18+C19</f>
        <v>5321692</v>
      </c>
      <c r="D17" s="32">
        <f t="shared" ref="D17:F17" si="6">D18+D19</f>
        <v>6056645</v>
      </c>
      <c r="E17" s="32">
        <f t="shared" si="6"/>
        <v>6191493.030330006</v>
      </c>
      <c r="F17" s="32">
        <f t="shared" si="6"/>
        <v>6572440.757842645</v>
      </c>
      <c r="G17" s="32">
        <f t="shared" ref="G17:J17" si="7">G18+G19</f>
        <v>7068460.6552736768</v>
      </c>
      <c r="H17" s="32">
        <f t="shared" si="7"/>
        <v>7188898.7931963196</v>
      </c>
      <c r="I17" s="32">
        <f t="shared" si="7"/>
        <v>8142440.4468697663</v>
      </c>
      <c r="J17" s="32">
        <f t="shared" si="7"/>
        <v>8711302.1721675135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33">
        <v>6.1</v>
      </c>
      <c r="B18" s="34" t="s">
        <v>8</v>
      </c>
      <c r="C18" s="35">
        <v>4732163</v>
      </c>
      <c r="D18" s="35">
        <v>5448610</v>
      </c>
      <c r="E18" s="35">
        <v>5593394.0656722635</v>
      </c>
      <c r="F18" s="35">
        <v>5990979.2691712128</v>
      </c>
      <c r="G18" s="35">
        <v>6459639.2386330748</v>
      </c>
      <c r="H18" s="35">
        <v>6539724.3729769057</v>
      </c>
      <c r="I18" s="35">
        <v>7450126.1898450227</v>
      </c>
      <c r="J18" s="35">
        <v>7983580.2474928088</v>
      </c>
      <c r="K18" s="5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33">
        <v>6.2</v>
      </c>
      <c r="B19" s="34" t="s">
        <v>9</v>
      </c>
      <c r="C19" s="35">
        <v>589529</v>
      </c>
      <c r="D19" s="35">
        <v>608035</v>
      </c>
      <c r="E19" s="35">
        <v>598098.96465774218</v>
      </c>
      <c r="F19" s="35">
        <v>581461.48867143225</v>
      </c>
      <c r="G19" s="35">
        <v>608821.4166406024</v>
      </c>
      <c r="H19" s="35">
        <v>649174.42021941394</v>
      </c>
      <c r="I19" s="35">
        <v>692314.25702474383</v>
      </c>
      <c r="J19" s="35">
        <v>727721.92467470467</v>
      </c>
      <c r="K19" s="5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38.25">
      <c r="A20" s="30" t="s">
        <v>66</v>
      </c>
      <c r="B20" s="40" t="s">
        <v>10</v>
      </c>
      <c r="C20" s="32">
        <f>SUM(C21:C27)</f>
        <v>2797970</v>
      </c>
      <c r="D20" s="32">
        <f t="shared" ref="D20:F20" si="8">SUM(D21:D27)</f>
        <v>2941811</v>
      </c>
      <c r="E20" s="32">
        <f t="shared" si="8"/>
        <v>3255998.2220357656</v>
      </c>
      <c r="F20" s="32">
        <f t="shared" si="8"/>
        <v>3397740.9439174472</v>
      </c>
      <c r="G20" s="32">
        <f t="shared" ref="G20:J20" si="9">SUM(G21:G27)</f>
        <v>3521020.0787045872</v>
      </c>
      <c r="H20" s="32">
        <f t="shared" si="9"/>
        <v>3667976.0387218986</v>
      </c>
      <c r="I20" s="32">
        <f t="shared" si="9"/>
        <v>3585200.5152850836</v>
      </c>
      <c r="J20" s="32">
        <f t="shared" si="9"/>
        <v>3548054.6590510639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33">
        <v>7.1</v>
      </c>
      <c r="B21" s="34" t="s">
        <v>11</v>
      </c>
      <c r="C21" s="35">
        <v>98140</v>
      </c>
      <c r="D21" s="35">
        <v>119322</v>
      </c>
      <c r="E21" s="35">
        <v>117820</v>
      </c>
      <c r="F21" s="35">
        <v>126308</v>
      </c>
      <c r="G21" s="35">
        <v>135407.49332880665</v>
      </c>
      <c r="H21" s="35">
        <v>142124.09934070162</v>
      </c>
      <c r="I21" s="35">
        <v>170731.55007557888</v>
      </c>
      <c r="J21" s="35">
        <v>205097.25181324058</v>
      </c>
      <c r="K21" s="5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33">
        <v>7.2</v>
      </c>
      <c r="B22" s="34" t="s">
        <v>12</v>
      </c>
      <c r="C22" s="35">
        <v>2001208</v>
      </c>
      <c r="D22" s="35">
        <v>2131348</v>
      </c>
      <c r="E22" s="35">
        <v>2337451.8313343446</v>
      </c>
      <c r="F22" s="35">
        <v>2383422.6671993025</v>
      </c>
      <c r="G22" s="35">
        <v>2360834.8000244545</v>
      </c>
      <c r="H22" s="35">
        <v>2435473.8783373744</v>
      </c>
      <c r="I22" s="35">
        <v>2325775.0763096684</v>
      </c>
      <c r="J22" s="35">
        <v>2235811.0509059951</v>
      </c>
      <c r="K22" s="5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33">
        <v>7.3</v>
      </c>
      <c r="B23" s="34" t="s">
        <v>13</v>
      </c>
      <c r="C23" s="35">
        <v>28281</v>
      </c>
      <c r="D23" s="35">
        <v>23242</v>
      </c>
      <c r="E23" s="35">
        <v>18173.041803129876</v>
      </c>
      <c r="F23" s="35">
        <v>21628.050733321394</v>
      </c>
      <c r="G23" s="35">
        <v>18222.622761827948</v>
      </c>
      <c r="H23" s="35">
        <v>25079.94682818728</v>
      </c>
      <c r="I23" s="35">
        <v>26865.5893033828</v>
      </c>
      <c r="J23" s="35">
        <v>31334.707099729538</v>
      </c>
      <c r="K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33">
        <v>7.4</v>
      </c>
      <c r="B24" s="34" t="s">
        <v>14</v>
      </c>
      <c r="C24" s="35">
        <v>26891</v>
      </c>
      <c r="D24" s="35">
        <v>49541</v>
      </c>
      <c r="E24" s="35">
        <v>38714.82188953556</v>
      </c>
      <c r="F24" s="35">
        <v>63457.286716862669</v>
      </c>
      <c r="G24" s="35">
        <v>104008.18683159887</v>
      </c>
      <c r="H24" s="35">
        <v>107238.98300738554</v>
      </c>
      <c r="I24" s="35">
        <v>106275.65439229844</v>
      </c>
      <c r="J24" s="35">
        <v>102162.8811204251</v>
      </c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 ht="25.5">
      <c r="A25" s="33">
        <v>7.5</v>
      </c>
      <c r="B25" s="34" t="s">
        <v>15</v>
      </c>
      <c r="C25" s="35">
        <v>61793</v>
      </c>
      <c r="D25" s="35">
        <v>63258</v>
      </c>
      <c r="E25" s="35">
        <v>59793.720538572386</v>
      </c>
      <c r="F25" s="35">
        <v>63708.73514774473</v>
      </c>
      <c r="G25" s="35">
        <v>69512.285663366434</v>
      </c>
      <c r="H25" s="35">
        <v>109673.90677449078</v>
      </c>
      <c r="I25" s="35">
        <v>127824.03293532679</v>
      </c>
      <c r="J25" s="35">
        <v>151910.57860404311</v>
      </c>
      <c r="K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33">
        <v>7.6</v>
      </c>
      <c r="B26" s="34" t="s">
        <v>16</v>
      </c>
      <c r="C26" s="35">
        <v>3317</v>
      </c>
      <c r="D26" s="35">
        <v>3480</v>
      </c>
      <c r="E26" s="35">
        <v>2530.241503408085</v>
      </c>
      <c r="F26" s="35">
        <v>2573.3221153431509</v>
      </c>
      <c r="G26" s="35">
        <v>2722.3548155953954</v>
      </c>
      <c r="H26" s="35">
        <v>4139.2001308579374</v>
      </c>
      <c r="I26" s="35">
        <v>4619.2304905441642</v>
      </c>
      <c r="J26" s="35">
        <v>5443.1903601839567</v>
      </c>
      <c r="K26" s="5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33">
        <v>7.7</v>
      </c>
      <c r="B27" s="34" t="s">
        <v>17</v>
      </c>
      <c r="C27" s="35">
        <v>578340</v>
      </c>
      <c r="D27" s="35">
        <v>551620</v>
      </c>
      <c r="E27" s="35">
        <v>681514.56496677501</v>
      </c>
      <c r="F27" s="35">
        <v>736642.88200487301</v>
      </c>
      <c r="G27" s="35">
        <v>830312.33527893794</v>
      </c>
      <c r="H27" s="35">
        <v>844246.024302901</v>
      </c>
      <c r="I27" s="35">
        <v>823109.38177828398</v>
      </c>
      <c r="J27" s="35">
        <v>816294.99914744683</v>
      </c>
      <c r="K27" s="5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36" t="s">
        <v>67</v>
      </c>
      <c r="B28" s="34" t="s">
        <v>18</v>
      </c>
      <c r="C28" s="35">
        <v>1430848</v>
      </c>
      <c r="D28" s="35">
        <v>1527917</v>
      </c>
      <c r="E28" s="35">
        <v>1696260.2131126421</v>
      </c>
      <c r="F28" s="35">
        <v>1838229.7810890465</v>
      </c>
      <c r="G28" s="35">
        <v>2081051.7068834349</v>
      </c>
      <c r="H28" s="35">
        <v>2176955.8272113507</v>
      </c>
      <c r="I28" s="35">
        <v>2193636.6242827307</v>
      </c>
      <c r="J28" s="35">
        <v>2210445.2369888877</v>
      </c>
      <c r="K28" s="5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38.25">
      <c r="A29" s="36" t="s">
        <v>68</v>
      </c>
      <c r="B29" s="34" t="s">
        <v>19</v>
      </c>
      <c r="C29" s="35">
        <v>4220948</v>
      </c>
      <c r="D29" s="35">
        <v>4793379</v>
      </c>
      <c r="E29" s="35">
        <v>5477583.4969182173</v>
      </c>
      <c r="F29" s="35">
        <v>5985214.2901058411</v>
      </c>
      <c r="G29" s="35">
        <v>6387217.0273733009</v>
      </c>
      <c r="H29" s="35">
        <v>6888964.2194721848</v>
      </c>
      <c r="I29" s="35">
        <v>7621135.2545543024</v>
      </c>
      <c r="J29" s="35">
        <v>8286484.5404045656</v>
      </c>
      <c r="K29" s="5"/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36" t="s">
        <v>69</v>
      </c>
      <c r="B30" s="34" t="s">
        <v>44</v>
      </c>
      <c r="C30" s="35">
        <v>1585585</v>
      </c>
      <c r="D30" s="35">
        <v>1576474</v>
      </c>
      <c r="E30" s="35">
        <v>1571388.2135971163</v>
      </c>
      <c r="F30" s="35">
        <v>1364909.4820422644</v>
      </c>
      <c r="G30" s="35">
        <v>1387043.9152177544</v>
      </c>
      <c r="H30" s="35">
        <v>1511526.1769198722</v>
      </c>
      <c r="I30" s="35">
        <v>1681253.0353546578</v>
      </c>
      <c r="J30" s="35">
        <v>1928255.4879058762</v>
      </c>
      <c r="K30" s="5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36" t="s">
        <v>70</v>
      </c>
      <c r="B31" s="34" t="s">
        <v>20</v>
      </c>
      <c r="C31" s="35">
        <v>3965096</v>
      </c>
      <c r="D31" s="35">
        <v>4148689</v>
      </c>
      <c r="E31" s="35">
        <v>4247185.0561504168</v>
      </c>
      <c r="F31" s="35">
        <v>4286404.9040175341</v>
      </c>
      <c r="G31" s="35">
        <v>4600001.3993762769</v>
      </c>
      <c r="H31" s="35">
        <v>5180142.3612887561</v>
      </c>
      <c r="I31" s="35">
        <v>5674407.2906859443</v>
      </c>
      <c r="J31" s="35">
        <v>6640770.2900417466</v>
      </c>
      <c r="K31" s="5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37"/>
      <c r="B32" s="38" t="s">
        <v>30</v>
      </c>
      <c r="C32" s="39">
        <f>C17+C20+C28+C29+C30+C31</f>
        <v>19322139</v>
      </c>
      <c r="D32" s="39">
        <f t="shared" ref="D32:F32" si="10">D17+D20+D28+D29+D30+D31</f>
        <v>21044915</v>
      </c>
      <c r="E32" s="39">
        <f t="shared" si="10"/>
        <v>22439908.232144162</v>
      </c>
      <c r="F32" s="39">
        <f t="shared" si="10"/>
        <v>23444940.15901478</v>
      </c>
      <c r="G32" s="39">
        <f t="shared" ref="G32:H32" si="11">G17+G20+G28+G29+G30+G31</f>
        <v>25044794.782829031</v>
      </c>
      <c r="H32" s="39">
        <f t="shared" si="11"/>
        <v>26614463.416810382</v>
      </c>
      <c r="I32" s="39">
        <f t="shared" ref="I32:J32" si="12">I17+I20+I28+I29+I30+I31</f>
        <v>28898073.167032488</v>
      </c>
      <c r="J32" s="39">
        <f t="shared" si="12"/>
        <v>31325312.38655965</v>
      </c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 ht="25.5">
      <c r="A33" s="41" t="s">
        <v>27</v>
      </c>
      <c r="B33" s="42" t="s">
        <v>31</v>
      </c>
      <c r="C33" s="43">
        <f t="shared" ref="C33:H33" si="13">C6+C11+C13+C14+C15+C17+C20+C28+C29+C30+C31</f>
        <v>33629310.938524105</v>
      </c>
      <c r="D33" s="43">
        <f t="shared" si="13"/>
        <v>35635472.827097043</v>
      </c>
      <c r="E33" s="43">
        <f t="shared" si="13"/>
        <v>37165147.080111459</v>
      </c>
      <c r="F33" s="43">
        <f t="shared" si="13"/>
        <v>38586962.337255374</v>
      </c>
      <c r="G33" s="43">
        <f t="shared" si="13"/>
        <v>40648006.522775993</v>
      </c>
      <c r="H33" s="43">
        <f t="shared" si="13"/>
        <v>43537106.547936879</v>
      </c>
      <c r="I33" s="43">
        <f t="shared" ref="I33:J33" si="14">I6+I11+I13+I14+I15+I17+I20+I28+I29+I30+I31</f>
        <v>46514275.067444764</v>
      </c>
      <c r="J33" s="43">
        <f t="shared" si="14"/>
        <v>50008119.613457687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44" t="s">
        <v>33</v>
      </c>
      <c r="B34" s="45" t="s">
        <v>25</v>
      </c>
      <c r="C34" s="35">
        <v>3407148</v>
      </c>
      <c r="D34" s="35">
        <v>3827884</v>
      </c>
      <c r="E34" s="35">
        <v>3858878</v>
      </c>
      <c r="F34" s="35">
        <v>4090181</v>
      </c>
      <c r="G34" s="35">
        <v>5078568</v>
      </c>
      <c r="H34" s="35">
        <v>5457715</v>
      </c>
      <c r="I34" s="35">
        <v>6099394</v>
      </c>
      <c r="J34" s="35">
        <v>6487209</v>
      </c>
      <c r="K34" s="5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44" t="s">
        <v>34</v>
      </c>
      <c r="B35" s="45" t="s">
        <v>24</v>
      </c>
      <c r="C35" s="35">
        <v>631670</v>
      </c>
      <c r="D35" s="35">
        <v>694011</v>
      </c>
      <c r="E35" s="35">
        <v>745892</v>
      </c>
      <c r="F35" s="35">
        <v>681588</v>
      </c>
      <c r="G35" s="35">
        <v>605573</v>
      </c>
      <c r="H35" s="35">
        <v>464668</v>
      </c>
      <c r="I35" s="35">
        <v>555818</v>
      </c>
      <c r="J35" s="35">
        <v>554133</v>
      </c>
      <c r="K35" s="5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 ht="25.5">
      <c r="A36" s="46" t="s">
        <v>35</v>
      </c>
      <c r="B36" s="47" t="s">
        <v>45</v>
      </c>
      <c r="C36" s="39">
        <f>C33+C34-C35</f>
        <v>36404788.938524105</v>
      </c>
      <c r="D36" s="39">
        <f t="shared" ref="D36:F36" si="15">D33+D34-D35</f>
        <v>38769345.827097043</v>
      </c>
      <c r="E36" s="39">
        <f t="shared" si="15"/>
        <v>40278133.080111459</v>
      </c>
      <c r="F36" s="39">
        <f t="shared" si="15"/>
        <v>41995555.337255374</v>
      </c>
      <c r="G36" s="39">
        <f t="shared" ref="G36:J36" si="16">G33+G34-G35</f>
        <v>45121001.522775993</v>
      </c>
      <c r="H36" s="39">
        <f t="shared" si="16"/>
        <v>48530153.547936879</v>
      </c>
      <c r="I36" s="39">
        <f t="shared" si="16"/>
        <v>52057851.067444764</v>
      </c>
      <c r="J36" s="39">
        <f t="shared" si="16"/>
        <v>55941195.613457687</v>
      </c>
      <c r="K36" s="5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44" t="s">
        <v>36</v>
      </c>
      <c r="B37" s="45" t="s">
        <v>32</v>
      </c>
      <c r="C37" s="35">
        <f>GSVA_cur!C37</f>
        <v>335014.83</v>
      </c>
      <c r="D37" s="35">
        <f>GSVA_cur!D37</f>
        <v>336661.74</v>
      </c>
      <c r="E37" s="35">
        <f>GSVA_cur!E37</f>
        <v>338173.86535729998</v>
      </c>
      <c r="F37" s="35">
        <f>GSVA_cur!F37</f>
        <v>339842.743309749</v>
      </c>
      <c r="G37" s="35">
        <f>GSVA_cur!G37</f>
        <v>341525</v>
      </c>
      <c r="H37" s="35">
        <f>GSVA_cur!H37</f>
        <v>343221</v>
      </c>
      <c r="I37" s="35">
        <f>GSVA_cur!I37</f>
        <v>344932</v>
      </c>
      <c r="J37" s="35">
        <f>GSVA_cur!J37</f>
        <v>346656</v>
      </c>
      <c r="M37" s="2"/>
      <c r="N37" s="2"/>
      <c r="O37" s="2"/>
      <c r="P37" s="2"/>
    </row>
    <row r="38" spans="1:181">
      <c r="A38" s="46" t="s">
        <v>37</v>
      </c>
      <c r="B38" s="47" t="s">
        <v>48</v>
      </c>
      <c r="C38" s="39">
        <f>C36/C37*1000</f>
        <v>108666.20125002855</v>
      </c>
      <c r="D38" s="39">
        <f t="shared" ref="D38:F38" si="17">D36/D37*1000</f>
        <v>115158.15793947077</v>
      </c>
      <c r="E38" s="39">
        <f t="shared" si="17"/>
        <v>119104.80733795119</v>
      </c>
      <c r="F38" s="39">
        <f t="shared" si="17"/>
        <v>123573.49439996312</v>
      </c>
      <c r="G38" s="39">
        <f t="shared" ref="G38:J38" si="18">G36/G37*1000</f>
        <v>132116.24777915524</v>
      </c>
      <c r="H38" s="39">
        <f t="shared" si="18"/>
        <v>141396.22443829742</v>
      </c>
      <c r="I38" s="39">
        <f t="shared" si="18"/>
        <v>150922.06889312898</v>
      </c>
      <c r="J38" s="39">
        <f t="shared" si="18"/>
        <v>161373.79884801558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="130" zoomScaleNormal="130" zoomScaleSheetLayoutView="100" workbookViewId="0">
      <pane xSplit="2" ySplit="5" topLeftCell="C39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0.140625" style="1" customWidth="1"/>
    <col min="3" max="5" width="11.28515625" style="1" customWidth="1"/>
    <col min="6" max="6" width="11.28515625" style="3" customWidth="1"/>
    <col min="7" max="10" width="11.85546875" style="2" customWidth="1"/>
    <col min="11" max="11" width="10.855468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1" t="s">
        <v>56</v>
      </c>
      <c r="H1" s="2" t="s">
        <v>71</v>
      </c>
      <c r="K1" s="4"/>
    </row>
    <row r="2" spans="1:181" ht="15.75">
      <c r="A2" s="8" t="s">
        <v>40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26" t="s">
        <v>0</v>
      </c>
      <c r="B5" s="27" t="s">
        <v>1</v>
      </c>
      <c r="C5" s="28" t="s">
        <v>21</v>
      </c>
      <c r="D5" s="28" t="s">
        <v>22</v>
      </c>
      <c r="E5" s="28" t="s">
        <v>23</v>
      </c>
      <c r="F5" s="28" t="s">
        <v>46</v>
      </c>
      <c r="G5" s="29" t="s">
        <v>55</v>
      </c>
      <c r="H5" s="29" t="s">
        <v>57</v>
      </c>
      <c r="I5" s="29" t="s">
        <v>58</v>
      </c>
      <c r="J5" s="29" t="s">
        <v>59</v>
      </c>
    </row>
    <row r="6" spans="1:181" s="9" customFormat="1">
      <c r="A6" s="30" t="s">
        <v>26</v>
      </c>
      <c r="B6" s="31" t="s">
        <v>2</v>
      </c>
      <c r="C6" s="32">
        <f>SUM(C7:C10)</f>
        <v>4026831.3663060688</v>
      </c>
      <c r="D6" s="32">
        <f t="shared" ref="D6:F6" si="0">SUM(D7:D10)</f>
        <v>4089863.3307531942</v>
      </c>
      <c r="E6" s="32">
        <f t="shared" si="0"/>
        <v>4403935.9759594081</v>
      </c>
      <c r="F6" s="32">
        <f t="shared" si="0"/>
        <v>4835659.5683455337</v>
      </c>
      <c r="G6" s="32">
        <f t="shared" ref="G6:J6" si="1">SUM(G7:G10)</f>
        <v>5069387.0662627034</v>
      </c>
      <c r="H6" s="32">
        <f t="shared" si="1"/>
        <v>5470396</v>
      </c>
      <c r="I6" s="32">
        <f t="shared" si="1"/>
        <v>5882384</v>
      </c>
      <c r="J6" s="32">
        <f t="shared" si="1"/>
        <v>5960928.7659700299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33">
        <v>1.1000000000000001</v>
      </c>
      <c r="B7" s="34" t="s">
        <v>49</v>
      </c>
      <c r="C7" s="35">
        <v>2156600.4217587523</v>
      </c>
      <c r="D7" s="35">
        <v>1773676.4431462199</v>
      </c>
      <c r="E7" s="35">
        <v>1829736.3742357779</v>
      </c>
      <c r="F7" s="35">
        <v>1887211.4527378795</v>
      </c>
      <c r="G7" s="35">
        <v>1391992.1612408394</v>
      </c>
      <c r="H7" s="35">
        <v>1573753</v>
      </c>
      <c r="I7" s="35">
        <v>1692409</v>
      </c>
      <c r="J7" s="35">
        <v>1607791.1806500219</v>
      </c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33">
        <v>1.2</v>
      </c>
      <c r="B8" s="34" t="s">
        <v>50</v>
      </c>
      <c r="C8" s="35">
        <v>1111658.2121654816</v>
      </c>
      <c r="D8" s="35">
        <v>1394255.8904004889</v>
      </c>
      <c r="E8" s="35">
        <v>1529777.9720361845</v>
      </c>
      <c r="F8" s="35">
        <v>1666129.0873765899</v>
      </c>
      <c r="G8" s="35">
        <v>1838123.9904137244</v>
      </c>
      <c r="H8" s="35">
        <v>1914195</v>
      </c>
      <c r="I8" s="35">
        <v>2143499</v>
      </c>
      <c r="J8" s="35">
        <v>2256746.585320008</v>
      </c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33">
        <v>1.3</v>
      </c>
      <c r="B9" s="34" t="s">
        <v>51</v>
      </c>
      <c r="C9" s="35">
        <v>425567.395238147</v>
      </c>
      <c r="D9" s="35">
        <v>464566.24262167339</v>
      </c>
      <c r="E9" s="35">
        <v>487220.74977824406</v>
      </c>
      <c r="F9" s="35">
        <v>648187.76535967609</v>
      </c>
      <c r="G9" s="35">
        <v>1079619.5431785886</v>
      </c>
      <c r="H9" s="35">
        <v>1088370</v>
      </c>
      <c r="I9" s="35">
        <v>1008947</v>
      </c>
      <c r="J9" s="35">
        <v>1032643</v>
      </c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33">
        <v>1.4</v>
      </c>
      <c r="B10" s="34" t="s">
        <v>52</v>
      </c>
      <c r="C10" s="35">
        <v>333005.33714368811</v>
      </c>
      <c r="D10" s="35">
        <v>457364.75458481209</v>
      </c>
      <c r="E10" s="35">
        <v>557200.87990920118</v>
      </c>
      <c r="F10" s="35">
        <v>634131.26287138846</v>
      </c>
      <c r="G10" s="35">
        <v>759651.37142955128</v>
      </c>
      <c r="H10" s="35">
        <v>894078</v>
      </c>
      <c r="I10" s="35">
        <v>1037529</v>
      </c>
      <c r="J10" s="35">
        <v>1063748</v>
      </c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36" t="s">
        <v>61</v>
      </c>
      <c r="B11" s="34" t="s">
        <v>3</v>
      </c>
      <c r="C11" s="35">
        <v>239592.74381033357</v>
      </c>
      <c r="D11" s="35">
        <v>235207.61802028213</v>
      </c>
      <c r="E11" s="35">
        <v>344105.88152448088</v>
      </c>
      <c r="F11" s="35">
        <v>551385.76981107204</v>
      </c>
      <c r="G11" s="35">
        <v>173525</v>
      </c>
      <c r="H11" s="35">
        <v>253072</v>
      </c>
      <c r="I11" s="35">
        <v>302763</v>
      </c>
      <c r="J11" s="35">
        <v>258470.56506936735</v>
      </c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37"/>
      <c r="B12" s="38" t="s">
        <v>28</v>
      </c>
      <c r="C12" s="39">
        <f>C6+C11</f>
        <v>4266424.1101164026</v>
      </c>
      <c r="D12" s="39">
        <f t="shared" ref="D12:F12" si="2">D6+D11</f>
        <v>4325070.9487734763</v>
      </c>
      <c r="E12" s="39">
        <f t="shared" si="2"/>
        <v>4748041.857483889</v>
      </c>
      <c r="F12" s="39">
        <f t="shared" si="2"/>
        <v>5387045.3381566061</v>
      </c>
      <c r="G12" s="39">
        <f t="shared" ref="G12:J12" si="3">G6+G11</f>
        <v>5242912.0662627034</v>
      </c>
      <c r="H12" s="39">
        <f t="shared" si="3"/>
        <v>5723468</v>
      </c>
      <c r="I12" s="39">
        <f t="shared" si="3"/>
        <v>6185147</v>
      </c>
      <c r="J12" s="39">
        <f t="shared" si="3"/>
        <v>6219399.331039397</v>
      </c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30" t="s">
        <v>62</v>
      </c>
      <c r="B13" s="31" t="s">
        <v>4</v>
      </c>
      <c r="C13" s="32">
        <v>3000616.3855567132</v>
      </c>
      <c r="D13" s="32">
        <v>3587813.0907750283</v>
      </c>
      <c r="E13" s="32">
        <v>3540228.6287574763</v>
      </c>
      <c r="F13" s="32">
        <v>3673903.2609169991</v>
      </c>
      <c r="G13" s="32">
        <v>4425392.111883386</v>
      </c>
      <c r="H13" s="32">
        <v>5394018.1270621335</v>
      </c>
      <c r="I13" s="32">
        <v>5779911.8232018389</v>
      </c>
      <c r="J13" s="32">
        <v>6536668.2948579257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36" t="s">
        <v>63</v>
      </c>
      <c r="B14" s="34" t="s">
        <v>5</v>
      </c>
      <c r="C14" s="35">
        <v>311148.40333078848</v>
      </c>
      <c r="D14" s="35">
        <v>352635.72420774604</v>
      </c>
      <c r="E14" s="35">
        <v>377733.69714880845</v>
      </c>
      <c r="F14" s="35">
        <v>320347.5228727723</v>
      </c>
      <c r="G14" s="35">
        <v>408211.3705678095</v>
      </c>
      <c r="H14" s="35">
        <v>385039</v>
      </c>
      <c r="I14" s="35">
        <v>535746</v>
      </c>
      <c r="J14" s="35">
        <v>610568</v>
      </c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36" t="s">
        <v>64</v>
      </c>
      <c r="B15" s="34" t="s">
        <v>6</v>
      </c>
      <c r="C15" s="35">
        <v>5058201.8808248453</v>
      </c>
      <c r="D15" s="35">
        <v>5251555.8427218189</v>
      </c>
      <c r="E15" s="35">
        <v>6045684.4586969754</v>
      </c>
      <c r="F15" s="35">
        <v>6598420.5949798711</v>
      </c>
      <c r="G15" s="35">
        <v>6610948</v>
      </c>
      <c r="H15" s="35">
        <v>7197089</v>
      </c>
      <c r="I15" s="35">
        <v>7842187</v>
      </c>
      <c r="J15" s="35">
        <v>8613605</v>
      </c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37"/>
      <c r="B16" s="38" t="s">
        <v>29</v>
      </c>
      <c r="C16" s="39">
        <f>+C13+C14+C15</f>
        <v>8369966.669712347</v>
      </c>
      <c r="D16" s="39">
        <f t="shared" ref="D16:F16" si="4">+D13+D14+D15</f>
        <v>9192004.6577045936</v>
      </c>
      <c r="E16" s="39">
        <f t="shared" si="4"/>
        <v>9963646.7846032605</v>
      </c>
      <c r="F16" s="39">
        <f t="shared" si="4"/>
        <v>10592671.378769644</v>
      </c>
      <c r="G16" s="39">
        <f t="shared" ref="G16:J16" si="5">+G13+G14+G15</f>
        <v>11444551.482451197</v>
      </c>
      <c r="H16" s="39">
        <f t="shared" si="5"/>
        <v>12976146.127062134</v>
      </c>
      <c r="I16" s="39">
        <f t="shared" si="5"/>
        <v>14157844.823201839</v>
      </c>
      <c r="J16" s="39">
        <f t="shared" si="5"/>
        <v>15760841.294857927</v>
      </c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 ht="25.5">
      <c r="A17" s="30" t="s">
        <v>65</v>
      </c>
      <c r="B17" s="31" t="s">
        <v>7</v>
      </c>
      <c r="C17" s="32">
        <f>C18+C19</f>
        <v>5125614.7278936962</v>
      </c>
      <c r="D17" s="32">
        <f t="shared" ref="D17:F17" si="6">D18+D19</f>
        <v>6266807.4760362525</v>
      </c>
      <c r="E17" s="32">
        <f t="shared" si="6"/>
        <v>7097012.9022615934</v>
      </c>
      <c r="F17" s="32">
        <f t="shared" si="6"/>
        <v>8092975.5980601367</v>
      </c>
      <c r="G17" s="32">
        <f t="shared" ref="G17:J17" si="7">G18+G19</f>
        <v>9026618.7367756069</v>
      </c>
      <c r="H17" s="32">
        <f t="shared" si="7"/>
        <v>9615249.7764663696</v>
      </c>
      <c r="I17" s="32">
        <f t="shared" si="7"/>
        <v>11483398.457557783</v>
      </c>
      <c r="J17" s="32">
        <f t="shared" si="7"/>
        <v>12921341.444357008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33">
        <v>6.1</v>
      </c>
      <c r="B18" s="34" t="s">
        <v>8</v>
      </c>
      <c r="C18" s="35">
        <v>4557807.1662132265</v>
      </c>
      <c r="D18" s="35">
        <v>5637674.2782926299</v>
      </c>
      <c r="E18" s="35">
        <v>6435066.6248058043</v>
      </c>
      <c r="F18" s="35">
        <v>7401782.1061940119</v>
      </c>
      <c r="G18" s="35">
        <v>8306849.5662615662</v>
      </c>
      <c r="H18" s="35">
        <v>9295567.7684780471</v>
      </c>
      <c r="I18" s="35">
        <v>10573088.222373186</v>
      </c>
      <c r="J18" s="35">
        <v>11917235.832014726</v>
      </c>
      <c r="K18" s="5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33">
        <v>6.2</v>
      </c>
      <c r="B19" s="34" t="s">
        <v>9</v>
      </c>
      <c r="C19" s="35">
        <v>567807.56168046966</v>
      </c>
      <c r="D19" s="35">
        <v>629133.19774362235</v>
      </c>
      <c r="E19" s="35">
        <v>661946.27745578927</v>
      </c>
      <c r="F19" s="35">
        <v>691193.49186612444</v>
      </c>
      <c r="G19" s="35">
        <v>719769.17051404028</v>
      </c>
      <c r="H19" s="35">
        <v>319682.00798832183</v>
      </c>
      <c r="I19" s="35">
        <v>910310.23518459592</v>
      </c>
      <c r="J19" s="35">
        <v>1004105.6123422821</v>
      </c>
      <c r="K19" s="5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38.25">
      <c r="A20" s="30" t="s">
        <v>66</v>
      </c>
      <c r="B20" s="40" t="s">
        <v>10</v>
      </c>
      <c r="C20" s="32">
        <f>SUM(C21:C27)</f>
        <v>2490301.2814251455</v>
      </c>
      <c r="D20" s="32">
        <f t="shared" ref="D20:F20" si="8">SUM(D21:D27)</f>
        <v>2779788.2833357565</v>
      </c>
      <c r="E20" s="32">
        <f t="shared" si="8"/>
        <v>3157736.9561844855</v>
      </c>
      <c r="F20" s="32">
        <f t="shared" si="8"/>
        <v>3427498.0302640637</v>
      </c>
      <c r="G20" s="32">
        <f t="shared" ref="G20:J20" si="9">SUM(G21:G27)</f>
        <v>3609834.8583408752</v>
      </c>
      <c r="H20" s="32">
        <f t="shared" si="9"/>
        <v>4255844.795167136</v>
      </c>
      <c r="I20" s="32">
        <f t="shared" si="9"/>
        <v>3703225.4858688796</v>
      </c>
      <c r="J20" s="32">
        <f t="shared" si="9"/>
        <v>3829170.8400970497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33">
        <v>7.1</v>
      </c>
      <c r="B21" s="34" t="s">
        <v>11</v>
      </c>
      <c r="C21" s="35">
        <v>80346.33327869502</v>
      </c>
      <c r="D21" s="35">
        <v>99329.473492502104</v>
      </c>
      <c r="E21" s="35">
        <v>103092.67062567348</v>
      </c>
      <c r="F21" s="35">
        <v>120664.04670630628</v>
      </c>
      <c r="G21" s="35">
        <v>133434</v>
      </c>
      <c r="H21" s="35">
        <v>144026.41925996495</v>
      </c>
      <c r="I21" s="35">
        <v>158528.82273169752</v>
      </c>
      <c r="J21" s="35">
        <v>171808.21989741042</v>
      </c>
      <c r="K21" s="5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33">
        <v>7.2</v>
      </c>
      <c r="B22" s="34" t="s">
        <v>12</v>
      </c>
      <c r="C22" s="35">
        <v>1830748.2476574448</v>
      </c>
      <c r="D22" s="35">
        <v>2049226.5547620426</v>
      </c>
      <c r="E22" s="35">
        <v>2390525.0504512032</v>
      </c>
      <c r="F22" s="35">
        <v>2508901.3007082362</v>
      </c>
      <c r="G22" s="35">
        <v>2527286.068</v>
      </c>
      <c r="H22" s="35">
        <v>2891159.5834292616</v>
      </c>
      <c r="I22" s="35">
        <v>2552337.8502445417</v>
      </c>
      <c r="J22" s="35">
        <v>2627084.2172101317</v>
      </c>
      <c r="K22" s="5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33">
        <v>7.3</v>
      </c>
      <c r="B23" s="34" t="s">
        <v>13</v>
      </c>
      <c r="C23" s="35">
        <v>25872.209270814612</v>
      </c>
      <c r="D23" s="35">
        <v>22346.87998042909</v>
      </c>
      <c r="E23" s="35">
        <v>11173.937927503201</v>
      </c>
      <c r="F23" s="35">
        <v>15721.462300089554</v>
      </c>
      <c r="G23" s="35">
        <v>13087.114662720773</v>
      </c>
      <c r="H23" s="35">
        <v>9934.9095975934106</v>
      </c>
      <c r="I23" s="35">
        <v>22373.861607541679</v>
      </c>
      <c r="J23" s="35">
        <v>27286.670779218108</v>
      </c>
      <c r="K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33">
        <v>7.4</v>
      </c>
      <c r="B24" s="34" t="s">
        <v>14</v>
      </c>
      <c r="C24" s="35">
        <v>24600.243317626595</v>
      </c>
      <c r="D24" s="35">
        <v>47632.6203241599</v>
      </c>
      <c r="E24" s="35">
        <v>20925.132517341837</v>
      </c>
      <c r="F24" s="35">
        <v>48399.400866153228</v>
      </c>
      <c r="G24" s="35">
        <v>101309.592</v>
      </c>
      <c r="H24" s="35">
        <v>112290.12726466029</v>
      </c>
      <c r="I24" s="35">
        <v>111916.23231240507</v>
      </c>
      <c r="J24" s="35">
        <v>113982.08712559017</v>
      </c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33">
        <v>7.5</v>
      </c>
      <c r="B25" s="34" t="s">
        <v>15</v>
      </c>
      <c r="C25" s="35">
        <v>56529.146175082751</v>
      </c>
      <c r="D25" s="35">
        <v>54045.000508172881</v>
      </c>
      <c r="E25" s="35">
        <v>60071.925223636106</v>
      </c>
      <c r="F25" s="35">
        <v>67570.554377000168</v>
      </c>
      <c r="G25" s="35">
        <v>73317.686000000002</v>
      </c>
      <c r="H25" s="35">
        <v>135812.67486025486</v>
      </c>
      <c r="I25" s="35">
        <v>132460.28876203112</v>
      </c>
      <c r="J25" s="35">
        <v>151758.19470887119</v>
      </c>
      <c r="K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33">
        <v>7.6</v>
      </c>
      <c r="B26" s="34" t="s">
        <v>16</v>
      </c>
      <c r="C26" s="35">
        <v>2839.4659263339872</v>
      </c>
      <c r="D26" s="35">
        <v>3235.1997753314595</v>
      </c>
      <c r="E26" s="35">
        <v>2433.5351500068755</v>
      </c>
      <c r="F26" s="35">
        <v>2574.835477981746</v>
      </c>
      <c r="G26" s="35">
        <v>2794.0895</v>
      </c>
      <c r="H26" s="35">
        <v>4253.2015626218017</v>
      </c>
      <c r="I26" s="35">
        <v>5427.3275323752214</v>
      </c>
      <c r="J26" s="35">
        <v>6434.3333563759625</v>
      </c>
      <c r="K26" s="5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33">
        <v>7.7</v>
      </c>
      <c r="B27" s="34" t="s">
        <v>17</v>
      </c>
      <c r="C27" s="35">
        <v>469365.6357991476</v>
      </c>
      <c r="D27" s="35">
        <v>503972.55449311796</v>
      </c>
      <c r="E27" s="35">
        <v>569514.70428912062</v>
      </c>
      <c r="F27" s="35">
        <v>663666.42982829618</v>
      </c>
      <c r="G27" s="35">
        <v>758606.3081781544</v>
      </c>
      <c r="H27" s="35">
        <v>958367.87919277942</v>
      </c>
      <c r="I27" s="35">
        <v>720181.10267828731</v>
      </c>
      <c r="J27" s="35">
        <v>730817.11701945262</v>
      </c>
      <c r="K27" s="5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36" t="s">
        <v>67</v>
      </c>
      <c r="B28" s="34" t="s">
        <v>18</v>
      </c>
      <c r="C28" s="35">
        <v>1408253.7384447788</v>
      </c>
      <c r="D28" s="35">
        <v>1601339.0527737865</v>
      </c>
      <c r="E28" s="35">
        <v>1822101.2175679971</v>
      </c>
      <c r="F28" s="35">
        <v>2046259.2040337557</v>
      </c>
      <c r="G28" s="35">
        <v>2187845.602444856</v>
      </c>
      <c r="H28" s="35">
        <v>1102011.409526455</v>
      </c>
      <c r="I28" s="35">
        <v>2485591.6319444124</v>
      </c>
      <c r="J28" s="35">
        <v>2696438.6122889821</v>
      </c>
      <c r="K28" s="5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5.5">
      <c r="A29" s="36" t="s">
        <v>68</v>
      </c>
      <c r="B29" s="34" t="s">
        <v>19</v>
      </c>
      <c r="C29" s="35">
        <v>3549759.9244021275</v>
      </c>
      <c r="D29" s="35">
        <v>4431326.5586168617</v>
      </c>
      <c r="E29" s="35">
        <v>5261901.2498029834</v>
      </c>
      <c r="F29" s="35">
        <v>6100925.0406132434</v>
      </c>
      <c r="G29" s="35">
        <v>6692320.9241647692</v>
      </c>
      <c r="H29" s="35">
        <v>8460221.7394967359</v>
      </c>
      <c r="I29" s="35">
        <v>8692874.232244594</v>
      </c>
      <c r="J29" s="35">
        <v>9830612.6572463643</v>
      </c>
      <c r="K29" s="5"/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36" t="s">
        <v>69</v>
      </c>
      <c r="B30" s="34" t="s">
        <v>44</v>
      </c>
      <c r="C30" s="35">
        <v>1223565.6108417301</v>
      </c>
      <c r="D30" s="35">
        <v>1336124.3830764485</v>
      </c>
      <c r="E30" s="35">
        <v>1466779.5745300837</v>
      </c>
      <c r="F30" s="35">
        <v>1380632.1566145101</v>
      </c>
      <c r="G30" s="35">
        <v>1481748.5225290721</v>
      </c>
      <c r="H30" s="35">
        <v>1702075.9633941271</v>
      </c>
      <c r="I30" s="35">
        <v>2038064.4671523836</v>
      </c>
      <c r="J30" s="35">
        <v>2250353.2578270147</v>
      </c>
      <c r="K30" s="5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36" t="s">
        <v>70</v>
      </c>
      <c r="B31" s="34" t="s">
        <v>20</v>
      </c>
      <c r="C31" s="35">
        <v>3592748.2297423896</v>
      </c>
      <c r="D31" s="35">
        <v>4102938.006813609</v>
      </c>
      <c r="E31" s="35">
        <v>4615184.7378150569</v>
      </c>
      <c r="F31" s="35">
        <v>4957940.0589688439</v>
      </c>
      <c r="G31" s="35">
        <v>5619541.9995027296</v>
      </c>
      <c r="H31" s="35">
        <v>6760236.9528078223</v>
      </c>
      <c r="I31" s="35">
        <v>7733947.9818625432</v>
      </c>
      <c r="J31" s="35">
        <v>9111881.6500140466</v>
      </c>
      <c r="K31" s="5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37"/>
      <c r="B32" s="38" t="s">
        <v>30</v>
      </c>
      <c r="C32" s="39">
        <f>C17+C20+C28+C29+C30+C31</f>
        <v>17390243.512749869</v>
      </c>
      <c r="D32" s="39">
        <f t="shared" ref="D32:F32" si="10">D17+D20+D28+D29+D30+D31</f>
        <v>20518323.760652713</v>
      </c>
      <c r="E32" s="39">
        <f t="shared" si="10"/>
        <v>23420716.638162199</v>
      </c>
      <c r="F32" s="39">
        <f t="shared" si="10"/>
        <v>26006230.088554554</v>
      </c>
      <c r="G32" s="39">
        <f t="shared" ref="G32:H32" si="11">G17+G20+G28+G29+G30+G31</f>
        <v>28617910.64375791</v>
      </c>
      <c r="H32" s="39">
        <f t="shared" si="11"/>
        <v>31895640.636858646</v>
      </c>
      <c r="I32" s="39">
        <f t="shared" ref="I32:J32" si="12">I17+I20+I28+I29+I30+I31</f>
        <v>36137102.256630592</v>
      </c>
      <c r="J32" s="39">
        <f t="shared" si="12"/>
        <v>40639798.461830467</v>
      </c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41" t="s">
        <v>27</v>
      </c>
      <c r="B33" s="42" t="s">
        <v>41</v>
      </c>
      <c r="C33" s="43">
        <f t="shared" ref="C33:H33" si="13">C6+C11+C13+C14+C15+C17+C20+C28+C29+C30+C31</f>
        <v>30026634.292578615</v>
      </c>
      <c r="D33" s="43">
        <f t="shared" si="13"/>
        <v>34035399.367130786</v>
      </c>
      <c r="E33" s="43">
        <f t="shared" si="13"/>
        <v>38132405.28024935</v>
      </c>
      <c r="F33" s="43">
        <f t="shared" si="13"/>
        <v>41985946.805480801</v>
      </c>
      <c r="G33" s="43">
        <f t="shared" si="13"/>
        <v>45305374.192471817</v>
      </c>
      <c r="H33" s="43">
        <f t="shared" si="13"/>
        <v>50595254.763920784</v>
      </c>
      <c r="I33" s="43">
        <f t="shared" ref="I33:J33" si="14">I6+I11+I13+I14+I15+I17+I20+I28+I29+I30+I31</f>
        <v>56480094.079832442</v>
      </c>
      <c r="J33" s="43">
        <f t="shared" si="14"/>
        <v>62620039.087727785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44" t="s">
        <v>33</v>
      </c>
      <c r="B34" s="45" t="s">
        <v>25</v>
      </c>
      <c r="C34" s="35">
        <f>GSVA_cur!C34</f>
        <v>3407148</v>
      </c>
      <c r="D34" s="35">
        <f>GSVA_cur!D34</f>
        <v>3997082</v>
      </c>
      <c r="E34" s="35">
        <f>GSVA_cur!E34</f>
        <v>4455259.4984515188</v>
      </c>
      <c r="F34" s="35">
        <f>GSVA_cur!F34</f>
        <v>4890426</v>
      </c>
      <c r="G34" s="35">
        <f>GSVA_cur!G34</f>
        <v>6001213</v>
      </c>
      <c r="H34" s="35">
        <f>GSVA_cur!H34</f>
        <v>7010436</v>
      </c>
      <c r="I34" s="35">
        <f>GSVA_cur!I34</f>
        <v>7473921</v>
      </c>
      <c r="J34" s="35">
        <f>GSVA_cur!J34</f>
        <v>8831746</v>
      </c>
      <c r="K34" s="5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44" t="s">
        <v>34</v>
      </c>
      <c r="B35" s="45" t="s">
        <v>24</v>
      </c>
      <c r="C35" s="35">
        <f>GSVA_cur!C35</f>
        <v>631670</v>
      </c>
      <c r="D35" s="35">
        <f>GSVA_cur!D35</f>
        <v>894069</v>
      </c>
      <c r="E35" s="35">
        <f>GSVA_cur!E35</f>
        <v>861168</v>
      </c>
      <c r="F35" s="35">
        <f>GSVA_cur!F35</f>
        <v>814941</v>
      </c>
      <c r="G35" s="35">
        <f>GSVA_cur!G35</f>
        <v>715590</v>
      </c>
      <c r="H35" s="35">
        <f>GSVA_cur!H35</f>
        <v>546615</v>
      </c>
      <c r="I35" s="35">
        <f>GSVA_cur!I35</f>
        <v>681302</v>
      </c>
      <c r="J35" s="35">
        <f>GSVA_cur!J35</f>
        <v>697562</v>
      </c>
      <c r="K35" s="5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46" t="s">
        <v>35</v>
      </c>
      <c r="B36" s="47" t="s">
        <v>53</v>
      </c>
      <c r="C36" s="39">
        <f>C33+C34-C35</f>
        <v>32802112.292578615</v>
      </c>
      <c r="D36" s="39">
        <f t="shared" ref="D36:F36" si="15">D33+D34-D35</f>
        <v>37138412.367130786</v>
      </c>
      <c r="E36" s="39">
        <f t="shared" si="15"/>
        <v>41726496.778700866</v>
      </c>
      <c r="F36" s="39">
        <f t="shared" si="15"/>
        <v>46061431.805480801</v>
      </c>
      <c r="G36" s="39">
        <f t="shared" ref="G36:J36" si="16">G33+G34-G35</f>
        <v>50590997.192471817</v>
      </c>
      <c r="H36" s="39">
        <f t="shared" si="16"/>
        <v>57059075.763920784</v>
      </c>
      <c r="I36" s="39">
        <f t="shared" si="16"/>
        <v>63272713.079832442</v>
      </c>
      <c r="J36" s="39">
        <f t="shared" si="16"/>
        <v>70754223.087727785</v>
      </c>
      <c r="K36" s="5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44" t="s">
        <v>36</v>
      </c>
      <c r="B37" s="45" t="s">
        <v>32</v>
      </c>
      <c r="C37" s="35">
        <f>GSVA_cur!C37</f>
        <v>335014.83</v>
      </c>
      <c r="D37" s="35">
        <f>GSVA_cur!D37</f>
        <v>336661.74</v>
      </c>
      <c r="E37" s="35">
        <f>GSVA_cur!E37</f>
        <v>338173.86535729998</v>
      </c>
      <c r="F37" s="35">
        <f>GSVA_cur!F37</f>
        <v>339842.743309749</v>
      </c>
      <c r="G37" s="35">
        <f>GSVA_cur!G37</f>
        <v>341525</v>
      </c>
      <c r="H37" s="35">
        <f>GSVA_cur!H37</f>
        <v>343221</v>
      </c>
      <c r="I37" s="35">
        <f>GSVA_cur!I37</f>
        <v>344932</v>
      </c>
      <c r="J37" s="35">
        <f>GSVA_cur!J37</f>
        <v>346656</v>
      </c>
      <c r="M37" s="2"/>
      <c r="N37" s="2"/>
      <c r="O37" s="2"/>
      <c r="P37" s="2"/>
    </row>
    <row r="38" spans="1:181">
      <c r="A38" s="46" t="s">
        <v>37</v>
      </c>
      <c r="B38" s="47" t="s">
        <v>54</v>
      </c>
      <c r="C38" s="39">
        <f>C36/C37*1000</f>
        <v>97912.418660924988</v>
      </c>
      <c r="D38" s="39">
        <f t="shared" ref="D38:F38" si="17">D36/D37*1000</f>
        <v>110313.73023596559</v>
      </c>
      <c r="E38" s="39">
        <f t="shared" si="17"/>
        <v>123387.70393925752</v>
      </c>
      <c r="F38" s="39">
        <f t="shared" si="17"/>
        <v>135537.48818316887</v>
      </c>
      <c r="G38" s="39">
        <f t="shared" ref="G38:J38" si="18">G36/G37*1000</f>
        <v>148132.63214251318</v>
      </c>
      <c r="H38" s="39">
        <f t="shared" si="18"/>
        <v>166245.87587566258</v>
      </c>
      <c r="I38" s="39">
        <f t="shared" si="18"/>
        <v>183435.32371549305</v>
      </c>
      <c r="J38" s="39">
        <f t="shared" si="18"/>
        <v>204105.0005992332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="120" zoomScaleNormal="120"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5.85546875" style="1" customWidth="1"/>
    <col min="3" max="5" width="10.85546875" style="1" customWidth="1"/>
    <col min="6" max="6" width="10.85546875" style="3" customWidth="1"/>
    <col min="7" max="10" width="11.85546875" style="2" customWidth="1"/>
    <col min="11" max="11" width="10.855468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1" t="s">
        <v>56</v>
      </c>
      <c r="H1" s="2" t="s">
        <v>71</v>
      </c>
      <c r="K1" s="4"/>
    </row>
    <row r="2" spans="1:181" ht="15.75">
      <c r="A2" s="8" t="s">
        <v>42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26" t="s">
        <v>0</v>
      </c>
      <c r="B5" s="27" t="s">
        <v>1</v>
      </c>
      <c r="C5" s="28" t="s">
        <v>21</v>
      </c>
      <c r="D5" s="28" t="s">
        <v>22</v>
      </c>
      <c r="E5" s="28" t="s">
        <v>23</v>
      </c>
      <c r="F5" s="28" t="s">
        <v>46</v>
      </c>
      <c r="G5" s="29" t="s">
        <v>55</v>
      </c>
      <c r="H5" s="29" t="s">
        <v>57</v>
      </c>
      <c r="I5" s="29" t="s">
        <v>58</v>
      </c>
      <c r="J5" s="29" t="s">
        <v>59</v>
      </c>
    </row>
    <row r="6" spans="1:181" s="9" customFormat="1">
      <c r="A6" s="30" t="s">
        <v>26</v>
      </c>
      <c r="B6" s="31" t="s">
        <v>2</v>
      </c>
      <c r="C6" s="32">
        <f>SUM(C7:C10)</f>
        <v>4026831.3663060688</v>
      </c>
      <c r="D6" s="32">
        <f t="shared" ref="D6:F6" si="0">SUM(D7:D10)</f>
        <v>3903240.4923130018</v>
      </c>
      <c r="E6" s="32">
        <f t="shared" si="0"/>
        <v>3754082.010454135</v>
      </c>
      <c r="F6" s="32">
        <f t="shared" si="0"/>
        <v>3782065.6375950952</v>
      </c>
      <c r="G6" s="32">
        <f t="shared" ref="G6:J6" si="1">SUM(G7:G10)</f>
        <v>3483464.1610299139</v>
      </c>
      <c r="H6" s="32">
        <f t="shared" si="1"/>
        <v>3487744</v>
      </c>
      <c r="I6" s="32">
        <f t="shared" si="1"/>
        <v>3572071</v>
      </c>
      <c r="J6" s="32">
        <f t="shared" si="1"/>
        <v>3564221.7699528225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33">
        <v>1.1000000000000001</v>
      </c>
      <c r="B7" s="34" t="s">
        <v>49</v>
      </c>
      <c r="C7" s="35">
        <v>2156600.4217587523</v>
      </c>
      <c r="D7" s="35">
        <v>1927695.2443685676</v>
      </c>
      <c r="E7" s="35">
        <v>1810319.3041325998</v>
      </c>
      <c r="F7" s="35">
        <v>1710997.5404658443</v>
      </c>
      <c r="G7" s="35">
        <v>1444814.097533809</v>
      </c>
      <c r="H7" s="35">
        <v>1513952</v>
      </c>
      <c r="I7" s="35">
        <v>1531947</v>
      </c>
      <c r="J7" s="35">
        <v>1499619.1547089322</v>
      </c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33">
        <v>1.2</v>
      </c>
      <c r="B8" s="34" t="s">
        <v>50</v>
      </c>
      <c r="C8" s="35">
        <v>1111658.2121654816</v>
      </c>
      <c r="D8" s="35">
        <v>1215464.7964361759</v>
      </c>
      <c r="E8" s="35">
        <v>1224902.293651219</v>
      </c>
      <c r="F8" s="35">
        <v>1267033.7845571416</v>
      </c>
      <c r="G8" s="35">
        <v>1260046.8646670852</v>
      </c>
      <c r="H8" s="35">
        <v>1164980</v>
      </c>
      <c r="I8" s="35">
        <v>1187068</v>
      </c>
      <c r="J8" s="35">
        <v>1183892.6152438901</v>
      </c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33">
        <v>1.3</v>
      </c>
      <c r="B9" s="34" t="s">
        <v>51</v>
      </c>
      <c r="C9" s="35">
        <v>425567.395238147</v>
      </c>
      <c r="D9" s="35">
        <v>425906.28000555979</v>
      </c>
      <c r="E9" s="35">
        <v>357800.65585978096</v>
      </c>
      <c r="F9" s="35">
        <v>408682.82833032712</v>
      </c>
      <c r="G9" s="35">
        <v>411742.19882902002</v>
      </c>
      <c r="H9" s="35">
        <v>432963</v>
      </c>
      <c r="I9" s="35">
        <v>431931</v>
      </c>
      <c r="J9" s="35">
        <v>431999</v>
      </c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33">
        <v>1.4</v>
      </c>
      <c r="B10" s="34" t="s">
        <v>52</v>
      </c>
      <c r="C10" s="35">
        <v>333005.33714368811</v>
      </c>
      <c r="D10" s="35">
        <v>334174.17150269827</v>
      </c>
      <c r="E10" s="35">
        <v>361059.75681053521</v>
      </c>
      <c r="F10" s="35">
        <v>395351.48424178187</v>
      </c>
      <c r="G10" s="35">
        <v>366861</v>
      </c>
      <c r="H10" s="35">
        <v>375849</v>
      </c>
      <c r="I10" s="35">
        <v>421125</v>
      </c>
      <c r="J10" s="35">
        <v>448711</v>
      </c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36" t="s">
        <v>61</v>
      </c>
      <c r="B11" s="34" t="s">
        <v>3</v>
      </c>
      <c r="C11" s="35">
        <v>239592.74381033357</v>
      </c>
      <c r="D11" s="35">
        <v>201176.42019432329</v>
      </c>
      <c r="E11" s="35">
        <v>298541.75279576721</v>
      </c>
      <c r="F11" s="35">
        <v>481234.61270350253</v>
      </c>
      <c r="G11" s="35">
        <v>153294</v>
      </c>
      <c r="H11" s="35">
        <v>224159</v>
      </c>
      <c r="I11" s="35">
        <v>269116</v>
      </c>
      <c r="J11" s="35">
        <v>229834.32374520978</v>
      </c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37"/>
      <c r="B12" s="38" t="s">
        <v>28</v>
      </c>
      <c r="C12" s="39">
        <f>C6+C11</f>
        <v>4266424.1101164026</v>
      </c>
      <c r="D12" s="39">
        <f t="shared" ref="D12:F12" si="2">D6+D11</f>
        <v>4104416.9125073249</v>
      </c>
      <c r="E12" s="39">
        <f t="shared" si="2"/>
        <v>4052623.7632499021</v>
      </c>
      <c r="F12" s="39">
        <f t="shared" si="2"/>
        <v>4263300.2502985978</v>
      </c>
      <c r="G12" s="39">
        <f t="shared" ref="G12:J12" si="3">G6+G11</f>
        <v>3636758.1610299139</v>
      </c>
      <c r="H12" s="39">
        <f t="shared" si="3"/>
        <v>3711903</v>
      </c>
      <c r="I12" s="39">
        <f t="shared" si="3"/>
        <v>3841187</v>
      </c>
      <c r="J12" s="39">
        <f t="shared" si="3"/>
        <v>3794056.0936980322</v>
      </c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30" t="s">
        <v>62</v>
      </c>
      <c r="B13" s="31" t="s">
        <v>4</v>
      </c>
      <c r="C13" s="32">
        <v>3000616.3855567132</v>
      </c>
      <c r="D13" s="32">
        <v>3404419.6068765968</v>
      </c>
      <c r="E13" s="32">
        <v>3226609.0025249468</v>
      </c>
      <c r="F13" s="32">
        <v>3276047.3659358518</v>
      </c>
      <c r="G13" s="32">
        <v>4226212</v>
      </c>
      <c r="H13" s="32">
        <v>5059919.8728307988</v>
      </c>
      <c r="I13" s="32">
        <v>5250753.8486429192</v>
      </c>
      <c r="J13" s="32">
        <v>5836676.5195869086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36" t="s">
        <v>63</v>
      </c>
      <c r="B14" s="34" t="s">
        <v>5</v>
      </c>
      <c r="C14" s="35">
        <v>311148.40333078848</v>
      </c>
      <c r="D14" s="35">
        <v>303268.81186512153</v>
      </c>
      <c r="E14" s="35">
        <v>343220.09147204598</v>
      </c>
      <c r="F14" s="35">
        <v>323700.31531038322</v>
      </c>
      <c r="G14" s="35">
        <v>333823.19184131169</v>
      </c>
      <c r="H14" s="35">
        <v>288892</v>
      </c>
      <c r="I14" s="35">
        <v>382765</v>
      </c>
      <c r="J14" s="35">
        <v>428564</v>
      </c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36" t="s">
        <v>64</v>
      </c>
      <c r="B15" s="34" t="s">
        <v>6</v>
      </c>
      <c r="C15" s="35">
        <v>5058201.8808248453</v>
      </c>
      <c r="D15" s="35">
        <v>4873177.7399417022</v>
      </c>
      <c r="E15" s="35">
        <v>5295563.2142318822</v>
      </c>
      <c r="F15" s="35">
        <v>5434182.4900958613</v>
      </c>
      <c r="G15" s="35">
        <v>5424132</v>
      </c>
      <c r="H15" s="35">
        <v>5828664</v>
      </c>
      <c r="I15" s="35">
        <v>6053448</v>
      </c>
      <c r="J15" s="35">
        <v>6437828</v>
      </c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37"/>
      <c r="B16" s="38" t="s">
        <v>29</v>
      </c>
      <c r="C16" s="39">
        <f>+C13+C14+C15</f>
        <v>8369966.669712347</v>
      </c>
      <c r="D16" s="39">
        <f t="shared" ref="D16:F16" si="4">+D13+D14+D15</f>
        <v>8580866.1586834211</v>
      </c>
      <c r="E16" s="39">
        <f t="shared" si="4"/>
        <v>8865392.3082288746</v>
      </c>
      <c r="F16" s="39">
        <f t="shared" si="4"/>
        <v>9033930.1713420972</v>
      </c>
      <c r="G16" s="39">
        <f t="shared" ref="G16:J16" si="5">+G13+G14+G15</f>
        <v>9984167.1918413118</v>
      </c>
      <c r="H16" s="39">
        <f t="shared" si="5"/>
        <v>11177475.872830799</v>
      </c>
      <c r="I16" s="39">
        <f t="shared" si="5"/>
        <v>11686966.848642919</v>
      </c>
      <c r="J16" s="39">
        <f t="shared" si="5"/>
        <v>12703068.51958691</v>
      </c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>
      <c r="A17" s="30" t="s">
        <v>65</v>
      </c>
      <c r="B17" s="31" t="s">
        <v>7</v>
      </c>
      <c r="C17" s="32">
        <f>C18+C19</f>
        <v>5125614.7278936962</v>
      </c>
      <c r="D17" s="32">
        <f t="shared" ref="D17:F17" si="6">D18+D19</f>
        <v>5837230.946387901</v>
      </c>
      <c r="E17" s="32">
        <f t="shared" si="6"/>
        <v>5984279.8063964639</v>
      </c>
      <c r="F17" s="32">
        <f t="shared" si="6"/>
        <v>6359779.1253115246</v>
      </c>
      <c r="G17" s="32">
        <f t="shared" ref="G17:J17" si="7">G18+G19</f>
        <v>6810952.9660483692</v>
      </c>
      <c r="H17" s="32">
        <f t="shared" si="7"/>
        <v>6925376.6384662781</v>
      </c>
      <c r="I17" s="32">
        <f t="shared" si="7"/>
        <v>7855784.3322565416</v>
      </c>
      <c r="J17" s="32">
        <f t="shared" si="7"/>
        <v>8405991.1027159318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33">
        <v>6.1</v>
      </c>
      <c r="B18" s="34" t="s">
        <v>8</v>
      </c>
      <c r="C18" s="35">
        <v>4557807.1662132265</v>
      </c>
      <c r="D18" s="35">
        <v>5251223.5119307255</v>
      </c>
      <c r="E18" s="35">
        <v>5424008.1339218812</v>
      </c>
      <c r="F18" s="35">
        <v>5814268.2104546754</v>
      </c>
      <c r="G18" s="35">
        <v>6262625.0663272468</v>
      </c>
      <c r="H18" s="35">
        <v>6337049.6423359858</v>
      </c>
      <c r="I18" s="35">
        <v>7226597.1829291824</v>
      </c>
      <c r="J18" s="35">
        <v>7744624.853728326</v>
      </c>
      <c r="K18" s="5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33">
        <v>6.2</v>
      </c>
      <c r="B19" s="34" t="s">
        <v>9</v>
      </c>
      <c r="C19" s="35">
        <v>567807.56168046966</v>
      </c>
      <c r="D19" s="35">
        <v>586007.43445717543</v>
      </c>
      <c r="E19" s="35">
        <v>560271.67247458233</v>
      </c>
      <c r="F19" s="35">
        <v>545510.91485684935</v>
      </c>
      <c r="G19" s="35">
        <v>548327.89972112223</v>
      </c>
      <c r="H19" s="35">
        <v>588326.99613029184</v>
      </c>
      <c r="I19" s="35">
        <v>629187.14932735928</v>
      </c>
      <c r="J19" s="35">
        <v>661366.24898760673</v>
      </c>
      <c r="K19" s="5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5.5">
      <c r="A20" s="30" t="s">
        <v>66</v>
      </c>
      <c r="B20" s="40" t="s">
        <v>10</v>
      </c>
      <c r="C20" s="32">
        <f>SUM(C21:C27)</f>
        <v>2490301.2814251455</v>
      </c>
      <c r="D20" s="32">
        <f t="shared" ref="D20:F20" si="8">SUM(D21:D27)</f>
        <v>2631519.1175504671</v>
      </c>
      <c r="E20" s="32">
        <f t="shared" si="8"/>
        <v>2870922.4936689707</v>
      </c>
      <c r="F20" s="32">
        <f t="shared" si="8"/>
        <v>3024833.0876840372</v>
      </c>
      <c r="G20" s="32">
        <f t="shared" ref="G20:J20" si="9">SUM(G21:G27)</f>
        <v>3122688.5295021585</v>
      </c>
      <c r="H20" s="32">
        <f t="shared" si="9"/>
        <v>3210420.5383864045</v>
      </c>
      <c r="I20" s="32">
        <f t="shared" si="9"/>
        <v>3078247.3342829328</v>
      </c>
      <c r="J20" s="32">
        <f t="shared" si="9"/>
        <v>3042443.0275172461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33">
        <v>7.1</v>
      </c>
      <c r="B21" s="34" t="s">
        <v>11</v>
      </c>
      <c r="C21" s="35">
        <v>80346.33327869502</v>
      </c>
      <c r="D21" s="35">
        <v>99142.232732680175</v>
      </c>
      <c r="E21" s="35">
        <v>97603.384360694996</v>
      </c>
      <c r="F21" s="35">
        <v>103589.69238530546</v>
      </c>
      <c r="G21" s="35">
        <v>110239.69537913478</v>
      </c>
      <c r="H21" s="35">
        <v>110825.74062180931</v>
      </c>
      <c r="I21" s="35">
        <v>140939.76771521915</v>
      </c>
      <c r="J21" s="35">
        <v>169308.83024720248</v>
      </c>
      <c r="K21" s="5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33">
        <v>7.2</v>
      </c>
      <c r="B22" s="34" t="s">
        <v>12</v>
      </c>
      <c r="C22" s="35">
        <v>1830748.2476574448</v>
      </c>
      <c r="D22" s="35">
        <v>1952016.1504687013</v>
      </c>
      <c r="E22" s="35">
        <v>2169853.1753570801</v>
      </c>
      <c r="F22" s="35">
        <v>2217781.3047553864</v>
      </c>
      <c r="G22" s="35">
        <v>2179275.2032003761</v>
      </c>
      <c r="H22" s="35">
        <v>2224206.0584729696</v>
      </c>
      <c r="I22" s="35">
        <v>2084691.0609310505</v>
      </c>
      <c r="J22" s="35">
        <v>2003935.6020104806</v>
      </c>
      <c r="K22" s="5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33">
        <v>7.3</v>
      </c>
      <c r="B23" s="34" t="s">
        <v>13</v>
      </c>
      <c r="C23" s="35">
        <v>25872.209270814612</v>
      </c>
      <c r="D23" s="35">
        <v>21286.797466592765</v>
      </c>
      <c r="E23" s="35">
        <v>10679.484136531268</v>
      </c>
      <c r="F23" s="35">
        <v>14362.229245643701</v>
      </c>
      <c r="G23" s="35">
        <v>11550.118240718333</v>
      </c>
      <c r="H23" s="35">
        <v>18017.411939026359</v>
      </c>
      <c r="I23" s="35">
        <v>18910.852010514041</v>
      </c>
      <c r="J23" s="35">
        <v>22072.747175853248</v>
      </c>
      <c r="K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33">
        <v>7.4</v>
      </c>
      <c r="B24" s="34" t="s">
        <v>14</v>
      </c>
      <c r="C24" s="35">
        <v>24600.243317626595</v>
      </c>
      <c r="D24" s="35">
        <v>45373.042793065251</v>
      </c>
      <c r="E24" s="35">
        <v>20338.340584361275</v>
      </c>
      <c r="F24" s="35">
        <v>43920.611750467375</v>
      </c>
      <c r="G24" s="35">
        <v>87118.020263576545</v>
      </c>
      <c r="H24" s="35">
        <v>91899.269837711501</v>
      </c>
      <c r="I24" s="35">
        <v>91805.425747159883</v>
      </c>
      <c r="J24" s="35">
        <v>88245.61897139097</v>
      </c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33">
        <v>7.5</v>
      </c>
      <c r="B25" s="34" t="s">
        <v>15</v>
      </c>
      <c r="C25" s="35">
        <v>56529.146175082751</v>
      </c>
      <c r="D25" s="35">
        <v>57935.147773692843</v>
      </c>
      <c r="E25" s="35">
        <v>52207.783248956875</v>
      </c>
      <c r="F25" s="35">
        <v>57035.153393364766</v>
      </c>
      <c r="G25" s="35">
        <v>61901.655650328285</v>
      </c>
      <c r="H25" s="35">
        <v>97313.758202452096</v>
      </c>
      <c r="I25" s="35">
        <v>113668.3502595242</v>
      </c>
      <c r="J25" s="35">
        <v>135094.58253508899</v>
      </c>
      <c r="K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33">
        <v>7.6</v>
      </c>
      <c r="B26" s="34" t="s">
        <v>16</v>
      </c>
      <c r="C26" s="35">
        <v>2839.4659263339872</v>
      </c>
      <c r="D26" s="35">
        <v>3013.4336053126162</v>
      </c>
      <c r="E26" s="35">
        <v>2176.1125972258037</v>
      </c>
      <c r="F26" s="35">
        <v>2225.2798629274985</v>
      </c>
      <c r="G26" s="35">
        <v>2334.6881761907989</v>
      </c>
      <c r="H26" s="35">
        <v>3555.4804772956622</v>
      </c>
      <c r="I26" s="35">
        <v>4043.7949214398595</v>
      </c>
      <c r="J26" s="35">
        <v>4765.1108945527594</v>
      </c>
      <c r="K26" s="5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33">
        <v>7.7</v>
      </c>
      <c r="B27" s="34" t="s">
        <v>17</v>
      </c>
      <c r="C27" s="35">
        <v>469365.6357991476</v>
      </c>
      <c r="D27" s="35">
        <v>452752.31271042232</v>
      </c>
      <c r="E27" s="35">
        <v>518064.21338412049</v>
      </c>
      <c r="F27" s="35">
        <v>585918.81629094214</v>
      </c>
      <c r="G27" s="35">
        <v>670269.14859183377</v>
      </c>
      <c r="H27" s="35">
        <v>664602.81883513951</v>
      </c>
      <c r="I27" s="35">
        <v>624188.08269802469</v>
      </c>
      <c r="J27" s="35">
        <v>619020.53568267706</v>
      </c>
      <c r="K27" s="5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36" t="s">
        <v>67</v>
      </c>
      <c r="B28" s="34" t="s">
        <v>18</v>
      </c>
      <c r="C28" s="35">
        <v>1408253.7384447788</v>
      </c>
      <c r="D28" s="35">
        <v>1501328.8806803846</v>
      </c>
      <c r="E28" s="35">
        <v>1669300.4888291778</v>
      </c>
      <c r="F28" s="35">
        <v>1807803.2593196544</v>
      </c>
      <c r="G28" s="35">
        <v>2044107.6334184806</v>
      </c>
      <c r="H28" s="35">
        <v>2134931.9267354636</v>
      </c>
      <c r="I28" s="35">
        <v>2152423.6953644766</v>
      </c>
      <c r="J28" s="35">
        <v>2168916.5164062325</v>
      </c>
      <c r="K28" s="5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5.5">
      <c r="A29" s="36" t="s">
        <v>68</v>
      </c>
      <c r="B29" s="34" t="s">
        <v>19</v>
      </c>
      <c r="C29" s="35">
        <v>3549759.9244021275</v>
      </c>
      <c r="D29" s="35">
        <v>4066520.2827072348</v>
      </c>
      <c r="E29" s="35">
        <v>4743508.8054108135</v>
      </c>
      <c r="F29" s="35">
        <v>5234152.9616114171</v>
      </c>
      <c r="G29" s="35">
        <v>5597134.6074103555</v>
      </c>
      <c r="H29" s="35">
        <v>6078638.7615040597</v>
      </c>
      <c r="I29" s="35">
        <v>6775719.5959712518</v>
      </c>
      <c r="J29" s="35">
        <v>7367261.4127375986</v>
      </c>
      <c r="K29" s="5"/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36" t="s">
        <v>69</v>
      </c>
      <c r="B30" s="34" t="s">
        <v>44</v>
      </c>
      <c r="C30" s="35">
        <v>1223565.6108417301</v>
      </c>
      <c r="D30" s="35">
        <v>1225802.1863086685</v>
      </c>
      <c r="E30" s="35">
        <v>1252596.3222703608</v>
      </c>
      <c r="F30" s="35">
        <v>1104381.2644360377</v>
      </c>
      <c r="G30" s="35">
        <v>1135999.800588012</v>
      </c>
      <c r="H30" s="35">
        <v>1249427.1073923507</v>
      </c>
      <c r="I30" s="35">
        <v>1417961.18883964</v>
      </c>
      <c r="J30" s="35">
        <v>1626281.9376506303</v>
      </c>
      <c r="K30" s="5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36" t="s">
        <v>70</v>
      </c>
      <c r="B31" s="34" t="s">
        <v>20</v>
      </c>
      <c r="C31" s="35">
        <v>3592748.2297423896</v>
      </c>
      <c r="D31" s="35">
        <v>3780023.0687292274</v>
      </c>
      <c r="E31" s="35">
        <v>3919067.3265601154</v>
      </c>
      <c r="F31" s="35">
        <v>3976652.4251737078</v>
      </c>
      <c r="G31" s="35">
        <v>4310211.0531515479</v>
      </c>
      <c r="H31" s="35">
        <v>4880309.2256865827</v>
      </c>
      <c r="I31" s="35">
        <v>5375608.6713592121</v>
      </c>
      <c r="J31" s="35">
        <v>6291085.6635632347</v>
      </c>
      <c r="K31" s="5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37"/>
      <c r="B32" s="38" t="s">
        <v>30</v>
      </c>
      <c r="C32" s="39">
        <f>C17+C20+C28+C29+C30+C31</f>
        <v>17390243.512749869</v>
      </c>
      <c r="D32" s="39">
        <f t="shared" ref="D32:F32" si="10">D17+D20+D28+D29+D30+D31</f>
        <v>19042424.482363883</v>
      </c>
      <c r="E32" s="39">
        <f t="shared" si="10"/>
        <v>20439675.243135899</v>
      </c>
      <c r="F32" s="39">
        <f t="shared" si="10"/>
        <v>21507602.123536378</v>
      </c>
      <c r="G32" s="39">
        <f t="shared" ref="G32:H32" si="11">G17+G20+G28+G29+G30+G31</f>
        <v>23021094.590118922</v>
      </c>
      <c r="H32" s="39">
        <f t="shared" si="11"/>
        <v>24479104.198171139</v>
      </c>
      <c r="I32" s="39">
        <f t="shared" ref="I32:J32" si="12">I17+I20+I28+I29+I30+I31</f>
        <v>26655744.818074055</v>
      </c>
      <c r="J32" s="39">
        <f t="shared" si="12"/>
        <v>28901979.660590872</v>
      </c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41" t="s">
        <v>27</v>
      </c>
      <c r="B33" s="42" t="s">
        <v>41</v>
      </c>
      <c r="C33" s="43">
        <f t="shared" ref="C33:H33" si="13">C6+C11+C13+C14+C15+C17+C20+C28+C29+C30+C31</f>
        <v>30026634.292578615</v>
      </c>
      <c r="D33" s="43">
        <f t="shared" si="13"/>
        <v>31727707.553554632</v>
      </c>
      <c r="E33" s="43">
        <f t="shared" si="13"/>
        <v>33357691.314614676</v>
      </c>
      <c r="F33" s="43">
        <f t="shared" si="13"/>
        <v>34804832.545177072</v>
      </c>
      <c r="G33" s="43">
        <f t="shared" si="13"/>
        <v>36642019.942990154</v>
      </c>
      <c r="H33" s="43">
        <f t="shared" si="13"/>
        <v>39368483.071001932</v>
      </c>
      <c r="I33" s="43">
        <f t="shared" ref="I33:J33" si="14">I6+I11+I13+I14+I15+I17+I20+I28+I29+I30+I31</f>
        <v>42183898.666716963</v>
      </c>
      <c r="J33" s="43">
        <f t="shared" si="14"/>
        <v>45399104.273875818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44" t="s">
        <v>33</v>
      </c>
      <c r="B34" s="45" t="s">
        <v>25</v>
      </c>
      <c r="C34" s="28">
        <f>GSVA_const!C34</f>
        <v>3407148</v>
      </c>
      <c r="D34" s="28">
        <f>GSVA_const!D34</f>
        <v>3827884</v>
      </c>
      <c r="E34" s="28">
        <f>GSVA_const!E34</f>
        <v>3858878</v>
      </c>
      <c r="F34" s="28">
        <f>GSVA_const!F34</f>
        <v>4090181</v>
      </c>
      <c r="G34" s="28">
        <f>GSVA_const!G34</f>
        <v>5078568</v>
      </c>
      <c r="H34" s="28">
        <f>GSVA_const!H34</f>
        <v>5457715</v>
      </c>
      <c r="I34" s="28">
        <f>GSVA_const!I34</f>
        <v>6099394</v>
      </c>
      <c r="J34" s="28">
        <f>GSVA_const!J34</f>
        <v>6487209</v>
      </c>
      <c r="K34" s="5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44" t="s">
        <v>34</v>
      </c>
      <c r="B35" s="45" t="s">
        <v>24</v>
      </c>
      <c r="C35" s="28">
        <f>GSVA_const!C35</f>
        <v>631670</v>
      </c>
      <c r="D35" s="28">
        <f>GSVA_const!D35</f>
        <v>694011</v>
      </c>
      <c r="E35" s="28">
        <f>GSVA_const!E35</f>
        <v>745892</v>
      </c>
      <c r="F35" s="28">
        <f>GSVA_const!F35</f>
        <v>681588</v>
      </c>
      <c r="G35" s="28">
        <f>GSVA_const!G35</f>
        <v>605573</v>
      </c>
      <c r="H35" s="28">
        <f>GSVA_const!H35</f>
        <v>464668</v>
      </c>
      <c r="I35" s="28">
        <f>GSVA_const!I35</f>
        <v>555818</v>
      </c>
      <c r="J35" s="28">
        <f>GSVA_const!J35</f>
        <v>554133</v>
      </c>
      <c r="K35" s="5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46" t="s">
        <v>35</v>
      </c>
      <c r="B36" s="47" t="s">
        <v>53</v>
      </c>
      <c r="C36" s="39">
        <f>C33+C34-C35</f>
        <v>32802112.292578615</v>
      </c>
      <c r="D36" s="39">
        <f t="shared" ref="D36:F36" si="15">D33+D34-D35</f>
        <v>34861580.553554632</v>
      </c>
      <c r="E36" s="39">
        <f t="shared" si="15"/>
        <v>36470677.314614676</v>
      </c>
      <c r="F36" s="39">
        <f t="shared" si="15"/>
        <v>38213425.545177072</v>
      </c>
      <c r="G36" s="39">
        <f t="shared" ref="G36:J36" si="16">G33+G34-G35</f>
        <v>41115014.942990154</v>
      </c>
      <c r="H36" s="39">
        <f t="shared" si="16"/>
        <v>44361530.071001932</v>
      </c>
      <c r="I36" s="39">
        <f t="shared" si="16"/>
        <v>47727474.666716963</v>
      </c>
      <c r="J36" s="39">
        <f t="shared" si="16"/>
        <v>51332180.273875818</v>
      </c>
      <c r="K36" s="5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44" t="s">
        <v>36</v>
      </c>
      <c r="B37" s="45" t="s">
        <v>32</v>
      </c>
      <c r="C37" s="35">
        <f>GSVA_cur!C37</f>
        <v>335014.83</v>
      </c>
      <c r="D37" s="35">
        <f>GSVA_cur!D37</f>
        <v>336661.74</v>
      </c>
      <c r="E37" s="35">
        <f>GSVA_cur!E37</f>
        <v>338173.86535729998</v>
      </c>
      <c r="F37" s="35">
        <f>GSVA_cur!F37</f>
        <v>339842.743309749</v>
      </c>
      <c r="G37" s="35">
        <f>GSVA_cur!G37</f>
        <v>341525</v>
      </c>
      <c r="H37" s="35">
        <f>GSVA_cur!H37</f>
        <v>343221</v>
      </c>
      <c r="I37" s="35">
        <f>GSVA_cur!I37</f>
        <v>344932</v>
      </c>
      <c r="J37" s="35">
        <f>GSVA_cur!J37</f>
        <v>346656</v>
      </c>
      <c r="M37" s="2"/>
      <c r="N37" s="2"/>
      <c r="O37" s="2"/>
      <c r="P37" s="2"/>
    </row>
    <row r="38" spans="1:181">
      <c r="A38" s="46" t="s">
        <v>37</v>
      </c>
      <c r="B38" s="47" t="s">
        <v>54</v>
      </c>
      <c r="C38" s="39">
        <f>C36/C37*1000</f>
        <v>97912.418660924988</v>
      </c>
      <c r="D38" s="39">
        <f t="shared" ref="D38:F38" si="17">D36/D37*1000</f>
        <v>103550.76449600312</v>
      </c>
      <c r="E38" s="39">
        <f t="shared" si="17"/>
        <v>107845.93681147219</v>
      </c>
      <c r="F38" s="39">
        <f t="shared" si="17"/>
        <v>112444.43583821802</v>
      </c>
      <c r="G38" s="39">
        <f t="shared" ref="G38:J38" si="18">G36/G37*1000</f>
        <v>120386.54547394819</v>
      </c>
      <c r="H38" s="39">
        <f t="shared" si="18"/>
        <v>129250.62881059705</v>
      </c>
      <c r="I38" s="39">
        <f t="shared" si="18"/>
        <v>138367.77877006761</v>
      </c>
      <c r="J38" s="39">
        <f t="shared" si="18"/>
        <v>148078.15319474009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2020-08-27T07:56:50Z</dcterms:modified>
</cp:coreProperties>
</file>