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0" yWindow="0" windowWidth="20490" windowHeight="7755"/>
  </bookViews>
  <sheets>
    <sheet name="GSVA_cur" sheetId="10" r:id="rId1"/>
    <sheet name="GSVA_const" sheetId="1" r:id="rId2"/>
    <sheet name="NSVA_cur" sheetId="11" r:id="rId3"/>
    <sheet name="NSVA_const" sheetId="12" r:id="rId4"/>
  </sheets>
  <definedNames>
    <definedName name="_xlnm.Print_Titles" localSheetId="1">GSVA_const!$A:$B</definedName>
    <definedName name="_xlnm.Print_Titles" localSheetId="0">GSVA_cur!$A:$B</definedName>
    <definedName name="_xlnm.Print_Titles" localSheetId="3">NSVA_const!$A:$B</definedName>
    <definedName name="_xlnm.Print_Titles" localSheetId="2">NSVA_cur!$A:$B</definedName>
  </definedNames>
  <calcPr calcId="145621"/>
</workbook>
</file>

<file path=xl/calcChain.xml><?xml version="1.0" encoding="utf-8"?>
<calcChain xmlns="http://schemas.openxmlformats.org/spreadsheetml/2006/main">
  <c r="J37" i="12"/>
  <c r="I37"/>
  <c r="H37"/>
  <c r="G37"/>
  <c r="F37"/>
  <c r="E37"/>
  <c r="D37"/>
  <c r="C37"/>
  <c r="J35"/>
  <c r="I35"/>
  <c r="H35"/>
  <c r="G35"/>
  <c r="F35"/>
  <c r="E35"/>
  <c r="D35"/>
  <c r="C35"/>
  <c r="J34"/>
  <c r="I34"/>
  <c r="H34"/>
  <c r="G34"/>
  <c r="F34"/>
  <c r="E34"/>
  <c r="D34"/>
  <c r="C34"/>
  <c r="J20"/>
  <c r="I20"/>
  <c r="H20"/>
  <c r="G20"/>
  <c r="F20"/>
  <c r="E20"/>
  <c r="D20"/>
  <c r="C20"/>
  <c r="J17"/>
  <c r="J32" s="1"/>
  <c r="I17"/>
  <c r="I32" s="1"/>
  <c r="H17"/>
  <c r="H32" s="1"/>
  <c r="G17"/>
  <c r="G32" s="1"/>
  <c r="F17"/>
  <c r="F32" s="1"/>
  <c r="E17"/>
  <c r="E32" s="1"/>
  <c r="D17"/>
  <c r="D32" s="1"/>
  <c r="C17"/>
  <c r="C32" s="1"/>
  <c r="J16"/>
  <c r="I16"/>
  <c r="H16"/>
  <c r="G16"/>
  <c r="F16"/>
  <c r="E16"/>
  <c r="D16"/>
  <c r="C16"/>
  <c r="J6"/>
  <c r="J33" s="1"/>
  <c r="J36" s="1"/>
  <c r="J38" s="1"/>
  <c r="I6"/>
  <c r="I33" s="1"/>
  <c r="I36" s="1"/>
  <c r="I38" s="1"/>
  <c r="H6"/>
  <c r="H33" s="1"/>
  <c r="H36" s="1"/>
  <c r="H38" s="1"/>
  <c r="G6"/>
  <c r="G33" s="1"/>
  <c r="G36" s="1"/>
  <c r="G38" s="1"/>
  <c r="F6"/>
  <c r="F33" s="1"/>
  <c r="F36" s="1"/>
  <c r="F38" s="1"/>
  <c r="E6"/>
  <c r="E33" s="1"/>
  <c r="E36" s="1"/>
  <c r="E38" s="1"/>
  <c r="D6"/>
  <c r="D33" s="1"/>
  <c r="D36" s="1"/>
  <c r="D38" s="1"/>
  <c r="C6"/>
  <c r="C33" s="1"/>
  <c r="C36" s="1"/>
  <c r="C38" s="1"/>
  <c r="J37" i="11"/>
  <c r="I37"/>
  <c r="H37"/>
  <c r="G37"/>
  <c r="F37"/>
  <c r="E37"/>
  <c r="D37"/>
  <c r="C37"/>
  <c r="J35"/>
  <c r="I35"/>
  <c r="H35"/>
  <c r="G35"/>
  <c r="F35"/>
  <c r="E35"/>
  <c r="D35"/>
  <c r="C35"/>
  <c r="J34"/>
  <c r="I34"/>
  <c r="H34"/>
  <c r="G34"/>
  <c r="F34"/>
  <c r="E34"/>
  <c r="D34"/>
  <c r="C34"/>
  <c r="J20"/>
  <c r="I20"/>
  <c r="H20"/>
  <c r="G20"/>
  <c r="F20"/>
  <c r="E20"/>
  <c r="D20"/>
  <c r="C20"/>
  <c r="J17"/>
  <c r="J32" s="1"/>
  <c r="I17"/>
  <c r="I32" s="1"/>
  <c r="H17"/>
  <c r="H32" s="1"/>
  <c r="G17"/>
  <c r="G32" s="1"/>
  <c r="F17"/>
  <c r="F32" s="1"/>
  <c r="E17"/>
  <c r="E32" s="1"/>
  <c r="D17"/>
  <c r="D32" s="1"/>
  <c r="C17"/>
  <c r="C32" s="1"/>
  <c r="J16"/>
  <c r="I16"/>
  <c r="H16"/>
  <c r="G16"/>
  <c r="F16"/>
  <c r="E16"/>
  <c r="D16"/>
  <c r="C16"/>
  <c r="J6"/>
  <c r="J33" s="1"/>
  <c r="J36" s="1"/>
  <c r="J38" s="1"/>
  <c r="I6"/>
  <c r="I33" s="1"/>
  <c r="I36" s="1"/>
  <c r="I38" s="1"/>
  <c r="H6"/>
  <c r="H33" s="1"/>
  <c r="H36" s="1"/>
  <c r="H38" s="1"/>
  <c r="G6"/>
  <c r="G33" s="1"/>
  <c r="G36" s="1"/>
  <c r="G38" s="1"/>
  <c r="F6"/>
  <c r="F33" s="1"/>
  <c r="F36" s="1"/>
  <c r="F38" s="1"/>
  <c r="E6"/>
  <c r="E33" s="1"/>
  <c r="E36" s="1"/>
  <c r="E38" s="1"/>
  <c r="D6"/>
  <c r="D33" s="1"/>
  <c r="D36" s="1"/>
  <c r="D38" s="1"/>
  <c r="C6"/>
  <c r="C12" s="1"/>
  <c r="J37" i="1"/>
  <c r="I37"/>
  <c r="H37"/>
  <c r="G37"/>
  <c r="F37"/>
  <c r="E37"/>
  <c r="D37"/>
  <c r="C37"/>
  <c r="J20"/>
  <c r="I20"/>
  <c r="H20"/>
  <c r="G20"/>
  <c r="F20"/>
  <c r="E20"/>
  <c r="D20"/>
  <c r="C20"/>
  <c r="J17"/>
  <c r="J32" s="1"/>
  <c r="I17"/>
  <c r="I32" s="1"/>
  <c r="H17"/>
  <c r="H32" s="1"/>
  <c r="G17"/>
  <c r="G32" s="1"/>
  <c r="F17"/>
  <c r="F32" s="1"/>
  <c r="E17"/>
  <c r="D17"/>
  <c r="D32" s="1"/>
  <c r="C17"/>
  <c r="C32" s="1"/>
  <c r="J16"/>
  <c r="I16"/>
  <c r="H16"/>
  <c r="G16"/>
  <c r="F16"/>
  <c r="E16"/>
  <c r="D16"/>
  <c r="C16"/>
  <c r="J6"/>
  <c r="J33" s="1"/>
  <c r="J36" s="1"/>
  <c r="J38" s="1"/>
  <c r="I6"/>
  <c r="I33" s="1"/>
  <c r="I36" s="1"/>
  <c r="I38" s="1"/>
  <c r="H6"/>
  <c r="H33" s="1"/>
  <c r="H36" s="1"/>
  <c r="H38" s="1"/>
  <c r="G6"/>
  <c r="G33" s="1"/>
  <c r="G36" s="1"/>
  <c r="G38" s="1"/>
  <c r="F6"/>
  <c r="F33" s="1"/>
  <c r="F36" s="1"/>
  <c r="F38" s="1"/>
  <c r="E6"/>
  <c r="E33" s="1"/>
  <c r="E36" s="1"/>
  <c r="E38" s="1"/>
  <c r="D6"/>
  <c r="D33" s="1"/>
  <c r="D36" s="1"/>
  <c r="D38" s="1"/>
  <c r="C6"/>
  <c r="C33" s="1"/>
  <c r="C36" s="1"/>
  <c r="C38" s="1"/>
  <c r="E32" l="1"/>
  <c r="D12" i="12"/>
  <c r="C12"/>
  <c r="G12"/>
  <c r="F12"/>
  <c r="J12"/>
  <c r="H12"/>
  <c r="E12"/>
  <c r="I12"/>
  <c r="H12" i="11"/>
  <c r="G12"/>
  <c r="C33"/>
  <c r="C36" s="1"/>
  <c r="C38" s="1"/>
  <c r="F12"/>
  <c r="J12"/>
  <c r="E12"/>
  <c r="I12"/>
  <c r="D12"/>
  <c r="C12" i="1"/>
  <c r="G12"/>
  <c r="F12"/>
  <c r="J12"/>
  <c r="E12"/>
  <c r="I12"/>
  <c r="D12"/>
  <c r="H12"/>
  <c r="J20" i="10"/>
  <c r="I20"/>
  <c r="H20"/>
  <c r="G20"/>
  <c r="F20"/>
  <c r="E20"/>
  <c r="D20"/>
  <c r="C20"/>
  <c r="J17"/>
  <c r="J32" s="1"/>
  <c r="I17"/>
  <c r="I32" s="1"/>
  <c r="H17"/>
  <c r="H32" s="1"/>
  <c r="G17"/>
  <c r="G32" s="1"/>
  <c r="F17"/>
  <c r="F32" s="1"/>
  <c r="E17"/>
  <c r="E32" s="1"/>
  <c r="D17"/>
  <c r="D32" s="1"/>
  <c r="C17"/>
  <c r="C32" s="1"/>
  <c r="J16"/>
  <c r="I16"/>
  <c r="H16"/>
  <c r="G16"/>
  <c r="F16"/>
  <c r="E16"/>
  <c r="D16"/>
  <c r="C16"/>
  <c r="J6"/>
  <c r="J33" s="1"/>
  <c r="J36" s="1"/>
  <c r="J38" s="1"/>
  <c r="I6"/>
  <c r="I33" s="1"/>
  <c r="I36" s="1"/>
  <c r="I38" s="1"/>
  <c r="H6"/>
  <c r="H33" s="1"/>
  <c r="H36" s="1"/>
  <c r="H38" s="1"/>
  <c r="G6"/>
  <c r="G33" s="1"/>
  <c r="G36" s="1"/>
  <c r="G38" s="1"/>
  <c r="F6"/>
  <c r="F33" s="1"/>
  <c r="F36" s="1"/>
  <c r="F38" s="1"/>
  <c r="E6"/>
  <c r="E33" s="1"/>
  <c r="E36" s="1"/>
  <c r="E38" s="1"/>
  <c r="D6"/>
  <c r="D33" s="1"/>
  <c r="D36" s="1"/>
  <c r="D38" s="1"/>
  <c r="C6"/>
  <c r="C33" s="1"/>
  <c r="C36" s="1"/>
  <c r="C38" s="1"/>
  <c r="F12" l="1"/>
  <c r="J12"/>
  <c r="E12"/>
  <c r="I12"/>
  <c r="D12"/>
  <c r="H12"/>
  <c r="C12"/>
  <c r="G12"/>
</calcChain>
</file>

<file path=xl/sharedStrings.xml><?xml version="1.0" encoding="utf-8"?>
<sst xmlns="http://schemas.openxmlformats.org/spreadsheetml/2006/main" count="261" uniqueCount="72">
  <si>
    <t>S.No.</t>
  </si>
  <si>
    <t>Item</t>
  </si>
  <si>
    <t>Agriculture, forestry and fishing</t>
  </si>
  <si>
    <t>Mining and quarrying</t>
  </si>
  <si>
    <t>Manufacturing</t>
  </si>
  <si>
    <t>Electricity, gas, water supply &amp; other utility services</t>
  </si>
  <si>
    <t>Construction</t>
  </si>
  <si>
    <t>Trade, repair, hotels and restaurants</t>
  </si>
  <si>
    <t>Trade &amp; repair services</t>
  </si>
  <si>
    <t>Hotels &amp; restaurants</t>
  </si>
  <si>
    <t>Transport, storage, communication &amp; services related to broadcasting</t>
  </si>
  <si>
    <t>Railways</t>
  </si>
  <si>
    <t>Water transport</t>
  </si>
  <si>
    <t>Air transport</t>
  </si>
  <si>
    <t>Services incidental to transport</t>
  </si>
  <si>
    <t>Storage</t>
  </si>
  <si>
    <t>Communication &amp; services related to broadcasting</t>
  </si>
  <si>
    <t>Financial services</t>
  </si>
  <si>
    <t>Real estate, ownership of dwelling &amp; professional services</t>
  </si>
  <si>
    <t>Other services</t>
  </si>
  <si>
    <t>2011-12</t>
  </si>
  <si>
    <t>2012-13</t>
  </si>
  <si>
    <t>2013-14</t>
  </si>
  <si>
    <t>Subsidies on products</t>
  </si>
  <si>
    <t>Taxes on Products</t>
  </si>
  <si>
    <t>1.</t>
  </si>
  <si>
    <t>12.</t>
  </si>
  <si>
    <t>Primary</t>
  </si>
  <si>
    <t>Secondary</t>
  </si>
  <si>
    <t>Tertiary</t>
  </si>
  <si>
    <t>TOTAL GSVA at basic prices</t>
  </si>
  <si>
    <t>Population ('00)</t>
  </si>
  <si>
    <t>13.</t>
  </si>
  <si>
    <t>14.</t>
  </si>
  <si>
    <t>15.</t>
  </si>
  <si>
    <t>16.</t>
  </si>
  <si>
    <t>17.</t>
  </si>
  <si>
    <t>Gross State Value Added by economic activity at current prices</t>
  </si>
  <si>
    <t>Gross State Value Added by economic activity at constant (2011-12) prices</t>
  </si>
  <si>
    <t>Net State Value Added by economic activity at current prices</t>
  </si>
  <si>
    <t>TOTAL NSVA at basic prices</t>
  </si>
  <si>
    <t>Net State Value Added by economic activity at constant (2011-12) prices</t>
  </si>
  <si>
    <t>State :</t>
  </si>
  <si>
    <t>Public administration</t>
  </si>
  <si>
    <t>Gross State Domestic Product</t>
  </si>
  <si>
    <t>2014-15</t>
  </si>
  <si>
    <t>(Rs. in lakh)</t>
  </si>
  <si>
    <t>Per Capita GSDP (Rs.)</t>
  </si>
  <si>
    <t>Crops</t>
  </si>
  <si>
    <t>Livestock</t>
  </si>
  <si>
    <t>Forestry and logging</t>
  </si>
  <si>
    <t>Fishing and aquaculture</t>
  </si>
  <si>
    <t>Net State Domestic Product</t>
  </si>
  <si>
    <t>Per Capita NSDP (Rs.)</t>
  </si>
  <si>
    <t>2015-16</t>
  </si>
  <si>
    <t>Maharashtra</t>
  </si>
  <si>
    <t>2016-17</t>
  </si>
  <si>
    <t>2017-18</t>
  </si>
  <si>
    <t>Source: Directorate of Economics and Statistics of the respective State/Uts.</t>
  </si>
  <si>
    <t>2018-19</t>
  </si>
  <si>
    <t xml:space="preserve">Road transport </t>
  </si>
  <si>
    <t>2.       </t>
  </si>
  <si>
    <t>3.       </t>
  </si>
  <si>
    <t>4.       </t>
  </si>
  <si>
    <t>5.       </t>
  </si>
  <si>
    <t>6.       </t>
  </si>
  <si>
    <t>7.       </t>
  </si>
  <si>
    <t>8.       </t>
  </si>
  <si>
    <t>9.       </t>
  </si>
  <si>
    <t>10.   </t>
  </si>
  <si>
    <t>11.   </t>
  </si>
  <si>
    <t>As on 31.07.2020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</si>
</sst>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Times New Roman"/>
      <family val="1"/>
    </font>
    <font>
      <b/>
      <sz val="10"/>
      <name val="Arial"/>
      <family val="2"/>
    </font>
    <font>
      <b/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0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5" fillId="0" borderId="0"/>
    <xf numFmtId="0" fontId="6" fillId="0" borderId="0"/>
    <xf numFmtId="0" fontId="5" fillId="2" borderId="2" applyNumberFormat="0" applyFont="0" applyAlignment="0" applyProtection="0"/>
    <xf numFmtId="0" fontId="6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8" fillId="2" borderId="2" applyNumberFormat="0" applyFont="0" applyAlignment="0" applyProtection="0"/>
    <xf numFmtId="0" fontId="9" fillId="0" borderId="0"/>
    <xf numFmtId="43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4" fillId="0" borderId="0"/>
  </cellStyleXfs>
  <cellXfs count="35">
    <xf numFmtId="0" fontId="0" fillId="0" borderId="0" xfId="0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/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Border="1" applyProtection="1"/>
    <xf numFmtId="1" fontId="7" fillId="0" borderId="0" xfId="0" applyNumberFormat="1" applyFont="1" applyFill="1" applyBorder="1" applyProtection="1">
      <protection locked="0"/>
    </xf>
    <xf numFmtId="1" fontId="10" fillId="0" borderId="0" xfId="0" applyNumberFormat="1" applyFont="1" applyFill="1" applyBorder="1" applyProtection="1">
      <protection locked="0"/>
    </xf>
    <xf numFmtId="0" fontId="7" fillId="0" borderId="0" xfId="0" quotePrefix="1" applyFont="1" applyFill="1" applyProtection="1">
      <protection locked="0"/>
    </xf>
    <xf numFmtId="0" fontId="1" fillId="0" borderId="0" xfId="0" applyFont="1" applyFill="1" applyAlignment="1">
      <alignment horizontal="left" vertical="center"/>
    </xf>
    <xf numFmtId="0" fontId="7" fillId="0" borderId="0" xfId="0" applyFont="1" applyFill="1" applyProtection="1"/>
    <xf numFmtId="0" fontId="11" fillId="0" borderId="0" xfId="0" applyFont="1" applyFill="1" applyProtection="1">
      <protection locked="0"/>
    </xf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/>
    </xf>
    <xf numFmtId="49" fontId="13" fillId="0" borderId="1" xfId="0" applyNumberFormat="1" applyFont="1" applyFill="1" applyBorder="1" applyAlignment="1" applyProtection="1">
      <alignment vertical="center" wrapText="1"/>
      <protection locked="0"/>
    </xf>
    <xf numFmtId="0" fontId="13" fillId="0" borderId="1" xfId="0" applyFont="1" applyFill="1" applyBorder="1" applyAlignment="1" applyProtection="1">
      <alignment vertical="center" wrapText="1"/>
      <protection locked="0"/>
    </xf>
    <xf numFmtId="0" fontId="4" fillId="0" borderId="1" xfId="0" applyFont="1" applyFill="1" applyBorder="1" applyProtection="1">
      <protection locked="0"/>
    </xf>
    <xf numFmtId="0" fontId="4" fillId="0" borderId="1" xfId="0" applyFont="1" applyFill="1" applyBorder="1" applyProtection="1"/>
    <xf numFmtId="49" fontId="4" fillId="0" borderId="1" xfId="0" applyNumberFormat="1" applyFont="1" applyFill="1" applyBorder="1" applyAlignment="1" applyProtection="1">
      <alignment vertical="center" wrapText="1"/>
    </xf>
    <xf numFmtId="0" fontId="4" fillId="0" borderId="1" xfId="0" applyFont="1" applyFill="1" applyBorder="1" applyAlignment="1" applyProtection="1">
      <alignment horizontal="left" vertical="center" wrapText="1"/>
    </xf>
    <xf numFmtId="1" fontId="4" fillId="0" borderId="1" xfId="0" applyNumberFormat="1" applyFont="1" applyFill="1" applyBorder="1" applyProtection="1"/>
    <xf numFmtId="49" fontId="4" fillId="0" borderId="1" xfId="0" applyNumberFormat="1" applyFont="1" applyFill="1" applyBorder="1" applyAlignment="1" applyProtection="1">
      <alignment horizontal="right" vertical="center" wrapText="1"/>
      <protection locked="0"/>
    </xf>
    <xf numFmtId="0" fontId="4" fillId="0" borderId="1" xfId="0" applyFont="1" applyFill="1" applyBorder="1" applyAlignment="1" applyProtection="1">
      <alignment horizontal="left" vertical="center" wrapText="1"/>
      <protection locked="0"/>
    </xf>
    <xf numFmtId="1" fontId="4" fillId="0" borderId="1" xfId="0" applyNumberFormat="1" applyFont="1" applyFill="1" applyBorder="1" applyProtection="1">
      <protection locked="0"/>
    </xf>
    <xf numFmtId="49" fontId="4" fillId="0" borderId="1" xfId="0" applyNumberFormat="1" applyFont="1" applyFill="1" applyBorder="1" applyAlignment="1" applyProtection="1">
      <alignment vertical="center" wrapText="1"/>
      <protection locked="0"/>
    </xf>
    <xf numFmtId="49" fontId="4" fillId="3" borderId="1" xfId="0" applyNumberFormat="1" applyFont="1" applyFill="1" applyBorder="1" applyAlignment="1" applyProtection="1">
      <alignment vertical="center" wrapText="1"/>
      <protection locked="0"/>
    </xf>
    <xf numFmtId="0" fontId="14" fillId="3" borderId="1" xfId="0" applyFont="1" applyFill="1" applyBorder="1" applyAlignment="1" applyProtection="1">
      <alignment horizontal="left" vertical="center" wrapText="1"/>
      <protection locked="0"/>
    </xf>
    <xf numFmtId="1" fontId="4" fillId="3" borderId="1" xfId="0" applyNumberFormat="1" applyFont="1" applyFill="1" applyBorder="1" applyProtection="1">
      <protection locked="0"/>
    </xf>
    <xf numFmtId="0" fontId="4" fillId="0" borderId="1" xfId="0" applyFont="1" applyFill="1" applyBorder="1" applyAlignment="1" applyProtection="1">
      <alignment horizontal="left" vertical="top" wrapText="1"/>
    </xf>
    <xf numFmtId="49" fontId="4" fillId="3" borderId="1" xfId="0" applyNumberFormat="1" applyFont="1" applyFill="1" applyBorder="1" applyAlignment="1" applyProtection="1">
      <alignment vertical="center" wrapText="1"/>
    </xf>
    <xf numFmtId="0" fontId="13" fillId="3" borderId="1" xfId="0" applyFont="1" applyFill="1" applyBorder="1" applyAlignment="1" applyProtection="1">
      <alignment horizontal="left" vertical="center" wrapText="1"/>
    </xf>
    <xf numFmtId="1" fontId="4" fillId="3" borderId="1" xfId="0" applyNumberFormat="1" applyFont="1" applyFill="1" applyBorder="1" applyProtection="1"/>
    <xf numFmtId="49" fontId="4" fillId="0" borderId="1" xfId="0" quotePrefix="1" applyNumberFormat="1" applyFont="1" applyFill="1" applyBorder="1" applyAlignment="1" applyProtection="1">
      <alignment vertical="center" wrapText="1"/>
    </xf>
    <xf numFmtId="0" fontId="4" fillId="0" borderId="1" xfId="0" applyFont="1" applyFill="1" applyBorder="1" applyAlignment="1" applyProtection="1">
      <alignment vertical="center" wrapText="1"/>
      <protection locked="0"/>
    </xf>
    <xf numFmtId="49" fontId="4" fillId="3" borderId="1" xfId="0" quotePrefix="1" applyNumberFormat="1" applyFont="1" applyFill="1" applyBorder="1" applyAlignment="1" applyProtection="1">
      <alignment vertical="center" wrapText="1"/>
    </xf>
    <xf numFmtId="0" fontId="4" fillId="3" borderId="1" xfId="0" applyFont="1" applyFill="1" applyBorder="1" applyAlignment="1" applyProtection="1">
      <alignment vertical="center" wrapText="1"/>
      <protection locked="0"/>
    </xf>
  </cellXfs>
  <cellStyles count="530">
    <cellStyle name="Comma 2" xfId="15"/>
    <cellStyle name="Comma 2 2" xfId="528"/>
    <cellStyle name="Normal" xfId="0" builtinId="0"/>
    <cellStyle name="Normal 2" xfId="2"/>
    <cellStyle name="Normal 2 2" xfId="8"/>
    <cellStyle name="Normal 2 2 2" xfId="10"/>
    <cellStyle name="Normal 2 2 3" xfId="18"/>
    <cellStyle name="Normal 2 3" xfId="5"/>
    <cellStyle name="Normal 2 3 2" xfId="529"/>
    <cellStyle name="Normal 2 4" xfId="9"/>
    <cellStyle name="Normal 2 4 2" xfId="17"/>
    <cellStyle name="Normal 3" xfId="1"/>
    <cellStyle name="Normal 3 2" xfId="6"/>
    <cellStyle name="Normal 3 2 2" xfId="11"/>
    <cellStyle name="Normal 3 3" xfId="16"/>
    <cellStyle name="Normal 4" xfId="3"/>
    <cellStyle name="Normal 5" xfId="4"/>
    <cellStyle name="Normal 5 2" xfId="12"/>
    <cellStyle name="Normal 6" xfId="14"/>
    <cellStyle name="Note 2" xfId="7"/>
    <cellStyle name="Note 2 2" xfId="13"/>
    <cellStyle name="style1405592468105" xfId="19"/>
    <cellStyle name="style1405593752700" xfId="20"/>
    <cellStyle name="style1406113848636" xfId="21"/>
    <cellStyle name="style1406113848741" xfId="22"/>
    <cellStyle name="style1406113848796" xfId="23"/>
    <cellStyle name="style1406113848827" xfId="24"/>
    <cellStyle name="style1406113848859" xfId="25"/>
    <cellStyle name="style1406113848891" xfId="26"/>
    <cellStyle name="style1406113848925" xfId="27"/>
    <cellStyle name="style1406113848965" xfId="28"/>
    <cellStyle name="style1406113848998" xfId="29"/>
    <cellStyle name="style1406113849028" xfId="30"/>
    <cellStyle name="style1406113849058" xfId="31"/>
    <cellStyle name="style1406113849090" xfId="32"/>
    <cellStyle name="style1406113849117" xfId="33"/>
    <cellStyle name="style1406113849144" xfId="34"/>
    <cellStyle name="style1406113849183" xfId="35"/>
    <cellStyle name="style1406113849217" xfId="36"/>
    <cellStyle name="style1406113849255" xfId="37"/>
    <cellStyle name="style1406113849284" xfId="38"/>
    <cellStyle name="style1406113849311" xfId="39"/>
    <cellStyle name="style1406113849339" xfId="40"/>
    <cellStyle name="style1406113849367" xfId="41"/>
    <cellStyle name="style1406113849389" xfId="42"/>
    <cellStyle name="style1406113849413" xfId="43"/>
    <cellStyle name="style1406113849558" xfId="44"/>
    <cellStyle name="style1406113849582" xfId="45"/>
    <cellStyle name="style1406113849605" xfId="46"/>
    <cellStyle name="style1406113849630" xfId="47"/>
    <cellStyle name="style1406113849653" xfId="48"/>
    <cellStyle name="style1406113849674" xfId="49"/>
    <cellStyle name="style1406113849701" xfId="50"/>
    <cellStyle name="style1406113849728" xfId="51"/>
    <cellStyle name="style1406113849754" xfId="52"/>
    <cellStyle name="style1406113849781" xfId="53"/>
    <cellStyle name="style1406113849808" xfId="54"/>
    <cellStyle name="style1406113849835" xfId="55"/>
    <cellStyle name="style1406113849856" xfId="56"/>
    <cellStyle name="style1406113849876" xfId="57"/>
    <cellStyle name="style1406113849898" xfId="58"/>
    <cellStyle name="style1406113849921" xfId="59"/>
    <cellStyle name="style1406113849947" xfId="60"/>
    <cellStyle name="style1406113849975" xfId="61"/>
    <cellStyle name="style1406113850004" xfId="62"/>
    <cellStyle name="style1406113850027" xfId="63"/>
    <cellStyle name="style1406113850054" xfId="64"/>
    <cellStyle name="style1406113850081" xfId="65"/>
    <cellStyle name="style1406113850103" xfId="66"/>
    <cellStyle name="style1406113850129" xfId="67"/>
    <cellStyle name="style1406113850156" xfId="68"/>
    <cellStyle name="style1406113850182" xfId="69"/>
    <cellStyle name="style1406113850203" xfId="70"/>
    <cellStyle name="style1406113850224" xfId="71"/>
    <cellStyle name="style1406113850258" xfId="72"/>
    <cellStyle name="style1406113850331" xfId="73"/>
    <cellStyle name="style1406113850358" xfId="74"/>
    <cellStyle name="style1406113850380" xfId="75"/>
    <cellStyle name="style1406113850409" xfId="76"/>
    <cellStyle name="style1406113850431" xfId="77"/>
    <cellStyle name="style1406113850452" xfId="78"/>
    <cellStyle name="style1406113850474" xfId="79"/>
    <cellStyle name="style1406113850501" xfId="80"/>
    <cellStyle name="style1406113850522" xfId="81"/>
    <cellStyle name="style1406113850542" xfId="82"/>
    <cellStyle name="style1406113850570" xfId="83"/>
    <cellStyle name="style1406113850591" xfId="84"/>
    <cellStyle name="style1406113850614" xfId="85"/>
    <cellStyle name="style1406113850636" xfId="86"/>
    <cellStyle name="style1406113850655" xfId="87"/>
    <cellStyle name="style1406113850674" xfId="88"/>
    <cellStyle name="style1406113850723" xfId="89"/>
    <cellStyle name="style1406113850767" xfId="90"/>
    <cellStyle name="style1406113850816" xfId="91"/>
    <cellStyle name="style1406114189185" xfId="92"/>
    <cellStyle name="style1406114189213" xfId="93"/>
    <cellStyle name="style1406114189239" xfId="94"/>
    <cellStyle name="style1406114189259" xfId="95"/>
    <cellStyle name="style1406114189283" xfId="96"/>
    <cellStyle name="style1406114189307" xfId="97"/>
    <cellStyle name="style1406114189331" xfId="98"/>
    <cellStyle name="style1406114189356" xfId="99"/>
    <cellStyle name="style1406114189382" xfId="100"/>
    <cellStyle name="style1406114189407" xfId="101"/>
    <cellStyle name="style1406114189432" xfId="102"/>
    <cellStyle name="style1406114189459" xfId="103"/>
    <cellStyle name="style1406114189481" xfId="104"/>
    <cellStyle name="style1406114189505" xfId="105"/>
    <cellStyle name="style1406114189535" xfId="106"/>
    <cellStyle name="style1406114189560" xfId="107"/>
    <cellStyle name="style1406114189585" xfId="108"/>
    <cellStyle name="style1406114189616" xfId="109"/>
    <cellStyle name="style1406114189644" xfId="110"/>
    <cellStyle name="style1406114189671" xfId="111"/>
    <cellStyle name="style1406114189696" xfId="112"/>
    <cellStyle name="style1406114189716" xfId="113"/>
    <cellStyle name="style1406114189736" xfId="114"/>
    <cellStyle name="style1406114189757" xfId="115"/>
    <cellStyle name="style1406114189778" xfId="116"/>
    <cellStyle name="style1406114189799" xfId="117"/>
    <cellStyle name="style1406114189820" xfId="118"/>
    <cellStyle name="style1406114189840" xfId="119"/>
    <cellStyle name="style1406114189860" xfId="120"/>
    <cellStyle name="style1406114189886" xfId="121"/>
    <cellStyle name="style1406114189911" xfId="122"/>
    <cellStyle name="style1406114189990" xfId="123"/>
    <cellStyle name="style1406114190017" xfId="124"/>
    <cellStyle name="style1406114190044" xfId="125"/>
    <cellStyle name="style1406114190069" xfId="126"/>
    <cellStyle name="style1406114190088" xfId="127"/>
    <cellStyle name="style1406114190108" xfId="128"/>
    <cellStyle name="style1406114190127" xfId="129"/>
    <cellStyle name="style1406114190148" xfId="130"/>
    <cellStyle name="style1406114190171" xfId="131"/>
    <cellStyle name="style1406114190195" xfId="132"/>
    <cellStyle name="style1406114190219" xfId="133"/>
    <cellStyle name="style1406114190238" xfId="134"/>
    <cellStyle name="style1406114190262" xfId="135"/>
    <cellStyle name="style1406114190285" xfId="136"/>
    <cellStyle name="style1406114190303" xfId="137"/>
    <cellStyle name="style1406114190327" xfId="138"/>
    <cellStyle name="style1406114190351" xfId="139"/>
    <cellStyle name="style1406114190375" xfId="140"/>
    <cellStyle name="style1406114190395" xfId="141"/>
    <cellStyle name="style1406114190415" xfId="142"/>
    <cellStyle name="style1406114190439" xfId="143"/>
    <cellStyle name="style1406114190464" xfId="144"/>
    <cellStyle name="style1406114190487" xfId="145"/>
    <cellStyle name="style1406114190507" xfId="146"/>
    <cellStyle name="style1406114190534" xfId="147"/>
    <cellStyle name="style1406114190553" xfId="148"/>
    <cellStyle name="style1406114190571" xfId="149"/>
    <cellStyle name="style1406114190588" xfId="150"/>
    <cellStyle name="style1406114190609" xfId="151"/>
    <cellStyle name="style1406114190628" xfId="152"/>
    <cellStyle name="style1406114190647" xfId="153"/>
    <cellStyle name="style1406114190666" xfId="154"/>
    <cellStyle name="style1406114190687" xfId="155"/>
    <cellStyle name="style1406114190844" xfId="156"/>
    <cellStyle name="style1406114190863" xfId="157"/>
    <cellStyle name="style1406114190881" xfId="158"/>
    <cellStyle name="style1406114190900" xfId="159"/>
    <cellStyle name="style1406114190959" xfId="160"/>
    <cellStyle name="style1406114191014" xfId="161"/>
    <cellStyle name="style1406114191303" xfId="162"/>
    <cellStyle name="style1406114191912" xfId="163"/>
    <cellStyle name="style1406114345186" xfId="164"/>
    <cellStyle name="style1406114345361" xfId="165"/>
    <cellStyle name="style1406114398523" xfId="166"/>
    <cellStyle name="style1406114398549" xfId="167"/>
    <cellStyle name="style1406114398571" xfId="168"/>
    <cellStyle name="style1406114398589" xfId="169"/>
    <cellStyle name="style1406114398610" xfId="170"/>
    <cellStyle name="style1406114398632" xfId="171"/>
    <cellStyle name="style1406114398654" xfId="172"/>
    <cellStyle name="style1406114398679" xfId="173"/>
    <cellStyle name="style1406114398703" xfId="174"/>
    <cellStyle name="style1406114398726" xfId="175"/>
    <cellStyle name="style1406114398750" xfId="176"/>
    <cellStyle name="style1406114398774" xfId="177"/>
    <cellStyle name="style1406114398792" xfId="178"/>
    <cellStyle name="style1406114398812" xfId="179"/>
    <cellStyle name="style1406114398835" xfId="180"/>
    <cellStyle name="style1406114398855" xfId="181"/>
    <cellStyle name="style1406114398880" xfId="182"/>
    <cellStyle name="style1406114398898" xfId="183"/>
    <cellStyle name="style1406114398922" xfId="184"/>
    <cellStyle name="style1406114398946" xfId="185"/>
    <cellStyle name="style1406114398972" xfId="186"/>
    <cellStyle name="style1406114398991" xfId="187"/>
    <cellStyle name="style1406114399009" xfId="188"/>
    <cellStyle name="style1406114399027" xfId="189"/>
    <cellStyle name="style1406114399044" xfId="190"/>
    <cellStyle name="style1406114399064" xfId="191"/>
    <cellStyle name="style1406114399083" xfId="192"/>
    <cellStyle name="style1406114399102" xfId="193"/>
    <cellStyle name="style1406114399120" xfId="194"/>
    <cellStyle name="style1406114399144" xfId="195"/>
    <cellStyle name="style1406114399167" xfId="196"/>
    <cellStyle name="style1406114399199" xfId="197"/>
    <cellStyle name="style1406114399226" xfId="198"/>
    <cellStyle name="style1406114399254" xfId="199"/>
    <cellStyle name="style1406114399277" xfId="200"/>
    <cellStyle name="style1406114399294" xfId="201"/>
    <cellStyle name="style1406114399311" xfId="202"/>
    <cellStyle name="style1406114399329" xfId="203"/>
    <cellStyle name="style1406114399348" xfId="204"/>
    <cellStyle name="style1406114399367" xfId="205"/>
    <cellStyle name="style1406114399389" xfId="206"/>
    <cellStyle name="style1406114399411" xfId="207"/>
    <cellStyle name="style1406114399490" xfId="208"/>
    <cellStyle name="style1406114399512" xfId="209"/>
    <cellStyle name="style1406114399534" xfId="210"/>
    <cellStyle name="style1406114399551" xfId="211"/>
    <cellStyle name="style1406114399576" xfId="212"/>
    <cellStyle name="style1406114399599" xfId="213"/>
    <cellStyle name="style1406114399622" xfId="214"/>
    <cellStyle name="style1406114399641" xfId="215"/>
    <cellStyle name="style1406114399662" xfId="216"/>
    <cellStyle name="style1406114399689" xfId="217"/>
    <cellStyle name="style1406114399716" xfId="218"/>
    <cellStyle name="style1406114399740" xfId="219"/>
    <cellStyle name="style1406114399758" xfId="220"/>
    <cellStyle name="style1406114399783" xfId="221"/>
    <cellStyle name="style1406114399802" xfId="222"/>
    <cellStyle name="style1406114399820" xfId="223"/>
    <cellStyle name="style1406114399839" xfId="224"/>
    <cellStyle name="style1406114399860" xfId="225"/>
    <cellStyle name="style1406114399878" xfId="226"/>
    <cellStyle name="style1406114399896" xfId="227"/>
    <cellStyle name="style1406114399914" xfId="228"/>
    <cellStyle name="style1406114399932" xfId="229"/>
    <cellStyle name="style1406114399951" xfId="230"/>
    <cellStyle name="style1406114399969" xfId="231"/>
    <cellStyle name="style1406114399987" xfId="232"/>
    <cellStyle name="style1406114400018" xfId="233"/>
    <cellStyle name="style1406114400104" xfId="234"/>
    <cellStyle name="style1406114400339" xfId="235"/>
    <cellStyle name="style1406114400806" xfId="236"/>
    <cellStyle name="style1406114440149" xfId="237"/>
    <cellStyle name="style1406114440175" xfId="238"/>
    <cellStyle name="style1406114440200" xfId="239"/>
    <cellStyle name="style1406114440219" xfId="240"/>
    <cellStyle name="style1406114440242" xfId="241"/>
    <cellStyle name="style1406114440265" xfId="242"/>
    <cellStyle name="style1406114440288" xfId="243"/>
    <cellStyle name="style1406114440311" xfId="244"/>
    <cellStyle name="style1406114440332" xfId="245"/>
    <cellStyle name="style1406114440354" xfId="246"/>
    <cellStyle name="style1406114440375" xfId="247"/>
    <cellStyle name="style1406114440396" xfId="248"/>
    <cellStyle name="style1406114440413" xfId="249"/>
    <cellStyle name="style1406114440430" xfId="250"/>
    <cellStyle name="style1406114440452" xfId="251"/>
    <cellStyle name="style1406114440470" xfId="252"/>
    <cellStyle name="style1406114440492" xfId="253"/>
    <cellStyle name="style1406114440509" xfId="254"/>
    <cellStyle name="style1406114440531" xfId="255"/>
    <cellStyle name="style1406114440552" xfId="256"/>
    <cellStyle name="style1406114440573" xfId="257"/>
    <cellStyle name="style1406114440590" xfId="258"/>
    <cellStyle name="style1406114440607" xfId="259"/>
    <cellStyle name="style1406114440624" xfId="260"/>
    <cellStyle name="style1406114440641" xfId="261"/>
    <cellStyle name="style1406114440657" xfId="262"/>
    <cellStyle name="style1406114440676" xfId="263"/>
    <cellStyle name="style1406114440693" xfId="264"/>
    <cellStyle name="style1406114440711" xfId="265"/>
    <cellStyle name="style1406114440733" xfId="266"/>
    <cellStyle name="style1406114440756" xfId="267"/>
    <cellStyle name="style1406114440778" xfId="268"/>
    <cellStyle name="style1406114440801" xfId="269"/>
    <cellStyle name="style1406114440831" xfId="270"/>
    <cellStyle name="style1406114440854" xfId="271"/>
    <cellStyle name="style1406114440871" xfId="272"/>
    <cellStyle name="style1406114440888" xfId="273"/>
    <cellStyle name="style1406114440905" xfId="274"/>
    <cellStyle name="style1406114440922" xfId="275"/>
    <cellStyle name="style1406114440941" xfId="276"/>
    <cellStyle name="style1406114440964" xfId="277"/>
    <cellStyle name="style1406114440986" xfId="278"/>
    <cellStyle name="style1406114441003" xfId="279"/>
    <cellStyle name="style1406114441024" xfId="280"/>
    <cellStyle name="style1406114441046" xfId="281"/>
    <cellStyle name="style1406114441063" xfId="282"/>
    <cellStyle name="style1406114441085" xfId="283"/>
    <cellStyle name="style1406114441106" xfId="284"/>
    <cellStyle name="style1406114441127" xfId="285"/>
    <cellStyle name="style1406114441144" xfId="286"/>
    <cellStyle name="style1406114441245" xfId="287"/>
    <cellStyle name="style1406114441267" xfId="288"/>
    <cellStyle name="style1406114441288" xfId="289"/>
    <cellStyle name="style1406114441309" xfId="290"/>
    <cellStyle name="style1406114441326" xfId="291"/>
    <cellStyle name="style1406114441350" xfId="292"/>
    <cellStyle name="style1406114441369" xfId="293"/>
    <cellStyle name="style1406114441387" xfId="294"/>
    <cellStyle name="style1406114441405" xfId="295"/>
    <cellStyle name="style1406114441425" xfId="296"/>
    <cellStyle name="style1406114441444" xfId="297"/>
    <cellStyle name="style1406114441462" xfId="298"/>
    <cellStyle name="style1406114441479" xfId="299"/>
    <cellStyle name="style1406114441496" xfId="300"/>
    <cellStyle name="style1406114441514" xfId="301"/>
    <cellStyle name="style1406114441532" xfId="302"/>
    <cellStyle name="style1406114441549" xfId="303"/>
    <cellStyle name="style1406114441566" xfId="304"/>
    <cellStyle name="style1406114441594" xfId="305"/>
    <cellStyle name="style1406114441626" xfId="306"/>
    <cellStyle name="style1406114442197" xfId="307"/>
    <cellStyle name="style1406114490232" xfId="308"/>
    <cellStyle name="style1406114490278" xfId="309"/>
    <cellStyle name="style1406114490860" xfId="310"/>
    <cellStyle name="style1406114491098" xfId="311"/>
    <cellStyle name="style1406114491204" xfId="312"/>
    <cellStyle name="style1406114491528" xfId="313"/>
    <cellStyle name="style1406114491549" xfId="314"/>
    <cellStyle name="style1406114491606" xfId="315"/>
    <cellStyle name="style1406114491677" xfId="316"/>
    <cellStyle name="style1406182998088" xfId="317"/>
    <cellStyle name="style1406182998186" xfId="318"/>
    <cellStyle name="style1406183036983" xfId="319"/>
    <cellStyle name="style1411446450504" xfId="320"/>
    <cellStyle name="style1411446450551" xfId="321"/>
    <cellStyle name="style1411446450598" xfId="322"/>
    <cellStyle name="style1411446450629" xfId="323"/>
    <cellStyle name="style1411446450660" xfId="324"/>
    <cellStyle name="style1411446450738" xfId="325"/>
    <cellStyle name="style1411446450769" xfId="326"/>
    <cellStyle name="style1411446450801" xfId="327"/>
    <cellStyle name="style1411446450847" xfId="328"/>
    <cellStyle name="style1411446450879" xfId="329"/>
    <cellStyle name="style1411446450910" xfId="330"/>
    <cellStyle name="style1411446450957" xfId="331"/>
    <cellStyle name="style1411446450988" xfId="332"/>
    <cellStyle name="style1411446451019" xfId="333"/>
    <cellStyle name="style1411446451050" xfId="334"/>
    <cellStyle name="style1411446451128" xfId="335"/>
    <cellStyle name="style1411446451159" xfId="336"/>
    <cellStyle name="style1411446451191" xfId="337"/>
    <cellStyle name="style1411446451206" xfId="338"/>
    <cellStyle name="style1411446451237" xfId="339"/>
    <cellStyle name="style1411446451269" xfId="340"/>
    <cellStyle name="style1411446451284" xfId="341"/>
    <cellStyle name="style1411446451315" xfId="342"/>
    <cellStyle name="style1411446451331" xfId="343"/>
    <cellStyle name="style1411446451362" xfId="344"/>
    <cellStyle name="style1411446451378" xfId="345"/>
    <cellStyle name="style1411446451409" xfId="346"/>
    <cellStyle name="style1411446451471" xfId="347"/>
    <cellStyle name="style1411446451518" xfId="348"/>
    <cellStyle name="style1411446451549" xfId="349"/>
    <cellStyle name="style1411446451581" xfId="350"/>
    <cellStyle name="style1411446451596" xfId="351"/>
    <cellStyle name="style1411446451627" xfId="352"/>
    <cellStyle name="style1411446451659" xfId="353"/>
    <cellStyle name="style1411446451690" xfId="354"/>
    <cellStyle name="style1411446451705" xfId="355"/>
    <cellStyle name="style1411446451721" xfId="356"/>
    <cellStyle name="style1411446451752" xfId="357"/>
    <cellStyle name="style1411446451815" xfId="358"/>
    <cellStyle name="style1411446451846" xfId="359"/>
    <cellStyle name="style1411446451877" xfId="360"/>
    <cellStyle name="style1411446451893" xfId="361"/>
    <cellStyle name="style1411446451924" xfId="362"/>
    <cellStyle name="style1411446451955" xfId="363"/>
    <cellStyle name="style1411446451971" xfId="364"/>
    <cellStyle name="style1411446452002" xfId="365"/>
    <cellStyle name="style1411446452033" xfId="366"/>
    <cellStyle name="style1411446452049" xfId="367"/>
    <cellStyle name="style1411446452111" xfId="368"/>
    <cellStyle name="style1411446452142" xfId="369"/>
    <cellStyle name="style1411446452158" xfId="370"/>
    <cellStyle name="style1411446452189" xfId="371"/>
    <cellStyle name="style1411446452220" xfId="372"/>
    <cellStyle name="style1411446452236" xfId="373"/>
    <cellStyle name="style1411446452267" xfId="374"/>
    <cellStyle name="style1411446452298" xfId="375"/>
    <cellStyle name="style1411446452314" xfId="376"/>
    <cellStyle name="style1411446452329" xfId="377"/>
    <cellStyle name="style1411446452361" xfId="378"/>
    <cellStyle name="style1411446452407" xfId="379"/>
    <cellStyle name="style1411446452439" xfId="380"/>
    <cellStyle name="style1411446452454" xfId="381"/>
    <cellStyle name="style1411446452485" xfId="382"/>
    <cellStyle name="style1411446452501" xfId="383"/>
    <cellStyle name="style1411446452532" xfId="384"/>
    <cellStyle name="style1411446452548" xfId="385"/>
    <cellStyle name="style1411446452563" xfId="386"/>
    <cellStyle name="style1411449801970" xfId="387"/>
    <cellStyle name="style1411449802014" xfId="388"/>
    <cellStyle name="style1411449802039" xfId="389"/>
    <cellStyle name="style1411449802064" xfId="390"/>
    <cellStyle name="style1411449802092" xfId="391"/>
    <cellStyle name="style1411449802118" xfId="392"/>
    <cellStyle name="style1411449802516" xfId="393"/>
    <cellStyle name="style1411449802578" xfId="394"/>
    <cellStyle name="style1411449802602" xfId="395"/>
    <cellStyle name="style1411449802628" xfId="396"/>
    <cellStyle name="style1411449802695" xfId="397"/>
    <cellStyle name="style1411449802719" xfId="398"/>
    <cellStyle name="style1411449802744" xfId="399"/>
    <cellStyle name="style1411449802916" xfId="400"/>
    <cellStyle name="style1411449802935" xfId="401"/>
    <cellStyle name="style1411449802987" xfId="402"/>
    <cellStyle name="style1411449803130" xfId="403"/>
    <cellStyle name="style1411449803296" xfId="404"/>
    <cellStyle name="style1411449803317" xfId="405"/>
    <cellStyle name="style1411449803337" xfId="406"/>
    <cellStyle name="style1411449803356" xfId="407"/>
    <cellStyle name="style1411449803379" xfId="408"/>
    <cellStyle name="style1411449803400" xfId="409"/>
    <cellStyle name="style1411449803420" xfId="410"/>
    <cellStyle name="style1411449803440" xfId="411"/>
    <cellStyle name="style1411449803461" xfId="412"/>
    <cellStyle name="style1411449803483" xfId="413"/>
    <cellStyle name="style1411449803510" xfId="414"/>
    <cellStyle name="style1411449803534" xfId="415"/>
    <cellStyle name="style1411449803554" xfId="416"/>
    <cellStyle name="style1411449803577" xfId="417"/>
    <cellStyle name="style1411451081406" xfId="418"/>
    <cellStyle name="style1411451081449" xfId="419"/>
    <cellStyle name="style1411451081472" xfId="420"/>
    <cellStyle name="style1411451081497" xfId="421"/>
    <cellStyle name="style1411451081522" xfId="422"/>
    <cellStyle name="style1411451081547" xfId="423"/>
    <cellStyle name="style1411451081953" xfId="424"/>
    <cellStyle name="style1411451082017" xfId="425"/>
    <cellStyle name="style1411451082043" xfId="426"/>
    <cellStyle name="style1411451082068" xfId="427"/>
    <cellStyle name="style1411451082091" xfId="428"/>
    <cellStyle name="style1411451082115" xfId="429"/>
    <cellStyle name="style1411451082188" xfId="430"/>
    <cellStyle name="style1411451082364" xfId="431"/>
    <cellStyle name="style1411451082383" xfId="432"/>
    <cellStyle name="style1411451082433" xfId="433"/>
    <cellStyle name="style1411451082533" xfId="434"/>
    <cellStyle name="style1411451082735" xfId="435"/>
    <cellStyle name="style1411451082754" xfId="436"/>
    <cellStyle name="style1411451082774" xfId="437"/>
    <cellStyle name="style1411451082793" xfId="438"/>
    <cellStyle name="style1411451082814" xfId="439"/>
    <cellStyle name="style1411451082834" xfId="440"/>
    <cellStyle name="style1411451082853" xfId="441"/>
    <cellStyle name="style1411451082873" xfId="442"/>
    <cellStyle name="style1411451082893" xfId="443"/>
    <cellStyle name="style1411451082912" xfId="444"/>
    <cellStyle name="style1411451082933" xfId="445"/>
    <cellStyle name="style1411451082954" xfId="446"/>
    <cellStyle name="style1411451082974" xfId="447"/>
    <cellStyle name="style1411451082993" xfId="448"/>
    <cellStyle name="style1411451083012" xfId="449"/>
    <cellStyle name="style1411542382001" xfId="450"/>
    <cellStyle name="style1411542382059" xfId="451"/>
    <cellStyle name="style1411542382094" xfId="452"/>
    <cellStyle name="style1411542382123" xfId="453"/>
    <cellStyle name="style1411542382156" xfId="454"/>
    <cellStyle name="style1411542382190" xfId="455"/>
    <cellStyle name="style1411542382225" xfId="456"/>
    <cellStyle name="style1411542382311" xfId="457"/>
    <cellStyle name="style1411542382346" xfId="458"/>
    <cellStyle name="style1411542382378" xfId="459"/>
    <cellStyle name="style1411542382409" xfId="460"/>
    <cellStyle name="style1411542382440" xfId="461"/>
    <cellStyle name="style1411542382466" xfId="462"/>
    <cellStyle name="style1411542382491" xfId="463"/>
    <cellStyle name="style1411542382523" xfId="464"/>
    <cellStyle name="style1411542382556" xfId="465"/>
    <cellStyle name="style1411542382585" xfId="466"/>
    <cellStyle name="style1411542382613" xfId="467"/>
    <cellStyle name="style1411542382701" xfId="468"/>
    <cellStyle name="style1411542382751" xfId="469"/>
    <cellStyle name="style1411542382774" xfId="470"/>
    <cellStyle name="style1411542382797" xfId="471"/>
    <cellStyle name="style1411542382821" xfId="472"/>
    <cellStyle name="style1411542382844" xfId="473"/>
    <cellStyle name="style1411542382872" xfId="474"/>
    <cellStyle name="style1411542382898" xfId="475"/>
    <cellStyle name="style1411542382921" xfId="476"/>
    <cellStyle name="style1411542382949" xfId="477"/>
    <cellStyle name="style1411542382977" xfId="478"/>
    <cellStyle name="style1411542383005" xfId="479"/>
    <cellStyle name="style1411542383036" xfId="480"/>
    <cellStyle name="style1411542383066" xfId="481"/>
    <cellStyle name="style1411542383094" xfId="482"/>
    <cellStyle name="style1411542383116" xfId="483"/>
    <cellStyle name="style1411542383137" xfId="484"/>
    <cellStyle name="style1411542383160" xfId="485"/>
    <cellStyle name="style1411542383184" xfId="486"/>
    <cellStyle name="style1411542383249" xfId="487"/>
    <cellStyle name="style1411542383276" xfId="488"/>
    <cellStyle name="style1411542383303" xfId="489"/>
    <cellStyle name="style1411542383332" xfId="490"/>
    <cellStyle name="style1411542383355" xfId="491"/>
    <cellStyle name="style1411542383382" xfId="492"/>
    <cellStyle name="style1411542383409" xfId="493"/>
    <cellStyle name="style1411542383430" xfId="494"/>
    <cellStyle name="style1411542383457" xfId="495"/>
    <cellStyle name="style1411542383483" xfId="496"/>
    <cellStyle name="style1411542383510" xfId="497"/>
    <cellStyle name="style1411542383530" xfId="498"/>
    <cellStyle name="style1411542383552" xfId="499"/>
    <cellStyle name="style1411542383579" xfId="500"/>
    <cellStyle name="style1411542383606" xfId="501"/>
    <cellStyle name="style1411542383632" xfId="502"/>
    <cellStyle name="style1411542383654" xfId="503"/>
    <cellStyle name="style1411542383684" xfId="504"/>
    <cellStyle name="style1411542383710" xfId="505"/>
    <cellStyle name="style1411542383732" xfId="506"/>
    <cellStyle name="style1411542383756" xfId="507"/>
    <cellStyle name="style1411542383790" xfId="508"/>
    <cellStyle name="style1411542383813" xfId="509"/>
    <cellStyle name="style1411542383835" xfId="510"/>
    <cellStyle name="style1411542383858" xfId="511"/>
    <cellStyle name="style1411542383881" xfId="512"/>
    <cellStyle name="style1411542383904" xfId="513"/>
    <cellStyle name="style1411542383967" xfId="514"/>
    <cellStyle name="style1411542383989" xfId="515"/>
    <cellStyle name="style1411542384009" xfId="516"/>
    <cellStyle name="style1411542384030" xfId="517"/>
    <cellStyle name="style1411542384052" xfId="518"/>
    <cellStyle name="style1411542384115" xfId="519"/>
    <cellStyle name="style1411542384148" xfId="520"/>
    <cellStyle name="style1411542384169" xfId="521"/>
    <cellStyle name="style1411542384188" xfId="522"/>
    <cellStyle name="style1411542384208" xfId="523"/>
    <cellStyle name="style1411542384227" xfId="524"/>
    <cellStyle name="style1411542384246" xfId="525"/>
    <cellStyle name="style1411542384273" xfId="526"/>
    <cellStyle name="style1411542384293" xfId="527"/>
  </cellStyles>
  <dxfs count="0"/>
  <tableStyles count="0" defaultTableStyle="TableStyleMedium2" defaultPivotStyle="PivotStyleMedium9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C41"/>
  <sheetViews>
    <sheetView tabSelected="1" zoomScaleSheetLayoutView="100" workbookViewId="0">
      <pane xSplit="2" ySplit="5" topLeftCell="C30" activePane="bottomRight" state="frozen"/>
      <selection activeCell="H1" sqref="H1:K1048576"/>
      <selection pane="topRight" activeCell="H1" sqref="H1:K1048576"/>
      <selection pane="bottomLeft" activeCell="H1" sqref="H1:K1048576"/>
      <selection pane="bottomRight" activeCell="B43" sqref="B43"/>
    </sheetView>
  </sheetViews>
  <sheetFormatPr defaultColWidth="8.85546875" defaultRowHeight="15"/>
  <cols>
    <col min="1" max="1" width="11" style="1" customWidth="1"/>
    <col min="2" max="2" width="33.85546875" style="1" customWidth="1"/>
    <col min="3" max="5" width="13.5703125" style="1" customWidth="1"/>
    <col min="6" max="7" width="13.5703125" style="3" customWidth="1"/>
    <col min="8" max="9" width="13.5703125" style="2" customWidth="1"/>
    <col min="10" max="10" width="13.5703125" style="3" customWidth="1"/>
    <col min="11" max="11" width="11.85546875" style="3" customWidth="1"/>
    <col min="12" max="12" width="11.28515625" style="3" customWidth="1"/>
    <col min="13" max="13" width="11.7109375" style="2" customWidth="1"/>
    <col min="14" max="14" width="9.140625" style="3" customWidth="1"/>
    <col min="15" max="15" width="10.85546875" style="3" customWidth="1"/>
    <col min="16" max="16" width="10.85546875" style="2" customWidth="1"/>
    <col min="17" max="17" width="11" style="3" customWidth="1"/>
    <col min="18" max="20" width="11.42578125" style="3" customWidth="1"/>
    <col min="21" max="48" width="9.140625" style="3" customWidth="1"/>
    <col min="49" max="49" width="12.42578125" style="3" customWidth="1"/>
    <col min="50" max="71" width="9.140625" style="3" customWidth="1"/>
    <col min="72" max="72" width="12.140625" style="3" customWidth="1"/>
    <col min="73" max="76" width="9.140625" style="3" customWidth="1"/>
    <col min="77" max="81" width="9.140625" style="3" hidden="1" customWidth="1"/>
    <col min="82" max="82" width="9.140625" style="3" customWidth="1"/>
    <col min="83" max="87" width="9.140625" style="3" hidden="1" customWidth="1"/>
    <col min="88" max="88" width="9.140625" style="3" customWidth="1"/>
    <col min="89" max="93" width="9.140625" style="3" hidden="1" customWidth="1"/>
    <col min="94" max="94" width="9.140625" style="3" customWidth="1"/>
    <col min="95" max="99" width="9.140625" style="3" hidden="1" customWidth="1"/>
    <col min="100" max="100" width="9.140625" style="3" customWidth="1"/>
    <col min="101" max="105" width="9.140625" style="3" hidden="1" customWidth="1"/>
    <col min="106" max="106" width="9.140625" style="2" customWidth="1"/>
    <col min="107" max="111" width="9.140625" style="2" hidden="1" customWidth="1"/>
    <col min="112" max="112" width="9.140625" style="2" customWidth="1"/>
    <col min="113" max="117" width="9.140625" style="2" hidden="1" customWidth="1"/>
    <col min="118" max="118" width="9.140625" style="2" customWidth="1"/>
    <col min="119" max="123" width="9.140625" style="2" hidden="1" customWidth="1"/>
    <col min="124" max="124" width="9.140625" style="2" customWidth="1"/>
    <col min="125" max="154" width="9.140625" style="3" customWidth="1"/>
    <col min="155" max="155" width="9.140625" style="3" hidden="1" customWidth="1"/>
    <col min="156" max="163" width="9.140625" style="3" customWidth="1"/>
    <col min="164" max="164" width="9.140625" style="3" hidden="1" customWidth="1"/>
    <col min="165" max="169" width="9.140625" style="3" customWidth="1"/>
    <col min="170" max="170" width="9.140625" style="3" hidden="1" customWidth="1"/>
    <col min="171" max="180" width="9.140625" style="3" customWidth="1"/>
    <col min="181" max="184" width="8.85546875" style="3"/>
    <col min="185" max="185" width="12.7109375" style="3" bestFit="1" customWidth="1"/>
    <col min="186" max="16384" width="8.85546875" style="1"/>
  </cols>
  <sheetData>
    <row r="1" spans="1:185" ht="18.75">
      <c r="A1" s="1" t="s">
        <v>42</v>
      </c>
      <c r="B1" s="10" t="s">
        <v>55</v>
      </c>
      <c r="H1" s="2" t="s">
        <v>71</v>
      </c>
      <c r="O1" s="4"/>
    </row>
    <row r="2" spans="1:185" ht="15.75">
      <c r="A2" s="8" t="s">
        <v>37</v>
      </c>
    </row>
    <row r="3" spans="1:185" ht="15.75">
      <c r="A3" s="8"/>
    </row>
    <row r="4" spans="1:185" ht="15.75">
      <c r="A4" s="8"/>
      <c r="E4" s="7"/>
      <c r="F4" s="7" t="s">
        <v>46</v>
      </c>
      <c r="G4" s="7"/>
    </row>
    <row r="5" spans="1:185">
      <c r="A5" s="13" t="s">
        <v>0</v>
      </c>
      <c r="B5" s="14" t="s">
        <v>1</v>
      </c>
      <c r="C5" s="15" t="s">
        <v>20</v>
      </c>
      <c r="D5" s="15" t="s">
        <v>21</v>
      </c>
      <c r="E5" s="15" t="s">
        <v>22</v>
      </c>
      <c r="F5" s="15" t="s">
        <v>45</v>
      </c>
      <c r="G5" s="15" t="s">
        <v>54</v>
      </c>
      <c r="H5" s="16" t="s">
        <v>56</v>
      </c>
      <c r="I5" s="16" t="s">
        <v>57</v>
      </c>
      <c r="J5" s="16" t="s">
        <v>59</v>
      </c>
    </row>
    <row r="6" spans="1:185" s="9" customFormat="1">
      <c r="A6" s="17" t="s">
        <v>25</v>
      </c>
      <c r="B6" s="18" t="s">
        <v>2</v>
      </c>
      <c r="C6" s="19">
        <f>SUM(C7:C10)</f>
        <v>15002672.559351498</v>
      </c>
      <c r="D6" s="19">
        <f t="shared" ref="D6:J6" si="0">SUM(D7:D10)</f>
        <v>16291679.627710406</v>
      </c>
      <c r="E6" s="19">
        <f t="shared" si="0"/>
        <v>19231757.443798628</v>
      </c>
      <c r="F6" s="19">
        <f t="shared" si="0"/>
        <v>17727490.87741613</v>
      </c>
      <c r="G6" s="19">
        <f t="shared" si="0"/>
        <v>18085314.768265795</v>
      </c>
      <c r="H6" s="19">
        <f t="shared" si="0"/>
        <v>23581935.7335499</v>
      </c>
      <c r="I6" s="19">
        <f t="shared" si="0"/>
        <v>23309842.483405609</v>
      </c>
      <c r="J6" s="19">
        <f t="shared" si="0"/>
        <v>22656950.955208395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2"/>
      <c r="GA6" s="2"/>
      <c r="GB6" s="2"/>
      <c r="GC6" s="3"/>
    </row>
    <row r="7" spans="1:185">
      <c r="A7" s="20">
        <v>1.1000000000000001</v>
      </c>
      <c r="B7" s="21" t="s">
        <v>48</v>
      </c>
      <c r="C7" s="22">
        <v>10192974.85148599</v>
      </c>
      <c r="D7" s="22">
        <v>10829457.587922325</v>
      </c>
      <c r="E7" s="22">
        <v>13677579.63607434</v>
      </c>
      <c r="F7" s="22">
        <v>11514122.190194927</v>
      </c>
      <c r="G7" s="22">
        <v>11480343.701135132</v>
      </c>
      <c r="H7" s="19">
        <v>15388301.684629483</v>
      </c>
      <c r="I7" s="19">
        <v>14084375.855286829</v>
      </c>
      <c r="J7" s="19">
        <v>13351021.625319839</v>
      </c>
      <c r="K7" s="5"/>
      <c r="L7" s="5"/>
      <c r="M7" s="4"/>
      <c r="N7" s="5"/>
      <c r="O7" s="5"/>
      <c r="P7" s="4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2"/>
      <c r="GA7" s="2"/>
      <c r="GB7" s="2"/>
    </row>
    <row r="8" spans="1:185">
      <c r="A8" s="20">
        <v>1.2</v>
      </c>
      <c r="B8" s="21" t="s">
        <v>49</v>
      </c>
      <c r="C8" s="22">
        <v>2855741.2889553881</v>
      </c>
      <c r="D8" s="22">
        <v>3282569.2563454984</v>
      </c>
      <c r="E8" s="22">
        <v>3517140.2242953498</v>
      </c>
      <c r="F8" s="22">
        <v>3991653.5046282648</v>
      </c>
      <c r="G8" s="22">
        <v>4412019.4782700902</v>
      </c>
      <c r="H8" s="19">
        <v>5138305.5717450958</v>
      </c>
      <c r="I8" s="19">
        <v>5774101.1402557921</v>
      </c>
      <c r="J8" s="19">
        <v>5943320.6304856045</v>
      </c>
      <c r="K8" s="5"/>
      <c r="L8" s="5"/>
      <c r="M8" s="4"/>
      <c r="N8" s="5"/>
      <c r="O8" s="5"/>
      <c r="P8" s="4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2"/>
      <c r="GA8" s="2"/>
      <c r="GB8" s="2"/>
    </row>
    <row r="9" spans="1:185">
      <c r="A9" s="20">
        <v>1.3</v>
      </c>
      <c r="B9" s="21" t="s">
        <v>50</v>
      </c>
      <c r="C9" s="22">
        <v>1660081.262715406</v>
      </c>
      <c r="D9" s="22">
        <v>1828019.2133667227</v>
      </c>
      <c r="E9" s="22">
        <v>1651838.9978996273</v>
      </c>
      <c r="F9" s="22">
        <v>1746573.9014696956</v>
      </c>
      <c r="G9" s="22">
        <v>1720059.7303655327</v>
      </c>
      <c r="H9" s="19">
        <v>2427882.8156497632</v>
      </c>
      <c r="I9" s="19">
        <v>2826401.8110591616</v>
      </c>
      <c r="J9" s="19">
        <v>2826431.271491704</v>
      </c>
      <c r="K9" s="5"/>
      <c r="L9" s="5"/>
      <c r="M9" s="4"/>
      <c r="N9" s="5"/>
      <c r="O9" s="5"/>
      <c r="P9" s="4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2"/>
      <c r="GA9" s="2"/>
      <c r="GB9" s="2"/>
    </row>
    <row r="10" spans="1:185">
      <c r="A10" s="20">
        <v>1.4</v>
      </c>
      <c r="B10" s="21" t="s">
        <v>51</v>
      </c>
      <c r="C10" s="22">
        <v>293875.15619471355</v>
      </c>
      <c r="D10" s="22">
        <v>351633.57007585943</v>
      </c>
      <c r="E10" s="22">
        <v>385198.58552930877</v>
      </c>
      <c r="F10" s="22">
        <v>475141.28112324397</v>
      </c>
      <c r="G10" s="22">
        <v>472891.85849503626</v>
      </c>
      <c r="H10" s="19">
        <v>627445.66152555752</v>
      </c>
      <c r="I10" s="19">
        <v>624963.67680382333</v>
      </c>
      <c r="J10" s="19">
        <v>536177.42791124957</v>
      </c>
      <c r="K10" s="5"/>
      <c r="L10" s="5"/>
      <c r="M10" s="4"/>
      <c r="N10" s="5"/>
      <c r="O10" s="5"/>
      <c r="P10" s="4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2"/>
      <c r="GA10" s="2"/>
      <c r="GB10" s="2"/>
    </row>
    <row r="11" spans="1:185">
      <c r="A11" s="23" t="s">
        <v>61</v>
      </c>
      <c r="B11" s="21" t="s">
        <v>3</v>
      </c>
      <c r="C11" s="22">
        <v>5649313.0559997596</v>
      </c>
      <c r="D11" s="22">
        <v>5892114.2411457971</v>
      </c>
      <c r="E11" s="22">
        <v>4823151.4808852198</v>
      </c>
      <c r="F11" s="22">
        <v>5349650.2543297149</v>
      </c>
      <c r="G11" s="22">
        <v>5961477.0841878587</v>
      </c>
      <c r="H11" s="19">
        <v>6024692.3082300499</v>
      </c>
      <c r="I11" s="19">
        <v>6180012.5097593404</v>
      </c>
      <c r="J11" s="19">
        <v>6774473.0426750826</v>
      </c>
      <c r="K11" s="5"/>
      <c r="L11" s="5"/>
      <c r="M11" s="4"/>
      <c r="N11" s="5"/>
      <c r="O11" s="5"/>
      <c r="P11" s="4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2"/>
      <c r="GA11" s="2"/>
      <c r="GB11" s="2"/>
    </row>
    <row r="12" spans="1:185">
      <c r="A12" s="24"/>
      <c r="B12" s="25" t="s">
        <v>27</v>
      </c>
      <c r="C12" s="26">
        <f>C6+C11</f>
        <v>20651985.61535126</v>
      </c>
      <c r="D12" s="26">
        <f t="shared" ref="D12:J12" si="1">D6+D11</f>
        <v>22183793.868856203</v>
      </c>
      <c r="E12" s="26">
        <f t="shared" si="1"/>
        <v>24054908.924683847</v>
      </c>
      <c r="F12" s="26">
        <f t="shared" si="1"/>
        <v>23077141.131745845</v>
      </c>
      <c r="G12" s="26">
        <f t="shared" si="1"/>
        <v>24046791.852453653</v>
      </c>
      <c r="H12" s="26">
        <f t="shared" si="1"/>
        <v>29606628.04177995</v>
      </c>
      <c r="I12" s="26">
        <f t="shared" si="1"/>
        <v>29489854.993164949</v>
      </c>
      <c r="J12" s="26">
        <f t="shared" si="1"/>
        <v>29431423.997883476</v>
      </c>
      <c r="K12" s="5"/>
      <c r="L12" s="5"/>
      <c r="M12" s="4"/>
      <c r="N12" s="5"/>
      <c r="O12" s="5"/>
      <c r="P12" s="4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2"/>
      <c r="GA12" s="2"/>
      <c r="GB12" s="2"/>
    </row>
    <row r="13" spans="1:185" s="9" customFormat="1">
      <c r="A13" s="17" t="s">
        <v>62</v>
      </c>
      <c r="B13" s="18" t="s">
        <v>4</v>
      </c>
      <c r="C13" s="19">
        <v>24603174.513398968</v>
      </c>
      <c r="D13" s="19">
        <v>28203190.593233723</v>
      </c>
      <c r="E13" s="19">
        <v>32423665.316513471</v>
      </c>
      <c r="F13" s="19">
        <v>34197980.102513649</v>
      </c>
      <c r="G13" s="19">
        <v>37291722.43080233</v>
      </c>
      <c r="H13" s="19">
        <v>37706859.538804494</v>
      </c>
      <c r="I13" s="19">
        <v>41098003.412835345</v>
      </c>
      <c r="J13" s="19">
        <v>44485425.558119953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2"/>
      <c r="GA13" s="2"/>
      <c r="GB13" s="2"/>
      <c r="GC13" s="3"/>
    </row>
    <row r="14" spans="1:185" ht="25.5">
      <c r="A14" s="23" t="s">
        <v>63</v>
      </c>
      <c r="B14" s="21" t="s">
        <v>5</v>
      </c>
      <c r="C14" s="22">
        <v>2680539.3046742915</v>
      </c>
      <c r="D14" s="22">
        <v>2924844.7895240122</v>
      </c>
      <c r="E14" s="22">
        <v>4032345.7735236641</v>
      </c>
      <c r="F14" s="22">
        <v>3912160.817974282</v>
      </c>
      <c r="G14" s="22">
        <v>4135970.3769496046</v>
      </c>
      <c r="H14" s="19">
        <v>3963678.9160716827</v>
      </c>
      <c r="I14" s="19">
        <v>5172414.2385991989</v>
      </c>
      <c r="J14" s="19">
        <v>5134668.7853455236</v>
      </c>
      <c r="K14" s="5"/>
      <c r="L14" s="5"/>
      <c r="M14" s="4"/>
      <c r="N14" s="5"/>
      <c r="O14" s="5"/>
      <c r="P14" s="4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4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4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4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2"/>
      <c r="GA14" s="2"/>
      <c r="GB14" s="2"/>
    </row>
    <row r="15" spans="1:185">
      <c r="A15" s="23" t="s">
        <v>64</v>
      </c>
      <c r="B15" s="21" t="s">
        <v>6</v>
      </c>
      <c r="C15" s="22">
        <v>8055213.0121231396</v>
      </c>
      <c r="D15" s="22">
        <v>8396156.8680512048</v>
      </c>
      <c r="E15" s="22">
        <v>9253570.0432218295</v>
      </c>
      <c r="F15" s="22">
        <v>10115142.002332602</v>
      </c>
      <c r="G15" s="22">
        <v>10041008.235906985</v>
      </c>
      <c r="H15" s="19">
        <v>10898223.693937315</v>
      </c>
      <c r="I15" s="19">
        <v>12233197.085132472</v>
      </c>
      <c r="J15" s="19">
        <v>13338647.23525304</v>
      </c>
      <c r="K15" s="5"/>
      <c r="L15" s="5"/>
      <c r="M15" s="4"/>
      <c r="N15" s="5"/>
      <c r="O15" s="5"/>
      <c r="P15" s="4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4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4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4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2"/>
      <c r="GA15" s="2"/>
      <c r="GB15" s="2"/>
    </row>
    <row r="16" spans="1:185">
      <c r="A16" s="24"/>
      <c r="B16" s="25" t="s">
        <v>28</v>
      </c>
      <c r="C16" s="26">
        <f>+C13+C14+C15</f>
        <v>35338926.830196396</v>
      </c>
      <c r="D16" s="26">
        <f t="shared" ref="D16:J16" si="2">+D13+D14+D15</f>
        <v>39524192.250808939</v>
      </c>
      <c r="E16" s="26">
        <f t="shared" si="2"/>
        <v>45709581.133258969</v>
      </c>
      <c r="F16" s="26">
        <f t="shared" si="2"/>
        <v>48225282.922820538</v>
      </c>
      <c r="G16" s="26">
        <f t="shared" si="2"/>
        <v>51468701.043658927</v>
      </c>
      <c r="H16" s="26">
        <f t="shared" si="2"/>
        <v>52568762.148813494</v>
      </c>
      <c r="I16" s="26">
        <f t="shared" si="2"/>
        <v>58503614.736567013</v>
      </c>
      <c r="J16" s="26">
        <f t="shared" si="2"/>
        <v>62958741.578718513</v>
      </c>
      <c r="K16" s="5"/>
      <c r="L16" s="5"/>
      <c r="M16" s="4"/>
      <c r="N16" s="5"/>
      <c r="O16" s="5"/>
      <c r="P16" s="4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4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4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4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2"/>
      <c r="GA16" s="2"/>
      <c r="GB16" s="2"/>
    </row>
    <row r="17" spans="1:185" s="9" customFormat="1">
      <c r="A17" s="17" t="s">
        <v>65</v>
      </c>
      <c r="B17" s="18" t="s">
        <v>7</v>
      </c>
      <c r="C17" s="19">
        <f>C18+C19</f>
        <v>10560912.413861036</v>
      </c>
      <c r="D17" s="19">
        <f t="shared" ref="D17:J17" si="3">D18+D19</f>
        <v>12779221.195872977</v>
      </c>
      <c r="E17" s="19">
        <f t="shared" si="3"/>
        <v>13633267.511586156</v>
      </c>
      <c r="F17" s="19">
        <f t="shared" si="3"/>
        <v>14872268.917428309</v>
      </c>
      <c r="G17" s="19">
        <f t="shared" si="3"/>
        <v>15619311.000000002</v>
      </c>
      <c r="H17" s="19">
        <f t="shared" si="3"/>
        <v>18327479.916057069</v>
      </c>
      <c r="I17" s="19">
        <f t="shared" si="3"/>
        <v>20771089.121148594</v>
      </c>
      <c r="J17" s="19">
        <f t="shared" si="3"/>
        <v>22823978.732859023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2"/>
      <c r="GA17" s="2"/>
      <c r="GB17" s="2"/>
      <c r="GC17" s="3"/>
    </row>
    <row r="18" spans="1:185">
      <c r="A18" s="20">
        <v>6.1</v>
      </c>
      <c r="B18" s="21" t="s">
        <v>8</v>
      </c>
      <c r="C18" s="22">
        <v>9422900</v>
      </c>
      <c r="D18" s="22">
        <v>11507640</v>
      </c>
      <c r="E18" s="22">
        <v>12246684</v>
      </c>
      <c r="F18" s="22">
        <v>13415947</v>
      </c>
      <c r="G18" s="22">
        <v>14020720.000000002</v>
      </c>
      <c r="H18" s="19">
        <v>16558304</v>
      </c>
      <c r="I18" s="19">
        <v>18828501</v>
      </c>
      <c r="J18" s="19">
        <v>20710136.907696564</v>
      </c>
      <c r="K18" s="5"/>
      <c r="L18" s="5"/>
      <c r="M18" s="4"/>
      <c r="N18" s="5"/>
      <c r="O18" s="5"/>
      <c r="P18" s="4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2"/>
      <c r="GA18" s="2"/>
      <c r="GB18" s="2"/>
    </row>
    <row r="19" spans="1:185">
      <c r="A19" s="20">
        <v>6.2</v>
      </c>
      <c r="B19" s="21" t="s">
        <v>9</v>
      </c>
      <c r="C19" s="22">
        <v>1138012.4138610365</v>
      </c>
      <c r="D19" s="22">
        <v>1271581.1958729771</v>
      </c>
      <c r="E19" s="22">
        <v>1386583.5115861567</v>
      </c>
      <c r="F19" s="22">
        <v>1456321.9174283091</v>
      </c>
      <c r="G19" s="22">
        <v>1598591</v>
      </c>
      <c r="H19" s="19">
        <v>1769175.9160570677</v>
      </c>
      <c r="I19" s="19">
        <v>1942588.1211485942</v>
      </c>
      <c r="J19" s="19">
        <v>2113841.8251624596</v>
      </c>
      <c r="K19" s="5"/>
      <c r="L19" s="5"/>
      <c r="M19" s="4"/>
      <c r="N19" s="5"/>
      <c r="O19" s="5"/>
      <c r="P19" s="4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2"/>
      <c r="GA19" s="2"/>
      <c r="GB19" s="2"/>
    </row>
    <row r="20" spans="1:185" s="9" customFormat="1" ht="25.5">
      <c r="A20" s="17" t="s">
        <v>66</v>
      </c>
      <c r="B20" s="27" t="s">
        <v>10</v>
      </c>
      <c r="C20" s="19">
        <f>SUM(C21:C27)</f>
        <v>6449971.6109334035</v>
      </c>
      <c r="D20" s="19">
        <f t="shared" ref="D20:J20" si="4">SUM(D21:D27)</f>
        <v>7485249.2683180375</v>
      </c>
      <c r="E20" s="19">
        <f t="shared" si="4"/>
        <v>8062613.5360000003</v>
      </c>
      <c r="F20" s="19">
        <f t="shared" si="4"/>
        <v>9053407.9420999996</v>
      </c>
      <c r="G20" s="19">
        <f t="shared" si="4"/>
        <v>10099667.167716019</v>
      </c>
      <c r="H20" s="19">
        <f t="shared" si="4"/>
        <v>10722928.516122475</v>
      </c>
      <c r="I20" s="19">
        <f t="shared" si="4"/>
        <v>11510131.24257835</v>
      </c>
      <c r="J20" s="19">
        <f t="shared" si="4"/>
        <v>12632323.572387265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2"/>
      <c r="GA20" s="2"/>
      <c r="GB20" s="2"/>
      <c r="GC20" s="3"/>
    </row>
    <row r="21" spans="1:185">
      <c r="A21" s="20">
        <v>7.1</v>
      </c>
      <c r="B21" s="21" t="s">
        <v>11</v>
      </c>
      <c r="C21" s="22">
        <v>598734</v>
      </c>
      <c r="D21" s="22">
        <v>649048</v>
      </c>
      <c r="E21" s="22">
        <v>685526</v>
      </c>
      <c r="F21" s="22">
        <v>830428.00000000012</v>
      </c>
      <c r="G21" s="22">
        <v>915696.99999999988</v>
      </c>
      <c r="H21" s="19">
        <v>1151170</v>
      </c>
      <c r="I21" s="19">
        <v>1315840</v>
      </c>
      <c r="J21" s="19">
        <v>1403882</v>
      </c>
      <c r="K21" s="5"/>
      <c r="L21" s="5"/>
      <c r="M21" s="4"/>
      <c r="N21" s="5"/>
      <c r="O21" s="5"/>
      <c r="P21" s="4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2"/>
      <c r="GA21" s="2"/>
      <c r="GB21" s="2"/>
    </row>
    <row r="22" spans="1:185">
      <c r="A22" s="20">
        <v>7.2</v>
      </c>
      <c r="B22" s="21" t="s">
        <v>60</v>
      </c>
      <c r="C22" s="22">
        <v>3122426.3079728484</v>
      </c>
      <c r="D22" s="22">
        <v>3589076.4240900711</v>
      </c>
      <c r="E22" s="22">
        <v>3864594.7648</v>
      </c>
      <c r="F22" s="22">
        <v>4153558.0514999996</v>
      </c>
      <c r="G22" s="22">
        <v>4390053.2819999997</v>
      </c>
      <c r="H22" s="19">
        <v>4817109.2319</v>
      </c>
      <c r="I22" s="19">
        <v>5392305.1620000005</v>
      </c>
      <c r="J22" s="19">
        <v>5857336.3328444259</v>
      </c>
      <c r="K22" s="5"/>
      <c r="L22" s="5"/>
      <c r="M22" s="4"/>
      <c r="N22" s="5"/>
      <c r="O22" s="5"/>
      <c r="P22" s="4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2"/>
      <c r="GA22" s="2"/>
      <c r="GB22" s="2"/>
    </row>
    <row r="23" spans="1:185">
      <c r="A23" s="20">
        <v>7.3</v>
      </c>
      <c r="B23" s="21" t="s">
        <v>12</v>
      </c>
      <c r="C23" s="22">
        <v>122650.18102946432</v>
      </c>
      <c r="D23" s="22">
        <v>187219.51522587755</v>
      </c>
      <c r="E23" s="22">
        <v>160246.73280000003</v>
      </c>
      <c r="F23" s="22">
        <v>213850.45110000001</v>
      </c>
      <c r="G23" s="22">
        <v>218619.88019999999</v>
      </c>
      <c r="H23" s="19">
        <v>207447.36690000005</v>
      </c>
      <c r="I23" s="19">
        <v>205121.97</v>
      </c>
      <c r="J23" s="19">
        <v>207956.39240907025</v>
      </c>
      <c r="K23" s="5"/>
      <c r="L23" s="5"/>
      <c r="M23" s="4"/>
      <c r="N23" s="5"/>
      <c r="O23" s="5"/>
      <c r="P23" s="4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2"/>
      <c r="GA23" s="2"/>
      <c r="GB23" s="2"/>
    </row>
    <row r="24" spans="1:185">
      <c r="A24" s="20">
        <v>7.4</v>
      </c>
      <c r="B24" s="21" t="s">
        <v>13</v>
      </c>
      <c r="C24" s="22">
        <v>99047.14173797339</v>
      </c>
      <c r="D24" s="22">
        <v>183100.89546454634</v>
      </c>
      <c r="E24" s="22">
        <v>149203.08479999998</v>
      </c>
      <c r="F24" s="22">
        <v>256504.50539999997</v>
      </c>
      <c r="G24" s="22">
        <v>446654.15039999998</v>
      </c>
      <c r="H24" s="19">
        <v>455794.83049999998</v>
      </c>
      <c r="I24" s="19">
        <v>443589.31800000003</v>
      </c>
      <c r="J24" s="19">
        <v>576898.03896278399</v>
      </c>
      <c r="K24" s="5"/>
      <c r="L24" s="5"/>
      <c r="M24" s="4"/>
      <c r="N24" s="5"/>
      <c r="O24" s="5"/>
      <c r="P24" s="4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2"/>
      <c r="GA24" s="2"/>
      <c r="GB24" s="2"/>
    </row>
    <row r="25" spans="1:185">
      <c r="A25" s="20">
        <v>7.5</v>
      </c>
      <c r="B25" s="21" t="s">
        <v>14</v>
      </c>
      <c r="C25" s="22">
        <v>825432.89543147862</v>
      </c>
      <c r="D25" s="22">
        <v>973656.18242450652</v>
      </c>
      <c r="E25" s="22">
        <v>915036.95360000001</v>
      </c>
      <c r="F25" s="22">
        <v>1003693.9341</v>
      </c>
      <c r="G25" s="22">
        <v>1093721.4408</v>
      </c>
      <c r="H25" s="19">
        <v>1061833.3432000002</v>
      </c>
      <c r="I25" s="19">
        <v>1194452.6085000001</v>
      </c>
      <c r="J25" s="19">
        <v>1273859.0423161401</v>
      </c>
      <c r="K25" s="5"/>
      <c r="L25" s="5"/>
      <c r="M25" s="4"/>
      <c r="N25" s="5"/>
      <c r="O25" s="5"/>
      <c r="P25" s="4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2"/>
      <c r="GA25" s="2"/>
      <c r="GB25" s="2"/>
    </row>
    <row r="26" spans="1:185">
      <c r="A26" s="20">
        <v>7.6</v>
      </c>
      <c r="B26" s="21" t="s">
        <v>15</v>
      </c>
      <c r="C26" s="22">
        <v>92479.084761638806</v>
      </c>
      <c r="D26" s="22">
        <v>101918.2511130364</v>
      </c>
      <c r="E26" s="22">
        <v>114786.99999999999</v>
      </c>
      <c r="F26" s="22">
        <v>125819</v>
      </c>
      <c r="G26" s="22">
        <v>130820</v>
      </c>
      <c r="H26" s="19">
        <v>136407</v>
      </c>
      <c r="I26" s="19">
        <v>162774</v>
      </c>
      <c r="J26" s="19">
        <v>177780.41655763271</v>
      </c>
      <c r="K26" s="5"/>
      <c r="L26" s="5"/>
      <c r="M26" s="4"/>
      <c r="N26" s="5"/>
      <c r="O26" s="5"/>
      <c r="P26" s="4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2"/>
      <c r="GA26" s="2"/>
      <c r="GB26" s="2"/>
    </row>
    <row r="27" spans="1:185" ht="25.5">
      <c r="A27" s="20">
        <v>7.7</v>
      </c>
      <c r="B27" s="21" t="s">
        <v>16</v>
      </c>
      <c r="C27" s="22">
        <v>1589202</v>
      </c>
      <c r="D27" s="22">
        <v>1801230</v>
      </c>
      <c r="E27" s="22">
        <v>2173219</v>
      </c>
      <c r="F27" s="22">
        <v>2469554</v>
      </c>
      <c r="G27" s="22">
        <v>2904101.4143160209</v>
      </c>
      <c r="H27" s="19">
        <v>2893166.7436224753</v>
      </c>
      <c r="I27" s="19">
        <v>2796048.1840783497</v>
      </c>
      <c r="J27" s="19">
        <v>3134611.3492972129</v>
      </c>
      <c r="K27" s="5"/>
      <c r="L27" s="5"/>
      <c r="M27" s="4"/>
      <c r="N27" s="5"/>
      <c r="O27" s="5"/>
      <c r="P27" s="4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2"/>
      <c r="GA27" s="2"/>
      <c r="GB27" s="2"/>
    </row>
    <row r="28" spans="1:185">
      <c r="A28" s="23" t="s">
        <v>67</v>
      </c>
      <c r="B28" s="21" t="s">
        <v>17</v>
      </c>
      <c r="C28" s="22">
        <v>11783628</v>
      </c>
      <c r="D28" s="22">
        <v>12909085</v>
      </c>
      <c r="E28" s="22">
        <v>14972993</v>
      </c>
      <c r="F28" s="22">
        <v>16407915</v>
      </c>
      <c r="G28" s="22">
        <v>17823902.981274333</v>
      </c>
      <c r="H28" s="19">
        <v>18778197.718618121</v>
      </c>
      <c r="I28" s="19">
        <v>19902802.671922654</v>
      </c>
      <c r="J28" s="19">
        <v>22865870.803013798</v>
      </c>
      <c r="K28" s="5"/>
      <c r="L28" s="5"/>
      <c r="M28" s="4"/>
      <c r="N28" s="5"/>
      <c r="O28" s="5"/>
      <c r="P28" s="4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2"/>
      <c r="GA28" s="2"/>
      <c r="GB28" s="2"/>
    </row>
    <row r="29" spans="1:185" ht="25.5">
      <c r="A29" s="23" t="s">
        <v>68</v>
      </c>
      <c r="B29" s="21" t="s">
        <v>18</v>
      </c>
      <c r="C29" s="22">
        <v>19086971.317200001</v>
      </c>
      <c r="D29" s="22">
        <v>22453750.172042001</v>
      </c>
      <c r="E29" s="22">
        <v>26581174</v>
      </c>
      <c r="F29" s="22">
        <v>31240755.053271107</v>
      </c>
      <c r="G29" s="22">
        <v>35161063</v>
      </c>
      <c r="H29" s="19">
        <v>40404145</v>
      </c>
      <c r="I29" s="19">
        <v>45597920</v>
      </c>
      <c r="J29" s="19">
        <v>51303354.759554759</v>
      </c>
      <c r="K29" s="5"/>
      <c r="L29" s="5"/>
      <c r="M29" s="4"/>
      <c r="N29" s="5"/>
      <c r="O29" s="5"/>
      <c r="P29" s="4"/>
      <c r="Q29" s="6"/>
      <c r="R29" s="6"/>
      <c r="S29" s="6"/>
      <c r="T29" s="6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2"/>
      <c r="GA29" s="2"/>
      <c r="GB29" s="2"/>
    </row>
    <row r="30" spans="1:185">
      <c r="A30" s="23" t="s">
        <v>69</v>
      </c>
      <c r="B30" s="21" t="s">
        <v>43</v>
      </c>
      <c r="C30" s="22">
        <v>3906953</v>
      </c>
      <c r="D30" s="22">
        <v>4337090</v>
      </c>
      <c r="E30" s="22">
        <v>4794001</v>
      </c>
      <c r="F30" s="22">
        <v>5180187</v>
      </c>
      <c r="G30" s="22">
        <v>5678948.9190994259</v>
      </c>
      <c r="H30" s="19">
        <v>6366371.2078397479</v>
      </c>
      <c r="I30" s="19">
        <v>7163082.6188124996</v>
      </c>
      <c r="J30" s="19">
        <v>8567986.2425442319</v>
      </c>
      <c r="K30" s="5"/>
      <c r="L30" s="5"/>
      <c r="M30" s="4"/>
      <c r="N30" s="5"/>
      <c r="O30" s="5"/>
      <c r="P30" s="4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2"/>
      <c r="GA30" s="2"/>
      <c r="GB30" s="2"/>
    </row>
    <row r="31" spans="1:185">
      <c r="A31" s="23" t="s">
        <v>70</v>
      </c>
      <c r="B31" s="21" t="s">
        <v>19</v>
      </c>
      <c r="C31" s="22">
        <v>6662495</v>
      </c>
      <c r="D31" s="22">
        <v>7831781</v>
      </c>
      <c r="E31" s="22">
        <v>9088224</v>
      </c>
      <c r="F31" s="22">
        <v>10636750</v>
      </c>
      <c r="G31" s="22">
        <v>12150382</v>
      </c>
      <c r="H31" s="19">
        <v>14087779</v>
      </c>
      <c r="I31" s="19">
        <v>16298150</v>
      </c>
      <c r="J31" s="19">
        <v>18954213.76079851</v>
      </c>
      <c r="K31" s="5"/>
      <c r="L31" s="5"/>
      <c r="M31" s="4"/>
      <c r="N31" s="5"/>
      <c r="O31" s="5"/>
      <c r="P31" s="4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2"/>
      <c r="GA31" s="2"/>
      <c r="GB31" s="2"/>
    </row>
    <row r="32" spans="1:185">
      <c r="A32" s="24"/>
      <c r="B32" s="25" t="s">
        <v>29</v>
      </c>
      <c r="C32" s="26">
        <f>C17+C20+C28+C29+C30+C31</f>
        <v>58450931.341994442</v>
      </c>
      <c r="D32" s="26">
        <f t="shared" ref="D32:J32" si="5">D17+D20+D28+D29+D30+D31</f>
        <v>67796176.636233017</v>
      </c>
      <c r="E32" s="26">
        <f t="shared" si="5"/>
        <v>77132273.047586158</v>
      </c>
      <c r="F32" s="26">
        <f t="shared" si="5"/>
        <v>87391283.912799418</v>
      </c>
      <c r="G32" s="26">
        <f t="shared" si="5"/>
        <v>96533275.068089768</v>
      </c>
      <c r="H32" s="26">
        <f t="shared" si="5"/>
        <v>108686901.35863741</v>
      </c>
      <c r="I32" s="26">
        <f t="shared" si="5"/>
        <v>121243175.6544621</v>
      </c>
      <c r="J32" s="26">
        <f t="shared" si="5"/>
        <v>137147727.87115759</v>
      </c>
      <c r="K32" s="5"/>
      <c r="L32" s="5"/>
      <c r="M32" s="4"/>
      <c r="N32" s="5"/>
      <c r="O32" s="5"/>
      <c r="P32" s="4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2"/>
      <c r="GA32" s="2"/>
      <c r="GB32" s="2"/>
    </row>
    <row r="33" spans="1:185" s="9" customFormat="1">
      <c r="A33" s="28" t="s">
        <v>26</v>
      </c>
      <c r="B33" s="29" t="s">
        <v>30</v>
      </c>
      <c r="C33" s="30">
        <f>C6+C11+C13+C14+C15+C17+C20+C28+C29+C30+C31</f>
        <v>114441843.7875421</v>
      </c>
      <c r="D33" s="30">
        <f>D6+D11+D13+D14+D15+D17+D20+D28+D29+D30+D31</f>
        <v>129504162.75589816</v>
      </c>
      <c r="E33" s="30">
        <f>E6+E11+E13+E14+E15+E17+E20+E28+E29+E30+E31</f>
        <v>146896763.10552895</v>
      </c>
      <c r="F33" s="30">
        <f>F6+F11+F13+F14+F15+F17+F20+F28+F29+F30+F31</f>
        <v>158693707.9673658</v>
      </c>
      <c r="G33" s="30">
        <f t="shared" ref="G33:J33" si="6">G6+G11+G13+G14+G15+G17+G20+G28+G29+G30+G31</f>
        <v>172048767.96420234</v>
      </c>
      <c r="H33" s="30">
        <f t="shared" si="6"/>
        <v>190862291.54923084</v>
      </c>
      <c r="I33" s="30">
        <f t="shared" si="6"/>
        <v>209236645.38419405</v>
      </c>
      <c r="J33" s="30">
        <f t="shared" si="6"/>
        <v>229537893.44775957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2"/>
      <c r="GA33" s="2"/>
      <c r="GB33" s="2"/>
      <c r="GC33" s="3"/>
    </row>
    <row r="34" spans="1:185">
      <c r="A34" s="31" t="s">
        <v>32</v>
      </c>
      <c r="B34" s="32" t="s">
        <v>24</v>
      </c>
      <c r="C34" s="15">
        <v>16208500</v>
      </c>
      <c r="D34" s="15">
        <v>19830400</v>
      </c>
      <c r="E34" s="15">
        <v>21632200</v>
      </c>
      <c r="F34" s="15">
        <v>22880797</v>
      </c>
      <c r="G34" s="15">
        <v>27668009.000000004</v>
      </c>
      <c r="H34" s="16">
        <v>31767548.000000004</v>
      </c>
      <c r="I34" s="16">
        <v>31709277</v>
      </c>
      <c r="J34" s="16">
        <v>37184385</v>
      </c>
      <c r="K34" s="5"/>
      <c r="L34" s="5"/>
      <c r="M34" s="4"/>
      <c r="N34" s="5"/>
      <c r="O34" s="5"/>
      <c r="P34" s="4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</row>
    <row r="35" spans="1:185">
      <c r="A35" s="31" t="s">
        <v>33</v>
      </c>
      <c r="B35" s="32" t="s">
        <v>23</v>
      </c>
      <c r="C35" s="15">
        <v>2613400</v>
      </c>
      <c r="D35" s="15">
        <v>3371700</v>
      </c>
      <c r="E35" s="15">
        <v>3564300</v>
      </c>
      <c r="F35" s="15">
        <v>3660712.0000000005</v>
      </c>
      <c r="G35" s="15">
        <v>3094319</v>
      </c>
      <c r="H35" s="16">
        <v>2797465</v>
      </c>
      <c r="I35" s="16">
        <v>2688893</v>
      </c>
      <c r="J35" s="16">
        <v>3443047</v>
      </c>
      <c r="K35" s="5"/>
      <c r="L35" s="5"/>
      <c r="M35" s="4"/>
      <c r="N35" s="5"/>
      <c r="O35" s="5"/>
      <c r="P35" s="4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</row>
    <row r="36" spans="1:185">
      <c r="A36" s="33" t="s">
        <v>34</v>
      </c>
      <c r="B36" s="34" t="s">
        <v>44</v>
      </c>
      <c r="C36" s="26">
        <f>C33+C34-C35</f>
        <v>128036943.7875421</v>
      </c>
      <c r="D36" s="26">
        <f t="shared" ref="D36:J36" si="7">D33+D34-D35</f>
        <v>145962862.75589818</v>
      </c>
      <c r="E36" s="26">
        <f t="shared" si="7"/>
        <v>164964663.10552895</v>
      </c>
      <c r="F36" s="26">
        <f t="shared" si="7"/>
        <v>177913792.9673658</v>
      </c>
      <c r="G36" s="26">
        <f t="shared" si="7"/>
        <v>196622457.96420234</v>
      </c>
      <c r="H36" s="26">
        <f t="shared" si="7"/>
        <v>219832374.54923084</v>
      </c>
      <c r="I36" s="26">
        <f t="shared" si="7"/>
        <v>238257029.38419405</v>
      </c>
      <c r="J36" s="26">
        <f t="shared" si="7"/>
        <v>263279231.44775957</v>
      </c>
      <c r="K36" s="5"/>
      <c r="L36" s="5"/>
      <c r="M36" s="4"/>
      <c r="N36" s="5"/>
      <c r="O36" s="5"/>
      <c r="P36" s="4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</row>
    <row r="37" spans="1:185">
      <c r="A37" s="31" t="s">
        <v>35</v>
      </c>
      <c r="B37" s="32" t="s">
        <v>31</v>
      </c>
      <c r="C37" s="15">
        <v>1131150</v>
      </c>
      <c r="D37" s="15">
        <v>1143860</v>
      </c>
      <c r="E37" s="15">
        <v>1156560</v>
      </c>
      <c r="F37" s="15">
        <v>1169270</v>
      </c>
      <c r="G37" s="15">
        <v>1181970</v>
      </c>
      <c r="H37" s="16">
        <v>1193930</v>
      </c>
      <c r="I37" s="16">
        <v>1205350</v>
      </c>
      <c r="J37" s="16">
        <v>1216770</v>
      </c>
      <c r="Q37" s="2"/>
      <c r="R37" s="2"/>
      <c r="S37" s="2"/>
      <c r="T37" s="2"/>
    </row>
    <row r="38" spans="1:185">
      <c r="A38" s="33" t="s">
        <v>36</v>
      </c>
      <c r="B38" s="34" t="s">
        <v>47</v>
      </c>
      <c r="C38" s="26">
        <f>C36/C37*1000</f>
        <v>113191.83467050533</v>
      </c>
      <c r="D38" s="26">
        <f t="shared" ref="D38:J38" si="8">D36/D37*1000</f>
        <v>127605.5310579076</v>
      </c>
      <c r="E38" s="26">
        <f t="shared" si="8"/>
        <v>142633.89975922473</v>
      </c>
      <c r="F38" s="26">
        <f t="shared" si="8"/>
        <v>152158.00710474554</v>
      </c>
      <c r="G38" s="26">
        <f t="shared" si="8"/>
        <v>166351.47927967913</v>
      </c>
      <c r="H38" s="26">
        <f t="shared" si="8"/>
        <v>184125.01113903732</v>
      </c>
      <c r="I38" s="26">
        <f t="shared" si="8"/>
        <v>197666.26240029372</v>
      </c>
      <c r="J38" s="26">
        <f t="shared" si="8"/>
        <v>216375.51176291294</v>
      </c>
      <c r="P38" s="4"/>
      <c r="Q38" s="4"/>
      <c r="R38" s="4"/>
      <c r="S38" s="4"/>
      <c r="T38" s="4"/>
      <c r="BU38" s="5"/>
      <c r="BV38" s="5"/>
      <c r="BW38" s="5"/>
      <c r="BX38" s="5"/>
    </row>
    <row r="40" spans="1:185">
      <c r="B40" s="11"/>
    </row>
    <row r="41" spans="1:185">
      <c r="B41" s="1" t="s">
        <v>58</v>
      </c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20" max="1048575" man="1"/>
    <brk id="32" max="1048575" man="1"/>
    <brk id="48" max="1048575" man="1"/>
    <brk id="112" max="95" man="1"/>
    <brk id="148" max="1048575" man="1"/>
    <brk id="172" max="1048575" man="1"/>
    <brk id="180" max="9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C40"/>
  <sheetViews>
    <sheetView zoomScaleSheetLayoutView="100" workbookViewId="0">
      <pane xSplit="2" ySplit="5" topLeftCell="C27" activePane="bottomRight" state="frozen"/>
      <selection activeCell="A5" sqref="A5:J38"/>
      <selection pane="topRight" activeCell="A5" sqref="A5:J38"/>
      <selection pane="bottomLeft" activeCell="A5" sqref="A5:J38"/>
      <selection pane="bottomRight" activeCell="L9" sqref="L9"/>
    </sheetView>
  </sheetViews>
  <sheetFormatPr defaultColWidth="8.85546875" defaultRowHeight="15"/>
  <cols>
    <col min="1" max="1" width="11" style="1" customWidth="1"/>
    <col min="2" max="2" width="33.85546875" style="1" customWidth="1"/>
    <col min="3" max="5" width="13.5703125" style="1" customWidth="1"/>
    <col min="6" max="7" width="13.5703125" style="3" customWidth="1"/>
    <col min="8" max="9" width="13.5703125" style="2" customWidth="1"/>
    <col min="10" max="10" width="13.5703125" style="3" customWidth="1"/>
    <col min="11" max="11" width="11.85546875" style="3" customWidth="1"/>
    <col min="12" max="12" width="11.28515625" style="3" customWidth="1"/>
    <col min="13" max="13" width="11.7109375" style="2" customWidth="1"/>
    <col min="14" max="14" width="9.140625" style="3" customWidth="1"/>
    <col min="15" max="15" width="10.85546875" style="3" customWidth="1"/>
    <col min="16" max="16" width="10.85546875" style="2" customWidth="1"/>
    <col min="17" max="17" width="11" style="3" customWidth="1"/>
    <col min="18" max="20" width="11.42578125" style="3" customWidth="1"/>
    <col min="21" max="48" width="9.140625" style="3" customWidth="1"/>
    <col min="49" max="49" width="12.42578125" style="3" customWidth="1"/>
    <col min="50" max="71" width="9.140625" style="3" customWidth="1"/>
    <col min="72" max="72" width="12.140625" style="3" customWidth="1"/>
    <col min="73" max="76" width="9.140625" style="3" customWidth="1"/>
    <col min="77" max="81" width="9.140625" style="3" hidden="1" customWidth="1"/>
    <col min="82" max="82" width="9.140625" style="3" customWidth="1"/>
    <col min="83" max="87" width="9.140625" style="3" hidden="1" customWidth="1"/>
    <col min="88" max="88" width="9.140625" style="3" customWidth="1"/>
    <col min="89" max="93" width="9.140625" style="3" hidden="1" customWidth="1"/>
    <col min="94" max="94" width="9.140625" style="3" customWidth="1"/>
    <col min="95" max="99" width="9.140625" style="3" hidden="1" customWidth="1"/>
    <col min="100" max="100" width="9.140625" style="3" customWidth="1"/>
    <col min="101" max="105" width="9.140625" style="3" hidden="1" customWidth="1"/>
    <col min="106" max="106" width="9.140625" style="2" customWidth="1"/>
    <col min="107" max="111" width="9.140625" style="2" hidden="1" customWidth="1"/>
    <col min="112" max="112" width="9.140625" style="2" customWidth="1"/>
    <col min="113" max="117" width="9.140625" style="2" hidden="1" customWidth="1"/>
    <col min="118" max="118" width="9.140625" style="2" customWidth="1"/>
    <col min="119" max="123" width="9.140625" style="2" hidden="1" customWidth="1"/>
    <col min="124" max="124" width="9.140625" style="2" customWidth="1"/>
    <col min="125" max="154" width="9.140625" style="3" customWidth="1"/>
    <col min="155" max="155" width="9.140625" style="3" hidden="1" customWidth="1"/>
    <col min="156" max="163" width="9.140625" style="3" customWidth="1"/>
    <col min="164" max="164" width="9.140625" style="3" hidden="1" customWidth="1"/>
    <col min="165" max="169" width="9.140625" style="3" customWidth="1"/>
    <col min="170" max="170" width="9.140625" style="3" hidden="1" customWidth="1"/>
    <col min="171" max="180" width="9.140625" style="3" customWidth="1"/>
    <col min="181" max="181" width="9.140625" style="3"/>
    <col min="182" max="184" width="8.85546875" style="3"/>
    <col min="185" max="185" width="12.7109375" style="3" bestFit="1" customWidth="1"/>
    <col min="186" max="16384" width="8.85546875" style="1"/>
  </cols>
  <sheetData>
    <row r="1" spans="1:185" ht="18.75">
      <c r="A1" s="1" t="s">
        <v>42</v>
      </c>
      <c r="B1" s="10" t="s">
        <v>55</v>
      </c>
      <c r="H1" s="2" t="s">
        <v>71</v>
      </c>
      <c r="O1" s="4"/>
    </row>
    <row r="2" spans="1:185" ht="15.75">
      <c r="A2" s="8" t="s">
        <v>38</v>
      </c>
    </row>
    <row r="3" spans="1:185" ht="15.75">
      <c r="A3" s="8"/>
    </row>
    <row r="4" spans="1:185" ht="15.75">
      <c r="A4" s="8"/>
      <c r="E4" s="7"/>
      <c r="F4" s="7" t="s">
        <v>46</v>
      </c>
      <c r="G4" s="7"/>
    </row>
    <row r="5" spans="1:185">
      <c r="A5" s="13" t="s">
        <v>0</v>
      </c>
      <c r="B5" s="14" t="s">
        <v>1</v>
      </c>
      <c r="C5" s="15" t="s">
        <v>20</v>
      </c>
      <c r="D5" s="15" t="s">
        <v>21</v>
      </c>
      <c r="E5" s="15" t="s">
        <v>22</v>
      </c>
      <c r="F5" s="15" t="s">
        <v>45</v>
      </c>
      <c r="G5" s="15" t="s">
        <v>54</v>
      </c>
      <c r="H5" s="16" t="s">
        <v>56</v>
      </c>
      <c r="I5" s="16" t="s">
        <v>57</v>
      </c>
      <c r="J5" s="16" t="s">
        <v>59</v>
      </c>
    </row>
    <row r="6" spans="1:185" s="9" customFormat="1">
      <c r="A6" s="17" t="s">
        <v>25</v>
      </c>
      <c r="B6" s="18" t="s">
        <v>2</v>
      </c>
      <c r="C6" s="19">
        <f>SUM(C7:C10)</f>
        <v>15002672.559351498</v>
      </c>
      <c r="D6" s="19">
        <f t="shared" ref="D6:J6" si="0">SUM(D7:D10)</f>
        <v>14939156.825677402</v>
      </c>
      <c r="E6" s="19">
        <f t="shared" si="0"/>
        <v>16780587.532016538</v>
      </c>
      <c r="F6" s="19">
        <f t="shared" si="0"/>
        <v>14983466.094922535</v>
      </c>
      <c r="G6" s="19">
        <f t="shared" si="0"/>
        <v>14435584.838996068</v>
      </c>
      <c r="H6" s="19">
        <f t="shared" si="0"/>
        <v>17473214.234949872</v>
      </c>
      <c r="I6" s="19">
        <f t="shared" si="0"/>
        <v>17351927.42473508</v>
      </c>
      <c r="J6" s="19">
        <f t="shared" si="0"/>
        <v>16977617.488352913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2"/>
      <c r="GA6" s="2"/>
      <c r="GB6" s="2"/>
      <c r="GC6" s="3"/>
    </row>
    <row r="7" spans="1:185">
      <c r="A7" s="20">
        <v>1.1000000000000001</v>
      </c>
      <c r="B7" s="21" t="s">
        <v>48</v>
      </c>
      <c r="C7" s="22">
        <v>10192974.85148599</v>
      </c>
      <c r="D7" s="22">
        <v>10005667.949743902</v>
      </c>
      <c r="E7" s="22">
        <v>11865366.085753422</v>
      </c>
      <c r="F7" s="22">
        <v>9883332.3338560816</v>
      </c>
      <c r="G7" s="22">
        <v>9142618.0431405362</v>
      </c>
      <c r="H7" s="19">
        <v>11431120.721734785</v>
      </c>
      <c r="I7" s="19">
        <v>10855360.195910862</v>
      </c>
      <c r="J7" s="19">
        <v>10444140.675383154</v>
      </c>
      <c r="K7" s="5"/>
      <c r="L7" s="5"/>
      <c r="M7" s="4"/>
      <c r="N7" s="5"/>
      <c r="O7" s="5"/>
      <c r="P7" s="4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2"/>
      <c r="GA7" s="2"/>
      <c r="GB7" s="2"/>
    </row>
    <row r="8" spans="1:185">
      <c r="A8" s="20">
        <v>1.2</v>
      </c>
      <c r="B8" s="21" t="s">
        <v>49</v>
      </c>
      <c r="C8" s="22">
        <v>2855741.2889553881</v>
      </c>
      <c r="D8" s="22">
        <v>2963821.1875811941</v>
      </c>
      <c r="E8" s="22">
        <v>2995495.0666288454</v>
      </c>
      <c r="F8" s="22">
        <v>3114007.5434868853</v>
      </c>
      <c r="G8" s="22">
        <v>3264192.7192330677</v>
      </c>
      <c r="H8" s="19">
        <v>3638757.3631977485</v>
      </c>
      <c r="I8" s="19">
        <v>3947818.1927499776</v>
      </c>
      <c r="J8" s="19">
        <v>4183364.9163856362</v>
      </c>
      <c r="K8" s="5"/>
      <c r="L8" s="5"/>
      <c r="M8" s="4"/>
      <c r="N8" s="5"/>
      <c r="O8" s="5"/>
      <c r="P8" s="4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2"/>
      <c r="GA8" s="2"/>
      <c r="GB8" s="2"/>
    </row>
    <row r="9" spans="1:185">
      <c r="A9" s="20">
        <v>1.3</v>
      </c>
      <c r="B9" s="21" t="s">
        <v>50</v>
      </c>
      <c r="C9" s="22">
        <v>1660081.262715406</v>
      </c>
      <c r="D9" s="22">
        <v>1673124.4894233195</v>
      </c>
      <c r="E9" s="22">
        <v>1617176.8170584303</v>
      </c>
      <c r="F9" s="22">
        <v>1662277.6449627229</v>
      </c>
      <c r="G9" s="22">
        <v>1718472.4872176149</v>
      </c>
      <c r="H9" s="19">
        <v>2027170.0049234831</v>
      </c>
      <c r="I9" s="19">
        <v>2216503.3134432989</v>
      </c>
      <c r="J9" s="19">
        <v>2052790.543146821</v>
      </c>
      <c r="K9" s="5"/>
      <c r="L9" s="5"/>
      <c r="M9" s="4"/>
      <c r="N9" s="5"/>
      <c r="O9" s="5"/>
      <c r="P9" s="4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2"/>
      <c r="GA9" s="2"/>
      <c r="GB9" s="2"/>
    </row>
    <row r="10" spans="1:185">
      <c r="A10" s="20">
        <v>1.4</v>
      </c>
      <c r="B10" s="21" t="s">
        <v>51</v>
      </c>
      <c r="C10" s="22">
        <v>293875.15619471355</v>
      </c>
      <c r="D10" s="22">
        <v>296543.1989289851</v>
      </c>
      <c r="E10" s="22">
        <v>302549.56257583841</v>
      </c>
      <c r="F10" s="22">
        <v>323848.57261684502</v>
      </c>
      <c r="G10" s="22">
        <v>310301.58940484957</v>
      </c>
      <c r="H10" s="19">
        <v>376166.1450938569</v>
      </c>
      <c r="I10" s="19">
        <v>332245.72263094294</v>
      </c>
      <c r="J10" s="19">
        <v>297321.35343730141</v>
      </c>
      <c r="K10" s="5"/>
      <c r="L10" s="5"/>
      <c r="M10" s="4"/>
      <c r="N10" s="5"/>
      <c r="O10" s="5"/>
      <c r="P10" s="4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2"/>
      <c r="GA10" s="2"/>
      <c r="GB10" s="2"/>
    </row>
    <row r="11" spans="1:185">
      <c r="A11" s="23" t="s">
        <v>61</v>
      </c>
      <c r="B11" s="21" t="s">
        <v>3</v>
      </c>
      <c r="C11" s="22">
        <v>5649313.0559997596</v>
      </c>
      <c r="D11" s="22">
        <v>5889302.5204406595</v>
      </c>
      <c r="E11" s="22">
        <v>4394672.7774949037</v>
      </c>
      <c r="F11" s="22">
        <v>5433407.7707566619</v>
      </c>
      <c r="G11" s="22">
        <v>6020333.8978025019</v>
      </c>
      <c r="H11" s="19">
        <v>6205309.5900445133</v>
      </c>
      <c r="I11" s="19">
        <v>6647706.9946776927</v>
      </c>
      <c r="J11" s="19">
        <v>6648213.2641581735</v>
      </c>
      <c r="K11" s="5"/>
      <c r="L11" s="5"/>
      <c r="M11" s="4"/>
      <c r="N11" s="5"/>
      <c r="O11" s="5"/>
      <c r="P11" s="4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2"/>
      <c r="GA11" s="2"/>
      <c r="GB11" s="2"/>
    </row>
    <row r="12" spans="1:185">
      <c r="A12" s="24"/>
      <c r="B12" s="25" t="s">
        <v>27</v>
      </c>
      <c r="C12" s="26">
        <f>C6+C11</f>
        <v>20651985.61535126</v>
      </c>
      <c r="D12" s="26">
        <f t="shared" ref="D12:J12" si="1">D6+D11</f>
        <v>20828459.346118063</v>
      </c>
      <c r="E12" s="26">
        <f t="shared" si="1"/>
        <v>21175260.309511442</v>
      </c>
      <c r="F12" s="26">
        <f t="shared" si="1"/>
        <v>20416873.865679197</v>
      </c>
      <c r="G12" s="26">
        <f t="shared" si="1"/>
        <v>20455918.73679857</v>
      </c>
      <c r="H12" s="26">
        <f t="shared" si="1"/>
        <v>23678523.824994385</v>
      </c>
      <c r="I12" s="26">
        <f t="shared" si="1"/>
        <v>23999634.419412773</v>
      </c>
      <c r="J12" s="26">
        <f t="shared" si="1"/>
        <v>23625830.752511088</v>
      </c>
      <c r="K12" s="5"/>
      <c r="L12" s="5"/>
      <c r="M12" s="4"/>
      <c r="N12" s="5"/>
      <c r="O12" s="5"/>
      <c r="P12" s="4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2"/>
      <c r="GA12" s="2"/>
      <c r="GB12" s="2"/>
    </row>
    <row r="13" spans="1:185" s="9" customFormat="1">
      <c r="A13" s="17" t="s">
        <v>62</v>
      </c>
      <c r="B13" s="18" t="s">
        <v>4</v>
      </c>
      <c r="C13" s="19">
        <v>24603174.51339896</v>
      </c>
      <c r="D13" s="19">
        <v>26616569.44342763</v>
      </c>
      <c r="E13" s="19">
        <v>29276153.128499474</v>
      </c>
      <c r="F13" s="19">
        <v>30765117.12083092</v>
      </c>
      <c r="G13" s="19">
        <v>34088244.539731167</v>
      </c>
      <c r="H13" s="19">
        <v>36416353.823639281</v>
      </c>
      <c r="I13" s="19">
        <v>39024967.660210699</v>
      </c>
      <c r="J13" s="19">
        <v>41384104.422311351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2"/>
      <c r="GA13" s="2"/>
      <c r="GB13" s="2"/>
      <c r="GC13" s="3"/>
    </row>
    <row r="14" spans="1:185" ht="25.5">
      <c r="A14" s="23" t="s">
        <v>63</v>
      </c>
      <c r="B14" s="21" t="s">
        <v>5</v>
      </c>
      <c r="C14" s="22">
        <v>2680539.3046742915</v>
      </c>
      <c r="D14" s="22">
        <v>2816956.1052313382</v>
      </c>
      <c r="E14" s="22">
        <v>2693729.4285701774</v>
      </c>
      <c r="F14" s="22">
        <v>3089331.1842370015</v>
      </c>
      <c r="G14" s="22">
        <v>3236218.2279127026</v>
      </c>
      <c r="H14" s="19">
        <v>3337242.1111202152</v>
      </c>
      <c r="I14" s="19">
        <v>3692844.5629909197</v>
      </c>
      <c r="J14" s="19">
        <v>4057566.1697383663</v>
      </c>
      <c r="K14" s="5"/>
      <c r="L14" s="5"/>
      <c r="M14" s="4"/>
      <c r="N14" s="5"/>
      <c r="O14" s="5"/>
      <c r="P14" s="4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4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4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4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2"/>
      <c r="GA14" s="2"/>
      <c r="GB14" s="2"/>
    </row>
    <row r="15" spans="1:185">
      <c r="A15" s="23" t="s">
        <v>64</v>
      </c>
      <c r="B15" s="21" t="s">
        <v>6</v>
      </c>
      <c r="C15" s="22">
        <v>8055213.0121231396</v>
      </c>
      <c r="D15" s="22">
        <v>7751739.9999564728</v>
      </c>
      <c r="E15" s="22">
        <v>8046687.9394345665</v>
      </c>
      <c r="F15" s="22">
        <v>8680703.3486244753</v>
      </c>
      <c r="G15" s="22">
        <v>8847319.2829244249</v>
      </c>
      <c r="H15" s="19">
        <v>9326104.796038717</v>
      </c>
      <c r="I15" s="19">
        <v>9849764.2046376877</v>
      </c>
      <c r="J15" s="19">
        <v>10353104.273280585</v>
      </c>
      <c r="K15" s="5"/>
      <c r="L15" s="5"/>
      <c r="M15" s="4"/>
      <c r="N15" s="5"/>
      <c r="O15" s="5"/>
      <c r="P15" s="4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4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4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4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2"/>
      <c r="GA15" s="2"/>
      <c r="GB15" s="2"/>
    </row>
    <row r="16" spans="1:185">
      <c r="A16" s="24"/>
      <c r="B16" s="25" t="s">
        <v>28</v>
      </c>
      <c r="C16" s="26">
        <f>+C13+C14+C15</f>
        <v>35338926.830196388</v>
      </c>
      <c r="D16" s="26">
        <f t="shared" ref="D16:J16" si="2">+D13+D14+D15</f>
        <v>37185265.548615441</v>
      </c>
      <c r="E16" s="26">
        <f t="shared" si="2"/>
        <v>40016570.496504217</v>
      </c>
      <c r="F16" s="26">
        <f t="shared" si="2"/>
        <v>42535151.653692394</v>
      </c>
      <c r="G16" s="26">
        <f t="shared" si="2"/>
        <v>46171782.050568298</v>
      </c>
      <c r="H16" s="26">
        <f t="shared" si="2"/>
        <v>49079700.730798215</v>
      </c>
      <c r="I16" s="26">
        <f t="shared" si="2"/>
        <v>52567576.427839309</v>
      </c>
      <c r="J16" s="26">
        <f t="shared" si="2"/>
        <v>55794774.865330301</v>
      </c>
      <c r="K16" s="5"/>
      <c r="L16" s="5"/>
      <c r="M16" s="4"/>
      <c r="N16" s="5"/>
      <c r="O16" s="5"/>
      <c r="P16" s="4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4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4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4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2"/>
      <c r="GA16" s="2"/>
      <c r="GB16" s="2"/>
    </row>
    <row r="17" spans="1:185" s="9" customFormat="1">
      <c r="A17" s="17" t="s">
        <v>65</v>
      </c>
      <c r="B17" s="18" t="s">
        <v>7</v>
      </c>
      <c r="C17" s="19">
        <f>C18+C19</f>
        <v>10560912.413861036</v>
      </c>
      <c r="D17" s="19">
        <f t="shared" ref="D17:J17" si="3">D18+D19</f>
        <v>11681538.933889072</v>
      </c>
      <c r="E17" s="19">
        <f t="shared" si="3"/>
        <v>11513192.41030558</v>
      </c>
      <c r="F17" s="19">
        <f t="shared" si="3"/>
        <v>11887258.426090142</v>
      </c>
      <c r="G17" s="19">
        <f t="shared" si="3"/>
        <v>11940631.392670158</v>
      </c>
      <c r="H17" s="19">
        <f t="shared" si="3"/>
        <v>13409917.378223112</v>
      </c>
      <c r="I17" s="19">
        <f t="shared" si="3"/>
        <v>14614862.228310963</v>
      </c>
      <c r="J17" s="19">
        <f t="shared" si="3"/>
        <v>15597582.670665322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2"/>
      <c r="GA17" s="2"/>
      <c r="GB17" s="2"/>
      <c r="GC17" s="3"/>
    </row>
    <row r="18" spans="1:185">
      <c r="A18" s="20">
        <v>6.1</v>
      </c>
      <c r="B18" s="21" t="s">
        <v>8</v>
      </c>
      <c r="C18" s="22">
        <v>9422900</v>
      </c>
      <c r="D18" s="22">
        <v>10519036.615032081</v>
      </c>
      <c r="E18" s="22">
        <v>10344368.373324282</v>
      </c>
      <c r="F18" s="22">
        <v>10726165.061831631</v>
      </c>
      <c r="G18" s="22">
        <v>10721983.044656606</v>
      </c>
      <c r="H18" s="19">
        <v>12120650.077220077</v>
      </c>
      <c r="I18" s="19">
        <v>13252654.710997924</v>
      </c>
      <c r="J18" s="19">
        <v>14156741.709875079</v>
      </c>
      <c r="K18" s="5"/>
      <c r="L18" s="5"/>
      <c r="M18" s="4"/>
      <c r="N18" s="5"/>
      <c r="O18" s="5"/>
      <c r="P18" s="4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2"/>
      <c r="GA18" s="2"/>
      <c r="GB18" s="2"/>
    </row>
    <row r="19" spans="1:185">
      <c r="A19" s="20">
        <v>6.2</v>
      </c>
      <c r="B19" s="21" t="s">
        <v>9</v>
      </c>
      <c r="C19" s="22">
        <v>1138012.4138610365</v>
      </c>
      <c r="D19" s="22">
        <v>1162502.3188569911</v>
      </c>
      <c r="E19" s="22">
        <v>1168824.036981297</v>
      </c>
      <c r="F19" s="22">
        <v>1161093.3642585103</v>
      </c>
      <c r="G19" s="22">
        <v>1218648.348013551</v>
      </c>
      <c r="H19" s="19">
        <v>1289267.3010030352</v>
      </c>
      <c r="I19" s="19">
        <v>1362207.5173130387</v>
      </c>
      <c r="J19" s="19">
        <v>1440840.9607902432</v>
      </c>
      <c r="K19" s="5"/>
      <c r="L19" s="5"/>
      <c r="M19" s="4"/>
      <c r="N19" s="5"/>
      <c r="O19" s="5"/>
      <c r="P19" s="4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2"/>
      <c r="GA19" s="2"/>
      <c r="GB19" s="2"/>
    </row>
    <row r="20" spans="1:185" s="9" customFormat="1" ht="25.5">
      <c r="A20" s="17" t="s">
        <v>66</v>
      </c>
      <c r="B20" s="27" t="s">
        <v>10</v>
      </c>
      <c r="C20" s="19">
        <f t="shared" ref="C20:J20" si="4">SUM(C21:C27)</f>
        <v>6449971.6109334035</v>
      </c>
      <c r="D20" s="19">
        <f t="shared" si="4"/>
        <v>6968216.2631450091</v>
      </c>
      <c r="E20" s="19">
        <f t="shared" si="4"/>
        <v>7378336.5562584298</v>
      </c>
      <c r="F20" s="19">
        <f t="shared" si="4"/>
        <v>8150076.8955881996</v>
      </c>
      <c r="G20" s="19">
        <f t="shared" si="4"/>
        <v>9202308.2025776245</v>
      </c>
      <c r="H20" s="19">
        <f t="shared" si="4"/>
        <v>9739863.096512353</v>
      </c>
      <c r="I20" s="19">
        <f t="shared" si="4"/>
        <v>10234382.326945461</v>
      </c>
      <c r="J20" s="19">
        <f t="shared" si="4"/>
        <v>11250502.799689477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2"/>
      <c r="GA20" s="2"/>
      <c r="GB20" s="2"/>
      <c r="GC20" s="3"/>
    </row>
    <row r="21" spans="1:185">
      <c r="A21" s="20">
        <v>7.1</v>
      </c>
      <c r="B21" s="21" t="s">
        <v>11</v>
      </c>
      <c r="C21" s="22">
        <v>598734</v>
      </c>
      <c r="D21" s="22">
        <v>620912</v>
      </c>
      <c r="E21" s="22">
        <v>641646</v>
      </c>
      <c r="F21" s="22">
        <v>724996</v>
      </c>
      <c r="G21" s="22">
        <v>778965.46193102817</v>
      </c>
      <c r="H21" s="19">
        <v>885714.81894737331</v>
      </c>
      <c r="I21" s="19">
        <v>994776.00482610031</v>
      </c>
      <c r="J21" s="19">
        <v>1042280.6965373679</v>
      </c>
      <c r="K21" s="5"/>
      <c r="L21" s="5"/>
      <c r="M21" s="4"/>
      <c r="N21" s="5"/>
      <c r="O21" s="5"/>
      <c r="P21" s="4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2"/>
      <c r="GA21" s="2"/>
      <c r="GB21" s="2"/>
    </row>
    <row r="22" spans="1:185">
      <c r="A22" s="20">
        <v>7.2</v>
      </c>
      <c r="B22" s="21" t="s">
        <v>60</v>
      </c>
      <c r="C22" s="22">
        <v>3122426.3079728484</v>
      </c>
      <c r="D22" s="22">
        <v>3336917.5678944006</v>
      </c>
      <c r="E22" s="22">
        <v>3545909.5286001232</v>
      </c>
      <c r="F22" s="22">
        <v>3814217.0187323461</v>
      </c>
      <c r="G22" s="22">
        <v>4134037.9184692907</v>
      </c>
      <c r="H22" s="19">
        <v>4559606.8132454176</v>
      </c>
      <c r="I22" s="19">
        <v>5022319.6787902573</v>
      </c>
      <c r="J22" s="19">
        <v>5564600.2172400514</v>
      </c>
      <c r="K22" s="5"/>
      <c r="L22" s="5"/>
      <c r="M22" s="4"/>
      <c r="N22" s="5"/>
      <c r="O22" s="5"/>
      <c r="P22" s="4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2"/>
      <c r="GA22" s="2"/>
      <c r="GB22" s="2"/>
    </row>
    <row r="23" spans="1:185">
      <c r="A23" s="20">
        <v>7.3</v>
      </c>
      <c r="B23" s="21" t="s">
        <v>12</v>
      </c>
      <c r="C23" s="22">
        <v>122650.18102946432</v>
      </c>
      <c r="D23" s="22">
        <v>172587.30187018763</v>
      </c>
      <c r="E23" s="22">
        <v>138332.08566325105</v>
      </c>
      <c r="F23" s="22">
        <v>178923.46229646256</v>
      </c>
      <c r="G23" s="22">
        <v>184909.37541497254</v>
      </c>
      <c r="H23" s="19">
        <v>170339.58406643494</v>
      </c>
      <c r="I23" s="19">
        <v>161767.9869882451</v>
      </c>
      <c r="J23" s="19">
        <v>158594.10702819665</v>
      </c>
      <c r="K23" s="5"/>
      <c r="L23" s="5"/>
      <c r="M23" s="4"/>
      <c r="N23" s="5"/>
      <c r="O23" s="5"/>
      <c r="P23" s="4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2"/>
      <c r="GA23" s="2"/>
      <c r="GB23" s="2"/>
    </row>
    <row r="24" spans="1:185">
      <c r="A24" s="20">
        <v>7.4</v>
      </c>
      <c r="B24" s="21" t="s">
        <v>13</v>
      </c>
      <c r="C24" s="22">
        <v>99047.14173797339</v>
      </c>
      <c r="D24" s="22">
        <v>168790.57442337315</v>
      </c>
      <c r="E24" s="22">
        <v>128798.71899500537</v>
      </c>
      <c r="F24" s="22">
        <v>214611.07032852861</v>
      </c>
      <c r="G24" s="22">
        <v>377781.47120661178</v>
      </c>
      <c r="H24" s="19">
        <v>374263.13482410955</v>
      </c>
      <c r="I24" s="19">
        <v>349833.56986259698</v>
      </c>
      <c r="J24" s="19">
        <v>439960.64884432935</v>
      </c>
      <c r="K24" s="5"/>
      <c r="L24" s="5"/>
      <c r="M24" s="4"/>
      <c r="N24" s="5"/>
      <c r="O24" s="5"/>
      <c r="P24" s="4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2"/>
      <c r="GA24" s="2"/>
      <c r="GB24" s="2"/>
    </row>
    <row r="25" spans="1:185">
      <c r="A25" s="20">
        <v>7.5</v>
      </c>
      <c r="B25" s="21" t="s">
        <v>14</v>
      </c>
      <c r="C25" s="22">
        <v>825432.89543147862</v>
      </c>
      <c r="D25" s="22">
        <v>907970.97599098203</v>
      </c>
      <c r="E25" s="22">
        <v>942823.38849292044</v>
      </c>
      <c r="F25" s="22">
        <v>1040370.9101908928</v>
      </c>
      <c r="G25" s="22">
        <v>1161399.8567194245</v>
      </c>
      <c r="H25" s="19">
        <v>1263511.4954789553</v>
      </c>
      <c r="I25" s="19">
        <v>1369829.9450377012</v>
      </c>
      <c r="J25" s="19">
        <v>1526265.591424715</v>
      </c>
      <c r="K25" s="5"/>
      <c r="L25" s="5"/>
      <c r="M25" s="4"/>
      <c r="N25" s="5"/>
      <c r="O25" s="5"/>
      <c r="P25" s="4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2"/>
      <c r="GA25" s="2"/>
      <c r="GB25" s="2"/>
    </row>
    <row r="26" spans="1:185">
      <c r="A26" s="20">
        <v>7.6</v>
      </c>
      <c r="B26" s="21" t="s">
        <v>15</v>
      </c>
      <c r="C26" s="22">
        <v>92479.084761638806</v>
      </c>
      <c r="D26" s="22">
        <v>93988.531014058317</v>
      </c>
      <c r="E26" s="22">
        <v>99860.616724738677</v>
      </c>
      <c r="F26" s="22">
        <v>104856.83806343906</v>
      </c>
      <c r="G26" s="22">
        <v>106085.26557297166</v>
      </c>
      <c r="H26" s="19">
        <v>106290.08834508502</v>
      </c>
      <c r="I26" s="19">
        <v>121004.79110876593</v>
      </c>
      <c r="J26" s="19">
        <v>125754.57139848327</v>
      </c>
      <c r="K26" s="5"/>
      <c r="L26" s="5"/>
      <c r="M26" s="4"/>
      <c r="N26" s="5"/>
      <c r="O26" s="5"/>
      <c r="P26" s="4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2"/>
      <c r="GA26" s="2"/>
      <c r="GB26" s="2"/>
    </row>
    <row r="27" spans="1:185" ht="25.5">
      <c r="A27" s="20">
        <v>7.7</v>
      </c>
      <c r="B27" s="21" t="s">
        <v>16</v>
      </c>
      <c r="C27" s="22">
        <v>1589202</v>
      </c>
      <c r="D27" s="22">
        <v>1667049.3119520072</v>
      </c>
      <c r="E27" s="22">
        <v>1880966.2177823905</v>
      </c>
      <c r="F27" s="22">
        <v>2072101.5959765296</v>
      </c>
      <c r="G27" s="22">
        <v>2459128.8532633241</v>
      </c>
      <c r="H27" s="19">
        <v>2380137.1616049786</v>
      </c>
      <c r="I27" s="19">
        <v>2214850.3503317954</v>
      </c>
      <c r="J27" s="19">
        <v>2393046.9672163329</v>
      </c>
      <c r="K27" s="5"/>
      <c r="L27" s="5"/>
      <c r="M27" s="4"/>
      <c r="N27" s="5"/>
      <c r="O27" s="5"/>
      <c r="P27" s="4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2"/>
      <c r="GA27" s="2"/>
      <c r="GB27" s="2"/>
    </row>
    <row r="28" spans="1:185">
      <c r="A28" s="23" t="s">
        <v>67</v>
      </c>
      <c r="B28" s="21" t="s">
        <v>17</v>
      </c>
      <c r="C28" s="22">
        <v>11783628</v>
      </c>
      <c r="D28" s="22">
        <v>12740105</v>
      </c>
      <c r="E28" s="22">
        <v>14437695.000000002</v>
      </c>
      <c r="F28" s="22">
        <v>15560592.000000002</v>
      </c>
      <c r="G28" s="22">
        <v>16510999.852627745</v>
      </c>
      <c r="H28" s="19">
        <v>17421072.996166356</v>
      </c>
      <c r="I28" s="19">
        <v>17912517.14057656</v>
      </c>
      <c r="J28" s="19">
        <v>18755278.517593589</v>
      </c>
      <c r="K28" s="5"/>
      <c r="L28" s="5"/>
      <c r="M28" s="4"/>
      <c r="N28" s="5"/>
      <c r="O28" s="5"/>
      <c r="P28" s="4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2"/>
      <c r="GA28" s="2"/>
      <c r="GB28" s="2"/>
    </row>
    <row r="29" spans="1:185" ht="25.5">
      <c r="A29" s="23" t="s">
        <v>68</v>
      </c>
      <c r="B29" s="21" t="s">
        <v>18</v>
      </c>
      <c r="C29" s="22">
        <v>19086971.317200001</v>
      </c>
      <c r="D29" s="22">
        <v>20694066.914319359</v>
      </c>
      <c r="E29" s="22">
        <v>23061162.972438633</v>
      </c>
      <c r="F29" s="22">
        <v>25988208.585581858</v>
      </c>
      <c r="G29" s="22">
        <v>28399979.832312692</v>
      </c>
      <c r="H29" s="19">
        <v>31062414.905435719</v>
      </c>
      <c r="I29" s="19">
        <v>33327164.592891034</v>
      </c>
      <c r="J29" s="19">
        <v>35950407.765112281</v>
      </c>
      <c r="K29" s="5"/>
      <c r="L29" s="5"/>
      <c r="M29" s="4"/>
      <c r="N29" s="5"/>
      <c r="O29" s="5"/>
      <c r="P29" s="4"/>
      <c r="Q29" s="6"/>
      <c r="R29" s="6"/>
      <c r="S29" s="6"/>
      <c r="T29" s="6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2"/>
      <c r="GA29" s="2"/>
      <c r="GB29" s="2"/>
    </row>
    <row r="30" spans="1:185">
      <c r="A30" s="23" t="s">
        <v>69</v>
      </c>
      <c r="B30" s="21" t="s">
        <v>43</v>
      </c>
      <c r="C30" s="22">
        <v>3906953</v>
      </c>
      <c r="D30" s="22">
        <v>3980815.8350137491</v>
      </c>
      <c r="E30" s="22">
        <v>4078392.3437977261</v>
      </c>
      <c r="F30" s="22">
        <v>4178985.5107340999</v>
      </c>
      <c r="G30" s="22">
        <v>4391844.7392981974</v>
      </c>
      <c r="H30" s="19">
        <v>4724443.3243398406</v>
      </c>
      <c r="I30" s="19">
        <v>5107458.5961099993</v>
      </c>
      <c r="J30" s="19">
        <v>5921564.8804536406</v>
      </c>
      <c r="K30" s="5"/>
      <c r="L30" s="5"/>
      <c r="M30" s="4"/>
      <c r="N30" s="5"/>
      <c r="O30" s="5"/>
      <c r="P30" s="4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2"/>
      <c r="GA30" s="2"/>
      <c r="GB30" s="2"/>
    </row>
    <row r="31" spans="1:185">
      <c r="A31" s="23" t="s">
        <v>70</v>
      </c>
      <c r="B31" s="21" t="s">
        <v>19</v>
      </c>
      <c r="C31" s="22">
        <v>6662495</v>
      </c>
      <c r="D31" s="22">
        <v>7259717.1370659973</v>
      </c>
      <c r="E31" s="22">
        <v>7982153.6998198079</v>
      </c>
      <c r="F31" s="22">
        <v>8920271.0974266361</v>
      </c>
      <c r="G31" s="22">
        <v>9775027.8262662832</v>
      </c>
      <c r="H31" s="19">
        <v>10871427.489147639</v>
      </c>
      <c r="I31" s="19">
        <v>12020525.245725779</v>
      </c>
      <c r="J31" s="19">
        <v>13275157.761938125</v>
      </c>
      <c r="K31" s="5"/>
      <c r="L31" s="5"/>
      <c r="M31" s="4"/>
      <c r="N31" s="5"/>
      <c r="O31" s="5"/>
      <c r="P31" s="4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2"/>
      <c r="GA31" s="2"/>
      <c r="GB31" s="2"/>
    </row>
    <row r="32" spans="1:185">
      <c r="A32" s="24"/>
      <c r="B32" s="25" t="s">
        <v>29</v>
      </c>
      <c r="C32" s="26">
        <f t="shared" ref="C32:J32" si="5">C17+C20+C28+C29+C30+C31</f>
        <v>58450931.341994442</v>
      </c>
      <c r="D32" s="26">
        <f t="shared" si="5"/>
        <v>63324460.083433188</v>
      </c>
      <c r="E32" s="26">
        <f t="shared" si="5"/>
        <v>68450932.98262018</v>
      </c>
      <c r="F32" s="26">
        <f t="shared" si="5"/>
        <v>74685392.515420929</v>
      </c>
      <c r="G32" s="26">
        <f t="shared" si="5"/>
        <v>80220791.845752701</v>
      </c>
      <c r="H32" s="26">
        <f t="shared" si="5"/>
        <v>87229139.189824998</v>
      </c>
      <c r="I32" s="26">
        <f t="shared" si="5"/>
        <v>93216910.130559802</v>
      </c>
      <c r="J32" s="26">
        <f t="shared" si="5"/>
        <v>100750494.39545244</v>
      </c>
      <c r="K32" s="5"/>
      <c r="L32" s="5"/>
      <c r="M32" s="4"/>
      <c r="N32" s="5"/>
      <c r="O32" s="5"/>
      <c r="P32" s="4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2"/>
      <c r="GA32" s="2"/>
      <c r="GB32" s="2"/>
    </row>
    <row r="33" spans="1:185" s="9" customFormat="1">
      <c r="A33" s="28" t="s">
        <v>26</v>
      </c>
      <c r="B33" s="29" t="s">
        <v>30</v>
      </c>
      <c r="C33" s="30">
        <f t="shared" ref="C33:J33" si="6">C6+C11+C13+C14+C15+C17+C20+C28+C29+C30+C31</f>
        <v>114441843.78754209</v>
      </c>
      <c r="D33" s="30">
        <f t="shared" si="6"/>
        <v>121338184.97816668</v>
      </c>
      <c r="E33" s="30">
        <f t="shared" si="6"/>
        <v>129642763.78863584</v>
      </c>
      <c r="F33" s="30">
        <f t="shared" si="6"/>
        <v>137637418.03479251</v>
      </c>
      <c r="G33" s="30">
        <f t="shared" si="6"/>
        <v>146848492.63311955</v>
      </c>
      <c r="H33" s="30">
        <f t="shared" si="6"/>
        <v>159987363.7456176</v>
      </c>
      <c r="I33" s="30">
        <f t="shared" si="6"/>
        <v>169784120.97781184</v>
      </c>
      <c r="J33" s="30">
        <f t="shared" si="6"/>
        <v>180171100.01329383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2"/>
      <c r="GA33" s="2"/>
      <c r="GB33" s="2"/>
      <c r="GC33" s="3"/>
    </row>
    <row r="34" spans="1:185">
      <c r="A34" s="31" t="s">
        <v>32</v>
      </c>
      <c r="B34" s="32" t="s">
        <v>24</v>
      </c>
      <c r="C34" s="22">
        <v>16208500</v>
      </c>
      <c r="D34" s="22">
        <v>17715500</v>
      </c>
      <c r="E34" s="22">
        <v>18788900</v>
      </c>
      <c r="F34" s="22">
        <v>19854059.217256576</v>
      </c>
      <c r="G34" s="22">
        <v>21220957.506264102</v>
      </c>
      <c r="H34" s="19">
        <v>23067764.219381452</v>
      </c>
      <c r="I34" s="19">
        <v>24777424.15592289</v>
      </c>
      <c r="J34" s="19">
        <v>26438845.241242081</v>
      </c>
      <c r="K34" s="5"/>
      <c r="L34" s="5"/>
      <c r="M34" s="4"/>
      <c r="N34" s="5"/>
      <c r="O34" s="5"/>
      <c r="P34" s="4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</row>
    <row r="35" spans="1:185">
      <c r="A35" s="31" t="s">
        <v>33</v>
      </c>
      <c r="B35" s="32" t="s">
        <v>23</v>
      </c>
      <c r="C35" s="22">
        <v>2613400</v>
      </c>
      <c r="D35" s="22">
        <v>3259500</v>
      </c>
      <c r="E35" s="22">
        <v>3270200</v>
      </c>
      <c r="F35" s="22">
        <v>3174990.0765186432</v>
      </c>
      <c r="G35" s="22">
        <v>2641088.8452933705</v>
      </c>
      <c r="H35" s="19">
        <v>2344931.7648991663</v>
      </c>
      <c r="I35" s="19">
        <v>2181889.9575074576</v>
      </c>
      <c r="J35" s="19">
        <v>2702549.6946560815</v>
      </c>
      <c r="K35" s="5"/>
      <c r="L35" s="5"/>
      <c r="M35" s="4"/>
      <c r="N35" s="5"/>
      <c r="O35" s="5"/>
      <c r="P35" s="4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</row>
    <row r="36" spans="1:185">
      <c r="A36" s="33" t="s">
        <v>34</v>
      </c>
      <c r="B36" s="34" t="s">
        <v>44</v>
      </c>
      <c r="C36" s="26">
        <f>C33+C34-C35</f>
        <v>128036943.78754209</v>
      </c>
      <c r="D36" s="26">
        <f t="shared" ref="D36:J36" si="7">D33+D34-D35</f>
        <v>135794184.9781667</v>
      </c>
      <c r="E36" s="26">
        <f t="shared" si="7"/>
        <v>145161463.78863585</v>
      </c>
      <c r="F36" s="26">
        <f t="shared" si="7"/>
        <v>154316487.17553043</v>
      </c>
      <c r="G36" s="26">
        <f t="shared" si="7"/>
        <v>165428361.29409027</v>
      </c>
      <c r="H36" s="26">
        <f t="shared" si="7"/>
        <v>180710196.20009989</v>
      </c>
      <c r="I36" s="26">
        <f t="shared" si="7"/>
        <v>192379655.17622727</v>
      </c>
      <c r="J36" s="26">
        <f t="shared" si="7"/>
        <v>203907395.55987984</v>
      </c>
      <c r="K36" s="5"/>
      <c r="L36" s="5"/>
      <c r="M36" s="4"/>
      <c r="N36" s="5"/>
      <c r="O36" s="5"/>
      <c r="P36" s="4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</row>
    <row r="37" spans="1:185">
      <c r="A37" s="31" t="s">
        <v>35</v>
      </c>
      <c r="B37" s="32" t="s">
        <v>31</v>
      </c>
      <c r="C37" s="15">
        <f>GSVA_cur!C37</f>
        <v>1131150</v>
      </c>
      <c r="D37" s="15">
        <f>GSVA_cur!D37</f>
        <v>1143860</v>
      </c>
      <c r="E37" s="15">
        <f>GSVA_cur!E37</f>
        <v>1156560</v>
      </c>
      <c r="F37" s="15">
        <f>GSVA_cur!F37</f>
        <v>1169270</v>
      </c>
      <c r="G37" s="15">
        <f>GSVA_cur!G37</f>
        <v>1181970</v>
      </c>
      <c r="H37" s="15">
        <f>GSVA_cur!H37</f>
        <v>1193930</v>
      </c>
      <c r="I37" s="15">
        <f>GSVA_cur!I37</f>
        <v>1205350</v>
      </c>
      <c r="J37" s="15">
        <f>GSVA_cur!J37</f>
        <v>1216770</v>
      </c>
      <c r="Q37" s="2"/>
      <c r="R37" s="2"/>
      <c r="S37" s="2"/>
      <c r="T37" s="2"/>
    </row>
    <row r="38" spans="1:185">
      <c r="A38" s="33" t="s">
        <v>36</v>
      </c>
      <c r="B38" s="34" t="s">
        <v>47</v>
      </c>
      <c r="C38" s="26">
        <f>C36/C37*1000</f>
        <v>113191.83467050531</v>
      </c>
      <c r="D38" s="26">
        <f t="shared" ref="D38:J38" si="8">D36/D37*1000</f>
        <v>118715.73879510317</v>
      </c>
      <c r="E38" s="26">
        <f t="shared" si="8"/>
        <v>125511.39913937525</v>
      </c>
      <c r="F38" s="26">
        <f t="shared" si="8"/>
        <v>131976.77796875866</v>
      </c>
      <c r="G38" s="26">
        <f t="shared" si="8"/>
        <v>139959.86471237871</v>
      </c>
      <c r="H38" s="26">
        <f t="shared" si="8"/>
        <v>151357.44658405427</v>
      </c>
      <c r="I38" s="26">
        <f t="shared" si="8"/>
        <v>159604.80787839819</v>
      </c>
      <c r="J38" s="26">
        <f t="shared" si="8"/>
        <v>167580.88674102735</v>
      </c>
      <c r="P38" s="4"/>
      <c r="Q38" s="4"/>
      <c r="R38" s="4"/>
      <c r="S38" s="4"/>
      <c r="T38" s="4"/>
      <c r="BU38" s="5"/>
      <c r="BV38" s="5"/>
      <c r="BW38" s="5"/>
      <c r="BX38" s="5"/>
    </row>
    <row r="40" spans="1:185">
      <c r="B40" s="12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20" max="1048575" man="1"/>
    <brk id="32" max="1048575" man="1"/>
    <brk id="48" max="1048575" man="1"/>
    <brk id="112" max="95" man="1"/>
    <brk id="148" max="1048575" man="1"/>
    <brk id="172" max="1048575" man="1"/>
    <brk id="180" max="9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C40"/>
  <sheetViews>
    <sheetView zoomScaleSheetLayoutView="100" workbookViewId="0">
      <pane xSplit="2" ySplit="5" topLeftCell="C30" activePane="bottomRight" state="frozen"/>
      <selection activeCell="A5" sqref="A5:J38"/>
      <selection pane="topRight" activeCell="A5" sqref="A5:J38"/>
      <selection pane="bottomLeft" activeCell="A5" sqref="A5:J38"/>
      <selection pane="bottomRight" activeCell="A5" sqref="A5:J38"/>
    </sheetView>
  </sheetViews>
  <sheetFormatPr defaultColWidth="8.85546875" defaultRowHeight="15"/>
  <cols>
    <col min="1" max="1" width="11" style="1" customWidth="1"/>
    <col min="2" max="2" width="33.85546875" style="1" customWidth="1"/>
    <col min="3" max="5" width="13.5703125" style="1" customWidth="1"/>
    <col min="6" max="7" width="13.5703125" style="3" customWidth="1"/>
    <col min="8" max="9" width="13.5703125" style="2" customWidth="1"/>
    <col min="10" max="10" width="13.5703125" style="3" customWidth="1"/>
    <col min="11" max="11" width="11.85546875" style="3" customWidth="1"/>
    <col min="12" max="12" width="11.28515625" style="3" customWidth="1"/>
    <col min="13" max="13" width="11.7109375" style="2" customWidth="1"/>
    <col min="14" max="14" width="9.140625" style="3" customWidth="1"/>
    <col min="15" max="15" width="10.85546875" style="3" customWidth="1"/>
    <col min="16" max="16" width="10.85546875" style="2" customWidth="1"/>
    <col min="17" max="17" width="11" style="3" customWidth="1"/>
    <col min="18" max="20" width="11.42578125" style="3" customWidth="1"/>
    <col min="21" max="48" width="9.140625" style="3" customWidth="1"/>
    <col min="49" max="49" width="12.42578125" style="3" customWidth="1"/>
    <col min="50" max="71" width="9.140625" style="3" customWidth="1"/>
    <col min="72" max="72" width="12.140625" style="3" customWidth="1"/>
    <col min="73" max="76" width="9.140625" style="3" customWidth="1"/>
    <col min="77" max="81" width="9.140625" style="3" hidden="1" customWidth="1"/>
    <col min="82" max="82" width="9.140625" style="3" customWidth="1"/>
    <col min="83" max="87" width="9.140625" style="3" hidden="1" customWidth="1"/>
    <col min="88" max="88" width="9.140625" style="3" customWidth="1"/>
    <col min="89" max="93" width="9.140625" style="3" hidden="1" customWidth="1"/>
    <col min="94" max="94" width="9.140625" style="3" customWidth="1"/>
    <col min="95" max="99" width="9.140625" style="3" hidden="1" customWidth="1"/>
    <col min="100" max="100" width="9.140625" style="3" customWidth="1"/>
    <col min="101" max="105" width="9.140625" style="3" hidden="1" customWidth="1"/>
    <col min="106" max="106" width="9.140625" style="2" customWidth="1"/>
    <col min="107" max="111" width="9.140625" style="2" hidden="1" customWidth="1"/>
    <col min="112" max="112" width="9.140625" style="2" customWidth="1"/>
    <col min="113" max="117" width="9.140625" style="2" hidden="1" customWidth="1"/>
    <col min="118" max="118" width="9.140625" style="2" customWidth="1"/>
    <col min="119" max="123" width="9.140625" style="2" hidden="1" customWidth="1"/>
    <col min="124" max="124" width="9.140625" style="2" customWidth="1"/>
    <col min="125" max="154" width="9.140625" style="3" customWidth="1"/>
    <col min="155" max="155" width="9.140625" style="3" hidden="1" customWidth="1"/>
    <col min="156" max="163" width="9.140625" style="3" customWidth="1"/>
    <col min="164" max="164" width="9.140625" style="3" hidden="1" customWidth="1"/>
    <col min="165" max="169" width="9.140625" style="3" customWidth="1"/>
    <col min="170" max="170" width="9.140625" style="3" hidden="1" customWidth="1"/>
    <col min="171" max="180" width="9.140625" style="3" customWidth="1"/>
    <col min="181" max="184" width="8.85546875" style="3"/>
    <col min="185" max="185" width="12.7109375" style="3" bestFit="1" customWidth="1"/>
    <col min="186" max="16384" width="8.85546875" style="1"/>
  </cols>
  <sheetData>
    <row r="1" spans="1:185" ht="18.75">
      <c r="A1" s="1" t="s">
        <v>42</v>
      </c>
      <c r="B1" s="10" t="s">
        <v>55</v>
      </c>
      <c r="H1" s="2" t="s">
        <v>71</v>
      </c>
      <c r="O1" s="4"/>
    </row>
    <row r="2" spans="1:185" ht="15.75">
      <c r="A2" s="8" t="s">
        <v>39</v>
      </c>
    </row>
    <row r="3" spans="1:185" ht="15.75">
      <c r="A3" s="8"/>
    </row>
    <row r="4" spans="1:185" ht="15.75">
      <c r="A4" s="8"/>
      <c r="E4" s="7"/>
      <c r="F4" s="7" t="s">
        <v>46</v>
      </c>
      <c r="G4" s="7"/>
    </row>
    <row r="5" spans="1:185">
      <c r="A5" s="13" t="s">
        <v>0</v>
      </c>
      <c r="B5" s="14" t="s">
        <v>1</v>
      </c>
      <c r="C5" s="15" t="s">
        <v>20</v>
      </c>
      <c r="D5" s="15" t="s">
        <v>21</v>
      </c>
      <c r="E5" s="15" t="s">
        <v>22</v>
      </c>
      <c r="F5" s="15" t="s">
        <v>45</v>
      </c>
      <c r="G5" s="15" t="s">
        <v>54</v>
      </c>
      <c r="H5" s="16" t="s">
        <v>56</v>
      </c>
      <c r="I5" s="16" t="s">
        <v>57</v>
      </c>
      <c r="J5" s="16" t="s">
        <v>59</v>
      </c>
    </row>
    <row r="6" spans="1:185" s="9" customFormat="1">
      <c r="A6" s="17" t="s">
        <v>25</v>
      </c>
      <c r="B6" s="18" t="s">
        <v>2</v>
      </c>
      <c r="C6" s="19">
        <f>SUM(C7:C10)</f>
        <v>14333114.559351496</v>
      </c>
      <c r="D6" s="19">
        <f t="shared" ref="D6:J6" si="0">SUM(D7:D10)</f>
        <v>15529809.627710406</v>
      </c>
      <c r="E6" s="19">
        <f t="shared" si="0"/>
        <v>18349659.443798628</v>
      </c>
      <c r="F6" s="19">
        <f t="shared" si="0"/>
        <v>16757636.87741613</v>
      </c>
      <c r="G6" s="19">
        <f t="shared" si="0"/>
        <v>17055733.768265795</v>
      </c>
      <c r="H6" s="19">
        <f t="shared" si="0"/>
        <v>22457959.7335499</v>
      </c>
      <c r="I6" s="19">
        <f t="shared" si="0"/>
        <v>22119674.483405609</v>
      </c>
      <c r="J6" s="19">
        <f t="shared" si="0"/>
        <v>21526375.955208395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2"/>
      <c r="GA6" s="2"/>
      <c r="GB6" s="2"/>
      <c r="GC6" s="3"/>
    </row>
    <row r="7" spans="1:185">
      <c r="A7" s="20">
        <v>1.1000000000000001</v>
      </c>
      <c r="B7" s="21" t="s">
        <v>48</v>
      </c>
      <c r="C7" s="22">
        <v>9615251.85148599</v>
      </c>
      <c r="D7" s="22">
        <v>10170613.587922325</v>
      </c>
      <c r="E7" s="22">
        <v>12905289.636074342</v>
      </c>
      <c r="F7" s="22">
        <v>10661650.190194927</v>
      </c>
      <c r="G7" s="22">
        <v>10561986.701135132</v>
      </c>
      <c r="H7" s="19">
        <v>14395539.684629483</v>
      </c>
      <c r="I7" s="19">
        <v>13030327.855286831</v>
      </c>
      <c r="J7" s="19">
        <v>12351856.62531984</v>
      </c>
      <c r="K7" s="5"/>
      <c r="L7" s="5"/>
      <c r="M7" s="4"/>
      <c r="N7" s="5"/>
      <c r="O7" s="5"/>
      <c r="P7" s="4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2"/>
      <c r="GA7" s="2"/>
      <c r="GB7" s="2"/>
    </row>
    <row r="8" spans="1:185">
      <c r="A8" s="20">
        <v>1.2</v>
      </c>
      <c r="B8" s="21" t="s">
        <v>49</v>
      </c>
      <c r="C8" s="22">
        <v>2815278.2889553881</v>
      </c>
      <c r="D8" s="22">
        <v>3235950.2563454984</v>
      </c>
      <c r="E8" s="22">
        <v>3466801.2242953498</v>
      </c>
      <c r="F8" s="22">
        <v>3937299.5046282643</v>
      </c>
      <c r="G8" s="22">
        <v>4359340.4782700902</v>
      </c>
      <c r="H8" s="19">
        <v>5081280.5717450958</v>
      </c>
      <c r="I8" s="19">
        <v>5712957.1402557921</v>
      </c>
      <c r="J8" s="19">
        <v>5880384.6304856045</v>
      </c>
      <c r="K8" s="5"/>
      <c r="L8" s="5"/>
      <c r="M8" s="4"/>
      <c r="N8" s="5"/>
      <c r="O8" s="5"/>
      <c r="P8" s="4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2"/>
      <c r="GA8" s="2"/>
      <c r="GB8" s="2"/>
    </row>
    <row r="9" spans="1:185">
      <c r="A9" s="20">
        <v>1.3</v>
      </c>
      <c r="B9" s="21" t="s">
        <v>50</v>
      </c>
      <c r="C9" s="22">
        <v>1643455.2627154058</v>
      </c>
      <c r="D9" s="22">
        <v>1811450.2133667229</v>
      </c>
      <c r="E9" s="22">
        <v>1633294.9978996275</v>
      </c>
      <c r="F9" s="22">
        <v>1728309.9014696956</v>
      </c>
      <c r="G9" s="22">
        <v>1703885.7303655325</v>
      </c>
      <c r="H9" s="19">
        <v>2405397.8156497632</v>
      </c>
      <c r="I9" s="19">
        <v>2797190.8110591616</v>
      </c>
      <c r="J9" s="19">
        <v>2797220.271491704</v>
      </c>
      <c r="K9" s="5"/>
      <c r="L9" s="5"/>
      <c r="M9" s="4"/>
      <c r="N9" s="5"/>
      <c r="O9" s="5"/>
      <c r="P9" s="4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2"/>
      <c r="GA9" s="2"/>
      <c r="GB9" s="2"/>
    </row>
    <row r="10" spans="1:185">
      <c r="A10" s="20">
        <v>1.4</v>
      </c>
      <c r="B10" s="21" t="s">
        <v>51</v>
      </c>
      <c r="C10" s="22">
        <v>259129.15619471355</v>
      </c>
      <c r="D10" s="22">
        <v>311795.57007585943</v>
      </c>
      <c r="E10" s="22">
        <v>344273.58552930877</v>
      </c>
      <c r="F10" s="22">
        <v>430377.28112324391</v>
      </c>
      <c r="G10" s="22">
        <v>430520.85849503626</v>
      </c>
      <c r="H10" s="19">
        <v>575741.66152555752</v>
      </c>
      <c r="I10" s="19">
        <v>579198.67680382333</v>
      </c>
      <c r="J10" s="19">
        <v>496914.42791124957</v>
      </c>
      <c r="K10" s="5"/>
      <c r="L10" s="5"/>
      <c r="M10" s="4"/>
      <c r="N10" s="5"/>
      <c r="O10" s="5"/>
      <c r="P10" s="4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2"/>
      <c r="GA10" s="2"/>
      <c r="GB10" s="2"/>
    </row>
    <row r="11" spans="1:185">
      <c r="A11" s="23" t="s">
        <v>61</v>
      </c>
      <c r="B11" s="21" t="s">
        <v>3</v>
      </c>
      <c r="C11" s="22">
        <v>4967405.0559997596</v>
      </c>
      <c r="D11" s="22">
        <v>5175833.2411457971</v>
      </c>
      <c r="E11" s="22">
        <v>4155198.4808852198</v>
      </c>
      <c r="F11" s="22">
        <v>4463810.2543297149</v>
      </c>
      <c r="G11" s="22">
        <v>5619735.0841878587</v>
      </c>
      <c r="H11" s="19">
        <v>5771853.3082300499</v>
      </c>
      <c r="I11" s="19">
        <v>5962477.5097593404</v>
      </c>
      <c r="J11" s="19">
        <v>6536013.0426750826</v>
      </c>
      <c r="K11" s="5"/>
      <c r="L11" s="5"/>
      <c r="M11" s="4"/>
      <c r="N11" s="5"/>
      <c r="O11" s="5"/>
      <c r="P11" s="4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2"/>
      <c r="GA11" s="2"/>
      <c r="GB11" s="2"/>
    </row>
    <row r="12" spans="1:185">
      <c r="A12" s="24"/>
      <c r="B12" s="25" t="s">
        <v>27</v>
      </c>
      <c r="C12" s="26">
        <f>C6+C11</f>
        <v>19300519.615351256</v>
      </c>
      <c r="D12" s="26">
        <f t="shared" ref="D12:J12" si="1">D6+D11</f>
        <v>20705642.868856203</v>
      </c>
      <c r="E12" s="26">
        <f t="shared" si="1"/>
        <v>22504857.924683847</v>
      </c>
      <c r="F12" s="26">
        <f t="shared" si="1"/>
        <v>21221447.131745845</v>
      </c>
      <c r="G12" s="26">
        <f t="shared" si="1"/>
        <v>22675468.852453653</v>
      </c>
      <c r="H12" s="26">
        <f t="shared" si="1"/>
        <v>28229813.04177995</v>
      </c>
      <c r="I12" s="26">
        <f t="shared" si="1"/>
        <v>28082151.993164949</v>
      </c>
      <c r="J12" s="26">
        <f t="shared" si="1"/>
        <v>28062388.997883476</v>
      </c>
      <c r="K12" s="5"/>
      <c r="L12" s="5"/>
      <c r="M12" s="4"/>
      <c r="N12" s="5"/>
      <c r="O12" s="5"/>
      <c r="P12" s="4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2"/>
      <c r="GA12" s="2"/>
      <c r="GB12" s="2"/>
    </row>
    <row r="13" spans="1:185" s="9" customFormat="1">
      <c r="A13" s="17" t="s">
        <v>62</v>
      </c>
      <c r="B13" s="18" t="s">
        <v>4</v>
      </c>
      <c r="C13" s="19">
        <v>20680408.513398968</v>
      </c>
      <c r="D13" s="19">
        <v>23615814.593233719</v>
      </c>
      <c r="E13" s="19">
        <v>27902218.316513468</v>
      </c>
      <c r="F13" s="19">
        <v>29307439.102513645</v>
      </c>
      <c r="G13" s="19">
        <v>32311065.430802327</v>
      </c>
      <c r="H13" s="19">
        <v>32994629.538804498</v>
      </c>
      <c r="I13" s="19">
        <v>35990080.412835345</v>
      </c>
      <c r="J13" s="19">
        <v>38956491.558119953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2"/>
      <c r="GA13" s="2"/>
      <c r="GB13" s="2"/>
      <c r="GC13" s="3"/>
    </row>
    <row r="14" spans="1:185" ht="25.5">
      <c r="A14" s="23" t="s">
        <v>63</v>
      </c>
      <c r="B14" s="21" t="s">
        <v>5</v>
      </c>
      <c r="C14" s="22">
        <v>1802120.3046742918</v>
      </c>
      <c r="D14" s="22">
        <v>1937550.789524012</v>
      </c>
      <c r="E14" s="22">
        <v>2686765.7735236646</v>
      </c>
      <c r="F14" s="22">
        <v>2588072.8179742824</v>
      </c>
      <c r="G14" s="22">
        <v>2784140.3769496046</v>
      </c>
      <c r="H14" s="19">
        <v>2641267.9160716836</v>
      </c>
      <c r="I14" s="19">
        <v>3564595.2385991989</v>
      </c>
      <c r="J14" s="19">
        <v>3538582.7700032466</v>
      </c>
      <c r="K14" s="5"/>
      <c r="L14" s="5"/>
      <c r="M14" s="4"/>
      <c r="N14" s="5"/>
      <c r="O14" s="5"/>
      <c r="P14" s="4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4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4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4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2"/>
      <c r="GA14" s="2"/>
      <c r="GB14" s="2"/>
    </row>
    <row r="15" spans="1:185">
      <c r="A15" s="23" t="s">
        <v>64</v>
      </c>
      <c r="B15" s="21" t="s">
        <v>6</v>
      </c>
      <c r="C15" s="22">
        <v>7684092.0121231396</v>
      </c>
      <c r="D15" s="22">
        <v>7964150.8680512048</v>
      </c>
      <c r="E15" s="22">
        <v>8665011.0432218295</v>
      </c>
      <c r="F15" s="22">
        <v>9520553.0023326017</v>
      </c>
      <c r="G15" s="22">
        <v>9444571.2359069847</v>
      </c>
      <c r="H15" s="19">
        <v>10231692.693937315</v>
      </c>
      <c r="I15" s="19">
        <v>11455836.085132472</v>
      </c>
      <c r="J15" s="19">
        <v>12491040.23525304</v>
      </c>
      <c r="K15" s="5"/>
      <c r="L15" s="5"/>
      <c r="M15" s="4"/>
      <c r="N15" s="5"/>
      <c r="O15" s="5"/>
      <c r="P15" s="4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4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4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4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2"/>
      <c r="GA15" s="2"/>
      <c r="GB15" s="2"/>
    </row>
    <row r="16" spans="1:185">
      <c r="A16" s="24"/>
      <c r="B16" s="25" t="s">
        <v>28</v>
      </c>
      <c r="C16" s="26">
        <f>+C13+C14+C15</f>
        <v>30166620.830196396</v>
      </c>
      <c r="D16" s="26">
        <f t="shared" ref="D16:J16" si="2">+D13+D14+D15</f>
        <v>33517516.250808936</v>
      </c>
      <c r="E16" s="26">
        <f t="shared" si="2"/>
        <v>39253995.133258961</v>
      </c>
      <c r="F16" s="26">
        <f t="shared" si="2"/>
        <v>41416064.922820523</v>
      </c>
      <c r="G16" s="26">
        <f t="shared" si="2"/>
        <v>44539777.043658912</v>
      </c>
      <c r="H16" s="26">
        <f t="shared" si="2"/>
        <v>45867590.148813501</v>
      </c>
      <c r="I16" s="26">
        <f t="shared" si="2"/>
        <v>51010511.736567013</v>
      </c>
      <c r="J16" s="26">
        <f t="shared" si="2"/>
        <v>54986114.563376233</v>
      </c>
      <c r="K16" s="5"/>
      <c r="L16" s="5"/>
      <c r="M16" s="4"/>
      <c r="N16" s="5"/>
      <c r="O16" s="5"/>
      <c r="P16" s="4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4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4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4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2"/>
      <c r="GA16" s="2"/>
      <c r="GB16" s="2"/>
    </row>
    <row r="17" spans="1:185" s="9" customFormat="1">
      <c r="A17" s="17" t="s">
        <v>65</v>
      </c>
      <c r="B17" s="18" t="s">
        <v>7</v>
      </c>
      <c r="C17" s="19">
        <f>C18+C19</f>
        <v>9806128.4138610363</v>
      </c>
      <c r="D17" s="19">
        <f t="shared" ref="D17:J17" si="3">D18+D19</f>
        <v>11859783.195872977</v>
      </c>
      <c r="E17" s="19">
        <f t="shared" si="3"/>
        <v>12577569.511586156</v>
      </c>
      <c r="F17" s="19">
        <f t="shared" si="3"/>
        <v>13672706.917428309</v>
      </c>
      <c r="G17" s="19">
        <f t="shared" si="3"/>
        <v>14346169</v>
      </c>
      <c r="H17" s="19">
        <f t="shared" si="3"/>
        <v>16886616.916057065</v>
      </c>
      <c r="I17" s="19">
        <f t="shared" si="3"/>
        <v>19077113.121148594</v>
      </c>
      <c r="J17" s="19">
        <f t="shared" si="3"/>
        <v>20962580.363718767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2"/>
      <c r="GA17" s="2"/>
      <c r="GB17" s="2"/>
      <c r="GC17" s="3"/>
    </row>
    <row r="18" spans="1:185">
      <c r="A18" s="20">
        <v>6.1</v>
      </c>
      <c r="B18" s="21" t="s">
        <v>8</v>
      </c>
      <c r="C18" s="22">
        <v>8749449.2719866447</v>
      </c>
      <c r="D18" s="22">
        <v>10679689.583918544</v>
      </c>
      <c r="E18" s="22">
        <v>11298356.697360003</v>
      </c>
      <c r="F18" s="22">
        <v>12333848.477940945</v>
      </c>
      <c r="G18" s="22">
        <v>12877880.37652109</v>
      </c>
      <c r="H18" s="19">
        <v>15256529.414207147</v>
      </c>
      <c r="I18" s="19">
        <v>17292951.822778411</v>
      </c>
      <c r="J18" s="19">
        <v>19021131.835611437</v>
      </c>
      <c r="K18" s="5"/>
      <c r="L18" s="5"/>
      <c r="M18" s="4"/>
      <c r="N18" s="5"/>
      <c r="O18" s="5"/>
      <c r="P18" s="4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2"/>
      <c r="GA18" s="2"/>
      <c r="GB18" s="2"/>
    </row>
    <row r="19" spans="1:185">
      <c r="A19" s="20">
        <v>6.2</v>
      </c>
      <c r="B19" s="21" t="s">
        <v>9</v>
      </c>
      <c r="C19" s="22">
        <v>1056679.1418743921</v>
      </c>
      <c r="D19" s="22">
        <v>1180093.6119544336</v>
      </c>
      <c r="E19" s="22">
        <v>1279212.8142261533</v>
      </c>
      <c r="F19" s="22">
        <v>1338858.4394873644</v>
      </c>
      <c r="G19" s="22">
        <v>1468288.6234789102</v>
      </c>
      <c r="H19" s="19">
        <v>1630087.5018499196</v>
      </c>
      <c r="I19" s="19">
        <v>1784161.298370182</v>
      </c>
      <c r="J19" s="19">
        <v>1941448.5281073288</v>
      </c>
      <c r="K19" s="5"/>
      <c r="L19" s="5"/>
      <c r="M19" s="4"/>
      <c r="N19" s="5"/>
      <c r="O19" s="5"/>
      <c r="P19" s="4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2"/>
      <c r="GA19" s="2"/>
      <c r="GB19" s="2"/>
    </row>
    <row r="20" spans="1:185" s="9" customFormat="1" ht="25.5">
      <c r="A20" s="17" t="s">
        <v>66</v>
      </c>
      <c r="B20" s="27" t="s">
        <v>10</v>
      </c>
      <c r="C20" s="19">
        <f>SUM(C21:C27)</f>
        <v>5460110.6109334026</v>
      </c>
      <c r="D20" s="19">
        <f t="shared" ref="D20:J20" si="4">SUM(D21:D27)</f>
        <v>6375913.2683180384</v>
      </c>
      <c r="E20" s="19">
        <f t="shared" si="4"/>
        <v>6602865.1741904216</v>
      </c>
      <c r="F20" s="19">
        <f t="shared" si="4"/>
        <v>7486014.4752849806</v>
      </c>
      <c r="G20" s="19">
        <f t="shared" si="4"/>
        <v>8447933.6330083683</v>
      </c>
      <c r="H20" s="19">
        <f t="shared" si="4"/>
        <v>8918595.1064417399</v>
      </c>
      <c r="I20" s="19">
        <f t="shared" si="4"/>
        <v>9443860.9984281138</v>
      </c>
      <c r="J20" s="19">
        <f t="shared" si="4"/>
        <v>10354761.572387265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2"/>
      <c r="GA20" s="2"/>
      <c r="GB20" s="2"/>
      <c r="GC20" s="3"/>
    </row>
    <row r="21" spans="1:185">
      <c r="A21" s="20">
        <v>7.1</v>
      </c>
      <c r="B21" s="21" t="s">
        <v>11</v>
      </c>
      <c r="C21" s="22">
        <v>512534</v>
      </c>
      <c r="D21" s="22">
        <v>555091</v>
      </c>
      <c r="E21" s="22">
        <v>575928</v>
      </c>
      <c r="F21" s="22">
        <v>695679</v>
      </c>
      <c r="G21" s="22">
        <v>760720</v>
      </c>
      <c r="H21" s="19">
        <v>977107</v>
      </c>
      <c r="I21" s="19">
        <v>1121930</v>
      </c>
      <c r="J21" s="19">
        <v>1196998</v>
      </c>
      <c r="K21" s="5"/>
      <c r="L21" s="5"/>
      <c r="M21" s="4"/>
      <c r="N21" s="5"/>
      <c r="O21" s="5"/>
      <c r="P21" s="4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2"/>
      <c r="GA21" s="2"/>
      <c r="GB21" s="2"/>
    </row>
    <row r="22" spans="1:185">
      <c r="A22" s="20">
        <v>7.2</v>
      </c>
      <c r="B22" s="21" t="s">
        <v>60</v>
      </c>
      <c r="C22" s="22">
        <v>2742297.3079728484</v>
      </c>
      <c r="D22" s="22">
        <v>3162865.4240900706</v>
      </c>
      <c r="E22" s="22">
        <v>3339325.1420683665</v>
      </c>
      <c r="F22" s="22">
        <v>3609959.3930973513</v>
      </c>
      <c r="G22" s="22">
        <v>3871842.7477906393</v>
      </c>
      <c r="H22" s="19">
        <v>4204968.1933028996</v>
      </c>
      <c r="I22" s="19">
        <v>4662038.9723647758</v>
      </c>
      <c r="J22" s="19">
        <v>5027623.5200166516</v>
      </c>
      <c r="K22" s="5"/>
      <c r="L22" s="5"/>
      <c r="M22" s="4"/>
      <c r="N22" s="5"/>
      <c r="O22" s="5"/>
      <c r="P22" s="4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2"/>
      <c r="GA22" s="2"/>
      <c r="GB22" s="2"/>
    </row>
    <row r="23" spans="1:185">
      <c r="A23" s="20">
        <v>7.3</v>
      </c>
      <c r="B23" s="21" t="s">
        <v>12</v>
      </c>
      <c r="C23" s="22">
        <v>79607.181029464322</v>
      </c>
      <c r="D23" s="22">
        <v>111835.51522587755</v>
      </c>
      <c r="E23" s="22">
        <v>89060.452373721462</v>
      </c>
      <c r="F23" s="22">
        <v>135394.31755821483</v>
      </c>
      <c r="G23" s="22">
        <v>132832.96047238074</v>
      </c>
      <c r="H23" s="19">
        <v>143819.44563277683</v>
      </c>
      <c r="I23" s="19">
        <v>137235.5888054606</v>
      </c>
      <c r="J23" s="19">
        <v>178498.61954331858</v>
      </c>
      <c r="K23" s="5"/>
      <c r="L23" s="5"/>
      <c r="M23" s="4"/>
      <c r="N23" s="5"/>
      <c r="O23" s="5"/>
      <c r="P23" s="4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2"/>
      <c r="GA23" s="2"/>
      <c r="GB23" s="2"/>
    </row>
    <row r="24" spans="1:185">
      <c r="A24" s="20">
        <v>7.4</v>
      </c>
      <c r="B24" s="21" t="s">
        <v>13</v>
      </c>
      <c r="C24" s="22">
        <v>26359.14173797339</v>
      </c>
      <c r="D24" s="22">
        <v>102998.89546454635</v>
      </c>
      <c r="E24" s="22">
        <v>72893.047618820216</v>
      </c>
      <c r="F24" s="22">
        <v>171329.59945347358</v>
      </c>
      <c r="G24" s="22">
        <v>368092.18381900521</v>
      </c>
      <c r="H24" s="19">
        <v>384050.63754630566</v>
      </c>
      <c r="I24" s="19">
        <v>375323.35791523079</v>
      </c>
      <c r="J24" s="19">
        <v>495178.3514764086</v>
      </c>
      <c r="K24" s="5"/>
      <c r="L24" s="5"/>
      <c r="M24" s="4"/>
      <c r="N24" s="5"/>
      <c r="O24" s="5"/>
      <c r="P24" s="4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2"/>
      <c r="GA24" s="2"/>
      <c r="GB24" s="2"/>
    </row>
    <row r="25" spans="1:185">
      <c r="A25" s="20">
        <v>7.5</v>
      </c>
      <c r="B25" s="21" t="s">
        <v>14</v>
      </c>
      <c r="C25" s="22">
        <v>731832.89543147862</v>
      </c>
      <c r="D25" s="22">
        <v>880333.18242450664</v>
      </c>
      <c r="E25" s="22">
        <v>791594.53212951298</v>
      </c>
      <c r="F25" s="22">
        <v>884793.16517594084</v>
      </c>
      <c r="G25" s="22">
        <v>957316.32661032141</v>
      </c>
      <c r="H25" s="19">
        <v>923011.08633728197</v>
      </c>
      <c r="I25" s="19">
        <v>1035940.895264297</v>
      </c>
      <c r="J25" s="19">
        <v>1093412.315496041</v>
      </c>
      <c r="K25" s="5"/>
      <c r="L25" s="5"/>
      <c r="M25" s="4"/>
      <c r="N25" s="5"/>
      <c r="O25" s="5"/>
      <c r="P25" s="4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2"/>
      <c r="GA25" s="2"/>
      <c r="GB25" s="2"/>
    </row>
    <row r="26" spans="1:185">
      <c r="A26" s="20">
        <v>7.6</v>
      </c>
      <c r="B26" s="21" t="s">
        <v>15</v>
      </c>
      <c r="C26" s="22">
        <v>79171.084761638806</v>
      </c>
      <c r="D26" s="22">
        <v>88245.2511130364</v>
      </c>
      <c r="E26" s="22">
        <v>97092</v>
      </c>
      <c r="F26" s="22">
        <v>106274</v>
      </c>
      <c r="G26" s="22">
        <v>109865.00000000001</v>
      </c>
      <c r="H26" s="19">
        <v>114589.00000000001</v>
      </c>
      <c r="I26" s="19">
        <v>138507</v>
      </c>
      <c r="J26" s="19">
        <v>151276.41655763271</v>
      </c>
      <c r="K26" s="5"/>
      <c r="L26" s="5"/>
      <c r="M26" s="4"/>
      <c r="N26" s="5"/>
      <c r="O26" s="5"/>
      <c r="P26" s="4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2"/>
      <c r="GA26" s="2"/>
      <c r="GB26" s="2"/>
    </row>
    <row r="27" spans="1:185" ht="25.5">
      <c r="A27" s="20">
        <v>7.7</v>
      </c>
      <c r="B27" s="21" t="s">
        <v>16</v>
      </c>
      <c r="C27" s="22">
        <v>1288309</v>
      </c>
      <c r="D27" s="22">
        <v>1474544</v>
      </c>
      <c r="E27" s="22">
        <v>1636972</v>
      </c>
      <c r="F27" s="22">
        <v>1882584.9999999998</v>
      </c>
      <c r="G27" s="22">
        <v>2247264.4143160209</v>
      </c>
      <c r="H27" s="19">
        <v>2171049.7436224753</v>
      </c>
      <c r="I27" s="19">
        <v>1972885.1840783497</v>
      </c>
      <c r="J27" s="19">
        <v>2211774.3492972129</v>
      </c>
      <c r="K27" s="5"/>
      <c r="L27" s="5"/>
      <c r="M27" s="4"/>
      <c r="N27" s="5"/>
      <c r="O27" s="5"/>
      <c r="P27" s="4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2"/>
      <c r="GA27" s="2"/>
      <c r="GB27" s="2"/>
    </row>
    <row r="28" spans="1:185">
      <c r="A28" s="23" t="s">
        <v>67</v>
      </c>
      <c r="B28" s="21" t="s">
        <v>17</v>
      </c>
      <c r="C28" s="22">
        <v>11597555</v>
      </c>
      <c r="D28" s="22">
        <v>12680417</v>
      </c>
      <c r="E28" s="22">
        <v>14722526.999999998</v>
      </c>
      <c r="F28" s="22">
        <v>16105945.000000002</v>
      </c>
      <c r="G28" s="22">
        <v>17457397.981274333</v>
      </c>
      <c r="H28" s="19">
        <v>18373983.718618121</v>
      </c>
      <c r="I28" s="19">
        <v>19450070.671922654</v>
      </c>
      <c r="J28" s="19">
        <v>22345737.803013798</v>
      </c>
      <c r="K28" s="5"/>
      <c r="L28" s="5"/>
      <c r="M28" s="4"/>
      <c r="N28" s="5"/>
      <c r="O28" s="5"/>
      <c r="P28" s="4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2"/>
      <c r="GA28" s="2"/>
      <c r="GB28" s="2"/>
    </row>
    <row r="29" spans="1:185" ht="25.5">
      <c r="A29" s="23" t="s">
        <v>68</v>
      </c>
      <c r="B29" s="21" t="s">
        <v>18</v>
      </c>
      <c r="C29" s="22">
        <v>14108745.317200001</v>
      </c>
      <c r="D29" s="22">
        <v>16546071.172042001</v>
      </c>
      <c r="E29" s="22">
        <v>19542890</v>
      </c>
      <c r="F29" s="22">
        <v>22817203.053271111</v>
      </c>
      <c r="G29" s="22">
        <v>26148575</v>
      </c>
      <c r="H29" s="19">
        <v>30494323</v>
      </c>
      <c r="I29" s="19">
        <v>34418291</v>
      </c>
      <c r="J29" s="19">
        <v>38724875.759554759</v>
      </c>
      <c r="K29" s="5"/>
      <c r="L29" s="5"/>
      <c r="M29" s="4"/>
      <c r="N29" s="5"/>
      <c r="O29" s="5"/>
      <c r="P29" s="4"/>
      <c r="Q29" s="6"/>
      <c r="R29" s="6"/>
      <c r="S29" s="6"/>
      <c r="T29" s="6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2"/>
      <c r="GA29" s="2"/>
      <c r="GB29" s="2"/>
    </row>
    <row r="30" spans="1:185">
      <c r="A30" s="23" t="s">
        <v>69</v>
      </c>
      <c r="B30" s="21" t="s">
        <v>43</v>
      </c>
      <c r="C30" s="22">
        <v>2784350</v>
      </c>
      <c r="D30" s="22">
        <v>3131490</v>
      </c>
      <c r="E30" s="22">
        <v>3497226.9999999995</v>
      </c>
      <c r="F30" s="22">
        <v>3826962.9999999995</v>
      </c>
      <c r="G30" s="22">
        <v>4303969.9190994259</v>
      </c>
      <c r="H30" s="19">
        <v>4904317.2078397479</v>
      </c>
      <c r="I30" s="19">
        <v>5659869.6188124996</v>
      </c>
      <c r="J30" s="19">
        <v>6769946.2425442329</v>
      </c>
      <c r="K30" s="5"/>
      <c r="L30" s="5"/>
      <c r="M30" s="4"/>
      <c r="N30" s="5"/>
      <c r="O30" s="5"/>
      <c r="P30" s="4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2"/>
      <c r="GA30" s="2"/>
      <c r="GB30" s="2"/>
    </row>
    <row r="31" spans="1:185">
      <c r="A31" s="23" t="s">
        <v>70</v>
      </c>
      <c r="B31" s="21" t="s">
        <v>19</v>
      </c>
      <c r="C31" s="22">
        <v>5840340</v>
      </c>
      <c r="D31" s="22">
        <v>6942444</v>
      </c>
      <c r="E31" s="22">
        <v>8102175</v>
      </c>
      <c r="F31" s="22">
        <v>9555238</v>
      </c>
      <c r="G31" s="22">
        <v>11037769</v>
      </c>
      <c r="H31" s="19">
        <v>12845963</v>
      </c>
      <c r="I31" s="19">
        <v>14920001.999999998</v>
      </c>
      <c r="J31" s="19">
        <v>17351472.76079851</v>
      </c>
      <c r="K31" s="5"/>
      <c r="L31" s="5"/>
      <c r="M31" s="4"/>
      <c r="N31" s="5"/>
      <c r="O31" s="5"/>
      <c r="P31" s="4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2"/>
      <c r="GA31" s="2"/>
      <c r="GB31" s="2"/>
    </row>
    <row r="32" spans="1:185">
      <c r="A32" s="24"/>
      <c r="B32" s="25" t="s">
        <v>29</v>
      </c>
      <c r="C32" s="26">
        <f>C17+C20+C28+C29+C30+C31</f>
        <v>49597229.341994435</v>
      </c>
      <c r="D32" s="26">
        <f t="shared" ref="D32:J32" si="5">D17+D20+D28+D29+D30+D31</f>
        <v>57536118.636233017</v>
      </c>
      <c r="E32" s="26">
        <f t="shared" si="5"/>
        <v>65045253.685776576</v>
      </c>
      <c r="F32" s="26">
        <f t="shared" si="5"/>
        <v>73464070.445984408</v>
      </c>
      <c r="G32" s="26">
        <f t="shared" si="5"/>
        <v>81741814.533382118</v>
      </c>
      <c r="H32" s="26">
        <f t="shared" si="5"/>
        <v>92423798.948956668</v>
      </c>
      <c r="I32" s="26">
        <f t="shared" si="5"/>
        <v>102969207.41031186</v>
      </c>
      <c r="J32" s="26">
        <f t="shared" si="5"/>
        <v>116509374.50201733</v>
      </c>
      <c r="K32" s="5"/>
      <c r="L32" s="5"/>
      <c r="M32" s="4"/>
      <c r="N32" s="5"/>
      <c r="O32" s="5"/>
      <c r="P32" s="4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2"/>
      <c r="GA32" s="2"/>
      <c r="GB32" s="2"/>
    </row>
    <row r="33" spans="1:185" s="9" customFormat="1">
      <c r="A33" s="28" t="s">
        <v>26</v>
      </c>
      <c r="B33" s="29" t="s">
        <v>40</v>
      </c>
      <c r="C33" s="30">
        <f>C6+C11+C13+C14+C15+C17+C20+C28+C29+C30+C31</f>
        <v>99064369.78754209</v>
      </c>
      <c r="D33" s="30">
        <f>D6+D11+D13+D14+D15+D17+D20+D28+D29+D30+D31</f>
        <v>111759277.75589816</v>
      </c>
      <c r="E33" s="30">
        <f>E6+E11+E13+E14+E15+E17+E20+E28+E29+E30+E31</f>
        <v>126804106.74371938</v>
      </c>
      <c r="F33" s="30">
        <f>F6+F11+F13+F14+F15+F17+F20+F28+F29+F30+F31</f>
        <v>136101582.50055078</v>
      </c>
      <c r="G33" s="30">
        <f t="shared" ref="G33:J33" si="6">G6+G11+G13+G14+G15+G17+G20+G28+G29+G30+G31</f>
        <v>148957060.42949471</v>
      </c>
      <c r="H33" s="30">
        <f t="shared" si="6"/>
        <v>166521202.13955012</v>
      </c>
      <c r="I33" s="30">
        <f t="shared" si="6"/>
        <v>182061871.14004382</v>
      </c>
      <c r="J33" s="30">
        <f t="shared" si="6"/>
        <v>199557878.06327707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2"/>
      <c r="GA33" s="2"/>
      <c r="GB33" s="2"/>
      <c r="GC33" s="3"/>
    </row>
    <row r="34" spans="1:185">
      <c r="A34" s="31" t="s">
        <v>32</v>
      </c>
      <c r="B34" s="32" t="s">
        <v>24</v>
      </c>
      <c r="C34" s="15">
        <f>GSVA_cur!C34</f>
        <v>16208500</v>
      </c>
      <c r="D34" s="15">
        <f>GSVA_cur!D34</f>
        <v>19830400</v>
      </c>
      <c r="E34" s="15">
        <f>GSVA_cur!E34</f>
        <v>21632200</v>
      </c>
      <c r="F34" s="15">
        <f>GSVA_cur!F34</f>
        <v>22880797</v>
      </c>
      <c r="G34" s="15">
        <f>GSVA_cur!G34</f>
        <v>27668009.000000004</v>
      </c>
      <c r="H34" s="15">
        <f>GSVA_cur!H34</f>
        <v>31767548.000000004</v>
      </c>
      <c r="I34" s="15">
        <f>GSVA_cur!I34</f>
        <v>31709277</v>
      </c>
      <c r="J34" s="15">
        <f>GSVA_cur!J34</f>
        <v>37184385</v>
      </c>
      <c r="K34" s="5"/>
      <c r="L34" s="5"/>
      <c r="M34" s="4"/>
      <c r="N34" s="5"/>
      <c r="O34" s="5"/>
      <c r="P34" s="4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</row>
    <row r="35" spans="1:185">
      <c r="A35" s="31" t="s">
        <v>33</v>
      </c>
      <c r="B35" s="32" t="s">
        <v>23</v>
      </c>
      <c r="C35" s="15">
        <f>GSVA_cur!C35</f>
        <v>2613400</v>
      </c>
      <c r="D35" s="15">
        <f>GSVA_cur!D35</f>
        <v>3371700</v>
      </c>
      <c r="E35" s="15">
        <f>GSVA_cur!E35</f>
        <v>3564300</v>
      </c>
      <c r="F35" s="15">
        <f>GSVA_cur!F35</f>
        <v>3660712.0000000005</v>
      </c>
      <c r="G35" s="15">
        <f>GSVA_cur!G35</f>
        <v>3094319</v>
      </c>
      <c r="H35" s="15">
        <f>GSVA_cur!H35</f>
        <v>2797465</v>
      </c>
      <c r="I35" s="15">
        <f>GSVA_cur!I35</f>
        <v>2688893</v>
      </c>
      <c r="J35" s="15">
        <f>GSVA_cur!J35</f>
        <v>3443047</v>
      </c>
      <c r="K35" s="5"/>
      <c r="L35" s="5"/>
      <c r="M35" s="4"/>
      <c r="N35" s="5"/>
      <c r="O35" s="5"/>
      <c r="P35" s="4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</row>
    <row r="36" spans="1:185">
      <c r="A36" s="33" t="s">
        <v>34</v>
      </c>
      <c r="B36" s="34" t="s">
        <v>52</v>
      </c>
      <c r="C36" s="26">
        <f>C33+C34-C35</f>
        <v>112659469.78754209</v>
      </c>
      <c r="D36" s="26">
        <f t="shared" ref="D36:J36" si="7">D33+D34-D35</f>
        <v>128217977.75589816</v>
      </c>
      <c r="E36" s="26">
        <f t="shared" si="7"/>
        <v>144872006.7437194</v>
      </c>
      <c r="F36" s="26">
        <f t="shared" si="7"/>
        <v>155321667.50055078</v>
      </c>
      <c r="G36" s="26">
        <f t="shared" si="7"/>
        <v>173530750.42949471</v>
      </c>
      <c r="H36" s="26">
        <f t="shared" si="7"/>
        <v>195491285.13955012</v>
      </c>
      <c r="I36" s="26">
        <f t="shared" si="7"/>
        <v>211082255.14004382</v>
      </c>
      <c r="J36" s="26">
        <f t="shared" si="7"/>
        <v>233299216.06327707</v>
      </c>
      <c r="K36" s="5"/>
      <c r="L36" s="5"/>
      <c r="M36" s="4"/>
      <c r="N36" s="5"/>
      <c r="O36" s="5"/>
      <c r="P36" s="4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</row>
    <row r="37" spans="1:185">
      <c r="A37" s="31" t="s">
        <v>35</v>
      </c>
      <c r="B37" s="32" t="s">
        <v>31</v>
      </c>
      <c r="C37" s="15">
        <f>GSVA_cur!C37</f>
        <v>1131150</v>
      </c>
      <c r="D37" s="15">
        <f>GSVA_cur!D37</f>
        <v>1143860</v>
      </c>
      <c r="E37" s="15">
        <f>GSVA_cur!E37</f>
        <v>1156560</v>
      </c>
      <c r="F37" s="15">
        <f>GSVA_cur!F37</f>
        <v>1169270</v>
      </c>
      <c r="G37" s="15">
        <f>GSVA_cur!G37</f>
        <v>1181970</v>
      </c>
      <c r="H37" s="15">
        <f>GSVA_cur!H37</f>
        <v>1193930</v>
      </c>
      <c r="I37" s="15">
        <f>GSVA_cur!I37</f>
        <v>1205350</v>
      </c>
      <c r="J37" s="15">
        <f>GSVA_cur!J37</f>
        <v>1216770</v>
      </c>
      <c r="Q37" s="2"/>
      <c r="R37" s="2"/>
      <c r="S37" s="2"/>
      <c r="T37" s="2"/>
    </row>
    <row r="38" spans="1:185">
      <c r="A38" s="33" t="s">
        <v>36</v>
      </c>
      <c r="B38" s="34" t="s">
        <v>53</v>
      </c>
      <c r="C38" s="26">
        <f>C36/C37*1000</f>
        <v>99597.285760104394</v>
      </c>
      <c r="D38" s="26">
        <f t="shared" ref="D38:J38" si="8">D36/D37*1000</f>
        <v>112092.36948219026</v>
      </c>
      <c r="E38" s="26">
        <f t="shared" si="8"/>
        <v>125261.12501186224</v>
      </c>
      <c r="F38" s="26">
        <f t="shared" si="8"/>
        <v>132836.44282377104</v>
      </c>
      <c r="G38" s="26">
        <f t="shared" si="8"/>
        <v>146814.85184014373</v>
      </c>
      <c r="H38" s="26">
        <f t="shared" si="8"/>
        <v>163737.64386484143</v>
      </c>
      <c r="I38" s="26">
        <f t="shared" si="8"/>
        <v>175121.13090807135</v>
      </c>
      <c r="J38" s="26">
        <f t="shared" si="8"/>
        <v>191736.49585647005</v>
      </c>
      <c r="P38" s="4"/>
      <c r="Q38" s="4"/>
      <c r="R38" s="4"/>
      <c r="S38" s="4"/>
      <c r="T38" s="4"/>
      <c r="BU38" s="5"/>
      <c r="BV38" s="5"/>
      <c r="BW38" s="5"/>
      <c r="BX38" s="5"/>
    </row>
    <row r="40" spans="1:185">
      <c r="B40" s="12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20" max="1048575" man="1"/>
    <brk id="32" max="1048575" man="1"/>
    <brk id="48" max="1048575" man="1"/>
    <brk id="112" max="95" man="1"/>
    <brk id="148" max="1048575" man="1"/>
    <brk id="172" max="1048575" man="1"/>
    <brk id="180" max="9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C40"/>
  <sheetViews>
    <sheetView zoomScaleSheetLayoutView="100" workbookViewId="0">
      <pane xSplit="2" ySplit="5" topLeftCell="C6" activePane="bottomRight" state="frozen"/>
      <selection activeCell="A5" sqref="A5:J38"/>
      <selection pane="topRight" activeCell="A5" sqref="A5:J38"/>
      <selection pane="bottomLeft" activeCell="A5" sqref="A5:J38"/>
      <selection pane="bottomRight" activeCell="A5" sqref="A5:J38"/>
    </sheetView>
  </sheetViews>
  <sheetFormatPr defaultColWidth="8.85546875" defaultRowHeight="15"/>
  <cols>
    <col min="1" max="1" width="11" style="1" customWidth="1"/>
    <col min="2" max="2" width="33.85546875" style="1" customWidth="1"/>
    <col min="3" max="5" width="13.5703125" style="1" customWidth="1"/>
    <col min="6" max="7" width="13.5703125" style="3" customWidth="1"/>
    <col min="8" max="9" width="13.5703125" style="2" customWidth="1"/>
    <col min="10" max="10" width="13.5703125" style="3" customWidth="1"/>
    <col min="11" max="11" width="11.85546875" style="3" customWidth="1"/>
    <col min="12" max="12" width="11.28515625" style="3" customWidth="1"/>
    <col min="13" max="13" width="11.7109375" style="2" customWidth="1"/>
    <col min="14" max="14" width="9.140625" style="3" customWidth="1"/>
    <col min="15" max="15" width="10.85546875" style="3" customWidth="1"/>
    <col min="16" max="16" width="10.85546875" style="2" customWidth="1"/>
    <col min="17" max="17" width="11" style="3" customWidth="1"/>
    <col min="18" max="20" width="11.42578125" style="3" customWidth="1"/>
    <col min="21" max="48" width="9.140625" style="3" customWidth="1"/>
    <col min="49" max="49" width="12.42578125" style="3" customWidth="1"/>
    <col min="50" max="71" width="9.140625" style="3" customWidth="1"/>
    <col min="72" max="72" width="12.140625" style="3" customWidth="1"/>
    <col min="73" max="76" width="9.140625" style="3" customWidth="1"/>
    <col min="77" max="81" width="9.140625" style="3" hidden="1" customWidth="1"/>
    <col min="82" max="82" width="9.140625" style="3" customWidth="1"/>
    <col min="83" max="87" width="9.140625" style="3" hidden="1" customWidth="1"/>
    <col min="88" max="88" width="9.140625" style="3" customWidth="1"/>
    <col min="89" max="93" width="9.140625" style="3" hidden="1" customWidth="1"/>
    <col min="94" max="94" width="9.140625" style="3" customWidth="1"/>
    <col min="95" max="99" width="9.140625" style="3" hidden="1" customWidth="1"/>
    <col min="100" max="100" width="9.140625" style="3" customWidth="1"/>
    <col min="101" max="105" width="9.140625" style="3" hidden="1" customWidth="1"/>
    <col min="106" max="106" width="9.140625" style="2" customWidth="1"/>
    <col min="107" max="111" width="9.140625" style="2" hidden="1" customWidth="1"/>
    <col min="112" max="112" width="9.140625" style="2" customWidth="1"/>
    <col min="113" max="117" width="9.140625" style="2" hidden="1" customWidth="1"/>
    <col min="118" max="118" width="9.140625" style="2" customWidth="1"/>
    <col min="119" max="123" width="9.140625" style="2" hidden="1" customWidth="1"/>
    <col min="124" max="124" width="9.140625" style="2" customWidth="1"/>
    <col min="125" max="154" width="9.140625" style="3" customWidth="1"/>
    <col min="155" max="155" width="9.140625" style="3" hidden="1" customWidth="1"/>
    <col min="156" max="163" width="9.140625" style="3" customWidth="1"/>
    <col min="164" max="164" width="9.140625" style="3" hidden="1" customWidth="1"/>
    <col min="165" max="169" width="9.140625" style="3" customWidth="1"/>
    <col min="170" max="170" width="9.140625" style="3" hidden="1" customWidth="1"/>
    <col min="171" max="180" width="9.140625" style="3" customWidth="1"/>
    <col min="181" max="184" width="8.85546875" style="3"/>
    <col min="185" max="185" width="12.7109375" style="3" bestFit="1" customWidth="1"/>
    <col min="186" max="16384" width="8.85546875" style="1"/>
  </cols>
  <sheetData>
    <row r="1" spans="1:185" ht="18.75">
      <c r="A1" s="1" t="s">
        <v>42</v>
      </c>
      <c r="B1" s="10" t="s">
        <v>55</v>
      </c>
      <c r="H1" s="2" t="s">
        <v>71</v>
      </c>
      <c r="O1" s="4"/>
    </row>
    <row r="2" spans="1:185" ht="15.75">
      <c r="A2" s="8" t="s">
        <v>41</v>
      </c>
    </row>
    <row r="3" spans="1:185" ht="15.75">
      <c r="A3" s="8"/>
    </row>
    <row r="4" spans="1:185" ht="15.75">
      <c r="A4" s="8"/>
      <c r="E4" s="7"/>
      <c r="F4" s="7" t="s">
        <v>46</v>
      </c>
      <c r="G4" s="7"/>
    </row>
    <row r="5" spans="1:185">
      <c r="A5" s="13" t="s">
        <v>0</v>
      </c>
      <c r="B5" s="14" t="s">
        <v>1</v>
      </c>
      <c r="C5" s="15" t="s">
        <v>20</v>
      </c>
      <c r="D5" s="15" t="s">
        <v>21</v>
      </c>
      <c r="E5" s="15" t="s">
        <v>22</v>
      </c>
      <c r="F5" s="15" t="s">
        <v>45</v>
      </c>
      <c r="G5" s="15" t="s">
        <v>54</v>
      </c>
      <c r="H5" s="16" t="s">
        <v>56</v>
      </c>
      <c r="I5" s="16" t="s">
        <v>57</v>
      </c>
      <c r="J5" s="16" t="s">
        <v>59</v>
      </c>
    </row>
    <row r="6" spans="1:185" s="9" customFormat="1">
      <c r="A6" s="17" t="s">
        <v>25</v>
      </c>
      <c r="B6" s="18" t="s">
        <v>2</v>
      </c>
      <c r="C6" s="19">
        <f>SUM(C7:C10)</f>
        <v>14333114.559351496</v>
      </c>
      <c r="D6" s="19">
        <f t="shared" ref="D6:J6" si="0">SUM(D7:D10)</f>
        <v>14232889.825677402</v>
      </c>
      <c r="E6" s="19">
        <f t="shared" si="0"/>
        <v>16023523.532016536</v>
      </c>
      <c r="F6" s="19">
        <f t="shared" si="0"/>
        <v>14187138.094922535</v>
      </c>
      <c r="G6" s="19">
        <f t="shared" si="0"/>
        <v>13620699.838996068</v>
      </c>
      <c r="H6" s="19">
        <f t="shared" si="0"/>
        <v>16610503.234949872</v>
      </c>
      <c r="I6" s="19">
        <f t="shared" si="0"/>
        <v>16461529.42473508</v>
      </c>
      <c r="J6" s="19">
        <f t="shared" si="0"/>
        <v>16119634.488352912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2"/>
      <c r="GA6" s="2"/>
      <c r="GB6" s="2"/>
      <c r="GC6" s="3"/>
    </row>
    <row r="7" spans="1:185">
      <c r="A7" s="20">
        <v>1.1000000000000001</v>
      </c>
      <c r="B7" s="21" t="s">
        <v>48</v>
      </c>
      <c r="C7" s="22">
        <v>9615251.85148599</v>
      </c>
      <c r="D7" s="22">
        <v>9395540.9497439023</v>
      </c>
      <c r="E7" s="22">
        <v>11205250.085753422</v>
      </c>
      <c r="F7" s="22">
        <v>9189037.3338560816</v>
      </c>
      <c r="G7" s="22">
        <v>8426242.0431405362</v>
      </c>
      <c r="H7" s="19">
        <v>10683844.721734785</v>
      </c>
      <c r="I7" s="19">
        <v>10080029.195910862</v>
      </c>
      <c r="J7" s="19">
        <v>9698180.6753831543</v>
      </c>
      <c r="K7" s="5"/>
      <c r="L7" s="5"/>
      <c r="M7" s="4"/>
      <c r="N7" s="5"/>
      <c r="O7" s="5"/>
      <c r="P7" s="4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2"/>
      <c r="GA7" s="2"/>
      <c r="GB7" s="2"/>
    </row>
    <row r="8" spans="1:185">
      <c r="A8" s="20">
        <v>1.2</v>
      </c>
      <c r="B8" s="21" t="s">
        <v>49</v>
      </c>
      <c r="C8" s="22">
        <v>2815278.2889553881</v>
      </c>
      <c r="D8" s="22">
        <v>2920638.1875811941</v>
      </c>
      <c r="E8" s="22">
        <v>2950879.0666288454</v>
      </c>
      <c r="F8" s="22">
        <v>3067214.5434868853</v>
      </c>
      <c r="G8" s="22">
        <v>3216993.7192330677</v>
      </c>
      <c r="H8" s="19">
        <v>3588762.3631977485</v>
      </c>
      <c r="I8" s="19">
        <v>3897408.1927499776</v>
      </c>
      <c r="J8" s="19">
        <v>4129946.9163856362</v>
      </c>
      <c r="K8" s="5"/>
      <c r="L8" s="5"/>
      <c r="M8" s="4"/>
      <c r="N8" s="5"/>
      <c r="O8" s="5"/>
      <c r="P8" s="4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2"/>
      <c r="GA8" s="2"/>
      <c r="GB8" s="2"/>
    </row>
    <row r="9" spans="1:185">
      <c r="A9" s="20">
        <v>1.3</v>
      </c>
      <c r="B9" s="21" t="s">
        <v>50</v>
      </c>
      <c r="C9" s="22">
        <v>1643455.2627154058</v>
      </c>
      <c r="D9" s="22">
        <v>1657747.4894233192</v>
      </c>
      <c r="E9" s="22">
        <v>1600752.8170584303</v>
      </c>
      <c r="F9" s="22">
        <v>1646591.6449627229</v>
      </c>
      <c r="G9" s="22">
        <v>1704182.4872176151</v>
      </c>
      <c r="H9" s="19">
        <v>2007765.0049234829</v>
      </c>
      <c r="I9" s="19">
        <v>2192666.3134432989</v>
      </c>
      <c r="J9" s="19">
        <v>2030714.543146821</v>
      </c>
      <c r="K9" s="5"/>
      <c r="L9" s="5"/>
      <c r="M9" s="4"/>
      <c r="N9" s="5"/>
      <c r="O9" s="5"/>
      <c r="P9" s="4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2"/>
      <c r="GA9" s="2"/>
      <c r="GB9" s="2"/>
    </row>
    <row r="10" spans="1:185">
      <c r="A10" s="20">
        <v>1.4</v>
      </c>
      <c r="B10" s="21" t="s">
        <v>51</v>
      </c>
      <c r="C10" s="22">
        <v>259129.15619471355</v>
      </c>
      <c r="D10" s="22">
        <v>258963.1989289851</v>
      </c>
      <c r="E10" s="22">
        <v>266641.56257583841</v>
      </c>
      <c r="F10" s="22">
        <v>284294.57261684502</v>
      </c>
      <c r="G10" s="22">
        <v>273281.58940484957</v>
      </c>
      <c r="H10" s="19">
        <v>330131.1450938569</v>
      </c>
      <c r="I10" s="19">
        <v>291425.72263094294</v>
      </c>
      <c r="J10" s="19">
        <v>260792.35343730141</v>
      </c>
      <c r="K10" s="5"/>
      <c r="L10" s="5"/>
      <c r="M10" s="4"/>
      <c r="N10" s="5"/>
      <c r="O10" s="5"/>
      <c r="P10" s="4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2"/>
      <c r="GA10" s="2"/>
      <c r="GB10" s="2"/>
    </row>
    <row r="11" spans="1:185">
      <c r="A11" s="23" t="s">
        <v>61</v>
      </c>
      <c r="B11" s="21" t="s">
        <v>3</v>
      </c>
      <c r="C11" s="22">
        <v>4967405.0559997596</v>
      </c>
      <c r="D11" s="22">
        <v>5207347.5204406595</v>
      </c>
      <c r="E11" s="22">
        <v>3782942.7774949037</v>
      </c>
      <c r="F11" s="22">
        <v>4670549.7707566619</v>
      </c>
      <c r="G11" s="22">
        <v>5734332.8978025019</v>
      </c>
      <c r="H11" s="19">
        <v>5997145.5900445133</v>
      </c>
      <c r="I11" s="19">
        <v>6473371.9946776927</v>
      </c>
      <c r="J11" s="19">
        <v>6473865.2641581725</v>
      </c>
      <c r="K11" s="5"/>
      <c r="L11" s="5"/>
      <c r="M11" s="4"/>
      <c r="N11" s="5"/>
      <c r="O11" s="5"/>
      <c r="P11" s="4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2"/>
      <c r="GA11" s="2"/>
      <c r="GB11" s="2"/>
    </row>
    <row r="12" spans="1:185">
      <c r="A12" s="24"/>
      <c r="B12" s="25" t="s">
        <v>27</v>
      </c>
      <c r="C12" s="26">
        <f>C6+C11</f>
        <v>19300519.615351256</v>
      </c>
      <c r="D12" s="26">
        <f t="shared" ref="D12:J12" si="1">D6+D11</f>
        <v>19440237.346118063</v>
      </c>
      <c r="E12" s="26">
        <f t="shared" si="1"/>
        <v>19806466.309511438</v>
      </c>
      <c r="F12" s="26">
        <f t="shared" si="1"/>
        <v>18857687.865679197</v>
      </c>
      <c r="G12" s="26">
        <f t="shared" si="1"/>
        <v>19355032.73679857</v>
      </c>
      <c r="H12" s="26">
        <f t="shared" si="1"/>
        <v>22607648.824994385</v>
      </c>
      <c r="I12" s="26">
        <f t="shared" si="1"/>
        <v>22934901.419412773</v>
      </c>
      <c r="J12" s="26">
        <f t="shared" si="1"/>
        <v>22593499.752511084</v>
      </c>
      <c r="K12" s="5"/>
      <c r="L12" s="5"/>
      <c r="M12" s="4"/>
      <c r="N12" s="5"/>
      <c r="O12" s="5"/>
      <c r="P12" s="4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2"/>
      <c r="GA12" s="2"/>
      <c r="GB12" s="2"/>
    </row>
    <row r="13" spans="1:185" s="9" customFormat="1">
      <c r="A13" s="17" t="s">
        <v>62</v>
      </c>
      <c r="B13" s="18" t="s">
        <v>4</v>
      </c>
      <c r="C13" s="19">
        <v>20680408.51339896</v>
      </c>
      <c r="D13" s="19">
        <v>22202071.44342763</v>
      </c>
      <c r="E13" s="19">
        <v>25047869.128499474</v>
      </c>
      <c r="F13" s="19">
        <v>26369106.120830916</v>
      </c>
      <c r="G13" s="19">
        <v>29626775.539731164</v>
      </c>
      <c r="H13" s="19">
        <v>32190588.823639281</v>
      </c>
      <c r="I13" s="19">
        <v>34552583.660210699</v>
      </c>
      <c r="J13" s="19">
        <v>36641356.422311351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2"/>
      <c r="GA13" s="2"/>
      <c r="GB13" s="2"/>
      <c r="GC13" s="3"/>
    </row>
    <row r="14" spans="1:185" ht="25.5">
      <c r="A14" s="23" t="s">
        <v>63</v>
      </c>
      <c r="B14" s="21" t="s">
        <v>5</v>
      </c>
      <c r="C14" s="22">
        <v>1802120.3046742918</v>
      </c>
      <c r="D14" s="22">
        <v>1865379.1052313379</v>
      </c>
      <c r="E14" s="22">
        <v>1431610.4285701772</v>
      </c>
      <c r="F14" s="22">
        <v>1905721.1842370012</v>
      </c>
      <c r="G14" s="22">
        <v>2025273.2279127024</v>
      </c>
      <c r="H14" s="19">
        <v>2152358.1111202147</v>
      </c>
      <c r="I14" s="19">
        <v>2285656.5629909202</v>
      </c>
      <c r="J14" s="19">
        <v>2511398.1697383663</v>
      </c>
      <c r="K14" s="5"/>
      <c r="L14" s="5"/>
      <c r="M14" s="4"/>
      <c r="N14" s="5"/>
      <c r="O14" s="5"/>
      <c r="P14" s="4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4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4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4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2"/>
      <c r="GA14" s="2"/>
      <c r="GB14" s="2"/>
    </row>
    <row r="15" spans="1:185">
      <c r="A15" s="23" t="s">
        <v>64</v>
      </c>
      <c r="B15" s="21" t="s">
        <v>6</v>
      </c>
      <c r="C15" s="22">
        <v>7684092.0121231396</v>
      </c>
      <c r="D15" s="22">
        <v>7339587.9999564746</v>
      </c>
      <c r="E15" s="22">
        <v>7492868.9394345665</v>
      </c>
      <c r="F15" s="22">
        <v>8129253.3486244753</v>
      </c>
      <c r="G15" s="22">
        <v>8291159.2829244258</v>
      </c>
      <c r="H15" s="19">
        <v>8690178.796038717</v>
      </c>
      <c r="I15" s="19">
        <v>9116369.2046376877</v>
      </c>
      <c r="J15" s="19">
        <v>9582231.2732805852</v>
      </c>
      <c r="K15" s="5"/>
      <c r="L15" s="5"/>
      <c r="M15" s="4"/>
      <c r="N15" s="5"/>
      <c r="O15" s="5"/>
      <c r="P15" s="4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4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4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4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2"/>
      <c r="GA15" s="2"/>
      <c r="GB15" s="2"/>
    </row>
    <row r="16" spans="1:185">
      <c r="A16" s="24"/>
      <c r="B16" s="25" t="s">
        <v>28</v>
      </c>
      <c r="C16" s="26">
        <f>+C13+C14+C15</f>
        <v>30166620.830196388</v>
      </c>
      <c r="D16" s="26">
        <f t="shared" ref="D16:J16" si="2">+D13+D14+D15</f>
        <v>31407038.548615441</v>
      </c>
      <c r="E16" s="26">
        <f t="shared" si="2"/>
        <v>33972348.496504217</v>
      </c>
      <c r="F16" s="26">
        <f t="shared" si="2"/>
        <v>36404080.653692394</v>
      </c>
      <c r="G16" s="26">
        <f t="shared" si="2"/>
        <v>39943208.05056829</v>
      </c>
      <c r="H16" s="26">
        <f t="shared" si="2"/>
        <v>43033125.730798215</v>
      </c>
      <c r="I16" s="26">
        <f t="shared" si="2"/>
        <v>45954609.427839309</v>
      </c>
      <c r="J16" s="26">
        <f t="shared" si="2"/>
        <v>48734985.865330301</v>
      </c>
      <c r="K16" s="5"/>
      <c r="L16" s="5"/>
      <c r="M16" s="4"/>
      <c r="N16" s="5"/>
      <c r="O16" s="5"/>
      <c r="P16" s="4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4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4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4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2"/>
      <c r="GA16" s="2"/>
      <c r="GB16" s="2"/>
    </row>
    <row r="17" spans="1:185" s="9" customFormat="1">
      <c r="A17" s="17" t="s">
        <v>65</v>
      </c>
      <c r="B17" s="18" t="s">
        <v>7</v>
      </c>
      <c r="C17" s="19">
        <f>C18+C19</f>
        <v>9806128.4138610363</v>
      </c>
      <c r="D17" s="19">
        <f t="shared" ref="D17:J17" si="3">D18+D19</f>
        <v>10815261.933889071</v>
      </c>
      <c r="E17" s="19">
        <f t="shared" si="3"/>
        <v>10552207.410305578</v>
      </c>
      <c r="F17" s="19">
        <f t="shared" si="3"/>
        <v>10834142.42609014</v>
      </c>
      <c r="G17" s="19">
        <f t="shared" si="3"/>
        <v>10801809.392670158</v>
      </c>
      <c r="H17" s="19">
        <f t="shared" si="3"/>
        <v>12133467.378223112</v>
      </c>
      <c r="I17" s="19">
        <f t="shared" si="3"/>
        <v>13178592.228310963</v>
      </c>
      <c r="J17" s="19">
        <f t="shared" si="3"/>
        <v>14064736.670665322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2"/>
      <c r="GA17" s="2"/>
      <c r="GB17" s="2"/>
      <c r="GC17" s="3"/>
    </row>
    <row r="18" spans="1:185">
      <c r="A18" s="20">
        <v>6.1</v>
      </c>
      <c r="B18" s="21" t="s">
        <v>8</v>
      </c>
      <c r="C18" s="22">
        <v>8749449.2719866447</v>
      </c>
      <c r="D18" s="22">
        <v>9738968.206808541</v>
      </c>
      <c r="E18" s="22">
        <v>9480942.9664544258</v>
      </c>
      <c r="F18" s="22">
        <v>9775912.6453060787</v>
      </c>
      <c r="G18" s="22">
        <v>9699388.0265759565</v>
      </c>
      <c r="H18" s="19">
        <v>10966921.582502266</v>
      </c>
      <c r="I18" s="19">
        <v>11950255.134155331</v>
      </c>
      <c r="J18" s="19">
        <v>12765493.760676708</v>
      </c>
      <c r="K18" s="5"/>
      <c r="L18" s="5"/>
      <c r="M18" s="4"/>
      <c r="N18" s="5"/>
      <c r="O18" s="5"/>
      <c r="P18" s="4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2"/>
      <c r="GA18" s="2"/>
      <c r="GB18" s="2"/>
    </row>
    <row r="19" spans="1:185">
      <c r="A19" s="20">
        <v>6.2</v>
      </c>
      <c r="B19" s="21" t="s">
        <v>9</v>
      </c>
      <c r="C19" s="22">
        <v>1056679.1418743921</v>
      </c>
      <c r="D19" s="22">
        <v>1076293.7270805303</v>
      </c>
      <c r="E19" s="22">
        <v>1071264.4438511531</v>
      </c>
      <c r="F19" s="22">
        <v>1058229.7807840616</v>
      </c>
      <c r="G19" s="22">
        <v>1102421.3660942018</v>
      </c>
      <c r="H19" s="19">
        <v>1166545.7957208462</v>
      </c>
      <c r="I19" s="19">
        <v>1228337.0941556313</v>
      </c>
      <c r="J19" s="19">
        <v>1299242.909988614</v>
      </c>
      <c r="K19" s="5"/>
      <c r="L19" s="5"/>
      <c r="M19" s="4"/>
      <c r="N19" s="5"/>
      <c r="O19" s="5"/>
      <c r="P19" s="4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2"/>
      <c r="GA19" s="2"/>
      <c r="GB19" s="2"/>
    </row>
    <row r="20" spans="1:185" s="9" customFormat="1" ht="25.5">
      <c r="A20" s="17" t="s">
        <v>66</v>
      </c>
      <c r="B20" s="27" t="s">
        <v>10</v>
      </c>
      <c r="C20" s="19">
        <f>SUM(C21:C27)</f>
        <v>5460110.6109334026</v>
      </c>
      <c r="D20" s="19">
        <f t="shared" ref="D20:J20" si="4">SUM(D21:D27)</f>
        <v>5901333.2631450091</v>
      </c>
      <c r="E20" s="19">
        <f t="shared" si="4"/>
        <v>5999042.7407248383</v>
      </c>
      <c r="F20" s="19">
        <f t="shared" si="4"/>
        <v>6741028.0496316627</v>
      </c>
      <c r="G20" s="19">
        <f t="shared" si="4"/>
        <v>7736324.2537921173</v>
      </c>
      <c r="H20" s="19">
        <f t="shared" si="4"/>
        <v>8148636.8742051981</v>
      </c>
      <c r="I20" s="19">
        <f t="shared" si="4"/>
        <v>8453725.9765553288</v>
      </c>
      <c r="J20" s="19">
        <f t="shared" si="4"/>
        <v>9302410.7996894773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2"/>
      <c r="GA20" s="2"/>
      <c r="GB20" s="2"/>
      <c r="GC20" s="3"/>
    </row>
    <row r="21" spans="1:185">
      <c r="A21" s="20">
        <v>7.1</v>
      </c>
      <c r="B21" s="21" t="s">
        <v>11</v>
      </c>
      <c r="C21" s="22">
        <v>512534</v>
      </c>
      <c r="D21" s="22">
        <v>532800</v>
      </c>
      <c r="E21" s="22">
        <v>541617</v>
      </c>
      <c r="F21" s="22">
        <v>607796</v>
      </c>
      <c r="G21" s="22">
        <v>644102.46193102817</v>
      </c>
      <c r="H21" s="19">
        <v>736325.81894737331</v>
      </c>
      <c r="I21" s="19">
        <v>833743.00482610031</v>
      </c>
      <c r="J21" s="19">
        <v>873557.69653736788</v>
      </c>
      <c r="K21" s="5"/>
      <c r="L21" s="5"/>
      <c r="M21" s="4"/>
      <c r="N21" s="5"/>
      <c r="O21" s="5"/>
      <c r="P21" s="4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2"/>
      <c r="GA21" s="2"/>
      <c r="GB21" s="2"/>
    </row>
    <row r="22" spans="1:185">
      <c r="A22" s="20">
        <v>7.2</v>
      </c>
      <c r="B22" s="21" t="s">
        <v>60</v>
      </c>
      <c r="C22" s="22">
        <v>2742297.3079728484</v>
      </c>
      <c r="D22" s="22">
        <v>2928953.5678944006</v>
      </c>
      <c r="E22" s="22">
        <v>3059826.6850225949</v>
      </c>
      <c r="F22" s="22">
        <v>3307955.5191010544</v>
      </c>
      <c r="G22" s="22">
        <v>3650627.1087824199</v>
      </c>
      <c r="H22" s="19">
        <v>3998298.9467853964</v>
      </c>
      <c r="I22" s="19">
        <v>4369653.8062944952</v>
      </c>
      <c r="J22" s="19">
        <v>4832803.7664605035</v>
      </c>
      <c r="K22" s="5"/>
      <c r="L22" s="5"/>
      <c r="M22" s="4"/>
      <c r="N22" s="5"/>
      <c r="O22" s="5"/>
      <c r="P22" s="4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2"/>
      <c r="GA22" s="2"/>
      <c r="GB22" s="2"/>
    </row>
    <row r="23" spans="1:185">
      <c r="A23" s="20">
        <v>7.3</v>
      </c>
      <c r="B23" s="21" t="s">
        <v>12</v>
      </c>
      <c r="C23" s="22">
        <v>79607.181029464322</v>
      </c>
      <c r="D23" s="22">
        <v>100221.30187018761</v>
      </c>
      <c r="E23" s="22">
        <v>72179.360924992376</v>
      </c>
      <c r="F23" s="22">
        <v>105779.13215964145</v>
      </c>
      <c r="G23" s="22">
        <v>104791.20900397711</v>
      </c>
      <c r="H23" s="19">
        <v>111883.33770026389</v>
      </c>
      <c r="I23" s="19">
        <v>100911.37633697262</v>
      </c>
      <c r="J23" s="19">
        <v>137737.51354314855</v>
      </c>
      <c r="K23" s="5"/>
      <c r="L23" s="5"/>
      <c r="M23" s="4"/>
      <c r="N23" s="5"/>
      <c r="O23" s="5"/>
      <c r="P23" s="4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2"/>
      <c r="GA23" s="2"/>
      <c r="GB23" s="2"/>
    </row>
    <row r="24" spans="1:185">
      <c r="A24" s="20">
        <v>7.4</v>
      </c>
      <c r="B24" s="21" t="s">
        <v>13</v>
      </c>
      <c r="C24" s="22">
        <v>26359.14173797339</v>
      </c>
      <c r="D24" s="22">
        <v>91856.574423373138</v>
      </c>
      <c r="E24" s="22">
        <v>57896.306700914043</v>
      </c>
      <c r="F24" s="22">
        <v>135083.12856520867</v>
      </c>
      <c r="G24" s="22">
        <v>305182.20173803205</v>
      </c>
      <c r="H24" s="19">
        <v>309022.04495088855</v>
      </c>
      <c r="I24" s="19">
        <v>289315.00106971624</v>
      </c>
      <c r="J24" s="19">
        <v>382101.74995893292</v>
      </c>
      <c r="K24" s="5"/>
      <c r="L24" s="5"/>
      <c r="M24" s="4"/>
      <c r="N24" s="5"/>
      <c r="O24" s="5"/>
      <c r="P24" s="4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2"/>
      <c r="GA24" s="2"/>
      <c r="GB24" s="2"/>
    </row>
    <row r="25" spans="1:185">
      <c r="A25" s="20">
        <v>7.5</v>
      </c>
      <c r="B25" s="21" t="s">
        <v>14</v>
      </c>
      <c r="C25" s="22">
        <v>731832.89543147862</v>
      </c>
      <c r="D25" s="22">
        <v>818408.97599098203</v>
      </c>
      <c r="E25" s="22">
        <v>826600.55356920825</v>
      </c>
      <c r="F25" s="22">
        <v>935286.83576578938</v>
      </c>
      <c r="G25" s="22">
        <v>1041550.153500363</v>
      </c>
      <c r="H25" s="19">
        <v>1142495.4758712121</v>
      </c>
      <c r="I25" s="19">
        <v>1235963.6465874836</v>
      </c>
      <c r="J25" s="19">
        <v>1325547.5345747075</v>
      </c>
      <c r="K25" s="5"/>
      <c r="L25" s="5"/>
      <c r="M25" s="4"/>
      <c r="N25" s="5"/>
      <c r="O25" s="5"/>
      <c r="P25" s="4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2"/>
      <c r="GA25" s="2"/>
      <c r="GB25" s="2"/>
    </row>
    <row r="26" spans="1:185">
      <c r="A26" s="20">
        <v>7.6</v>
      </c>
      <c r="B26" s="21" t="s">
        <v>15</v>
      </c>
      <c r="C26" s="22">
        <v>79171.084761638806</v>
      </c>
      <c r="D26" s="22">
        <v>81095.531014058317</v>
      </c>
      <c r="E26" s="22">
        <v>83781.616724738677</v>
      </c>
      <c r="F26" s="22">
        <v>87806.838063439078</v>
      </c>
      <c r="G26" s="22">
        <v>87459.265572971664</v>
      </c>
      <c r="H26" s="19">
        <v>87013.088345085023</v>
      </c>
      <c r="I26" s="19">
        <v>100668.79110876593</v>
      </c>
      <c r="J26" s="19">
        <v>104620.57139848327</v>
      </c>
      <c r="K26" s="5"/>
      <c r="L26" s="5"/>
      <c r="M26" s="4"/>
      <c r="N26" s="5"/>
      <c r="O26" s="5"/>
      <c r="P26" s="4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2"/>
      <c r="GA26" s="2"/>
      <c r="GB26" s="2"/>
    </row>
    <row r="27" spans="1:185" ht="25.5">
      <c r="A27" s="20">
        <v>7.7</v>
      </c>
      <c r="B27" s="21" t="s">
        <v>16</v>
      </c>
      <c r="C27" s="22">
        <v>1288309</v>
      </c>
      <c r="D27" s="22">
        <v>1347997.3119520075</v>
      </c>
      <c r="E27" s="22">
        <v>1357141.2177823905</v>
      </c>
      <c r="F27" s="22">
        <v>1561320.5959765296</v>
      </c>
      <c r="G27" s="22">
        <v>1902611.8532633241</v>
      </c>
      <c r="H27" s="19">
        <v>1763598.1616049786</v>
      </c>
      <c r="I27" s="19">
        <v>1523470.3503317954</v>
      </c>
      <c r="J27" s="19">
        <v>1646041.9672163331</v>
      </c>
      <c r="K27" s="5"/>
      <c r="L27" s="5"/>
      <c r="M27" s="4"/>
      <c r="N27" s="5"/>
      <c r="O27" s="5"/>
      <c r="P27" s="4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2"/>
      <c r="GA27" s="2"/>
      <c r="GB27" s="2"/>
    </row>
    <row r="28" spans="1:185">
      <c r="A28" s="23" t="s">
        <v>67</v>
      </c>
      <c r="B28" s="21" t="s">
        <v>17</v>
      </c>
      <c r="C28" s="22">
        <v>11597555</v>
      </c>
      <c r="D28" s="22">
        <v>12518415</v>
      </c>
      <c r="E28" s="22">
        <v>14199385.999999998</v>
      </c>
      <c r="F28" s="22">
        <v>15292917.000000002</v>
      </c>
      <c r="G28" s="22">
        <v>16192759.852627747</v>
      </c>
      <c r="H28" s="19">
        <v>17067426.996166356</v>
      </c>
      <c r="I28" s="19">
        <v>17526426.14057656</v>
      </c>
      <c r="J28" s="19">
        <v>18351022.517593589</v>
      </c>
      <c r="K28" s="5"/>
      <c r="L28" s="5"/>
      <c r="M28" s="4"/>
      <c r="N28" s="5"/>
      <c r="O28" s="5"/>
      <c r="P28" s="4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2"/>
      <c r="GA28" s="2"/>
      <c r="GB28" s="2"/>
    </row>
    <row r="29" spans="1:185" ht="25.5">
      <c r="A29" s="23" t="s">
        <v>68</v>
      </c>
      <c r="B29" s="21" t="s">
        <v>18</v>
      </c>
      <c r="C29" s="22">
        <v>14108745.317200001</v>
      </c>
      <c r="D29" s="22">
        <v>15198407.914319359</v>
      </c>
      <c r="E29" s="22">
        <v>16768706.972438633</v>
      </c>
      <c r="F29" s="22">
        <v>18800052.585581858</v>
      </c>
      <c r="G29" s="22">
        <v>20708682.832312692</v>
      </c>
      <c r="H29" s="19">
        <v>22726163.905435722</v>
      </c>
      <c r="I29" s="19">
        <v>24341517.592891034</v>
      </c>
      <c r="J29" s="19">
        <v>26257483.765112281</v>
      </c>
      <c r="K29" s="5"/>
      <c r="L29" s="5"/>
      <c r="M29" s="4"/>
      <c r="N29" s="5"/>
      <c r="O29" s="5"/>
      <c r="P29" s="4"/>
      <c r="Q29" s="6"/>
      <c r="R29" s="6"/>
      <c r="S29" s="6"/>
      <c r="T29" s="6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2"/>
      <c r="GA29" s="2"/>
      <c r="GB29" s="2"/>
    </row>
    <row r="30" spans="1:185">
      <c r="A30" s="23" t="s">
        <v>69</v>
      </c>
      <c r="B30" s="21" t="s">
        <v>43</v>
      </c>
      <c r="C30" s="22">
        <v>2784350</v>
      </c>
      <c r="D30" s="22">
        <v>2822293.8350137491</v>
      </c>
      <c r="E30" s="22">
        <v>2868898.3437977261</v>
      </c>
      <c r="F30" s="22">
        <v>2955072.5107340999</v>
      </c>
      <c r="G30" s="22">
        <v>3139850.7392981974</v>
      </c>
      <c r="H30" s="19">
        <v>3396255.3243398406</v>
      </c>
      <c r="I30" s="19">
        <v>3781680.5961099993</v>
      </c>
      <c r="J30" s="19">
        <v>4384463.8804536406</v>
      </c>
      <c r="K30" s="5"/>
      <c r="L30" s="5"/>
      <c r="M30" s="4"/>
      <c r="N30" s="5"/>
      <c r="O30" s="5"/>
      <c r="P30" s="4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2"/>
      <c r="GA30" s="2"/>
      <c r="GB30" s="2"/>
    </row>
    <row r="31" spans="1:185">
      <c r="A31" s="23" t="s">
        <v>70</v>
      </c>
      <c r="B31" s="21" t="s">
        <v>19</v>
      </c>
      <c r="C31" s="22">
        <v>5840340</v>
      </c>
      <c r="D31" s="22">
        <v>6412096.1370659964</v>
      </c>
      <c r="E31" s="22">
        <v>7069370.6998198079</v>
      </c>
      <c r="F31" s="22">
        <v>7970096.0974266361</v>
      </c>
      <c r="G31" s="22">
        <v>8793802.8262662832</v>
      </c>
      <c r="H31" s="19">
        <v>9782138.4891476389</v>
      </c>
      <c r="I31" s="19">
        <v>10854447.245725779</v>
      </c>
      <c r="J31" s="19">
        <v>11987371.761938125</v>
      </c>
      <c r="K31" s="5"/>
      <c r="L31" s="5"/>
      <c r="M31" s="4"/>
      <c r="N31" s="5"/>
      <c r="O31" s="5"/>
      <c r="P31" s="4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2"/>
      <c r="GA31" s="2"/>
      <c r="GB31" s="2"/>
    </row>
    <row r="32" spans="1:185">
      <c r="A32" s="24"/>
      <c r="B32" s="25" t="s">
        <v>29</v>
      </c>
      <c r="C32" s="26">
        <f>C17+C20+C28+C29+C30+C31</f>
        <v>49597229.341994435</v>
      </c>
      <c r="D32" s="26">
        <f t="shared" ref="D32:J32" si="5">D17+D20+D28+D29+D30+D31</f>
        <v>53667808.083433188</v>
      </c>
      <c r="E32" s="26">
        <f t="shared" si="5"/>
        <v>57457612.167086586</v>
      </c>
      <c r="F32" s="26">
        <f t="shared" si="5"/>
        <v>62593308.669464394</v>
      </c>
      <c r="G32" s="26">
        <f t="shared" si="5"/>
        <v>67373229.896967202</v>
      </c>
      <c r="H32" s="26">
        <f t="shared" si="5"/>
        <v>73254088.967517853</v>
      </c>
      <c r="I32" s="26">
        <f t="shared" si="5"/>
        <v>78136389.780169666</v>
      </c>
      <c r="J32" s="26">
        <f t="shared" si="5"/>
        <v>84347489.39545244</v>
      </c>
      <c r="K32" s="5"/>
      <c r="L32" s="5"/>
      <c r="M32" s="4"/>
      <c r="N32" s="5"/>
      <c r="O32" s="5"/>
      <c r="P32" s="4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2"/>
      <c r="GA32" s="2"/>
      <c r="GB32" s="2"/>
    </row>
    <row r="33" spans="1:185" s="9" customFormat="1">
      <c r="A33" s="28" t="s">
        <v>26</v>
      </c>
      <c r="B33" s="29" t="s">
        <v>40</v>
      </c>
      <c r="C33" s="30">
        <f>C6+C11+C13+C14+C15+C17+C20+C28+C29+C30+C31</f>
        <v>99064369.78754209</v>
      </c>
      <c r="D33" s="30">
        <f t="shared" ref="D33:J33" si="6">D6+D11+D13+D14+D15+D17+D20+D28+D29+D30+D31</f>
        <v>104515083.97816668</v>
      </c>
      <c r="E33" s="30">
        <f t="shared" si="6"/>
        <v>111236426.97310223</v>
      </c>
      <c r="F33" s="30">
        <f t="shared" si="6"/>
        <v>117855077.18883599</v>
      </c>
      <c r="G33" s="30">
        <f t="shared" si="6"/>
        <v>126671470.68433405</v>
      </c>
      <c r="H33" s="30">
        <f t="shared" si="6"/>
        <v>138894863.52331048</v>
      </c>
      <c r="I33" s="30">
        <f t="shared" si="6"/>
        <v>147025900.62742174</v>
      </c>
      <c r="J33" s="30">
        <f t="shared" si="6"/>
        <v>155675975.01329383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2"/>
      <c r="GA33" s="2"/>
      <c r="GB33" s="2"/>
      <c r="GC33" s="3"/>
    </row>
    <row r="34" spans="1:185">
      <c r="A34" s="31" t="s">
        <v>32</v>
      </c>
      <c r="B34" s="32" t="s">
        <v>24</v>
      </c>
      <c r="C34" s="22">
        <f>GSVA_const!C34</f>
        <v>16208500</v>
      </c>
      <c r="D34" s="22">
        <f>GSVA_const!D34</f>
        <v>17715500</v>
      </c>
      <c r="E34" s="22">
        <f>GSVA_const!E34</f>
        <v>18788900</v>
      </c>
      <c r="F34" s="22">
        <f>GSVA_const!F34</f>
        <v>19854059.217256576</v>
      </c>
      <c r="G34" s="22">
        <f>GSVA_const!G34</f>
        <v>21220957.506264102</v>
      </c>
      <c r="H34" s="22">
        <f>GSVA_const!H34</f>
        <v>23067764.219381452</v>
      </c>
      <c r="I34" s="22">
        <f>GSVA_const!I34</f>
        <v>24777424.15592289</v>
      </c>
      <c r="J34" s="22">
        <f>GSVA_const!J34</f>
        <v>26438845.241242081</v>
      </c>
      <c r="K34" s="5"/>
      <c r="L34" s="5"/>
      <c r="M34" s="4"/>
      <c r="N34" s="5"/>
      <c r="O34" s="5"/>
      <c r="P34" s="4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</row>
    <row r="35" spans="1:185">
      <c r="A35" s="31" t="s">
        <v>33</v>
      </c>
      <c r="B35" s="32" t="s">
        <v>23</v>
      </c>
      <c r="C35" s="22">
        <f>GSVA_const!C35</f>
        <v>2613400</v>
      </c>
      <c r="D35" s="22">
        <f>GSVA_const!D35</f>
        <v>3259500</v>
      </c>
      <c r="E35" s="22">
        <f>GSVA_const!E35</f>
        <v>3270200</v>
      </c>
      <c r="F35" s="22">
        <f>GSVA_const!F35</f>
        <v>3174990.0765186432</v>
      </c>
      <c r="G35" s="22">
        <f>GSVA_const!G35</f>
        <v>2641088.8452933705</v>
      </c>
      <c r="H35" s="22">
        <f>GSVA_const!H35</f>
        <v>2344931.7648991663</v>
      </c>
      <c r="I35" s="22">
        <f>GSVA_const!I35</f>
        <v>2181889.9575074576</v>
      </c>
      <c r="J35" s="22">
        <f>GSVA_const!J35</f>
        <v>2702549.6946560815</v>
      </c>
      <c r="K35" s="5"/>
      <c r="L35" s="5"/>
      <c r="M35" s="4"/>
      <c r="N35" s="5"/>
      <c r="O35" s="5"/>
      <c r="P35" s="4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</row>
    <row r="36" spans="1:185">
      <c r="A36" s="33" t="s">
        <v>34</v>
      </c>
      <c r="B36" s="34" t="s">
        <v>52</v>
      </c>
      <c r="C36" s="26">
        <f>C33+C34-C35</f>
        <v>112659469.78754209</v>
      </c>
      <c r="D36" s="26">
        <f t="shared" ref="D36:J36" si="7">D33+D34-D35</f>
        <v>118971083.97816668</v>
      </c>
      <c r="E36" s="26">
        <f t="shared" si="7"/>
        <v>126755126.97310223</v>
      </c>
      <c r="F36" s="26">
        <f t="shared" si="7"/>
        <v>134534146.32957393</v>
      </c>
      <c r="G36" s="26">
        <f t="shared" si="7"/>
        <v>145251339.34530479</v>
      </c>
      <c r="H36" s="26">
        <f t="shared" si="7"/>
        <v>159617695.97779277</v>
      </c>
      <c r="I36" s="26">
        <f t="shared" si="7"/>
        <v>169621434.82583717</v>
      </c>
      <c r="J36" s="26">
        <f t="shared" si="7"/>
        <v>179412270.55987984</v>
      </c>
      <c r="K36" s="5"/>
      <c r="L36" s="5"/>
      <c r="M36" s="4"/>
      <c r="N36" s="5"/>
      <c r="O36" s="5"/>
      <c r="P36" s="4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</row>
    <row r="37" spans="1:185">
      <c r="A37" s="31" t="s">
        <v>35</v>
      </c>
      <c r="B37" s="32" t="s">
        <v>31</v>
      </c>
      <c r="C37" s="15">
        <f>GSVA_cur!C37</f>
        <v>1131150</v>
      </c>
      <c r="D37" s="15">
        <f>GSVA_cur!D37</f>
        <v>1143860</v>
      </c>
      <c r="E37" s="15">
        <f>GSVA_cur!E37</f>
        <v>1156560</v>
      </c>
      <c r="F37" s="15">
        <f>GSVA_cur!F37</f>
        <v>1169270</v>
      </c>
      <c r="G37" s="15">
        <f>GSVA_cur!G37</f>
        <v>1181970</v>
      </c>
      <c r="H37" s="15">
        <f>GSVA_cur!H37</f>
        <v>1193930</v>
      </c>
      <c r="I37" s="15">
        <f>GSVA_cur!I37</f>
        <v>1205350</v>
      </c>
      <c r="J37" s="15">
        <f>GSVA_cur!J37</f>
        <v>1216770</v>
      </c>
      <c r="Q37" s="2"/>
      <c r="R37" s="2"/>
      <c r="S37" s="2"/>
      <c r="T37" s="2"/>
    </row>
    <row r="38" spans="1:185">
      <c r="A38" s="33" t="s">
        <v>36</v>
      </c>
      <c r="B38" s="34" t="s">
        <v>53</v>
      </c>
      <c r="C38" s="26">
        <f>C36/C37*1000</f>
        <v>99597.285760104394</v>
      </c>
      <c r="D38" s="26">
        <f t="shared" ref="D38:J38" si="8">D36/D37*1000</f>
        <v>104008.43108262084</v>
      </c>
      <c r="E38" s="26">
        <f t="shared" si="8"/>
        <v>109596.67200413487</v>
      </c>
      <c r="F38" s="26">
        <f t="shared" si="8"/>
        <v>115058.23832782327</v>
      </c>
      <c r="G38" s="26">
        <f t="shared" si="8"/>
        <v>122889.19291124545</v>
      </c>
      <c r="H38" s="26">
        <f t="shared" si="8"/>
        <v>133691.00029130082</v>
      </c>
      <c r="I38" s="26">
        <f t="shared" si="8"/>
        <v>140723.80207063272</v>
      </c>
      <c r="J38" s="26">
        <f t="shared" si="8"/>
        <v>147449.61706804065</v>
      </c>
      <c r="P38" s="4"/>
      <c r="Q38" s="4"/>
      <c r="R38" s="4"/>
      <c r="S38" s="4"/>
      <c r="T38" s="4"/>
      <c r="BU38" s="5"/>
      <c r="BV38" s="5"/>
      <c r="BW38" s="5"/>
      <c r="BX38" s="5"/>
    </row>
    <row r="40" spans="1:185">
      <c r="B40" s="12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20" max="1048575" man="1"/>
    <brk id="32" max="1048575" man="1"/>
    <brk id="48" max="1048575" man="1"/>
    <brk id="112" max="95" man="1"/>
    <brk id="148" max="1048575" man="1"/>
    <brk id="172" max="1048575" man="1"/>
    <brk id="180" max="9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GSVA_cur</vt:lpstr>
      <vt:lpstr>GSVA_const</vt:lpstr>
      <vt:lpstr>NSVA_cur</vt:lpstr>
      <vt:lpstr>NSVA_const</vt:lpstr>
      <vt:lpstr>GSVA_const!Print_Titles</vt:lpstr>
      <vt:lpstr>GSVA_cur!Print_Titles</vt:lpstr>
      <vt:lpstr>NSVA_const!Print_Titles</vt:lpstr>
      <vt:lpstr>NSVA_cur!Print_Titles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2020-08-27T07:57:24Z</dcterms:modified>
</cp:coreProperties>
</file>